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016789\Objective\Objects\"/>
    </mc:Choice>
  </mc:AlternateContent>
  <bookViews>
    <workbookView xWindow="1380" yWindow="7365" windowWidth="12720" windowHeight="12345"/>
  </bookViews>
  <sheets>
    <sheet name="Contents" sheetId="17" r:id="rId1"/>
    <sheet name="Table 13.1a" sheetId="14" r:id="rId2"/>
    <sheet name="Table 13.1b" sheetId="15" r:id="rId3"/>
    <sheet name="Data for chart" sheetId="26" r:id="rId4"/>
    <sheet name="Table 13.1c and Chart 13.1" sheetId="27" r:id="rId5"/>
    <sheet name="T13.2-13.4" sheetId="23" r:id="rId6"/>
    <sheet name="T13.5" sheetId="25" r:id="rId7"/>
    <sheet name="T13.6a" sheetId="5" r:id="rId8"/>
    <sheet name="T13.6b" sheetId="20" r:id="rId9"/>
    <sheet name="T13.7-13.8" sheetId="6" r:id="rId10"/>
    <sheet name="T13.9-13.10" sheetId="7" r:id="rId11"/>
    <sheet name="T13.11" sheetId="28" r:id="rId12"/>
    <sheet name="T13.12" sheetId="29" r:id="rId13"/>
    <sheet name="T13.13" sheetId="30" r:id="rId14"/>
  </sheets>
  <definedNames>
    <definedName name="_xlnm.Print_Area" localSheetId="3">'Data for chart'!$A$1:$I$30</definedName>
    <definedName name="_xlnm.Print_Area" localSheetId="11">'T13.11'!$A$1:$I$36</definedName>
    <definedName name="_xlnm.Print_Area" localSheetId="12">'T13.12'!$A$1:$I$36</definedName>
    <definedName name="_xlnm.Print_Area" localSheetId="13">'T13.13'!$A$1:$O$47</definedName>
    <definedName name="_xlnm.Print_Area" localSheetId="6">'T13.5'!$A$1:$J$80</definedName>
    <definedName name="_xlnm.Print_Area" localSheetId="7">'T13.6a'!$A$1:$S$207</definedName>
    <definedName name="_xlnm.Print_Area" localSheetId="8">'T13.6b'!$A$1:$S$207</definedName>
    <definedName name="_xlnm.Print_Area" localSheetId="9">'T13.7-13.8'!$A$1:$S$114</definedName>
    <definedName name="_xlnm.Print_Area" localSheetId="10">'T13.9-13.10'!$A$1:$P$112</definedName>
    <definedName name="_xlnm.Print_Area" localSheetId="1">'Table 13.1a'!$A$1:$AA$71</definedName>
    <definedName name="_xlnm.Print_Area" localSheetId="2">'Table 13.1b'!$A$1:$R$76</definedName>
    <definedName name="_xlnm.Print_Area" localSheetId="4">'Table 13.1c and Chart 13.1'!$A$1:$H$61</definedName>
    <definedName name="STAT2_Crosstab1" localSheetId="8">#REF!</definedName>
    <definedName name="STAT2_Crosstab1">#REF!</definedName>
  </definedNames>
  <calcPr calcId="162913"/>
</workbook>
</file>

<file path=xl/calcChain.xml><?xml version="1.0" encoding="utf-8"?>
<calcChain xmlns="http://schemas.openxmlformats.org/spreadsheetml/2006/main">
  <c r="N31" i="26" l="1"/>
  <c r="M31" i="26"/>
  <c r="L31" i="26"/>
  <c r="K31" i="26"/>
  <c r="J31" i="26"/>
  <c r="N30" i="26"/>
  <c r="M30" i="26"/>
  <c r="L30" i="26"/>
  <c r="K30" i="26"/>
  <c r="J30" i="26"/>
  <c r="N29" i="26"/>
  <c r="M29" i="26"/>
  <c r="L29" i="26"/>
  <c r="K29" i="26"/>
  <c r="J29" i="26"/>
  <c r="N28" i="26"/>
  <c r="M28" i="26"/>
  <c r="L28" i="26"/>
  <c r="K28" i="26"/>
  <c r="J28" i="26"/>
  <c r="N27" i="26"/>
  <c r="M27" i="26"/>
  <c r="L27" i="26"/>
  <c r="K27" i="26"/>
  <c r="J27" i="26"/>
  <c r="N26" i="26"/>
  <c r="M26" i="26"/>
  <c r="L26" i="26"/>
  <c r="K26" i="26"/>
  <c r="J26" i="26"/>
  <c r="N25" i="26"/>
  <c r="M25" i="26"/>
  <c r="L25" i="26"/>
  <c r="K25" i="26"/>
  <c r="J25" i="26"/>
  <c r="N24" i="26"/>
  <c r="M24" i="26"/>
  <c r="L24" i="26"/>
  <c r="K24" i="26"/>
  <c r="J24" i="26"/>
  <c r="N23" i="26"/>
  <c r="M23" i="26"/>
  <c r="L23" i="26"/>
  <c r="K23" i="26"/>
  <c r="J23" i="26"/>
  <c r="N22" i="26"/>
  <c r="M22" i="26"/>
  <c r="L22" i="26"/>
  <c r="K22" i="26"/>
  <c r="J22" i="26"/>
  <c r="N21" i="26"/>
  <c r="M21" i="26"/>
  <c r="L21" i="26"/>
  <c r="K21" i="26"/>
  <c r="J21" i="26"/>
  <c r="N20" i="26"/>
  <c r="M20" i="26"/>
  <c r="L20" i="26"/>
  <c r="K20" i="26"/>
  <c r="J20" i="26"/>
  <c r="N19" i="26"/>
  <c r="M19" i="26"/>
  <c r="L19" i="26"/>
  <c r="K19" i="26"/>
  <c r="J19" i="26"/>
  <c r="N18" i="26"/>
  <c r="M18" i="26"/>
  <c r="L18" i="26"/>
  <c r="K18" i="26"/>
  <c r="J18" i="26"/>
  <c r="N17" i="26"/>
  <c r="M17" i="26"/>
  <c r="L17" i="26"/>
  <c r="K17" i="26"/>
  <c r="J17" i="26"/>
  <c r="N16" i="26"/>
  <c r="M16" i="26"/>
  <c r="L16" i="26"/>
  <c r="K16" i="26"/>
  <c r="J16" i="26"/>
  <c r="N15" i="26"/>
  <c r="M15" i="26"/>
  <c r="L15" i="26"/>
  <c r="K15" i="26"/>
  <c r="J15" i="26"/>
  <c r="N14" i="26"/>
  <c r="M14" i="26"/>
  <c r="L14" i="26"/>
  <c r="K14" i="26"/>
  <c r="J14" i="26"/>
  <c r="N13" i="26"/>
  <c r="M13" i="26"/>
  <c r="L13" i="26"/>
  <c r="K13" i="26"/>
  <c r="J13" i="26"/>
  <c r="N12" i="26"/>
  <c r="M12" i="26"/>
  <c r="L12" i="26"/>
  <c r="K12" i="26"/>
  <c r="J12" i="26"/>
  <c r="N9" i="26"/>
  <c r="M9" i="26"/>
  <c r="L9" i="26"/>
  <c r="K9" i="26"/>
  <c r="J9" i="26"/>
  <c r="N4" i="26"/>
  <c r="M4" i="26"/>
  <c r="L4" i="26"/>
  <c r="K4" i="26"/>
  <c r="J4" i="26"/>
  <c r="AH23" i="25" l="1"/>
  <c r="AG23" i="25"/>
  <c r="AF23" i="25"/>
  <c r="AE23" i="25"/>
  <c r="AD23" i="25"/>
  <c r="AC23" i="25"/>
  <c r="AB23" i="25"/>
  <c r="AA23" i="25"/>
  <c r="Z23" i="25"/>
  <c r="Y23" i="25"/>
  <c r="X23" i="25"/>
  <c r="W23" i="25"/>
  <c r="V23" i="25"/>
  <c r="U23" i="25"/>
  <c r="T23" i="25"/>
  <c r="S23" i="25"/>
  <c r="R23" i="25"/>
  <c r="Q23" i="25"/>
  <c r="P23" i="25"/>
  <c r="O23" i="25"/>
  <c r="N23" i="25"/>
  <c r="M23" i="25"/>
  <c r="AH22" i="25"/>
  <c r="AG22" i="25"/>
  <c r="AF22" i="25"/>
  <c r="AE22" i="25"/>
  <c r="AD22" i="25"/>
  <c r="AC22" i="25"/>
  <c r="AB22" i="25"/>
  <c r="AA22" i="25"/>
  <c r="Z22" i="25"/>
  <c r="Y22" i="25"/>
  <c r="X22" i="25"/>
  <c r="W22" i="25"/>
  <c r="V22" i="25"/>
  <c r="U22" i="25"/>
  <c r="T22" i="25"/>
  <c r="S22" i="25"/>
  <c r="R22" i="25"/>
  <c r="Q22" i="25"/>
  <c r="P22" i="25"/>
  <c r="O22" i="25"/>
  <c r="N22" i="25"/>
  <c r="M22" i="25"/>
  <c r="AH11" i="25"/>
  <c r="AG11" i="25"/>
  <c r="AF11" i="25"/>
  <c r="AE11" i="25"/>
  <c r="AD11" i="25"/>
  <c r="AC11" i="25"/>
  <c r="AB11" i="25"/>
  <c r="AA11" i="25"/>
  <c r="Z11" i="25"/>
  <c r="Y11" i="25"/>
  <c r="X11" i="25"/>
  <c r="W11" i="25"/>
  <c r="V11" i="25"/>
  <c r="U11" i="25"/>
  <c r="T11" i="25"/>
  <c r="S11" i="25"/>
  <c r="R11" i="25"/>
  <c r="Q11" i="25"/>
  <c r="P11" i="25"/>
  <c r="O11" i="25"/>
  <c r="N11" i="25"/>
  <c r="M11" i="25"/>
  <c r="AH10" i="25"/>
  <c r="AG10" i="25"/>
  <c r="AF10" i="25"/>
  <c r="AE10" i="25"/>
  <c r="AD10" i="25"/>
  <c r="AC10" i="25"/>
  <c r="AB10" i="25"/>
  <c r="AA10" i="25"/>
  <c r="Z10" i="25"/>
  <c r="Y10" i="25"/>
  <c r="X10" i="25"/>
  <c r="W10" i="25"/>
  <c r="V10" i="25"/>
  <c r="U10" i="25"/>
  <c r="T10" i="25"/>
  <c r="S10" i="25"/>
  <c r="R10" i="25"/>
  <c r="Q10" i="25"/>
  <c r="P10" i="25"/>
  <c r="O10" i="25"/>
  <c r="N10" i="25"/>
  <c r="M10" i="25"/>
  <c r="M55" i="23" l="1"/>
  <c r="N55" i="23"/>
  <c r="O55" i="23"/>
  <c r="P55" i="23"/>
  <c r="S55" i="23" s="1"/>
  <c r="Q60" i="23"/>
  <c r="R60" i="23"/>
  <c r="S60" i="23"/>
  <c r="T60" i="23"/>
  <c r="U60" i="23"/>
  <c r="M64" i="23"/>
  <c r="N64" i="23"/>
  <c r="O64" i="23"/>
  <c r="M65" i="23"/>
  <c r="N65" i="23"/>
  <c r="C64" i="23"/>
  <c r="B64" i="23"/>
  <c r="C55" i="23"/>
  <c r="C65" i="23" s="1"/>
  <c r="B55" i="23"/>
  <c r="B65" i="23" s="1"/>
  <c r="D9" i="23"/>
  <c r="E9" i="23"/>
  <c r="E14" i="23" s="1"/>
  <c r="E17" i="23" s="1"/>
  <c r="F9" i="23"/>
  <c r="G9" i="23"/>
  <c r="G14" i="23" s="1"/>
  <c r="H9" i="23"/>
  <c r="I9" i="23"/>
  <c r="J9" i="23"/>
  <c r="K9" i="23"/>
  <c r="K14" i="23" s="1"/>
  <c r="L9" i="23"/>
  <c r="L14" i="23" s="1"/>
  <c r="L17" i="23" s="1"/>
  <c r="D14" i="23"/>
  <c r="F14" i="23"/>
  <c r="H14" i="23"/>
  <c r="I14" i="23"/>
  <c r="I17" i="23" s="1"/>
  <c r="J14" i="23"/>
  <c r="J17" i="23" s="1"/>
  <c r="H17" i="23"/>
  <c r="T55" i="23" l="1"/>
  <c r="T64" i="23"/>
  <c r="P65" i="23"/>
  <c r="U65" i="23" s="1"/>
  <c r="U55" i="23"/>
  <c r="P64" i="23"/>
  <c r="Q55" i="23"/>
  <c r="R64" i="23"/>
  <c r="R55" i="23"/>
  <c r="O65" i="23"/>
  <c r="D17" i="23"/>
  <c r="K17" i="23"/>
  <c r="G17" i="23"/>
  <c r="F17" i="23"/>
  <c r="W39" i="23"/>
  <c r="V39" i="23"/>
  <c r="U39" i="23"/>
  <c r="T39" i="23"/>
  <c r="S39" i="23"/>
  <c r="R39" i="23"/>
  <c r="Q39" i="23"/>
  <c r="P39" i="23"/>
  <c r="O39" i="23"/>
  <c r="N39" i="23"/>
  <c r="M39" i="23"/>
  <c r="L39" i="23"/>
  <c r="K39" i="23"/>
  <c r="J39" i="23"/>
  <c r="I39" i="23"/>
  <c r="H39" i="23"/>
  <c r="G39" i="23"/>
  <c r="F39" i="23"/>
  <c r="E39" i="23"/>
  <c r="D39" i="23"/>
  <c r="C39" i="23"/>
  <c r="B39" i="23"/>
  <c r="W34" i="23"/>
  <c r="V34" i="23"/>
  <c r="U34" i="23"/>
  <c r="U40" i="23" s="1"/>
  <c r="T34" i="23"/>
  <c r="S34" i="23"/>
  <c r="R34" i="23"/>
  <c r="Q34" i="23"/>
  <c r="Q40" i="23" s="1"/>
  <c r="P34" i="23"/>
  <c r="O34" i="23"/>
  <c r="N34" i="23"/>
  <c r="M34" i="23"/>
  <c r="M40" i="23" s="1"/>
  <c r="L34" i="23"/>
  <c r="K34" i="23"/>
  <c r="J34" i="23"/>
  <c r="I34" i="23"/>
  <c r="I40" i="23" s="1"/>
  <c r="H34" i="23"/>
  <c r="G34" i="23"/>
  <c r="F34" i="23"/>
  <c r="E34" i="23"/>
  <c r="E40" i="23" s="1"/>
  <c r="D34" i="23"/>
  <c r="C34" i="23"/>
  <c r="B34" i="23"/>
  <c r="W9" i="23"/>
  <c r="W14" i="23" s="1"/>
  <c r="V9" i="23"/>
  <c r="V14" i="23" s="1"/>
  <c r="U9" i="23"/>
  <c r="U14" i="23" s="1"/>
  <c r="T9" i="23"/>
  <c r="T14" i="23" s="1"/>
  <c r="S9" i="23"/>
  <c r="S14" i="23" s="1"/>
  <c r="S17" i="23" s="1"/>
  <c r="R9" i="23"/>
  <c r="R14" i="23" s="1"/>
  <c r="Q9" i="23"/>
  <c r="Q14" i="23" s="1"/>
  <c r="P9" i="23"/>
  <c r="P14" i="23" s="1"/>
  <c r="O9" i="23"/>
  <c r="O14" i="23" s="1"/>
  <c r="N9" i="23"/>
  <c r="N14" i="23" s="1"/>
  <c r="M9" i="23"/>
  <c r="M14" i="23" s="1"/>
  <c r="C9" i="23"/>
  <c r="C14" i="23" s="1"/>
  <c r="B9" i="23"/>
  <c r="B14" i="23" s="1"/>
  <c r="B40" i="23" l="1"/>
  <c r="F40" i="23"/>
  <c r="J40" i="23"/>
  <c r="N40" i="23"/>
  <c r="R40" i="23"/>
  <c r="V40" i="23"/>
  <c r="S65" i="23"/>
  <c r="S64" i="23"/>
  <c r="U64" i="23"/>
  <c r="Q64" i="23"/>
  <c r="R65" i="23"/>
  <c r="T65" i="23"/>
  <c r="Q65" i="23"/>
  <c r="D40" i="23"/>
  <c r="H40" i="23"/>
  <c r="L40" i="23"/>
  <c r="P40" i="23"/>
  <c r="T40" i="23"/>
  <c r="C40" i="23"/>
  <c r="G40" i="23"/>
  <c r="K40" i="23"/>
  <c r="O40" i="23"/>
  <c r="S40" i="23"/>
  <c r="W40" i="23"/>
  <c r="P17" i="23"/>
  <c r="T17" i="23"/>
  <c r="Q17" i="23"/>
  <c r="U17" i="23"/>
  <c r="M17" i="23"/>
  <c r="B17" i="23"/>
  <c r="N17" i="23"/>
  <c r="R17" i="23"/>
  <c r="V17" i="23"/>
  <c r="C17" i="23"/>
  <c r="W17" i="23"/>
  <c r="O17" i="23"/>
  <c r="AA59" i="14"/>
  <c r="AA41" i="14"/>
  <c r="AA23" i="14"/>
  <c r="S24" i="20" l="1"/>
  <c r="AH216" i="20" s="1"/>
  <c r="S25" i="20"/>
  <c r="S26" i="20"/>
  <c r="S27" i="20"/>
  <c r="AH217" i="20" s="1"/>
  <c r="S28" i="20"/>
  <c r="S29" i="20"/>
  <c r="S30" i="20"/>
  <c r="S31" i="20"/>
  <c r="S32" i="20"/>
  <c r="S33" i="20"/>
  <c r="S34" i="20"/>
  <c r="S35" i="20"/>
  <c r="S36" i="20"/>
  <c r="S37" i="20"/>
  <c r="AH220" i="20" s="1"/>
  <c r="S38" i="20"/>
  <c r="AH217" i="5"/>
  <c r="S24" i="5"/>
  <c r="S25" i="5"/>
  <c r="S26" i="5"/>
  <c r="S27" i="5"/>
  <c r="S28" i="5"/>
  <c r="S29" i="5"/>
  <c r="S30" i="5"/>
  <c r="AI215" i="5" s="1"/>
  <c r="S31" i="5"/>
  <c r="S32" i="5"/>
  <c r="S33" i="5"/>
  <c r="S34" i="5"/>
  <c r="S35" i="5"/>
  <c r="S36" i="5"/>
  <c r="S37" i="5"/>
  <c r="AI217" i="5" s="1"/>
  <c r="S38" i="5"/>
  <c r="AH219" i="20" l="1"/>
  <c r="AH218" i="20"/>
  <c r="AI216" i="5"/>
  <c r="AI213" i="5"/>
  <c r="AI214" i="5"/>
  <c r="Z59" i="14" l="1"/>
  <c r="Y59" i="14"/>
  <c r="X59" i="14"/>
  <c r="W59" i="14"/>
  <c r="V59" i="14"/>
  <c r="U59" i="14"/>
  <c r="T59" i="14"/>
  <c r="S59" i="14"/>
  <c r="R59" i="14"/>
  <c r="Q59" i="14"/>
  <c r="P59" i="14"/>
  <c r="O59" i="14"/>
  <c r="N59" i="14"/>
  <c r="M59" i="14"/>
  <c r="L59" i="14"/>
  <c r="K59" i="14"/>
  <c r="J59" i="14"/>
  <c r="I59" i="14"/>
  <c r="H59" i="14"/>
  <c r="G59" i="14"/>
  <c r="F59" i="14"/>
  <c r="R24" i="20" l="1"/>
  <c r="AG216" i="20" s="1"/>
  <c r="R25" i="20"/>
  <c r="R26" i="20"/>
  <c r="R27" i="20"/>
  <c r="AG217" i="20" s="1"/>
  <c r="R28" i="20"/>
  <c r="R29" i="20"/>
  <c r="R30" i="20"/>
  <c r="R31" i="20"/>
  <c r="R32" i="20"/>
  <c r="R33" i="20"/>
  <c r="R34" i="20"/>
  <c r="R35" i="20"/>
  <c r="R36" i="20"/>
  <c r="R37" i="20"/>
  <c r="AG220" i="20" s="1"/>
  <c r="R38" i="20"/>
  <c r="R24" i="5"/>
  <c r="R25" i="5"/>
  <c r="R26" i="5"/>
  <c r="R27" i="5"/>
  <c r="R28" i="5"/>
  <c r="R29" i="5"/>
  <c r="R30" i="5"/>
  <c r="R31" i="5"/>
  <c r="R32" i="5"/>
  <c r="R33" i="5"/>
  <c r="R34" i="5"/>
  <c r="R35" i="5"/>
  <c r="R36" i="5"/>
  <c r="R37" i="5"/>
  <c r="R38" i="5"/>
  <c r="Z41" i="14"/>
  <c r="Z23" i="14"/>
  <c r="AG218" i="20" l="1"/>
  <c r="AH215" i="5"/>
  <c r="AG219" i="20"/>
  <c r="AH216" i="5"/>
  <c r="AH213" i="5"/>
  <c r="AH214" i="5"/>
  <c r="H38" i="20"/>
  <c r="I38" i="20"/>
  <c r="J38" i="20"/>
  <c r="K38" i="20"/>
  <c r="L38" i="20"/>
  <c r="M38" i="20"/>
  <c r="N38" i="20"/>
  <c r="O38" i="20"/>
  <c r="P38" i="20"/>
  <c r="Q38" i="20"/>
  <c r="G38" i="20"/>
  <c r="Y41" i="14" l="1"/>
  <c r="X41" i="14"/>
  <c r="W41" i="14"/>
  <c r="V41" i="14"/>
  <c r="U41" i="14"/>
  <c r="T41" i="14"/>
  <c r="S41" i="14"/>
  <c r="R41" i="14"/>
  <c r="Q41" i="14"/>
  <c r="P41" i="14"/>
  <c r="O41" i="14"/>
  <c r="N41" i="14"/>
  <c r="M41" i="14"/>
  <c r="L41" i="14"/>
  <c r="K41" i="14"/>
  <c r="J41" i="14"/>
  <c r="I41" i="14"/>
  <c r="H41" i="14"/>
  <c r="G41" i="14"/>
  <c r="F41" i="14"/>
  <c r="Y23" i="14"/>
  <c r="X23" i="14"/>
  <c r="W23" i="14"/>
  <c r="V23" i="14"/>
  <c r="U23" i="14"/>
  <c r="T23" i="14"/>
  <c r="S23" i="14"/>
  <c r="R23" i="14"/>
  <c r="Q23" i="14"/>
  <c r="P23" i="14"/>
  <c r="O23" i="14"/>
  <c r="N23" i="14"/>
  <c r="M23" i="14"/>
  <c r="L23" i="14"/>
  <c r="K23" i="14"/>
  <c r="J23" i="14"/>
  <c r="I23" i="14"/>
  <c r="H23" i="14"/>
  <c r="G23" i="14"/>
  <c r="F23" i="14"/>
  <c r="N111" i="7" l="1"/>
  <c r="M111" i="7"/>
  <c r="L111" i="7"/>
  <c r="K111" i="7"/>
  <c r="J111" i="7"/>
  <c r="I111" i="7"/>
  <c r="H111" i="7"/>
  <c r="G111" i="7"/>
  <c r="F111" i="7"/>
  <c r="E111" i="7"/>
  <c r="D111" i="7"/>
  <c r="C111" i="7"/>
  <c r="B111" i="7"/>
  <c r="N72" i="7"/>
  <c r="M72" i="7"/>
  <c r="L72" i="7"/>
  <c r="K72" i="7"/>
  <c r="J72" i="7"/>
  <c r="I72" i="7"/>
  <c r="H72" i="7"/>
  <c r="G72" i="7"/>
  <c r="F72" i="7"/>
  <c r="E72" i="7"/>
  <c r="D72" i="7"/>
  <c r="C72" i="7"/>
  <c r="B72" i="7"/>
  <c r="Q24" i="20" l="1"/>
  <c r="Q25" i="20"/>
  <c r="Q26" i="20"/>
  <c r="Q27" i="20"/>
  <c r="Q28" i="20"/>
  <c r="Q29" i="20"/>
  <c r="Q30" i="20"/>
  <c r="Q31" i="20"/>
  <c r="Q32" i="20"/>
  <c r="Q33" i="20"/>
  <c r="Q34" i="20"/>
  <c r="Q35" i="20"/>
  <c r="Q36" i="20"/>
  <c r="Q37" i="20"/>
  <c r="AF220" i="20" s="1"/>
  <c r="G24" i="20"/>
  <c r="H24" i="20"/>
  <c r="I24" i="20"/>
  <c r="J24" i="20"/>
  <c r="K24" i="20"/>
  <c r="L24" i="20"/>
  <c r="M24" i="20"/>
  <c r="N24" i="20"/>
  <c r="O24" i="20"/>
  <c r="G25" i="20"/>
  <c r="H25" i="20"/>
  <c r="I25" i="20"/>
  <c r="J25" i="20"/>
  <c r="K25" i="20"/>
  <c r="L25" i="20"/>
  <c r="M25" i="20"/>
  <c r="N25" i="20"/>
  <c r="O25" i="20"/>
  <c r="G26" i="20"/>
  <c r="H26" i="20"/>
  <c r="I26" i="20"/>
  <c r="J26" i="20"/>
  <c r="K26" i="20"/>
  <c r="L26" i="20"/>
  <c r="M26" i="20"/>
  <c r="N26" i="20"/>
  <c r="O26" i="20"/>
  <c r="G27" i="20"/>
  <c r="H27" i="20"/>
  <c r="I27" i="20"/>
  <c r="J27" i="20"/>
  <c r="K27" i="20"/>
  <c r="L27" i="20"/>
  <c r="M27" i="20"/>
  <c r="N27" i="20"/>
  <c r="O27" i="20"/>
  <c r="G28" i="20"/>
  <c r="H28" i="20"/>
  <c r="I28" i="20"/>
  <c r="J28" i="20"/>
  <c r="K28" i="20"/>
  <c r="L28" i="20"/>
  <c r="M28" i="20"/>
  <c r="N28" i="20"/>
  <c r="O28" i="20"/>
  <c r="G29" i="20"/>
  <c r="H29" i="20"/>
  <c r="I29" i="20"/>
  <c r="J29" i="20"/>
  <c r="K29" i="20"/>
  <c r="L29" i="20"/>
  <c r="M29" i="20"/>
  <c r="N29" i="20"/>
  <c r="O29" i="20"/>
  <c r="G30" i="20"/>
  <c r="H30" i="20"/>
  <c r="I30" i="20"/>
  <c r="J30" i="20"/>
  <c r="K30" i="20"/>
  <c r="L30" i="20"/>
  <c r="M30" i="20"/>
  <c r="N30" i="20"/>
  <c r="O30" i="20"/>
  <c r="G31" i="20"/>
  <c r="H31" i="20"/>
  <c r="I31" i="20"/>
  <c r="J31" i="20"/>
  <c r="K31" i="20"/>
  <c r="L31" i="20"/>
  <c r="M31" i="20"/>
  <c r="N31" i="20"/>
  <c r="O31" i="20"/>
  <c r="G32" i="20"/>
  <c r="H32" i="20"/>
  <c r="I32" i="20"/>
  <c r="J32" i="20"/>
  <c r="K32" i="20"/>
  <c r="L32" i="20"/>
  <c r="M32" i="20"/>
  <c r="N32" i="20"/>
  <c r="O32" i="20"/>
  <c r="G33" i="20"/>
  <c r="H33" i="20"/>
  <c r="I33" i="20"/>
  <c r="J33" i="20"/>
  <c r="K33" i="20"/>
  <c r="L33" i="20"/>
  <c r="M33" i="20"/>
  <c r="N33" i="20"/>
  <c r="O33" i="20"/>
  <c r="G34" i="20"/>
  <c r="H34" i="20"/>
  <c r="I34" i="20"/>
  <c r="J34" i="20"/>
  <c r="K34" i="20"/>
  <c r="L34" i="20"/>
  <c r="M34" i="20"/>
  <c r="N34" i="20"/>
  <c r="O34" i="20"/>
  <c r="G35" i="20"/>
  <c r="H35" i="20"/>
  <c r="I35" i="20"/>
  <c r="J35" i="20"/>
  <c r="K35" i="20"/>
  <c r="L35" i="20"/>
  <c r="M35" i="20"/>
  <c r="N35" i="20"/>
  <c r="O35" i="20"/>
  <c r="G36" i="20"/>
  <c r="H36" i="20"/>
  <c r="I36" i="20"/>
  <c r="J36" i="20"/>
  <c r="K36" i="20"/>
  <c r="L36" i="20"/>
  <c r="M36" i="20"/>
  <c r="N36" i="20"/>
  <c r="O36" i="20"/>
  <c r="G37" i="20"/>
  <c r="H37" i="20"/>
  <c r="I37" i="20"/>
  <c r="J37" i="20"/>
  <c r="K37" i="20"/>
  <c r="L37" i="20"/>
  <c r="M37" i="20"/>
  <c r="N37" i="20"/>
  <c r="O37" i="20"/>
  <c r="P25" i="20"/>
  <c r="P26" i="20"/>
  <c r="P27" i="20"/>
  <c r="P28" i="20"/>
  <c r="P29" i="20"/>
  <c r="P30" i="20"/>
  <c r="P31" i="20"/>
  <c r="P32" i="20"/>
  <c r="P33" i="20"/>
  <c r="P34" i="20"/>
  <c r="P35" i="20"/>
  <c r="P36" i="20"/>
  <c r="P37" i="20"/>
  <c r="P24" i="20"/>
  <c r="Q24" i="5"/>
  <c r="Q25" i="5"/>
  <c r="AG213" i="5" s="1"/>
  <c r="Q26" i="5"/>
  <c r="Q27" i="5"/>
  <c r="Q28" i="5"/>
  <c r="Q29" i="5"/>
  <c r="Q30" i="5"/>
  <c r="Q31" i="5"/>
  <c r="Q32" i="5"/>
  <c r="Q33" i="5"/>
  <c r="AG216" i="5" s="1"/>
  <c r="Q34" i="5"/>
  <c r="Q35" i="5"/>
  <c r="Q36" i="5"/>
  <c r="Q37" i="5"/>
  <c r="AG217" i="5" s="1"/>
  <c r="Q38" i="5"/>
  <c r="AF219" i="20" l="1"/>
  <c r="AF216" i="20"/>
  <c r="AF218" i="20"/>
  <c r="AF217" i="20"/>
  <c r="AG214" i="5"/>
  <c r="AG215" i="5"/>
  <c r="AD216" i="20" l="1"/>
  <c r="AE216" i="20"/>
  <c r="AD217" i="20"/>
  <c r="AE217" i="20"/>
  <c r="AD218" i="20"/>
  <c r="AE218" i="20"/>
  <c r="AD219" i="20"/>
  <c r="AE219" i="20"/>
  <c r="AD220" i="20"/>
  <c r="AE220" i="20"/>
  <c r="AC220" i="20"/>
  <c r="AB220" i="20"/>
  <c r="AA220" i="20"/>
  <c r="Z220" i="20"/>
  <c r="Y220" i="20"/>
  <c r="X220" i="20"/>
  <c r="W220" i="20"/>
  <c r="V220" i="20"/>
  <c r="U220" i="20"/>
  <c r="T220" i="20"/>
  <c r="S220" i="20"/>
  <c r="R220" i="20"/>
  <c r="Q220" i="20"/>
  <c r="R219" i="20"/>
  <c r="Q219" i="20"/>
  <c r="S218" i="20"/>
  <c r="R218" i="20"/>
  <c r="S217" i="20"/>
  <c r="T216" i="20"/>
  <c r="Q216" i="20" l="1"/>
  <c r="R216" i="20"/>
  <c r="T218" i="20"/>
  <c r="S216" i="20"/>
  <c r="R217" i="20"/>
  <c r="Q218" i="20"/>
  <c r="T219" i="20"/>
  <c r="S219" i="20"/>
  <c r="T217" i="20"/>
  <c r="Q217" i="20"/>
  <c r="Z216" i="20"/>
  <c r="V216" i="20"/>
  <c r="U217" i="20"/>
  <c r="Y217" i="20"/>
  <c r="AC217" i="20"/>
  <c r="X218" i="20"/>
  <c r="AB218" i="20"/>
  <c r="W216" i="20"/>
  <c r="V217" i="20"/>
  <c r="U218" i="20"/>
  <c r="AC218" i="20"/>
  <c r="X219" i="20"/>
  <c r="AB219" i="20"/>
  <c r="W219" i="20"/>
  <c r="X216" i="20"/>
  <c r="AB216" i="20"/>
  <c r="W217" i="20"/>
  <c r="AA217" i="20"/>
  <c r="V218" i="20"/>
  <c r="Z218" i="20"/>
  <c r="U219" i="20"/>
  <c r="Y219" i="20"/>
  <c r="AC219" i="20"/>
  <c r="U216" i="20"/>
  <c r="Y216" i="20"/>
  <c r="AC216" i="20"/>
  <c r="X217" i="20"/>
  <c r="AB217" i="20"/>
  <c r="W218" i="20"/>
  <c r="AA218" i="20"/>
  <c r="V219" i="20"/>
  <c r="Z219" i="20"/>
  <c r="Z217" i="20"/>
  <c r="Y218" i="20"/>
  <c r="AA219" i="20"/>
  <c r="AA216" i="20"/>
  <c r="P24" i="5"/>
  <c r="P25" i="5"/>
  <c r="P26" i="5"/>
  <c r="P27" i="5"/>
  <c r="P28" i="5"/>
  <c r="P29" i="5"/>
  <c r="P30" i="5"/>
  <c r="P31" i="5"/>
  <c r="P32" i="5"/>
  <c r="P33" i="5"/>
  <c r="P34" i="5"/>
  <c r="P35" i="5"/>
  <c r="P36" i="5"/>
  <c r="P37" i="5"/>
  <c r="AF217" i="5" s="1"/>
  <c r="P38" i="5"/>
  <c r="AF213" i="5" l="1"/>
  <c r="AF214" i="5"/>
  <c r="AF216" i="5"/>
  <c r="AF215" i="5"/>
  <c r="O24" i="5" l="1"/>
  <c r="O25" i="5"/>
  <c r="O26" i="5"/>
  <c r="O27" i="5"/>
  <c r="AE214" i="5" s="1"/>
  <c r="O28" i="5"/>
  <c r="O29" i="5"/>
  <c r="O30" i="5"/>
  <c r="O31" i="5"/>
  <c r="O32" i="5"/>
  <c r="O33" i="5"/>
  <c r="O34" i="5"/>
  <c r="O35" i="5"/>
  <c r="O36" i="5"/>
  <c r="O37" i="5"/>
  <c r="AE217" i="5" s="1"/>
  <c r="AE216" i="5" l="1"/>
  <c r="AE215" i="5"/>
  <c r="AE213" i="5"/>
  <c r="O38" i="5"/>
  <c r="N37" i="5" l="1"/>
  <c r="AD217" i="5" s="1"/>
  <c r="N36" i="5"/>
  <c r="N35" i="5"/>
  <c r="N34" i="5"/>
  <c r="N33" i="5"/>
  <c r="N32" i="5"/>
  <c r="N31" i="5"/>
  <c r="N30" i="5"/>
  <c r="N29" i="5"/>
  <c r="N28" i="5"/>
  <c r="N27" i="5"/>
  <c r="N26" i="5"/>
  <c r="N25" i="5"/>
  <c r="N24" i="5"/>
  <c r="AD213" i="5" s="1"/>
  <c r="AD214" i="5" l="1"/>
  <c r="AD215" i="5"/>
  <c r="AD216" i="5"/>
  <c r="N38" i="5"/>
  <c r="K37" i="5" l="1"/>
  <c r="AA217" i="5" s="1"/>
  <c r="B25" i="5"/>
  <c r="C25" i="5"/>
  <c r="D25" i="5"/>
  <c r="E25" i="5"/>
  <c r="F25" i="5"/>
  <c r="G25" i="5"/>
  <c r="H25" i="5"/>
  <c r="I25" i="5"/>
  <c r="J25" i="5"/>
  <c r="K25" i="5"/>
  <c r="L25" i="5"/>
  <c r="M25" i="5"/>
  <c r="B26" i="5"/>
  <c r="C26" i="5"/>
  <c r="D26" i="5"/>
  <c r="E26" i="5"/>
  <c r="F26" i="5"/>
  <c r="G26" i="5"/>
  <c r="H26" i="5"/>
  <c r="I26" i="5"/>
  <c r="J26" i="5"/>
  <c r="K26" i="5"/>
  <c r="L26" i="5"/>
  <c r="M26" i="5"/>
  <c r="B27" i="5"/>
  <c r="C27" i="5"/>
  <c r="D27" i="5"/>
  <c r="E27" i="5"/>
  <c r="F27" i="5"/>
  <c r="G27" i="5"/>
  <c r="H27" i="5"/>
  <c r="I27" i="5"/>
  <c r="J27" i="5"/>
  <c r="K27" i="5"/>
  <c r="L27" i="5"/>
  <c r="M27" i="5"/>
  <c r="B28" i="5"/>
  <c r="C28" i="5"/>
  <c r="D28" i="5"/>
  <c r="E28" i="5"/>
  <c r="F28" i="5"/>
  <c r="G28" i="5"/>
  <c r="H28" i="5"/>
  <c r="I28" i="5"/>
  <c r="J28" i="5"/>
  <c r="K28" i="5"/>
  <c r="L28" i="5"/>
  <c r="M28" i="5"/>
  <c r="B29" i="5"/>
  <c r="C29" i="5"/>
  <c r="D29" i="5"/>
  <c r="E29" i="5"/>
  <c r="F29" i="5"/>
  <c r="G29" i="5"/>
  <c r="H29" i="5"/>
  <c r="I29" i="5"/>
  <c r="J29" i="5"/>
  <c r="K29" i="5"/>
  <c r="L29" i="5"/>
  <c r="M29" i="5"/>
  <c r="B30" i="5"/>
  <c r="C30" i="5"/>
  <c r="D30" i="5"/>
  <c r="E30" i="5"/>
  <c r="F30" i="5"/>
  <c r="G30" i="5"/>
  <c r="H30" i="5"/>
  <c r="I30" i="5"/>
  <c r="J30" i="5"/>
  <c r="K30" i="5"/>
  <c r="L30" i="5"/>
  <c r="M30" i="5"/>
  <c r="B31" i="5"/>
  <c r="C31" i="5"/>
  <c r="D31" i="5"/>
  <c r="E31" i="5"/>
  <c r="F31" i="5"/>
  <c r="G31" i="5"/>
  <c r="H31" i="5"/>
  <c r="I31" i="5"/>
  <c r="J31" i="5"/>
  <c r="K31" i="5"/>
  <c r="L31" i="5"/>
  <c r="M31" i="5"/>
  <c r="B32" i="5"/>
  <c r="C32" i="5"/>
  <c r="D32" i="5"/>
  <c r="E32" i="5"/>
  <c r="F32" i="5"/>
  <c r="G32" i="5"/>
  <c r="H32" i="5"/>
  <c r="I32" i="5"/>
  <c r="J32" i="5"/>
  <c r="K32" i="5"/>
  <c r="L32" i="5"/>
  <c r="M32" i="5"/>
  <c r="B33" i="5"/>
  <c r="C33" i="5"/>
  <c r="D33" i="5"/>
  <c r="E33" i="5"/>
  <c r="F33" i="5"/>
  <c r="G33" i="5"/>
  <c r="H33" i="5"/>
  <c r="I33" i="5"/>
  <c r="J33" i="5"/>
  <c r="K33" i="5"/>
  <c r="L33" i="5"/>
  <c r="M33" i="5"/>
  <c r="B34" i="5"/>
  <c r="C34" i="5"/>
  <c r="D34" i="5"/>
  <c r="E34" i="5"/>
  <c r="F34" i="5"/>
  <c r="G34" i="5"/>
  <c r="H34" i="5"/>
  <c r="I34" i="5"/>
  <c r="J34" i="5"/>
  <c r="K34" i="5"/>
  <c r="L34" i="5"/>
  <c r="M34" i="5"/>
  <c r="B35" i="5"/>
  <c r="C35" i="5"/>
  <c r="D35" i="5"/>
  <c r="E35" i="5"/>
  <c r="F35" i="5"/>
  <c r="G35" i="5"/>
  <c r="H35" i="5"/>
  <c r="I35" i="5"/>
  <c r="J35" i="5"/>
  <c r="K35" i="5"/>
  <c r="L35" i="5"/>
  <c r="M35" i="5"/>
  <c r="B36" i="5"/>
  <c r="C36" i="5"/>
  <c r="D36" i="5"/>
  <c r="E36" i="5"/>
  <c r="F36" i="5"/>
  <c r="G36" i="5"/>
  <c r="H36" i="5"/>
  <c r="I36" i="5"/>
  <c r="J36" i="5"/>
  <c r="K36" i="5"/>
  <c r="L36" i="5"/>
  <c r="M36" i="5"/>
  <c r="B37" i="5"/>
  <c r="R217" i="5" s="1"/>
  <c r="C37" i="5"/>
  <c r="S217" i="5" s="1"/>
  <c r="D37" i="5"/>
  <c r="T217" i="5" s="1"/>
  <c r="E37" i="5"/>
  <c r="U217" i="5" s="1"/>
  <c r="F37" i="5"/>
  <c r="V217" i="5" s="1"/>
  <c r="G37" i="5"/>
  <c r="W217" i="5" s="1"/>
  <c r="H37" i="5"/>
  <c r="X217" i="5" s="1"/>
  <c r="I37" i="5"/>
  <c r="Y217" i="5" s="1"/>
  <c r="J37" i="5"/>
  <c r="Z217" i="5" s="1"/>
  <c r="L37" i="5"/>
  <c r="AB217" i="5" s="1"/>
  <c r="M37" i="5"/>
  <c r="AC217" i="5" s="1"/>
  <c r="B38" i="5"/>
  <c r="C38" i="5"/>
  <c r="D38" i="5"/>
  <c r="E38" i="5"/>
  <c r="F38" i="5"/>
  <c r="G38" i="5"/>
  <c r="H38" i="5"/>
  <c r="I38" i="5"/>
  <c r="J38" i="5"/>
  <c r="K38" i="5"/>
  <c r="L38" i="5"/>
  <c r="M38" i="5"/>
  <c r="C24" i="5"/>
  <c r="S213" i="5" s="1"/>
  <c r="D24" i="5"/>
  <c r="E24" i="5"/>
  <c r="U213" i="5" s="1"/>
  <c r="F24" i="5"/>
  <c r="G24" i="5"/>
  <c r="H24" i="5"/>
  <c r="I24" i="5"/>
  <c r="Y213" i="5" s="1"/>
  <c r="J24" i="5"/>
  <c r="K24" i="5"/>
  <c r="L24" i="5"/>
  <c r="M24" i="5"/>
  <c r="AC213" i="5" s="1"/>
  <c r="B24" i="5"/>
  <c r="R213" i="5" s="1"/>
  <c r="S216" i="5" l="1"/>
  <c r="S215" i="5"/>
  <c r="S214" i="5"/>
  <c r="T214" i="5"/>
  <c r="X213" i="5"/>
  <c r="R216" i="5"/>
  <c r="R215" i="5"/>
  <c r="R214" i="5"/>
  <c r="T216" i="5"/>
  <c r="T215" i="5"/>
  <c r="AB213" i="5"/>
  <c r="T213" i="5"/>
  <c r="AA213" i="5"/>
  <c r="W213" i="5"/>
  <c r="Z216" i="5"/>
  <c r="Z215" i="5"/>
  <c r="AC216" i="5"/>
  <c r="U216" i="5"/>
  <c r="AC215" i="5"/>
  <c r="Y215" i="5"/>
  <c r="U215" i="5"/>
  <c r="AC214" i="5"/>
  <c r="Y214" i="5"/>
  <c r="U214" i="5"/>
  <c r="Z213" i="5"/>
  <c r="V213" i="5"/>
  <c r="AB216" i="5"/>
  <c r="X216" i="5"/>
  <c r="AB215" i="5"/>
  <c r="X215" i="5"/>
  <c r="AB214" i="5"/>
  <c r="X214" i="5"/>
  <c r="AA216" i="5"/>
  <c r="W216" i="5"/>
  <c r="AA215" i="5"/>
  <c r="W215" i="5"/>
  <c r="AA214" i="5"/>
  <c r="W214" i="5"/>
  <c r="V216" i="5"/>
  <c r="V215" i="5"/>
  <c r="Z214" i="5"/>
  <c r="V214" i="5"/>
  <c r="Y216" i="5"/>
</calcChain>
</file>

<file path=xl/sharedStrings.xml><?xml version="1.0" encoding="utf-8"?>
<sst xmlns="http://schemas.openxmlformats.org/spreadsheetml/2006/main" count="1319" uniqueCount="537">
  <si>
    <t>(a) those to which transport is understood to contribute significantly -  see text.</t>
  </si>
  <si>
    <t>Source: Scottish Government - Not National Statistics</t>
  </si>
  <si>
    <t>..</t>
  </si>
  <si>
    <t>Aberdeen Errol Place</t>
  </si>
  <si>
    <t>*</t>
  </si>
  <si>
    <t>Edinburgh St Leonards</t>
  </si>
  <si>
    <t>micrograms per cubic metre</t>
  </si>
  <si>
    <t>Strath Vaich</t>
  </si>
  <si>
    <t>Eskdalemuir</t>
  </si>
  <si>
    <t>Glasgow City Chambers</t>
  </si>
  <si>
    <t xml:space="preserve"> </t>
  </si>
  <si>
    <t>Edinburgh Med school</t>
  </si>
  <si>
    <r>
      <t xml:space="preserve">monitoring station </t>
    </r>
    <r>
      <rPr>
        <b/>
        <vertAlign val="superscript"/>
        <sz val="12"/>
        <rFont val="Arial"/>
        <family val="2"/>
      </rPr>
      <t>1</t>
    </r>
  </si>
  <si>
    <t xml:space="preserve">Air Quality </t>
  </si>
  <si>
    <t>2.  The figures for greenhouse gas emissions are expressed in terms of their Global Warming Potential in tonnes of carbon dioxide equivalent. To convert</t>
  </si>
  <si>
    <t>All transport greenhouse gases</t>
  </si>
  <si>
    <r>
      <t>Non-transport net emissions</t>
    </r>
    <r>
      <rPr>
        <b/>
        <vertAlign val="superscript"/>
        <sz val="12"/>
        <rFont val="Arial"/>
        <family val="2"/>
      </rPr>
      <t xml:space="preserve"> </t>
    </r>
  </si>
  <si>
    <t>Total transport</t>
  </si>
  <si>
    <t>Railways</t>
  </si>
  <si>
    <t xml:space="preserve">     Mopeds &amp; motorcycles</t>
  </si>
  <si>
    <t xml:space="preserve">     Passenger cars</t>
  </si>
  <si>
    <t xml:space="preserve">     Buses &amp; coaches</t>
  </si>
  <si>
    <t>3. The long haul estimate is based on a flight length from the Guidelines of of 6482 km, short haul 1108km and domestic 463km.</t>
  </si>
  <si>
    <t xml:space="preserve">All figures are estimated using data for GB/UK as a whole so do not specifically relate to Scotland. </t>
  </si>
  <si>
    <t>Ferry</t>
  </si>
  <si>
    <t>Light rail and tram</t>
  </si>
  <si>
    <t>National rail</t>
  </si>
  <si>
    <t>Coach</t>
  </si>
  <si>
    <t xml:space="preserve">Bus </t>
  </si>
  <si>
    <t>Petrol motorbike</t>
  </si>
  <si>
    <t>Cars</t>
  </si>
  <si>
    <t>HGVs</t>
  </si>
  <si>
    <t>Rural</t>
  </si>
  <si>
    <t>Aviation</t>
  </si>
  <si>
    <t>of which:</t>
  </si>
  <si>
    <t>Total</t>
  </si>
  <si>
    <t>propulsion type</t>
  </si>
  <si>
    <t>DIESEL</t>
  </si>
  <si>
    <t>ELECTRIC DIESEL</t>
  </si>
  <si>
    <t>ELECTRICITY</t>
  </si>
  <si>
    <t>FUEL CELLS</t>
  </si>
  <si>
    <t>GAS</t>
  </si>
  <si>
    <t>GAS BI-FUEL</t>
  </si>
  <si>
    <t>GAS DIESEL</t>
  </si>
  <si>
    <t>HYBRID ELECTRIC</t>
  </si>
  <si>
    <t>NEW FUEL TECHNOLOGY</t>
  </si>
  <si>
    <t>PETROL</t>
  </si>
  <si>
    <t>PETROL/GAS</t>
  </si>
  <si>
    <t>STEAM</t>
  </si>
  <si>
    <t>Grand Total</t>
  </si>
  <si>
    <t>Vehicles</t>
  </si>
  <si>
    <t>Year</t>
  </si>
  <si>
    <t>Month</t>
  </si>
  <si>
    <t>Quadricycles</t>
  </si>
  <si>
    <t>Jan-Mar</t>
  </si>
  <si>
    <t>Apr-Jun</t>
  </si>
  <si>
    <t>Jul-Sep</t>
  </si>
  <si>
    <t>Oct-Dec</t>
  </si>
  <si>
    <t>Whole year</t>
  </si>
  <si>
    <t>Notes &amp; definitions (https://www.gov.uk/transport-statistics-notes-and-guidance-vehicle-licensing)</t>
  </si>
  <si>
    <t>Quarter</t>
  </si>
  <si>
    <t>2010 Q1</t>
  </si>
  <si>
    <t>2010 Q2</t>
  </si>
  <si>
    <t>2010 Q3</t>
  </si>
  <si>
    <t>2010 Q4</t>
  </si>
  <si>
    <t>2011 Q1</t>
  </si>
  <si>
    <t>2011 Q2</t>
  </si>
  <si>
    <t>2011 Q3</t>
  </si>
  <si>
    <t>2011 Q4</t>
  </si>
  <si>
    <t>2012 Q1</t>
  </si>
  <si>
    <t>2012 Q2</t>
  </si>
  <si>
    <t>2012 Q3</t>
  </si>
  <si>
    <t>2012 Q4</t>
  </si>
  <si>
    <t>2013 Q1</t>
  </si>
  <si>
    <t>2013 Q2</t>
  </si>
  <si>
    <t>Sum of number licensed</t>
  </si>
  <si>
    <t>Body type</t>
  </si>
  <si>
    <t>AGRICULTURAL</t>
  </si>
  <si>
    <t>BUSES &amp; COACHES</t>
  </si>
  <si>
    <t>CARS</t>
  </si>
  <si>
    <t>GOODS - HEAVY</t>
  </si>
  <si>
    <t>GOODS - LIGHT</t>
  </si>
  <si>
    <t>MOTORCYCLES, MOPEDS &amp; SCOOTERS</t>
  </si>
  <si>
    <t>OTHERS</t>
  </si>
  <si>
    <t>SPECIAL PURPOSE</t>
  </si>
  <si>
    <t>TAXIS</t>
  </si>
  <si>
    <t>TRICYCLES</t>
  </si>
  <si>
    <t>NOT RECORDED</t>
  </si>
  <si>
    <t>2013 Q3</t>
  </si>
  <si>
    <t>Table VEH0256</t>
  </si>
  <si>
    <t>Cars registered for the first time by CO2 emission band, Great Britain, annually: 2001 to 2012; quarterly 2003 Q1 to 2013 Q2</t>
  </si>
  <si>
    <t>Up to 100 g/km</t>
  </si>
  <si>
    <t>101 - 110 g/km</t>
  </si>
  <si>
    <t>111 - 120 g/km</t>
  </si>
  <si>
    <t>121 - 130 g/km</t>
  </si>
  <si>
    <t>131 - 140 g/km</t>
  </si>
  <si>
    <t>141 - 150 g/km</t>
  </si>
  <si>
    <t>151 - 165 g/km</t>
  </si>
  <si>
    <t>166 - 175 g/km</t>
  </si>
  <si>
    <t>176- 185 g/km</t>
  </si>
  <si>
    <t>186- 200 g/km</t>
  </si>
  <si>
    <t>201 - 225 g/km</t>
  </si>
  <si>
    <t>226 - 255 g/km</t>
  </si>
  <si>
    <t>Over 255 g/km</t>
  </si>
  <si>
    <t>Not known</t>
  </si>
  <si>
    <r>
      <t>Avg CO</t>
    </r>
    <r>
      <rPr>
        <b/>
        <vertAlign val="subscript"/>
        <sz val="12"/>
        <rFont val="Arial"/>
        <family val="2"/>
      </rPr>
      <t>2</t>
    </r>
  </si>
  <si>
    <t>Thousands</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</si>
  <si>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</si>
  <si>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</si>
  <si>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</si>
  <si>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</si>
  <si>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</si>
  <si>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</si>
  <si>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</si>
  <si>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</si>
  <si>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</si>
  <si>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</si>
  <si>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</si>
  <si>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</si>
  <si>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</si>
  <si>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</si>
  <si>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</si>
  <si>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</si>
  <si>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</si>
  <si>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</si>
  <si>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</si>
  <si>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</si>
  <si>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</si>
  <si>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</si>
  <si>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</si>
  <si>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</si>
  <si>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</si>
  <si>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</si>
  <si>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</si>
  <si>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</si>
  <si>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Percentages</t>
  </si>
  <si>
    <t>1. A greater proportion of CO2 values are unknown for 2001 and early 2002, therefore the average CO2 figures for these years may be less representative.</t>
  </si>
  <si>
    <t>Telephone: 020 7944 3077</t>
  </si>
  <si>
    <t>Last updated: 12 September 2013</t>
  </si>
  <si>
    <t>Next update: December 2013</t>
  </si>
  <si>
    <t>LINK to page</t>
  </si>
  <si>
    <t xml:space="preserve">https://www.gov.uk/government/publications/new-car-carbon-dioxide-emissions </t>
  </si>
  <si>
    <r>
      <t>Thousands/</t>
    </r>
    <r>
      <rPr>
        <b/>
        <i/>
        <sz val="12"/>
        <color theme="0" tint="-0.249977111117893"/>
        <rFont val="Arial"/>
        <family val="2"/>
      </rPr>
      <t>Percentages</t>
    </r>
  </si>
  <si>
    <r>
      <t>Avg CO</t>
    </r>
    <r>
      <rPr>
        <b/>
        <vertAlign val="subscript"/>
        <sz val="12"/>
        <color theme="0" tint="-0.249977111117893"/>
        <rFont val="Arial"/>
        <family val="2"/>
      </rPr>
      <t>2</t>
    </r>
  </si>
  <si>
    <r>
      <t xml:space="preserve">Email : </t>
    </r>
    <r>
      <rPr>
        <b/>
        <u/>
        <sz val="10"/>
        <color theme="0" tint="-0.249977111117893"/>
        <rFont val="Arial"/>
        <family val="2"/>
      </rPr>
      <t>vehicles.stats@dft.gsi.gov.uk</t>
    </r>
  </si>
  <si>
    <t>thousand</t>
  </si>
  <si>
    <t>Source: DVLA//DVADfT - GB figures published as DfT table  VEH0256</t>
  </si>
  <si>
    <t>Buses &amp; coaches</t>
  </si>
  <si>
    <t>Passenger cars</t>
  </si>
  <si>
    <t>Up to 120 g/km</t>
  </si>
  <si>
    <t>121 - 150 g/km</t>
  </si>
  <si>
    <t>151 - 185 g/km</t>
  </si>
  <si>
    <t>Over 186 g/km</t>
  </si>
  <si>
    <t>Data for chart 13.4</t>
  </si>
  <si>
    <t>Agricultural</t>
  </si>
  <si>
    <t>Goods - heavy</t>
  </si>
  <si>
    <t>Goods - light</t>
  </si>
  <si>
    <t>Motorcycles, mopeds &amp; scooters</t>
  </si>
  <si>
    <t>Not recorded</t>
  </si>
  <si>
    <t>Special purpose</t>
  </si>
  <si>
    <t>Taxis</t>
  </si>
  <si>
    <t>Tricycles</t>
  </si>
  <si>
    <t>Diesel</t>
  </si>
  <si>
    <t>Electric diesel</t>
  </si>
  <si>
    <t>Electricity</t>
  </si>
  <si>
    <t>Gas</t>
  </si>
  <si>
    <t>Gas bi-fuel</t>
  </si>
  <si>
    <t>Hybrid electric</t>
  </si>
  <si>
    <t>Petrol</t>
  </si>
  <si>
    <t>Petrol/gas</t>
  </si>
  <si>
    <t>Steam</t>
  </si>
  <si>
    <t>Grand total</t>
  </si>
  <si>
    <t>Propulsion type</t>
  </si>
  <si>
    <r>
      <t xml:space="preserve">Benzene </t>
    </r>
    <r>
      <rPr>
        <b/>
        <vertAlign val="superscript"/>
        <sz val="12"/>
        <rFont val="Arial"/>
        <family val="2"/>
      </rPr>
      <t xml:space="preserve">7 </t>
    </r>
  </si>
  <si>
    <t xml:space="preserve">      thousands</t>
  </si>
  <si>
    <t xml:space="preserve">    Column Percentages</t>
  </si>
  <si>
    <t>2013 Q4</t>
  </si>
  <si>
    <t>2014 Q1</t>
  </si>
  <si>
    <t>2014 Q2</t>
  </si>
  <si>
    <t>2014 Q3</t>
  </si>
  <si>
    <t xml:space="preserve">     Heavy Goods Vehicles</t>
  </si>
  <si>
    <t xml:space="preserve">     Light Goods Vehicles</t>
  </si>
  <si>
    <t>Heavy Goods Vehicles</t>
  </si>
  <si>
    <t>NMVOC</t>
  </si>
  <si>
    <t>NOx</t>
  </si>
  <si>
    <t>PM10</t>
  </si>
  <si>
    <t>Pb</t>
  </si>
  <si>
    <t>thousand tonnes of pollutant</t>
  </si>
  <si>
    <t>Oxides of nitrogen (NOx)</t>
  </si>
  <si>
    <t>Road transport</t>
  </si>
  <si>
    <t>Buses and coaches</t>
  </si>
  <si>
    <t>Light goods vehicles</t>
  </si>
  <si>
    <t>Mopeds and motorcycles</t>
  </si>
  <si>
    <t>Other transport</t>
  </si>
  <si>
    <t>Total Transport</t>
  </si>
  <si>
    <t>Non-transport emissions</t>
  </si>
  <si>
    <t>Emissions from all sources</t>
  </si>
  <si>
    <t>Transport % of all NOx emissions</t>
  </si>
  <si>
    <r>
      <t>Road transport</t>
    </r>
    <r>
      <rPr>
        <vertAlign val="superscript"/>
        <sz val="11"/>
        <color theme="1"/>
        <rFont val="Calibri"/>
        <family val="2"/>
        <scheme val="minor"/>
      </rPr>
      <t>2</t>
    </r>
  </si>
  <si>
    <r>
      <t>Aviation</t>
    </r>
    <r>
      <rPr>
        <vertAlign val="superscript"/>
        <sz val="11"/>
        <color theme="1"/>
        <rFont val="Calibri"/>
        <family val="2"/>
        <scheme val="minor"/>
      </rPr>
      <t>3</t>
    </r>
  </si>
  <si>
    <r>
      <t>Other transport</t>
    </r>
    <r>
      <rPr>
        <vertAlign val="superscript"/>
        <sz val="11"/>
        <color theme="1"/>
        <rFont val="Calibri"/>
        <family val="2"/>
        <scheme val="minor"/>
      </rPr>
      <t>5</t>
    </r>
  </si>
  <si>
    <t>1.</t>
  </si>
  <si>
    <t xml:space="preserve"> Emissions are available annually only with effect from 1998. All the figures in this table are updated annually to reflect changes to the methodology used. </t>
  </si>
  <si>
    <t>2.</t>
  </si>
  <si>
    <t xml:space="preserve">The Road Transport emissions database uses emission factors (g/km) for different types of vehicles, which depend on the fuel type (petrol or diesel) and are influenced by the </t>
  </si>
  <si>
    <t xml:space="preserve">drive cycle or average speeds on the different types of roads; traffic activity for each DA region, including distance and average speed travelled by each type of vehicle on each type of road; </t>
  </si>
  <si>
    <t>DA-specific fleet data on petrol/diesel car mix, car engine size and fleet composition (including age).</t>
  </si>
  <si>
    <t>The sum of emissions across all parts of the UK equates to the total for the UK inventory where that total is normalised using fuel sales data of petrol and DERV.</t>
  </si>
  <si>
    <t>3.</t>
  </si>
  <si>
    <t xml:space="preserve">Only take-off and landing emissions are reported. </t>
  </si>
  <si>
    <t>4.</t>
  </si>
  <si>
    <t>Includes emissions from coastal shipping, shipping betweeen Scotland and the Overseas Territories, fishing vessels, marine engines, personal watercraft,</t>
  </si>
  <si>
    <t xml:space="preserve"> inland goods-carrying vehicles, motorboats and sail boats with auxiliary engines.</t>
  </si>
  <si>
    <t>5.</t>
  </si>
  <si>
    <t>Includes military aviation and naval vessels, aircraft support vehicles and railways stationary combustion.</t>
  </si>
  <si>
    <t>Type of monitoring</t>
  </si>
  <si>
    <t xml:space="preserve"> station</t>
  </si>
  <si>
    <r>
      <t>Nitrogen dioxide</t>
    </r>
    <r>
      <rPr>
        <b/>
        <vertAlign val="superscript"/>
        <sz val="12"/>
        <rFont val="Arial"/>
        <family val="2"/>
      </rPr>
      <t xml:space="preserve"> 2</t>
    </r>
  </si>
  <si>
    <t>Urban background</t>
  </si>
  <si>
    <t>Aberdeen Union Street</t>
  </si>
  <si>
    <t>Roadside</t>
  </si>
  <si>
    <t>Bishopbriggs, Kirkintilloch Road</t>
  </si>
  <si>
    <t>Dumfries, A780</t>
  </si>
  <si>
    <t>Dundee Lochee Road</t>
  </si>
  <si>
    <t>Dundee Union Street</t>
  </si>
  <si>
    <t>Kerbside</t>
  </si>
  <si>
    <t>Edinburgh Gorgie Road</t>
  </si>
  <si>
    <t xml:space="preserve">Glasgow Centre, St Enoch's Square </t>
  </si>
  <si>
    <t>Urban centre</t>
  </si>
  <si>
    <t>Glasgow Kerbside, Hope Street</t>
  </si>
  <si>
    <t>Glasgow Byres Road</t>
  </si>
  <si>
    <t>Inverness, Telford Street</t>
  </si>
  <si>
    <t>Perth High Street</t>
  </si>
  <si>
    <t>Number of daily maximums (measured as an 8-hour running mean) exceeding 100ug/m3</t>
  </si>
  <si>
    <r>
      <t>Particulates (PM</t>
    </r>
    <r>
      <rPr>
        <b/>
        <vertAlign val="subscript"/>
        <sz val="12"/>
        <rFont val="Arial"/>
        <family val="2"/>
      </rPr>
      <t>10</t>
    </r>
    <r>
      <rPr>
        <b/>
        <sz val="12"/>
        <rFont val="Arial"/>
        <family val="2"/>
      </rPr>
      <t>)</t>
    </r>
    <r>
      <rPr>
        <b/>
        <vertAlign val="superscript"/>
        <sz val="12"/>
        <rFont val="Arial"/>
        <family val="2"/>
      </rPr>
      <t xml:space="preserve"> 4</t>
    </r>
  </si>
  <si>
    <t>Dundee Broughty Ferry</t>
  </si>
  <si>
    <t>Edinburgh Queen Street</t>
  </si>
  <si>
    <t>Glasgow Waulkmillglen Reservoir</t>
  </si>
  <si>
    <t>Glasgow Centre, St Enoch's Square</t>
  </si>
  <si>
    <t>1.  The sites chosen are a mixture of urban and rural site types with long time series</t>
  </si>
  <si>
    <t>2.  Annual mean concentration of atmospheric nitrogen dioxide.</t>
  </si>
  <si>
    <t>3.  Annual mean ground level ozone concentration.</t>
  </si>
  <si>
    <r>
      <t>4.  Annual mean atmospheric PM</t>
    </r>
    <r>
      <rPr>
        <vertAlign val="subscript"/>
        <sz val="10"/>
        <rFont val="Arial"/>
        <family val="2"/>
      </rPr>
      <t>10</t>
    </r>
    <r>
      <rPr>
        <sz val="10"/>
        <rFont val="Arial"/>
        <family val="2"/>
      </rPr>
      <t xml:space="preserve"> concentration.</t>
    </r>
  </si>
  <si>
    <t>(*) Since 2003, results where data capture is less than 75% are not shown.</t>
  </si>
  <si>
    <t>Local authority</t>
  </si>
  <si>
    <t>Pollutant(s)</t>
  </si>
  <si>
    <t>All pollutants</t>
  </si>
  <si>
    <r>
      <t>Both NO</t>
    </r>
    <r>
      <rPr>
        <b/>
        <vertAlign val="subscript"/>
        <sz val="11"/>
        <color theme="1"/>
        <rFont val="Calibri"/>
        <family val="2"/>
        <scheme val="minor"/>
      </rPr>
      <t>2</t>
    </r>
    <r>
      <rPr>
        <b/>
        <sz val="11"/>
        <color theme="1"/>
        <rFont val="Calibri"/>
        <family val="2"/>
        <scheme val="minor"/>
      </rPr>
      <t xml:space="preserve"> and PM</t>
    </r>
    <r>
      <rPr>
        <b/>
        <vertAlign val="subscript"/>
        <sz val="11"/>
        <color theme="1"/>
        <rFont val="Calibri"/>
        <family val="2"/>
        <scheme val="minor"/>
      </rPr>
      <t>10</t>
    </r>
  </si>
  <si>
    <t>Sulphur dioxide</t>
  </si>
  <si>
    <t>Aberdeen City Council</t>
  </si>
  <si>
    <t>City of Edinburgh Council</t>
  </si>
  <si>
    <t>Dundee City Council</t>
  </si>
  <si>
    <t>East Dunbartonshire Council</t>
  </si>
  <si>
    <t>East Lothian Council</t>
  </si>
  <si>
    <t>Falkirk Council</t>
  </si>
  <si>
    <t>Fife Council</t>
  </si>
  <si>
    <t>Glasgow City Council</t>
  </si>
  <si>
    <t>Highland Council</t>
  </si>
  <si>
    <t>North Lanarkshire Council</t>
  </si>
  <si>
    <t>Perth &amp; Kinross Council</t>
  </si>
  <si>
    <t>Renfrewshire Council</t>
  </si>
  <si>
    <t>South Lanarkshire Council</t>
  </si>
  <si>
    <t>West Lothian Council</t>
  </si>
  <si>
    <t>Scotland</t>
  </si>
  <si>
    <r>
      <t xml:space="preserve">Ozone </t>
    </r>
    <r>
      <rPr>
        <b/>
        <vertAlign val="superscript"/>
        <sz val="12"/>
        <rFont val="Arial"/>
        <family val="2"/>
      </rPr>
      <t>3</t>
    </r>
  </si>
  <si>
    <t>Source: Scottish Air Quality website - Not National Statistics</t>
  </si>
  <si>
    <r>
      <t>Particulate Matter (PM</t>
    </r>
    <r>
      <rPr>
        <b/>
        <vertAlign val="subscript"/>
        <sz val="11"/>
        <color theme="1"/>
        <rFont val="Calibri"/>
        <family val="2"/>
        <scheme val="minor"/>
      </rPr>
      <t>10</t>
    </r>
    <r>
      <rPr>
        <b/>
        <sz val="11"/>
        <color theme="1"/>
        <rFont val="Calibri"/>
        <family val="2"/>
        <scheme val="minor"/>
      </rPr>
      <t>) only</t>
    </r>
  </si>
  <si>
    <r>
      <t>Nitrogen dioxide (NO</t>
    </r>
    <r>
      <rPr>
        <b/>
        <vertAlign val="subscript"/>
        <sz val="11"/>
        <color theme="1"/>
        <rFont val="Calibri"/>
        <family val="2"/>
        <scheme val="minor"/>
      </rPr>
      <t>2</t>
    </r>
    <r>
      <rPr>
        <b/>
        <sz val="11"/>
        <color theme="1"/>
        <rFont val="Calibri"/>
        <family val="2"/>
        <scheme val="minor"/>
      </rPr>
      <t>) only</t>
    </r>
  </si>
  <si>
    <r>
      <t xml:space="preserve">Table 13.1b  Atmospheric concentrations of selected pollutants </t>
    </r>
    <r>
      <rPr>
        <b/>
        <vertAlign val="superscript"/>
        <sz val="12"/>
        <rFont val="Arial"/>
        <family val="2"/>
      </rPr>
      <t xml:space="preserve">(*, a) </t>
    </r>
    <r>
      <rPr>
        <b/>
        <sz val="12"/>
        <rFont val="Arial"/>
        <family val="2"/>
      </rPr>
      <t>recorded at Air Quality Monitoring Stations</t>
    </r>
  </si>
  <si>
    <t>~ denotes fewer than 50.</t>
  </si>
  <si>
    <r>
      <t>Particulate matter (PM</t>
    </r>
    <r>
      <rPr>
        <b/>
        <vertAlign val="subscript"/>
        <sz val="10"/>
        <color theme="1"/>
        <rFont val="Arial"/>
        <family val="2"/>
      </rPr>
      <t>10</t>
    </r>
    <r>
      <rPr>
        <b/>
        <sz val="10"/>
        <color theme="1"/>
        <rFont val="Arial"/>
        <family val="2"/>
      </rPr>
      <t>)</t>
    </r>
  </si>
  <si>
    <r>
      <t>Table 13.1a  Emissions of air pollutants by type of transport allocated to Scotland</t>
    </r>
    <r>
      <rPr>
        <b/>
        <vertAlign val="superscript"/>
        <sz val="10"/>
        <color theme="1"/>
        <rFont val="Arial"/>
        <family val="2"/>
      </rPr>
      <t>1</t>
    </r>
  </si>
  <si>
    <r>
      <t>Transport % of all PM</t>
    </r>
    <r>
      <rPr>
        <b/>
        <vertAlign val="subscript"/>
        <sz val="10"/>
        <color theme="1"/>
        <rFont val="Arial"/>
        <family val="2"/>
      </rPr>
      <t>10</t>
    </r>
    <r>
      <rPr>
        <b/>
        <sz val="10"/>
        <color theme="1"/>
        <rFont val="Arial"/>
        <family val="2"/>
      </rPr>
      <t xml:space="preserve"> emissions</t>
    </r>
  </si>
  <si>
    <t>2015 Q2</t>
  </si>
  <si>
    <t>2014 Q4</t>
  </si>
  <si>
    <t>2015 Q1</t>
  </si>
  <si>
    <t>2015 Q3</t>
  </si>
  <si>
    <t>Contents</t>
  </si>
  <si>
    <t>Table 13.2</t>
  </si>
  <si>
    <t>Table 13.3</t>
  </si>
  <si>
    <t>Table 13.4</t>
  </si>
  <si>
    <t>Table 13.5</t>
  </si>
  <si>
    <t>Table 13.7</t>
  </si>
  <si>
    <t>Table 13.8</t>
  </si>
  <si>
    <t>Table 13.9</t>
  </si>
  <si>
    <t>Table 13.10</t>
  </si>
  <si>
    <t>Table 13.1a</t>
  </si>
  <si>
    <t>Table 13.1b</t>
  </si>
  <si>
    <t>Emissions of air pollutants by type of transport allocated to Scotland</t>
  </si>
  <si>
    <t>Atmospheric concentrations of selected pollutants recorded at Air Quality Monitoring Stations</t>
  </si>
  <si>
    <t>Table 13.1c</t>
  </si>
  <si>
    <t>Number of active Air Quality Management Areas by pollutant and local authority</t>
  </si>
  <si>
    <t>Emissions of greenhouse gases by type of transport allocated to Scotland</t>
  </si>
  <si>
    <t>Emissions of greenhouse gases1 by Transport allocated to Scotland</t>
  </si>
  <si>
    <t>Emissions of greenhouse gases by type of transport, Scotland compared to UK</t>
  </si>
  <si>
    <t>Cars registered for the first time by CO2 emission band, Scotland</t>
  </si>
  <si>
    <t>(..) Site not in operation for given year</t>
  </si>
  <si>
    <t>Fuel cells</t>
  </si>
  <si>
    <t>Gas-diesel</t>
  </si>
  <si>
    <t>New fuel tech-nology</t>
  </si>
  <si>
    <t>2016 Q1</t>
  </si>
  <si>
    <t>2016 Q2</t>
  </si>
  <si>
    <t>2016 Q3</t>
  </si>
  <si>
    <t>2015 Q4</t>
  </si>
  <si>
    <t>Source: DVLA//DVADfT - GB figures published as DfT table  VEH0206</t>
  </si>
  <si>
    <t>Table 13.6a</t>
  </si>
  <si>
    <t>Table 13.6b</t>
  </si>
  <si>
    <t>Table 13.6a:  Cars registered for the first time by CO2 emission band, Scotland</t>
  </si>
  <si>
    <t>Table 13.6b:  Licensed cars by CO2 emission band, Scotland</t>
  </si>
  <si>
    <t>2. All Car figures assume an average car occupancy rate of 1.50 passengers based on the latest Transport and Travel in Scotland</t>
  </si>
  <si>
    <t>2017 Q2</t>
  </si>
  <si>
    <t>2016 Q4</t>
  </si>
  <si>
    <t>2017 Q1</t>
  </si>
  <si>
    <t>2017 Q3</t>
  </si>
  <si>
    <t>Table to show the number of new registrations by body type and propulsion type in Scotland during 2016 (RAW DATA)</t>
  </si>
  <si>
    <t>Table to show the number of licensed vehicles by body type and propulsion type in Scotland as at 31 December 2016 (RAW DATA)</t>
  </si>
  <si>
    <r>
      <t xml:space="preserve">Others </t>
    </r>
    <r>
      <rPr>
        <vertAlign val="superscript"/>
        <sz val="12"/>
        <rFont val="Arial"/>
        <family val="2"/>
      </rPr>
      <t>1</t>
    </r>
  </si>
  <si>
    <t>1. Iincludes Invalid Vehicle (Mobility scooters), Lift Trucks, Tel Material Handlers, Hydraulic Excavator, Rear Digger, Ambulance, Fire Engine, Street Cleansing, Roller and Loading Shovel.</t>
  </si>
  <si>
    <t>Pure Electric ’others’ are Invalid vehicles or Lift Trucks.</t>
  </si>
  <si>
    <t xml:space="preserve">of which: </t>
  </si>
  <si>
    <t xml:space="preserve">exhaust </t>
  </si>
  <si>
    <t>emissions</t>
  </si>
  <si>
    <t>from:</t>
  </si>
  <si>
    <t>Road abrasion</t>
  </si>
  <si>
    <t>Tyre and brake wear</t>
  </si>
  <si>
    <t>Source: National Atmospheric Emissions Inventory - Not National Statistics</t>
  </si>
  <si>
    <t>2018 Q3</t>
  </si>
  <si>
    <t>2017 Q4</t>
  </si>
  <si>
    <t>2018 Q1</t>
  </si>
  <si>
    <t>2018 Q2</t>
  </si>
  <si>
    <t xml:space="preserve"> UK Carbon Dioxide emissions: grams per passenger-kilometre, 2018</t>
  </si>
  <si>
    <t>Ultra-low emission vehicles (ULEV) registered for the first time, Scotland, quarterly: January 2014 to September 2018</t>
  </si>
  <si>
    <t>Ultra-low emission vehicles (ULEV) licensed at the end of year, Scotland, quarterly: 2014 q1 to 2018 q3</t>
  </si>
  <si>
    <t>Number of new registrations by body type and propulsion type in Scotland during 2017 (Thousands)</t>
  </si>
  <si>
    <t>Number of licensed vehicles by body type and propulsion type in Scotland as at 31 December 2017 (Thousands)</t>
  </si>
  <si>
    <t>c</t>
  </si>
  <si>
    <t>c. Value has been suppressed to avoid disclosing personal information.</t>
  </si>
  <si>
    <r>
      <t>Particulates (PM</t>
    </r>
    <r>
      <rPr>
        <b/>
        <vertAlign val="subscript"/>
        <sz val="12"/>
        <rFont val="Arial"/>
        <family val="2"/>
      </rPr>
      <t>2.5</t>
    </r>
    <r>
      <rPr>
        <b/>
        <sz val="12"/>
        <rFont val="Arial"/>
        <family val="2"/>
      </rPr>
      <t>)</t>
    </r>
    <r>
      <rPr>
        <b/>
        <vertAlign val="superscript"/>
        <sz val="12"/>
        <rFont val="Arial"/>
        <family val="2"/>
      </rPr>
      <t xml:space="preserve"> 5</t>
    </r>
  </si>
  <si>
    <t>Auchencorth Moss</t>
  </si>
  <si>
    <t>Glasgow High Street</t>
  </si>
  <si>
    <t>Glasgow Townhead</t>
  </si>
  <si>
    <t>Grangemouth</t>
  </si>
  <si>
    <t>Urban industrial</t>
  </si>
  <si>
    <r>
      <t>5.  Annual mean atmospheric PM</t>
    </r>
    <r>
      <rPr>
        <vertAlign val="subscript"/>
        <sz val="10"/>
        <rFont val="Arial"/>
        <family val="2"/>
      </rPr>
      <t>2.5</t>
    </r>
    <r>
      <rPr>
        <sz val="10"/>
        <rFont val="Arial"/>
        <family val="2"/>
      </rPr>
      <t xml:space="preserve"> concentration.</t>
    </r>
  </si>
  <si>
    <t>PM25</t>
  </si>
  <si>
    <t>Data have been revised due to changes in methodology - see paragraph 13.3.3 in notes and definitions.</t>
  </si>
  <si>
    <t>6.</t>
  </si>
  <si>
    <r>
      <t xml:space="preserve">Shipping </t>
    </r>
    <r>
      <rPr>
        <vertAlign val="superscript"/>
        <sz val="10"/>
        <rFont val="Arial"/>
        <family val="2"/>
      </rPr>
      <t>6</t>
    </r>
  </si>
  <si>
    <r>
      <t>Particulate matter (PM</t>
    </r>
    <r>
      <rPr>
        <b/>
        <vertAlign val="subscript"/>
        <sz val="10"/>
        <color theme="1"/>
        <rFont val="Arial"/>
        <family val="2"/>
      </rPr>
      <t>2.5</t>
    </r>
    <r>
      <rPr>
        <b/>
        <sz val="10"/>
        <color theme="1"/>
        <rFont val="Arial"/>
        <family val="2"/>
      </rPr>
      <t>)</t>
    </r>
  </si>
  <si>
    <r>
      <t>Transport % of all PM</t>
    </r>
    <r>
      <rPr>
        <b/>
        <vertAlign val="subscript"/>
        <sz val="10"/>
        <color theme="1"/>
        <rFont val="Arial"/>
        <family val="2"/>
      </rPr>
      <t>2.5</t>
    </r>
    <r>
      <rPr>
        <b/>
        <sz val="10"/>
        <color theme="1"/>
        <rFont val="Arial"/>
        <family val="2"/>
      </rPr>
      <t xml:space="preserve"> emissions</t>
    </r>
  </si>
  <si>
    <r>
      <t>Shipping</t>
    </r>
    <r>
      <rPr>
        <vertAlign val="superscript"/>
        <sz val="11"/>
        <color theme="1"/>
        <rFont val="Calibri"/>
        <family val="2"/>
        <scheme val="minor"/>
      </rPr>
      <t>4,6</t>
    </r>
  </si>
  <si>
    <t>2019 Q1</t>
  </si>
  <si>
    <t>2019 Q2</t>
  </si>
  <si>
    <t>2019 Q3</t>
  </si>
  <si>
    <t>2018 Q4</t>
  </si>
  <si>
    <r>
      <t>Table 13.8:  Ultra-low emission vehicles (ULEV)</t>
    </r>
    <r>
      <rPr>
        <b/>
        <vertAlign val="superscript"/>
        <sz val="16"/>
        <rFont val="Arial"/>
        <family val="2"/>
      </rPr>
      <t xml:space="preserve">1 </t>
    </r>
    <r>
      <rPr>
        <b/>
        <sz val="16"/>
        <rFont val="Arial"/>
        <family val="2"/>
      </rPr>
      <t>licensed at the end of year, Scotland, quarterly: 2015 q1 to 2019 q3</t>
    </r>
  </si>
  <si>
    <t>Table 13.9:  Number of new registrations by body type and propulsion type in Scotland during 2018 (Thousands)</t>
  </si>
  <si>
    <t>Table 13.10:  Number of licensed vehicles by body type and propulsion type in Scotland as at 31 December 2018 (Thousands)</t>
  </si>
  <si>
    <r>
      <t>Table 13.1c Number of active Air Quality Management Areas by pollutant and local authorit</t>
    </r>
    <r>
      <rPr>
        <b/>
        <sz val="11"/>
        <rFont val="Calibri"/>
        <family val="2"/>
        <scheme val="minor"/>
      </rPr>
      <t>y, as at 15 October 2019</t>
    </r>
  </si>
  <si>
    <t>Source: DVLA/DfT</t>
  </si>
  <si>
    <t xml:space="preserve">Non Plug-in Cars </t>
  </si>
  <si>
    <t>All Cars</t>
  </si>
  <si>
    <t>Non Plug-in Light Goods Vehicles</t>
  </si>
  <si>
    <t>All Light Goods Vehicles</t>
  </si>
  <si>
    <t>Category 1</t>
  </si>
  <si>
    <t>Category 2/3</t>
  </si>
  <si>
    <t>1. Ultra low emission vehicles (ULEVs) are vehicles that emit less than 75g of carbon dioxide (CO2) from the tailpipe for every kilometre travelled. In practice, the term typically refers to battery electric, plug-in hybrid electric and fuel cell electric vehicles.</t>
  </si>
  <si>
    <t>2. Includes all vehicles of models that are eligible for the plug-in grants at the date of latest table update. Therefore earlier data in the series may be changed retrospectively as models are added to the eligible list. In addition, if a vehicle becomes ineligible for the plug-in grant, it will remain in this list for historical comparison. For more details, see:</t>
  </si>
  <si>
    <t>https://www.gov.uk/plug-in-car-van-grants/eligibility</t>
  </si>
  <si>
    <t>3. Changes to the Plug-in Car Grant came into effect on 21 October 2018. Vehicles registered for the first time on or after this date are categorised using the new eligibility criteria. There may be some cars that were purchased with a plug-in car grant but were registered for the first time after this date. For more information about the changes, see:</t>
  </si>
  <si>
    <t>https://www.gov.uk/government/publications/plug-in-car-grant-changes-to-grant-level-november-2018/upcoming-changes-to-the-plug-in-car-grant</t>
  </si>
  <si>
    <t>4. Some powerful electric bikes have to be registered as mopeds and will be included here. For more details, see:</t>
  </si>
  <si>
    <t>https://www.gov.uk/electric-bike-rules</t>
  </si>
  <si>
    <t>Special Purpose</t>
  </si>
  <si>
    <r>
      <t>Table 13.2    Emissions of greenhouse gases by type of transport allocated to Scotland (MtCO</t>
    </r>
    <r>
      <rPr>
        <b/>
        <vertAlign val="subscript"/>
        <sz val="11"/>
        <color theme="1"/>
        <rFont val="Arial"/>
        <family val="2"/>
      </rPr>
      <t>2</t>
    </r>
    <r>
      <rPr>
        <b/>
        <sz val="11"/>
        <color theme="1"/>
        <rFont val="Arial"/>
        <family val="2"/>
      </rPr>
      <t>e)</t>
    </r>
  </si>
  <si>
    <r>
      <t xml:space="preserve">       Other road</t>
    </r>
    <r>
      <rPr>
        <vertAlign val="superscript"/>
        <sz val="12"/>
        <rFont val="Arial"/>
        <family val="2"/>
      </rPr>
      <t>2</t>
    </r>
  </si>
  <si>
    <r>
      <t>Road Transportation Total</t>
    </r>
    <r>
      <rPr>
        <b/>
        <vertAlign val="superscript"/>
        <sz val="12"/>
        <rFont val="Arial"/>
        <family val="2"/>
      </rPr>
      <t>1</t>
    </r>
  </si>
  <si>
    <r>
      <t xml:space="preserve">    International Aviation and Shipping</t>
    </r>
    <r>
      <rPr>
        <vertAlign val="superscript"/>
        <sz val="12"/>
        <rFont val="Arial"/>
        <family val="2"/>
      </rPr>
      <t>3,4</t>
    </r>
  </si>
  <si>
    <r>
      <t xml:space="preserve">    Domestic Aviation</t>
    </r>
    <r>
      <rPr>
        <vertAlign val="superscript"/>
        <sz val="12"/>
        <rFont val="Arial"/>
        <family val="2"/>
      </rPr>
      <t>4</t>
    </r>
  </si>
  <si>
    <r>
      <t xml:space="preserve">    Domestic Shipping and Maritime</t>
    </r>
    <r>
      <rPr>
        <vertAlign val="superscript"/>
        <sz val="12"/>
        <rFont val="Arial"/>
        <family val="2"/>
      </rPr>
      <t>4</t>
    </r>
  </si>
  <si>
    <r>
      <t>Net emissions all sources</t>
    </r>
    <r>
      <rPr>
        <b/>
        <vertAlign val="superscript"/>
        <sz val="12"/>
        <rFont val="Arial"/>
        <family val="2"/>
      </rPr>
      <t>5</t>
    </r>
  </si>
  <si>
    <r>
      <t>Total net emissions attributed to transport (%)</t>
    </r>
    <r>
      <rPr>
        <b/>
        <vertAlign val="superscript"/>
        <sz val="12"/>
        <rFont val="Arial"/>
        <family val="2"/>
      </rPr>
      <t>5</t>
    </r>
  </si>
  <si>
    <r>
      <rPr>
        <b/>
        <sz val="8"/>
        <color theme="1"/>
        <rFont val="Arial"/>
        <family val="2"/>
      </rPr>
      <t>Source:</t>
    </r>
    <r>
      <rPr>
        <sz val="8"/>
        <color theme="1"/>
        <rFont val="Arial"/>
        <family val="2"/>
      </rPr>
      <t xml:space="preserve"> National Atmospheric Emissions Inventory: Greenhouse Gas Inventories for England, Scotland, Wales &amp; Northern Ireland 1990-2017, some headings are own aggregations - </t>
    </r>
    <r>
      <rPr>
        <b/>
        <sz val="8"/>
        <color theme="1"/>
        <rFont val="Arial"/>
        <family val="2"/>
      </rPr>
      <t>Not National Statistics</t>
    </r>
  </si>
  <si>
    <t xml:space="preserve">http://uk-air.defra.gov.uk/reports/cat09/1906110855_DA_GHGI_1990-2017_Issue1.1.xlsb  </t>
  </si>
  <si>
    <t xml:space="preserve">   2. Other road includes urea used as part of an additive for certain categories of diesel engine, LPG use and road vehicle engines.  </t>
  </si>
  <si>
    <t xml:space="preserve">   3. A split between International aviation and international shipping can be found in the Carbon Accout for Transport</t>
  </si>
  <si>
    <t>https://www.transport.gov.scot/media/45659/sct09199659921.pdf</t>
  </si>
  <si>
    <t xml:space="preserve">   4. Includes various additional emissions associated with both shipping and aviation such as support vehicles at airports or marine engines on ships</t>
  </si>
  <si>
    <t xml:space="preserve">   5. Net emissions take account of removals of carbon dioxide due to carbon sinks.</t>
  </si>
  <si>
    <r>
      <t>Table 13.3   Emissions of greenhouse gases by Transport allocated to Scotland</t>
    </r>
    <r>
      <rPr>
        <b/>
        <vertAlign val="superscript"/>
        <sz val="11"/>
        <color theme="1"/>
        <rFont val="Arial"/>
        <family val="2"/>
      </rPr>
      <t xml:space="preserve">1,2 </t>
    </r>
    <r>
      <rPr>
        <b/>
        <sz val="11"/>
        <color theme="1"/>
        <rFont val="Arial"/>
        <family val="2"/>
      </rPr>
      <t>(KtCO</t>
    </r>
    <r>
      <rPr>
        <b/>
        <vertAlign val="subscript"/>
        <sz val="11"/>
        <color theme="1"/>
        <rFont val="Arial"/>
        <family val="2"/>
      </rPr>
      <t>2</t>
    </r>
    <r>
      <rPr>
        <b/>
        <sz val="11"/>
        <color theme="1"/>
        <rFont val="Arial"/>
        <family val="2"/>
      </rPr>
      <t>e)</t>
    </r>
  </si>
  <si>
    <t>Non-IAS Emissions</t>
  </si>
  <si>
    <r>
      <t xml:space="preserve">  Carbon dioxide (CO</t>
    </r>
    <r>
      <rPr>
        <vertAlign val="subscript"/>
        <sz val="11"/>
        <rFont val="Arial"/>
        <family val="2"/>
      </rPr>
      <t>2</t>
    </r>
    <r>
      <rPr>
        <sz val="11"/>
        <rFont val="Arial"/>
        <family val="2"/>
      </rPr>
      <t>)</t>
    </r>
  </si>
  <si>
    <r>
      <t xml:space="preserve">  Methane (CH</t>
    </r>
    <r>
      <rPr>
        <vertAlign val="subscript"/>
        <sz val="11"/>
        <rFont val="Arial"/>
        <family val="2"/>
      </rPr>
      <t>4</t>
    </r>
    <r>
      <rPr>
        <sz val="11"/>
        <rFont val="Arial"/>
        <family val="2"/>
      </rPr>
      <t>)</t>
    </r>
  </si>
  <si>
    <r>
      <t xml:space="preserve">  Nitrous Oxide (N</t>
    </r>
    <r>
      <rPr>
        <vertAlign val="subscript"/>
        <sz val="11"/>
        <rFont val="Arial"/>
        <family val="2"/>
      </rPr>
      <t>2</t>
    </r>
    <r>
      <rPr>
        <sz val="11"/>
        <rFont val="Arial"/>
        <family val="2"/>
      </rPr>
      <t>O)</t>
    </r>
  </si>
  <si>
    <t>IAS Emissions</t>
  </si>
  <si>
    <t xml:space="preserve">     from tonnes of carbon dioxide equivalent to tonnes of other gases multiply by the following factors:  GWP methane - 25, GWP nitrous oxide - 298.</t>
  </si>
  <si>
    <r>
      <t>Table 13.4 Comparison of transport greenhouse gas emissions from Scotland and UK as a whole (MtCO</t>
    </r>
    <r>
      <rPr>
        <b/>
        <vertAlign val="subscript"/>
        <sz val="11"/>
        <rFont val="Arial"/>
        <family val="2"/>
      </rPr>
      <t>2</t>
    </r>
    <r>
      <rPr>
        <b/>
        <sz val="11"/>
        <rFont val="Arial"/>
        <family val="2"/>
      </rPr>
      <t>e)</t>
    </r>
  </si>
  <si>
    <t>Scottish Baseline      (1990)</t>
  </si>
  <si>
    <t>UK Baseline (1990)</t>
  </si>
  <si>
    <t>Scottish Emissions (2016)</t>
  </si>
  <si>
    <t>UK Emissions (2016)</t>
  </si>
  <si>
    <t>Scottish Emissions (2017)</t>
  </si>
  <si>
    <t>UK Emissions (2017)</t>
  </si>
  <si>
    <t>Scottish Emissions as % of UK Emissions (2017)</t>
  </si>
  <si>
    <t>Change in Scottish Emissions (2016-2017)</t>
  </si>
  <si>
    <t>Change in UK Emissions (2016-2017)</t>
  </si>
  <si>
    <t>Change in Scottish Emissions (1990-2017)</t>
  </si>
  <si>
    <t>Change in UK Emissions   (1990-2017)</t>
  </si>
  <si>
    <r>
      <t>Road  Transportation Total</t>
    </r>
    <r>
      <rPr>
        <b/>
        <vertAlign val="superscript"/>
        <sz val="12"/>
        <rFont val="Arial"/>
        <family val="2"/>
      </rPr>
      <t>1</t>
    </r>
  </si>
  <si>
    <t>Emissions by Road Type</t>
  </si>
  <si>
    <t xml:space="preserve">       Urban</t>
  </si>
  <si>
    <t xml:space="preserve">       Rural</t>
  </si>
  <si>
    <t xml:space="preserve">       Motorway</t>
  </si>
  <si>
    <r>
      <t xml:space="preserve">    International Aviation and Shipping</t>
    </r>
    <r>
      <rPr>
        <vertAlign val="superscript"/>
        <sz val="12"/>
        <rFont val="Arial"/>
        <family val="2"/>
      </rPr>
      <t>2</t>
    </r>
  </si>
  <si>
    <r>
      <t xml:space="preserve">    Domestic Aviation</t>
    </r>
    <r>
      <rPr>
        <vertAlign val="superscript"/>
        <sz val="12"/>
        <rFont val="Arial"/>
        <family val="2"/>
      </rPr>
      <t>3</t>
    </r>
  </si>
  <si>
    <t xml:space="preserve"> http://uk-air.defra.gov.uk/reports/cat09/1906110855_DA_GHGI_1990-2017_Issue1.1.xlsb  </t>
  </si>
  <si>
    <t>1. Excludes "other road" category</t>
  </si>
  <si>
    <t>2. Includes aircraft engine emissions</t>
  </si>
  <si>
    <t>3. Includes military aircraft and aircraft upport vehicls</t>
  </si>
  <si>
    <t>4. Includes lubricant for marine engines</t>
  </si>
  <si>
    <t>Buses and Coaches</t>
  </si>
  <si>
    <t>Passenger Cars</t>
  </si>
  <si>
    <t>LGVs</t>
  </si>
  <si>
    <t>International Aviation and Shipping</t>
  </si>
  <si>
    <t>Domestic Aviation and Shipping</t>
  </si>
  <si>
    <r>
      <t>Table 13.5   UK Carbon Dioxide emissions: grams per passenger-kilometre, 2019</t>
    </r>
    <r>
      <rPr>
        <b/>
        <vertAlign val="superscript"/>
        <sz val="11"/>
        <color theme="1"/>
        <rFont val="Calibri"/>
        <family val="2"/>
        <scheme val="minor"/>
      </rPr>
      <t>1</t>
    </r>
  </si>
  <si>
    <t>Mode of Transport</t>
  </si>
  <si>
    <r>
      <t>gCO</t>
    </r>
    <r>
      <rPr>
        <vertAlign val="subscript"/>
        <sz val="11"/>
        <color theme="1"/>
        <rFont val="Calibri"/>
        <family val="2"/>
        <scheme val="minor"/>
      </rPr>
      <t>2</t>
    </r>
    <r>
      <rPr>
        <sz val="10"/>
        <rFont val="Arial"/>
        <family val="2"/>
      </rPr>
      <t xml:space="preserve"> per passenger kilometre</t>
    </r>
  </si>
  <si>
    <r>
      <t>Petrol cars</t>
    </r>
    <r>
      <rPr>
        <vertAlign val="superscript"/>
        <sz val="12"/>
        <rFont val="Arial"/>
        <family val="2"/>
      </rPr>
      <t>2</t>
    </r>
  </si>
  <si>
    <r>
      <t>Diesel cars</t>
    </r>
    <r>
      <rPr>
        <vertAlign val="superscript"/>
        <sz val="12"/>
        <rFont val="Arial"/>
        <family val="2"/>
      </rPr>
      <t>2</t>
    </r>
  </si>
  <si>
    <r>
      <t>Hybrid</t>
    </r>
    <r>
      <rPr>
        <vertAlign val="superscript"/>
        <sz val="12"/>
        <rFont val="Arial"/>
        <family val="2"/>
      </rPr>
      <t>2</t>
    </r>
  </si>
  <si>
    <r>
      <t>Domestic flights</t>
    </r>
    <r>
      <rPr>
        <vertAlign val="superscript"/>
        <sz val="12"/>
        <rFont val="Arial"/>
        <family val="2"/>
      </rPr>
      <t>3,4,5</t>
    </r>
  </si>
  <si>
    <r>
      <t>Short haul international</t>
    </r>
    <r>
      <rPr>
        <vertAlign val="superscript"/>
        <sz val="12"/>
        <rFont val="Arial"/>
        <family val="2"/>
      </rPr>
      <t>3,4,5</t>
    </r>
  </si>
  <si>
    <r>
      <t>Long haul international</t>
    </r>
    <r>
      <rPr>
        <vertAlign val="superscript"/>
        <sz val="12"/>
        <rFont val="Arial"/>
        <family val="2"/>
      </rPr>
      <t>3,4,5</t>
    </r>
  </si>
  <si>
    <t>1. Source</t>
  </si>
  <si>
    <t>https://assets.publishing.service.gov.uk/government/uploads/system/uploads/attachment_data/file/806027/Conversion-Factors-2019-Full-set-for-advanced-users.xls</t>
  </si>
  <si>
    <t xml:space="preserve">4.  All the factors include the distance uplift of 8% to compensate for planes not flying using the most </t>
  </si>
  <si>
    <t>direct route i.e. flying around international airspace, stacking etc.</t>
  </si>
  <si>
    <t>impacts of aviation, including emissions of nitrous oxides and water vapour emitted at high altitudes.</t>
  </si>
  <si>
    <t xml:space="preserve">That total is derived from fuel sales data of petrol and DERV within the UK as specified in the reporting guidelines of the Intergovernmental Panel on Climate Change. Further detail can be found in Section 3.3 of the report and in Annex 2. </t>
  </si>
  <si>
    <t>1. The method used to estimate carbon dioxide (CO2) emissions from road transport is based on vehicle kilometre travelled data constrained so that the sum of emissions across all parts of the UK equates to the total for the UK inventory.</t>
  </si>
  <si>
    <t xml:space="preserve"> In both of the calculation methods, and the total emissions of these GHGs from the two methods are identical. There are no emissions of other greenhouse gases by transport in the inventory.</t>
  </si>
  <si>
    <t>Total transport greenhouse gases (Excluding International Aviation and Shipping)</t>
  </si>
  <si>
    <t>Total greenhouse gases from International Aviation and Shipping</t>
  </si>
  <si>
    <t xml:space="preserve"> 1.  The footnotes to Table 5.12 also apply to this table, including revision of the figures; though note that emissions of methane and nitrous oxide from road transport are estimated using vehicle kilometre data.</t>
  </si>
  <si>
    <t>International Aviation and Shipping RF Total</t>
  </si>
  <si>
    <t>DAS Total</t>
  </si>
  <si>
    <t>IAS Total</t>
  </si>
  <si>
    <t>DAS Cruise</t>
  </si>
  <si>
    <t>IAS Cruise</t>
  </si>
  <si>
    <t>DAS Coefficient</t>
  </si>
  <si>
    <t>RF DAS Coefficient</t>
  </si>
  <si>
    <t>IAS Coefficient</t>
  </si>
  <si>
    <t>RF IAS Coefficient</t>
  </si>
  <si>
    <t>IAS RF</t>
  </si>
  <si>
    <t>DAS RF</t>
  </si>
  <si>
    <t>http://uk-air.defra.gov.uk/reports/cat09/1906110855_DA_GHGI_1990-2017_Issue1.1.xlsb  - Not National Statistics</t>
  </si>
  <si>
    <t xml:space="preserve">5. Aviation emissions calculations inclusive of radiative forcing, thus taking account of additional environmental </t>
  </si>
  <si>
    <t>Total transport (excl International Aviation and Shipping)</t>
  </si>
  <si>
    <t>Total transport (incl International Aviation and Shipping)</t>
  </si>
  <si>
    <r>
      <t xml:space="preserve">PiG Eligible Cars </t>
    </r>
    <r>
      <rPr>
        <b/>
        <vertAlign val="superscript"/>
        <sz val="12"/>
        <color rgb="FF000000"/>
        <rFont val="Arial"/>
        <family val="2"/>
      </rPr>
      <t>2,3</t>
    </r>
  </si>
  <si>
    <r>
      <t xml:space="preserve">Non PiG Eligible Plug-in Cars </t>
    </r>
    <r>
      <rPr>
        <b/>
        <vertAlign val="superscript"/>
        <sz val="12"/>
        <color rgb="FF000000"/>
        <rFont val="Arial"/>
        <family val="2"/>
      </rPr>
      <t>2,3</t>
    </r>
  </si>
  <si>
    <r>
      <t xml:space="preserve">PiG Eligible Motorcycles and tricycles </t>
    </r>
    <r>
      <rPr>
        <b/>
        <vertAlign val="superscript"/>
        <sz val="12"/>
        <color rgb="FF000000"/>
        <rFont val="Arial"/>
        <family val="2"/>
      </rPr>
      <t>2,4</t>
    </r>
  </si>
  <si>
    <r>
      <t xml:space="preserve">Non PiG Eligible Motorcycles and tricycles </t>
    </r>
    <r>
      <rPr>
        <b/>
        <vertAlign val="superscript"/>
        <sz val="12"/>
        <color rgb="FF000000"/>
        <rFont val="Arial"/>
        <family val="2"/>
      </rPr>
      <t>2,4</t>
    </r>
  </si>
  <si>
    <r>
      <t xml:space="preserve">All Motorcycles and tricycles </t>
    </r>
    <r>
      <rPr>
        <b/>
        <vertAlign val="superscript"/>
        <sz val="12"/>
        <color rgb="FF000000"/>
        <rFont val="Arial"/>
        <family val="2"/>
      </rPr>
      <t>4</t>
    </r>
  </si>
  <si>
    <r>
      <t xml:space="preserve">PiG Eligible Light Goods Vehicles </t>
    </r>
    <r>
      <rPr>
        <b/>
        <vertAlign val="superscript"/>
        <sz val="12"/>
        <color rgb="FF000000"/>
        <rFont val="Arial"/>
        <family val="2"/>
      </rPr>
      <t>2</t>
    </r>
  </si>
  <si>
    <r>
      <t xml:space="preserve">Non PiG Eligible Plug-in Light Goods Vehicles </t>
    </r>
    <r>
      <rPr>
        <b/>
        <vertAlign val="superscript"/>
        <sz val="12"/>
        <color rgb="FF000000"/>
        <rFont val="Arial"/>
        <family val="2"/>
      </rPr>
      <t>2</t>
    </r>
  </si>
  <si>
    <r>
      <t>Other vehicles</t>
    </r>
    <r>
      <rPr>
        <b/>
        <vertAlign val="superscript"/>
        <sz val="12"/>
        <color rgb="FF000000"/>
        <rFont val="Arial"/>
        <family val="2"/>
      </rPr>
      <t xml:space="preserve"> </t>
    </r>
  </si>
  <si>
    <r>
      <t xml:space="preserve">PiG Eligible Cars </t>
    </r>
    <r>
      <rPr>
        <b/>
        <vertAlign val="superscript"/>
        <sz val="13"/>
        <color rgb="FF000000"/>
        <rFont val="Arial"/>
        <family val="2"/>
      </rPr>
      <t>2,3</t>
    </r>
  </si>
  <si>
    <r>
      <t xml:space="preserve">Non PiG Eligible Plug-in Cars </t>
    </r>
    <r>
      <rPr>
        <b/>
        <vertAlign val="superscript"/>
        <sz val="13"/>
        <color rgb="FF000000"/>
        <rFont val="Arial"/>
        <family val="2"/>
      </rPr>
      <t>2,3</t>
    </r>
  </si>
  <si>
    <r>
      <t xml:space="preserve">PiG Eligible Motorcycles and tricycles </t>
    </r>
    <r>
      <rPr>
        <b/>
        <vertAlign val="superscript"/>
        <sz val="13"/>
        <color rgb="FF000000"/>
        <rFont val="Arial"/>
        <family val="2"/>
      </rPr>
      <t>2,4</t>
    </r>
  </si>
  <si>
    <r>
      <t xml:space="preserve">Non PiG Eligible Motorcycles and tricycles </t>
    </r>
    <r>
      <rPr>
        <b/>
        <vertAlign val="superscript"/>
        <sz val="13"/>
        <color rgb="FF000000"/>
        <rFont val="Arial"/>
        <family val="2"/>
      </rPr>
      <t>2,4</t>
    </r>
  </si>
  <si>
    <r>
      <t xml:space="preserve">All Motorcycles and tricycles </t>
    </r>
    <r>
      <rPr>
        <b/>
        <vertAlign val="superscript"/>
        <sz val="13"/>
        <color rgb="FF000000"/>
        <rFont val="Arial"/>
        <family val="2"/>
      </rPr>
      <t>4</t>
    </r>
  </si>
  <si>
    <r>
      <t xml:space="preserve">PiG Eligible Light Goods Vehicles </t>
    </r>
    <r>
      <rPr>
        <b/>
        <vertAlign val="superscript"/>
        <sz val="13"/>
        <color rgb="FF000000"/>
        <rFont val="Arial"/>
        <family val="2"/>
      </rPr>
      <t>2</t>
    </r>
  </si>
  <si>
    <r>
      <t xml:space="preserve">Non PiG Eligible Plug-in Light Goods Vehicles </t>
    </r>
    <r>
      <rPr>
        <b/>
        <vertAlign val="superscript"/>
        <sz val="13"/>
        <color rgb="FF000000"/>
        <rFont val="Arial"/>
        <family val="2"/>
      </rPr>
      <t>2</t>
    </r>
  </si>
  <si>
    <r>
      <t>Other vehicles</t>
    </r>
    <r>
      <rPr>
        <b/>
        <vertAlign val="superscript"/>
        <sz val="13"/>
        <color rgb="FF000000"/>
        <rFont val="Arial"/>
        <family val="2"/>
      </rPr>
      <t xml:space="preserve"> </t>
    </r>
  </si>
  <si>
    <r>
      <t>Table 13.7:  Ultra-low emission vehicles (ULEV)</t>
    </r>
    <r>
      <rPr>
        <b/>
        <vertAlign val="superscript"/>
        <sz val="18"/>
        <rFont val="Arial"/>
        <family val="2"/>
      </rPr>
      <t xml:space="preserve">1 </t>
    </r>
    <r>
      <rPr>
        <b/>
        <sz val="18"/>
        <rFont val="Arial"/>
        <family val="2"/>
      </rPr>
      <t>registered for the first time, Scotland, quarterly: January 2015 to September 2019</t>
    </r>
  </si>
  <si>
    <t>From the Air Quality Pollutant Inventories for England, Scotland, Wales and Northern Ireland: 1990 - 2017.</t>
  </si>
  <si>
    <t>Data</t>
  </si>
  <si>
    <t>Index</t>
  </si>
  <si>
    <t>OLD CHART</t>
  </si>
  <si>
    <t>a</t>
  </si>
  <si>
    <t>Aberdeen City</t>
  </si>
  <si>
    <t>Aberdeenshire</t>
  </si>
  <si>
    <t>Angus</t>
  </si>
  <si>
    <t>Argyll and Bute</t>
  </si>
  <si>
    <t>City of Edinburgh</t>
  </si>
  <si>
    <t>Clackmannanshire</t>
  </si>
  <si>
    <t>Comhairle nan Eilean Siar</t>
  </si>
  <si>
    <t>Dumfries and Galloway</t>
  </si>
  <si>
    <t>Dundee City</t>
  </si>
  <si>
    <t>East Ayrshire</t>
  </si>
  <si>
    <t>East Dunbartonshire</t>
  </si>
  <si>
    <t>East Lothian</t>
  </si>
  <si>
    <t>East Renfrewshire</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</si>
  <si>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</si>
  <si>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</si>
  <si>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</si>
  <si>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</si>
  <si>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</si>
  <si>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</si>
  <si>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</si>
  <si>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</si>
  <si>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</si>
  <si>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</si>
  <si>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</si>
  <si>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</si>
  <si>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</si>
  <si>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</si>
  <si>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</si>
  <si>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</si>
  <si>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</si>
  <si>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</si>
  <si>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</si>
  <si>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Table 13.11 – ChargePlace Scotland: Total electric vehicle charge points by local authority boundary</t>
  </si>
  <si>
    <t>Rapid</t>
  </si>
  <si>
    <t>Fast</t>
  </si>
  <si>
    <t>Slow</t>
  </si>
  <si>
    <t>Table 13.12 – ChargePlace Scotland: Electric vehicle charge points by local authority boundary and type, 2019</t>
  </si>
  <si>
    <t>Charging Events</t>
  </si>
  <si>
    <t>kWh Drawn</t>
  </si>
  <si>
    <t>Notes:</t>
  </si>
  <si>
    <t>1. ChargePlace Scotland (CPS) (www.chargeplacescotland.org) is the national network of publicly available Electric Vehicle charge points, funded by the Scottish Government.</t>
  </si>
  <si>
    <t>- A Rapid charge point on the ChargePlace Scotland Network has a power rating of up to 50kW DC or 43kW AC.</t>
  </si>
  <si>
    <t>- A Fast charge point on the ChargePlace Scotland Network has a power rating of up to 22kW AC</t>
  </si>
  <si>
    <t>- A Slow charge point on the ChargePlace Scotland Network has a power rating of up to 7kW AC</t>
  </si>
  <si>
    <t>Table 13.13  Estimated charging events and kWh drawn bylocal authority boundary and charger type, 2019</t>
  </si>
  <si>
    <t xml:space="preserve">2. Data is sourced from the ChargePlace Scotland back-office system.  Usage data is based on valid charging sessions recorded by the back-office.  A valid charging event is </t>
  </si>
  <si>
    <t xml:space="preserve">    considered to be over 1 kWh drawn and whereby the session was longer than 120 seconds.</t>
  </si>
  <si>
    <t>3. The kWh Drawn is the total energy provided during a charging event.  If energy is transferred at a constant rate over a period of time, the total energy transferred in</t>
  </si>
  <si>
    <t xml:space="preserve">    kilowatt hours is equal to the power in kilowatts multiplied by the time in hours.</t>
  </si>
  <si>
    <t>Table 13.11</t>
  </si>
  <si>
    <t>Table 13.12</t>
  </si>
  <si>
    <t>Table 13.13</t>
  </si>
  <si>
    <t>ChargePlace Scotland: Electric vehicle charge points by local authority boundary and type, 2019</t>
  </si>
  <si>
    <t>Estimated charging events and kWh drawn bylocal authority boundary and charger type, 2019</t>
  </si>
  <si>
    <t>ChargePlace Scotland: Total electric vehicle charge points by local authority boundary, 2017 to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</si>
</sst>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41" formatCode="_-* #,##0_-;\-* #,##0_-;_-* &quot;-&quot;_-;_-@_-"/>
    <numFmt numFmtId="43" formatCode="_-* #,##0.00_-;\-* #,##0.00_-;_-* &quot;-&quot;??_-;_-@_-"/>
    <numFmt numFmtId="164" formatCode="0.0"/>
    <numFmt numFmtId="165" formatCode="0.0%"/>
    <numFmt numFmtId="166" formatCode="General_)"/>
    <numFmt numFmtId="167" formatCode="_-* #,##0_-;\-* #,##0_-;_-* &quot;-&quot;??_-;_-@_-"/>
    <numFmt numFmtId="168" formatCode="#,##0.000"/>
    <numFmt numFmtId="169" formatCode="[&gt;=0.5]#,##0.0;[=0]0.0,;&quot;-&quot;"/>
    <numFmt numFmtId="170" formatCode="[&gt;=0.05]#,##0.0;[=0]0.0,;&quot;-&quot;"/>
    <numFmt numFmtId="171" formatCode="0.00000000000000"/>
    <numFmt numFmtId="172" formatCode="_-* #,##0.0_-;\-* #,##0.0_-;_-* &quot;-&quot;?_-;_-@_-"/>
    <numFmt numFmtId="173" formatCode="[&gt;=0.05]#,##0.0;[=0]0.0;&quot;~&quot;"/>
    <numFmt numFmtId="174" formatCode="_-* #,##0.0_-;\-* #,##0.0_-;_-* &quot;-&quot;_-;_-@_-"/>
    <numFmt numFmtId="175" formatCode="#,##0.0"/>
    <numFmt numFmtId="176" formatCode="_(* #,##0_);_(* \(#,##0\);_(* &quot;-&quot;??_);_(@_)"/>
    <numFmt numFmtId="177" formatCode="0.000"/>
    <numFmt numFmtId="178" formatCode="#,##0.000_ ;\-#,##0.000\ "/>
  </numFmts>
  <fonts count="130"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0"/>
      <color theme="1"/>
      <name val="Arial"/>
      <family val="2"/>
    </font>
    <font>
      <sz val="10"/>
      <name val="Arial"/>
      <family val="2"/>
    </font>
    <font>
      <sz val="12"/>
      <name val="Arial"/>
      <family val="2"/>
    </font>
    <font>
      <b/>
      <sz val="12"/>
      <name val="Arial"/>
      <family val="2"/>
    </font>
    <font>
      <u/>
      <sz val="10"/>
      <color rgb="FF800080"/>
      <name val="Arial"/>
      <family val="2"/>
    </font>
    <font>
      <u/>
      <sz val="10"/>
      <color rgb="FF0000FF"/>
      <name val="Arial"/>
      <family val="2"/>
    </font>
    <font>
      <sz val="10"/>
      <name val="Times New Roman"/>
      <family val="1"/>
    </font>
    <font>
      <vertAlign val="subscript"/>
      <sz val="10"/>
      <name val="Arial"/>
      <family val="2"/>
    </font>
    <font>
      <sz val="12"/>
      <color indexed="8"/>
      <name val="Arial"/>
      <family val="2"/>
    </font>
    <font>
      <i/>
      <sz val="10"/>
      <name val="Arial"/>
      <family val="2"/>
    </font>
    <font>
      <b/>
      <vertAlign val="subscript"/>
      <sz val="12"/>
      <name val="Arial"/>
      <family val="2"/>
    </font>
    <font>
      <b/>
      <vertAlign val="superscript"/>
      <sz val="12"/>
      <name val="Arial"/>
      <family val="2"/>
    </font>
    <font>
      <i/>
      <sz val="10"/>
      <color indexed="8"/>
      <name val="Arial"/>
      <family val="2"/>
    </font>
    <font>
      <b/>
      <sz val="13"/>
      <name val="Arial"/>
      <family val="2"/>
    </font>
    <font>
      <vertAlign val="superscript"/>
      <sz val="12"/>
      <name val="Arial"/>
      <family val="2"/>
    </font>
    <font>
      <b/>
      <sz val="10"/>
      <name val="Arial"/>
      <family val="2"/>
    </font>
    <font>
      <sz val="9"/>
      <name val="Arial"/>
      <family val="2"/>
    </font>
    <font>
      <i/>
      <sz val="12"/>
      <name val="Arial"/>
      <family val="2"/>
    </font>
    <font>
      <b/>
      <sz val="12"/>
      <color indexed="21"/>
      <name val="Arial"/>
      <family val="2"/>
    </font>
    <font>
      <sz val="12"/>
      <name val="Helv"/>
    </font>
    <font>
      <u/>
      <sz val="7.5"/>
      <color indexed="12"/>
      <name val="Arial"/>
      <family val="2"/>
    </font>
    <font>
      <u/>
      <sz val="10"/>
      <color indexed="12"/>
      <name val="Arial"/>
      <family val="2"/>
    </font>
    <font>
      <sz val="11"/>
      <name val="Arial"/>
      <family val="2"/>
    </font>
    <font>
      <b/>
      <sz val="12"/>
      <color indexed="23"/>
      <name val="Arial"/>
      <family val="2"/>
    </font>
    <font>
      <sz val="10"/>
      <color indexed="23"/>
      <name val="Arial"/>
      <family val="2"/>
    </font>
    <font>
      <sz val="10"/>
      <name val="Arial"/>
      <family val="2"/>
    </font>
    <font>
      <u/>
      <sz val="7.5"/>
      <color indexed="12"/>
      <name val="Arial"/>
      <family val="2"/>
    </font>
    <font>
      <sz val="10"/>
      <name val="Tms Rmn"/>
    </font>
    <font>
      <sz val="8"/>
      <name val="Arial"/>
      <family val="2"/>
    </font>
    <font>
      <sz val="11"/>
      <color theme="1"/>
      <name val="Calibri"/>
      <family val="2"/>
      <scheme val="minor"/>
    </font>
    <font>
      <sz val="10"/>
      <color theme="0" tint="-0.249977111117893"/>
      <name val="Arial"/>
      <family val="2"/>
    </font>
    <font>
      <b/>
      <sz val="12"/>
      <color theme="0" tint="-0.249977111117893"/>
      <name val="Arial"/>
      <family val="2"/>
    </font>
    <font>
      <sz val="12"/>
      <color theme="0" tint="-0.249977111117893"/>
      <name val="Arial"/>
      <family val="2"/>
    </font>
    <font>
      <b/>
      <u/>
      <sz val="12"/>
      <color theme="0" tint="-0.249977111117893"/>
      <name val="Arial"/>
      <family val="2"/>
    </font>
    <font>
      <b/>
      <i/>
      <sz val="12"/>
      <color theme="0" tint="-0.249977111117893"/>
      <name val="Arial"/>
      <family val="2"/>
    </font>
    <font>
      <b/>
      <vertAlign val="subscript"/>
      <sz val="12"/>
      <color theme="0" tint="-0.249977111117893"/>
      <name val="Arial"/>
      <family val="2"/>
    </font>
    <font>
      <b/>
      <u/>
      <sz val="10"/>
      <color theme="0" tint="-0.249977111117893"/>
      <name val="Arial"/>
      <family val="2"/>
    </font>
    <font>
      <u/>
      <sz val="12"/>
      <color theme="0" tint="-0.249977111117893"/>
      <name val="Arial"/>
      <family val="2"/>
    </font>
    <font>
      <b/>
      <sz val="12"/>
      <color theme="1"/>
      <name val="Arial"/>
      <family val="2"/>
    </font>
    <font>
      <sz val="12"/>
      <color rgb="FF00B0F0"/>
      <name val="Arial"/>
      <family val="2"/>
    </font>
    <font>
      <sz val="10.5"/>
      <color rgb="FF00B0F0"/>
      <name val="Arial"/>
      <family val="2"/>
    </font>
    <font>
      <b/>
      <sz val="11"/>
      <color indexed="23"/>
      <name val="Arial"/>
      <family val="2"/>
    </font>
    <font>
      <sz val="11"/>
      <color indexed="23"/>
      <name val="Arial"/>
      <family val="2"/>
    </font>
    <font>
      <sz val="12"/>
      <color rgb="FF0000FF"/>
      <name val="Arial"/>
      <family val="2"/>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1"/>
      <color indexed="8"/>
      <name val="Calibri"/>
      <family val="2"/>
    </font>
    <font>
      <b/>
      <sz val="11"/>
      <color rgb="FF3F3F3F"/>
      <name val="Calibri"/>
      <family val="2"/>
      <scheme val="minor"/>
    </font>
    <font>
      <b/>
      <sz val="11"/>
      <color theme="1"/>
      <name val="Calibri"/>
      <family val="2"/>
      <scheme val="minor"/>
    </font>
    <font>
      <sz val="11"/>
      <color rgb="FFFF0000"/>
      <name val="Calibri"/>
      <family val="2"/>
      <scheme val="minor"/>
    </font>
    <font>
      <b/>
      <i/>
      <sz val="11"/>
      <color theme="1"/>
      <name val="Calibri"/>
      <family val="2"/>
      <scheme val="minor"/>
    </font>
    <font>
      <i/>
      <sz val="10"/>
      <color theme="1"/>
      <name val="Calibri"/>
      <family val="2"/>
      <scheme val="minor"/>
    </font>
    <font>
      <b/>
      <vertAlign val="subscript"/>
      <sz val="11"/>
      <color theme="1"/>
      <name val="Calibri"/>
      <family val="2"/>
      <scheme val="minor"/>
    </font>
    <font>
      <vertAlign val="superscript"/>
      <sz val="11"/>
      <color theme="1"/>
      <name val="Calibri"/>
      <family val="2"/>
      <scheme val="minor"/>
    </font>
    <font>
      <i/>
      <sz val="11"/>
      <color theme="1"/>
      <name val="Calibri"/>
      <family val="2"/>
      <scheme val="minor"/>
    </font>
    <font>
      <sz val="14"/>
      <color rgb="FFFF0000"/>
      <name val="Arial"/>
      <family val="2"/>
    </font>
    <font>
      <b/>
      <sz val="10"/>
      <color theme="1"/>
      <name val="Arial"/>
      <family val="2"/>
    </font>
    <font>
      <sz val="8"/>
      <color theme="1"/>
      <name val="Arial"/>
      <family val="2"/>
    </font>
    <font>
      <i/>
      <sz val="8"/>
      <color theme="1"/>
      <name val="Arial"/>
      <family val="2"/>
    </font>
    <font>
      <b/>
      <vertAlign val="subscript"/>
      <sz val="10"/>
      <color theme="1"/>
      <name val="Arial"/>
      <family val="2"/>
    </font>
    <font>
      <b/>
      <vertAlign val="superscript"/>
      <sz val="10"/>
      <color theme="1"/>
      <name val="Arial"/>
      <family val="2"/>
    </font>
    <font>
      <i/>
      <sz val="10"/>
      <color theme="1"/>
      <name val="Arial"/>
      <family val="2"/>
    </font>
    <font>
      <b/>
      <sz val="16"/>
      <name val="Arial"/>
      <family val="2"/>
    </font>
    <font>
      <u/>
      <sz val="12"/>
      <color indexed="12"/>
      <name val="Arial"/>
      <family val="2"/>
    </font>
    <font>
      <b/>
      <i/>
      <sz val="10"/>
      <color rgb="FF0000FF"/>
      <name val="Arial"/>
      <family val="2"/>
    </font>
    <font>
      <b/>
      <sz val="11"/>
      <name val="Calibri"/>
      <family val="2"/>
      <scheme val="minor"/>
    </font>
    <font>
      <sz val="8"/>
      <color rgb="FF0000FF"/>
      <name val="Arial"/>
      <family val="2"/>
    </font>
    <font>
      <b/>
      <vertAlign val="superscript"/>
      <sz val="16"/>
      <name val="Arial"/>
      <family val="2"/>
    </font>
    <font>
      <sz val="10.5"/>
      <name val="Arial"/>
      <family val="2"/>
    </font>
    <font>
      <sz val="10"/>
      <color rgb="FF000000"/>
      <name val="Arial"/>
      <family val="2"/>
    </font>
    <font>
      <vertAlign val="superscript"/>
      <sz val="10"/>
      <name val="Arial"/>
      <family val="2"/>
    </font>
    <font>
      <sz val="11"/>
      <name val="Calibri"/>
      <family val="2"/>
    </font>
    <font>
      <sz val="11"/>
      <color rgb="FF000000"/>
      <name val="Arial"/>
      <family val="2"/>
    </font>
    <font>
      <u/>
      <sz val="11"/>
      <color rgb="FF008080"/>
      <name val="Arial"/>
      <family val="2"/>
    </font>
    <font>
      <b/>
      <sz val="11"/>
      <color theme="1"/>
      <name val="Arial"/>
      <family val="2"/>
    </font>
    <font>
      <b/>
      <vertAlign val="subscript"/>
      <sz val="11"/>
      <color theme="1"/>
      <name val="Arial"/>
      <family val="2"/>
    </font>
    <font>
      <sz val="12"/>
      <color theme="1"/>
      <name val="Arial"/>
      <family val="2"/>
    </font>
    <font>
      <sz val="12"/>
      <color rgb="FF000000"/>
      <name val="Arial"/>
      <family val="2"/>
    </font>
    <font>
      <b/>
      <sz val="8"/>
      <color theme="1"/>
      <name val="Arial"/>
      <family val="2"/>
    </font>
    <font>
      <u/>
      <sz val="11"/>
      <color theme="10"/>
      <name val="Calibri"/>
      <family val="2"/>
      <scheme val="minor"/>
    </font>
    <font>
      <u/>
      <sz val="11"/>
      <color rgb="FF0000FF"/>
      <name val="Calibri"/>
      <family val="2"/>
      <scheme val="minor"/>
    </font>
    <font>
      <i/>
      <sz val="8"/>
      <color rgb="FF000000"/>
      <name val="Arial"/>
      <family val="2"/>
    </font>
    <font>
      <sz val="8"/>
      <color theme="1"/>
      <name val="Calibri"/>
      <family val="2"/>
      <scheme val="minor"/>
    </font>
    <font>
      <sz val="9"/>
      <color theme="1"/>
      <name val="Calibri"/>
      <family val="2"/>
      <scheme val="minor"/>
    </font>
    <font>
      <u/>
      <sz val="8"/>
      <color rgb="FF0000FF"/>
      <name val="Arial"/>
      <family val="2"/>
    </font>
    <font>
      <i/>
      <sz val="8"/>
      <name val="Arial"/>
      <family val="2"/>
    </font>
    <font>
      <b/>
      <vertAlign val="superscript"/>
      <sz val="11"/>
      <color theme="1"/>
      <name val="Arial"/>
      <family val="2"/>
    </font>
    <font>
      <sz val="11"/>
      <color theme="1"/>
      <name val="Arial"/>
      <family val="2"/>
    </font>
    <font>
      <i/>
      <sz val="11"/>
      <name val="Arial"/>
      <family val="2"/>
    </font>
    <font>
      <vertAlign val="subscript"/>
      <sz val="11"/>
      <name val="Arial"/>
      <family val="2"/>
    </font>
    <font>
      <b/>
      <sz val="11"/>
      <name val="Arial"/>
      <family val="2"/>
    </font>
    <font>
      <b/>
      <sz val="11"/>
      <color rgb="FF0000FF"/>
      <name val="Arial"/>
      <family val="2"/>
    </font>
    <font>
      <b/>
      <vertAlign val="subscript"/>
      <sz val="11"/>
      <name val="Arial"/>
      <family val="2"/>
    </font>
    <font>
      <b/>
      <sz val="11"/>
      <color rgb="FF0000FF"/>
      <name val="Calibri"/>
      <family val="2"/>
      <scheme val="minor"/>
    </font>
    <font>
      <i/>
      <sz val="12"/>
      <color theme="1"/>
      <name val="Arial"/>
      <family val="2"/>
    </font>
    <font>
      <b/>
      <i/>
      <sz val="12"/>
      <color theme="1"/>
      <name val="Arial"/>
      <family val="2"/>
    </font>
    <font>
      <i/>
      <sz val="9"/>
      <color theme="1"/>
      <name val="Arial"/>
      <family val="2"/>
    </font>
    <font>
      <b/>
      <vertAlign val="superscript"/>
      <sz val="11"/>
      <color theme="1"/>
      <name val="Calibri"/>
      <family val="2"/>
      <scheme val="minor"/>
    </font>
    <font>
      <vertAlign val="subscript"/>
      <sz val="11"/>
      <color theme="1"/>
      <name val="Calibri"/>
      <family val="2"/>
      <scheme val="minor"/>
    </font>
    <font>
      <sz val="11"/>
      <color rgb="FF002060"/>
      <name val="Calibri"/>
      <family val="2"/>
      <scheme val="minor"/>
    </font>
    <font>
      <i/>
      <u/>
      <sz val="8"/>
      <color theme="10"/>
      <name val="Arial"/>
      <family val="2"/>
    </font>
    <font>
      <b/>
      <sz val="9.5"/>
      <name val="Arial"/>
      <family val="2"/>
    </font>
    <font>
      <sz val="11"/>
      <name val="Calibri"/>
      <family val="2"/>
      <scheme val="minor"/>
    </font>
    <font>
      <sz val="14"/>
      <name val="Arial"/>
      <family val="2"/>
    </font>
    <font>
      <b/>
      <sz val="12"/>
      <color rgb="FF000000"/>
      <name val="Arial"/>
      <family val="2"/>
    </font>
    <font>
      <b/>
      <vertAlign val="superscript"/>
      <sz val="12"/>
      <color rgb="FF000000"/>
      <name val="Arial"/>
      <family val="2"/>
    </font>
    <font>
      <b/>
      <sz val="14"/>
      <name val="Arial"/>
      <family val="2"/>
    </font>
    <font>
      <b/>
      <sz val="13"/>
      <color rgb="FF000000"/>
      <name val="Arial"/>
      <family val="2"/>
    </font>
    <font>
      <b/>
      <vertAlign val="superscript"/>
      <sz val="13"/>
      <color rgb="FF000000"/>
      <name val="Arial"/>
      <family val="2"/>
    </font>
    <font>
      <b/>
      <sz val="18"/>
      <name val="Arial"/>
      <family val="2"/>
    </font>
    <font>
      <b/>
      <vertAlign val="superscript"/>
      <sz val="18"/>
      <name val="Arial"/>
      <family val="2"/>
    </font>
    <font>
      <u/>
      <sz val="8"/>
      <color theme="10"/>
      <name val="Arial"/>
      <family val="2"/>
    </font>
    <font>
      <sz val="10"/>
      <color rgb="FFFF0000"/>
      <name val="Arial"/>
      <family val="2"/>
    </font>
    <font>
      <sz val="20"/>
      <name val="Arial"/>
      <family val="2"/>
    </font>
    <font>
      <b/>
      <sz val="20"/>
      <name val="Arial"/>
      <family val="2"/>
    </font>
  </fonts>
  <fills count="46">
    <fill>
      <patternFill patternType="none"/>
    </fill>
    <fill>
      <patternFill patternType="gray125"/>
    </fill>
    <fill>
      <patternFill patternType="solid">
        <fgColor rgb="FFFFFFCC"/>
      </patternFill>
    </fill>
    <fill>
      <patternFill patternType="solid">
        <fgColor indexe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theme="0"/>
        <bgColor indexed="64"/>
      </patternFill>
    </fill>
    <fill>
      <patternFill patternType="solid">
        <fgColor rgb="FFFFFFFF"/>
        <bgColor rgb="FFFFFFFF"/>
      </patternFill>
    </fill>
    <fill>
      <patternFill patternType="solid">
        <fgColor theme="0"/>
        <bgColor rgb="FFFFFFFF"/>
      </patternFill>
    </fill>
    <fill>
      <patternFill patternType="solid">
        <fgColor theme="6" tint="0.59999389629810485"/>
        <bgColor indexed="64"/>
      </patternFill>
    </fill>
    <fill>
      <patternFill patternType="solid">
        <fgColor theme="0" tint="-0.14999847407452621"/>
        <bgColor indexed="64"/>
      </patternFill>
    </fill>
  </fills>
  <borders count="40">
    <border>
      <left/>
      <right/>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style="thin">
        <color indexed="8"/>
      </left>
      <right/>
      <top style="thin">
        <color indexed="8"/>
      </top>
      <bottom/>
      <diagonal/>
    </border>
    <border>
      <left style="thin">
        <color indexed="65"/>
      </left>
      <right/>
      <top style="thin">
        <color indexed="8"/>
      </top>
      <bottom/>
      <diagonal/>
    </border>
    <border>
      <left/>
      <right/>
      <top style="thin">
        <color indexed="8"/>
      </top>
      <bottom/>
      <diagonal/>
    </border>
    <border>
      <left style="thin">
        <color indexed="8"/>
      </left>
      <right/>
      <top style="thin">
        <color indexed="8"/>
      </top>
      <bottom style="thin">
        <color indexed="8"/>
      </bottom>
      <diagonal/>
    </border>
    <border>
      <left style="thin">
        <color indexed="8"/>
      </left>
      <right/>
      <top/>
      <bottom/>
      <diagonal/>
    </border>
    <border>
      <left/>
      <right/>
      <top style="medium">
        <color indexed="64"/>
      </top>
      <bottom style="thin">
        <color indexed="64"/>
      </bottom>
      <diagonal/>
    </border>
    <border>
      <left/>
      <right/>
      <top style="thin">
        <color indexed="8"/>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s>
  <cellStyleXfs count="83">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5" fillId="0" borderId="0"/>
    <xf numFmtId="0" fontId="5" fillId="0" borderId="0"/>
    <xf numFmtId="0" fontId="11" fillId="0" borderId="0"/>
    <xf numFmtId="0" fontId="5" fillId="2" borderId="1" applyNumberFormat="0" applyFont="0" applyAlignment="0" applyProtection="0"/>
    <xf numFmtId="43" fontId="6" fillId="0" borderId="0" applyFont="0" applyFill="0" applyBorder="0" applyAlignment="0" applyProtection="0"/>
    <xf numFmtId="9" fontId="6" fillId="0" borderId="0" applyFont="0" applyFill="0" applyBorder="0" applyAlignment="0" applyProtection="0"/>
    <xf numFmtId="0" fontId="6" fillId="0" borderId="0"/>
    <xf numFmtId="166" fontId="24" fillId="0" borderId="0"/>
    <xf numFmtId="0" fontId="25" fillId="0" borderId="0" applyNumberFormat="0" applyFill="0" applyBorder="0" applyAlignment="0" applyProtection="0">
      <alignment vertical="top"/>
      <protection locked="0"/>
    </xf>
    <xf numFmtId="0" fontId="30" fillId="0" borderId="0"/>
    <xf numFmtId="43" fontId="30" fillId="0" borderId="0" applyFont="0" applyFill="0" applyBorder="0" applyAlignment="0" applyProtection="0"/>
    <xf numFmtId="0" fontId="31" fillId="0" borderId="0" applyNumberFormat="0" applyFill="0" applyBorder="0" applyAlignment="0" applyProtection="0">
      <alignment vertical="top"/>
      <protection locked="0"/>
    </xf>
    <xf numFmtId="0" fontId="6" fillId="0" borderId="0"/>
    <xf numFmtId="0" fontId="32" fillId="0" borderId="0"/>
    <xf numFmtId="166" fontId="24" fillId="0" borderId="0"/>
    <xf numFmtId="0" fontId="30" fillId="0" borderId="0"/>
    <xf numFmtId="9" fontId="30" fillId="0" borderId="0" applyFont="0" applyFill="0" applyBorder="0" applyAlignment="0" applyProtection="0"/>
    <xf numFmtId="9" fontId="6" fillId="0" borderId="0" applyFont="0" applyFill="0" applyBorder="0" applyAlignment="0" applyProtection="0"/>
    <xf numFmtId="0" fontId="34" fillId="0" borderId="0"/>
    <xf numFmtId="0" fontId="4" fillId="0" borderId="0"/>
    <xf numFmtId="9" fontId="4" fillId="0" borderId="0" applyFont="0" applyFill="0" applyBorder="0" applyAlignment="0" applyProtection="0"/>
    <xf numFmtId="0" fontId="3" fillId="0" borderId="0"/>
    <xf numFmtId="9" fontId="3" fillId="0" borderId="0" applyFont="0" applyFill="0" applyBorder="0" applyAlignment="0" applyProtection="0"/>
    <xf numFmtId="0" fontId="34" fillId="11" borderId="0" applyNumberFormat="0" applyBorder="0" applyAlignment="0" applyProtection="0"/>
    <xf numFmtId="0" fontId="34" fillId="34" borderId="0" applyNumberFormat="0" applyBorder="0" applyAlignment="0" applyProtection="0"/>
    <xf numFmtId="0" fontId="34" fillId="15" borderId="0" applyNumberFormat="0" applyBorder="0" applyAlignment="0" applyProtection="0"/>
    <xf numFmtId="0" fontId="34" fillId="35" borderId="0" applyNumberFormat="0" applyBorder="0" applyAlignment="0" applyProtection="0"/>
    <xf numFmtId="0" fontId="34" fillId="19" borderId="0" applyNumberFormat="0" applyBorder="0" applyAlignment="0" applyProtection="0"/>
    <xf numFmtId="0" fontId="34" fillId="36" borderId="0" applyNumberFormat="0" applyBorder="0" applyAlignment="0" applyProtection="0"/>
    <xf numFmtId="0" fontId="34" fillId="23" borderId="0" applyNumberFormat="0" applyBorder="0" applyAlignment="0" applyProtection="0"/>
    <xf numFmtId="0" fontId="34" fillId="37" borderId="0" applyNumberFormat="0" applyBorder="0" applyAlignment="0" applyProtection="0"/>
    <xf numFmtId="0" fontId="34" fillId="27" borderId="0" applyNumberFormat="0" applyBorder="0" applyAlignment="0" applyProtection="0"/>
    <xf numFmtId="0" fontId="34" fillId="31" borderId="0" applyNumberFormat="0" applyBorder="0" applyAlignment="0" applyProtection="0"/>
    <xf numFmtId="0" fontId="34" fillId="12" borderId="0" applyNumberFormat="0" applyBorder="0" applyAlignment="0" applyProtection="0"/>
    <xf numFmtId="0" fontId="34" fillId="16" borderId="0" applyNumberFormat="0" applyBorder="0" applyAlignment="0" applyProtection="0"/>
    <xf numFmtId="0" fontId="34" fillId="20" borderId="0" applyNumberFormat="0" applyBorder="0" applyAlignment="0" applyProtection="0"/>
    <xf numFmtId="0" fontId="34" fillId="38" borderId="0" applyNumberFormat="0" applyBorder="0" applyAlignment="0" applyProtection="0"/>
    <xf numFmtId="0" fontId="34" fillId="24" borderId="0" applyNumberFormat="0" applyBorder="0" applyAlignment="0" applyProtection="0"/>
    <xf numFmtId="0" fontId="34" fillId="28" borderId="0" applyNumberFormat="0" applyBorder="0" applyAlignment="0" applyProtection="0"/>
    <xf numFmtId="0" fontId="34" fillId="32" borderId="0" applyNumberFormat="0" applyBorder="0" applyAlignment="0" applyProtection="0"/>
    <xf numFmtId="0" fontId="49" fillId="13" borderId="0" applyNumberFormat="0" applyBorder="0" applyAlignment="0" applyProtection="0"/>
    <xf numFmtId="0" fontId="49" fillId="17" borderId="0" applyNumberFormat="0" applyBorder="0" applyAlignment="0" applyProtection="0"/>
    <xf numFmtId="0" fontId="49" fillId="21" borderId="0" applyNumberFormat="0" applyBorder="0" applyAlignment="0" applyProtection="0"/>
    <xf numFmtId="0" fontId="49" fillId="38" borderId="0" applyNumberFormat="0" applyBorder="0" applyAlignment="0" applyProtection="0"/>
    <xf numFmtId="0" fontId="49" fillId="25" borderId="0" applyNumberFormat="0" applyBorder="0" applyAlignment="0" applyProtection="0"/>
    <xf numFmtId="0" fontId="49" fillId="39" borderId="0" applyNumberFormat="0" applyBorder="0" applyAlignment="0" applyProtection="0"/>
    <xf numFmtId="0" fontId="49" fillId="29" borderId="0" applyNumberFormat="0" applyBorder="0" applyAlignment="0" applyProtection="0"/>
    <xf numFmtId="0" fontId="49" fillId="33" borderId="0" applyNumberFormat="0" applyBorder="0" applyAlignment="0" applyProtection="0"/>
    <xf numFmtId="0" fontId="49" fillId="40" borderId="0" applyNumberFormat="0" applyBorder="0" applyAlignment="0" applyProtection="0"/>
    <xf numFmtId="0" fontId="49" fillId="10" borderId="0" applyNumberFormat="0" applyBorder="0" applyAlignment="0" applyProtection="0"/>
    <xf numFmtId="0" fontId="49" fillId="14" borderId="0" applyNumberFormat="0" applyBorder="0" applyAlignment="0" applyProtection="0"/>
    <xf numFmtId="0" fontId="49" fillId="18" borderId="0" applyNumberFormat="0" applyBorder="0" applyAlignment="0" applyProtection="0"/>
    <xf numFmtId="0" fontId="49" fillId="22" borderId="0" applyNumberFormat="0" applyBorder="0" applyAlignment="0" applyProtection="0"/>
    <xf numFmtId="0" fontId="49" fillId="26" borderId="0" applyNumberFormat="0" applyBorder="0" applyAlignment="0" applyProtection="0"/>
    <xf numFmtId="0" fontId="49" fillId="30" borderId="0" applyNumberFormat="0" applyBorder="0" applyAlignment="0" applyProtection="0"/>
    <xf numFmtId="0" fontId="50" fillId="5" borderId="0" applyNumberFormat="0" applyBorder="0" applyAlignment="0" applyProtection="0"/>
    <xf numFmtId="0" fontId="51" fillId="8" borderId="18" applyNumberFormat="0" applyAlignment="0" applyProtection="0"/>
    <xf numFmtId="0" fontId="52" fillId="9" borderId="21" applyNumberFormat="0" applyAlignment="0" applyProtection="0"/>
    <xf numFmtId="0" fontId="53" fillId="0" borderId="0" applyNumberFormat="0" applyFill="0" applyBorder="0" applyAlignment="0" applyProtection="0"/>
    <xf numFmtId="0" fontId="54" fillId="4" borderId="0" applyNumberFormat="0" applyBorder="0" applyAlignment="0" applyProtection="0"/>
    <xf numFmtId="0" fontId="55" fillId="0" borderId="15" applyNumberFormat="0" applyFill="0" applyAlignment="0" applyProtection="0"/>
    <xf numFmtId="0" fontId="56" fillId="0" borderId="16" applyNumberFormat="0" applyFill="0" applyAlignment="0" applyProtection="0"/>
    <xf numFmtId="0" fontId="57" fillId="0" borderId="17" applyNumberFormat="0" applyFill="0" applyAlignment="0" applyProtection="0"/>
    <xf numFmtId="0" fontId="57" fillId="0" borderId="0" applyNumberFormat="0" applyFill="0" applyBorder="0" applyAlignment="0" applyProtection="0"/>
    <xf numFmtId="0" fontId="58" fillId="7" borderId="18" applyNumberFormat="0" applyAlignment="0" applyProtection="0"/>
    <xf numFmtId="0" fontId="59" fillId="0" borderId="20" applyNumberFormat="0" applyFill="0" applyAlignment="0" applyProtection="0"/>
    <xf numFmtId="0" fontId="60" fillId="6" borderId="0" applyNumberFormat="0" applyBorder="0" applyAlignment="0" applyProtection="0"/>
    <xf numFmtId="0" fontId="34" fillId="0" borderId="0"/>
    <xf numFmtId="0" fontId="61" fillId="0" borderId="0"/>
    <xf numFmtId="0" fontId="6" fillId="0" borderId="0"/>
    <xf numFmtId="0" fontId="61" fillId="2" borderId="1" applyNumberFormat="0" applyFont="0" applyAlignment="0" applyProtection="0"/>
    <xf numFmtId="0" fontId="34" fillId="2" borderId="1" applyNumberFormat="0" applyFont="0" applyAlignment="0" applyProtection="0"/>
    <xf numFmtId="0" fontId="62" fillId="8" borderId="19" applyNumberFormat="0" applyAlignment="0" applyProtection="0"/>
    <xf numFmtId="0" fontId="63" fillId="0" borderId="22" applyNumberFormat="0" applyFill="0" applyAlignment="0" applyProtection="0"/>
    <xf numFmtId="0" fontId="64" fillId="0" borderId="0" applyNumberFormat="0" applyFill="0" applyBorder="0" applyAlignment="0" applyProtection="0"/>
    <xf numFmtId="0" fontId="2" fillId="0" borderId="0"/>
    <xf numFmtId="43" fontId="2" fillId="0" borderId="0" applyFont="0" applyFill="0" applyBorder="0" applyAlignment="0" applyProtection="0"/>
    <xf numFmtId="0" fontId="94" fillId="0" borderId="0" applyNumberFormat="0" applyFill="0" applyBorder="0" applyAlignment="0" applyProtection="0"/>
    <xf numFmtId="9" fontId="2" fillId="0" borderId="0" applyFont="0" applyFill="0" applyBorder="0" applyAlignment="0" applyProtection="0"/>
    <xf numFmtId="0" fontId="1" fillId="0" borderId="0"/>
  </cellStyleXfs>
  <cellXfs count="484">
    <xf numFmtId="0" fontId="0" fillId="0" borderId="0" xfId="0"/>
    <xf numFmtId="0" fontId="8" fillId="0" borderId="0" xfId="0" applyFont="1"/>
    <xf numFmtId="0" fontId="0" fillId="0" borderId="0" xfId="0" applyFill="1"/>
    <xf numFmtId="0" fontId="0" fillId="0" borderId="0" xfId="0" applyFill="1" applyAlignment="1">
      <alignment horizontal="right"/>
    </xf>
    <xf numFmtId="0" fontId="6" fillId="0" borderId="0" xfId="0" applyFont="1" applyFill="1" applyBorder="1" applyAlignment="1">
      <alignment vertical="center"/>
    </xf>
    <xf numFmtId="0" fontId="0" fillId="0" borderId="0" xfId="0" applyFill="1" applyAlignment="1">
      <alignment horizontal="left"/>
    </xf>
    <xf numFmtId="0" fontId="6" fillId="0" borderId="0" xfId="5" applyFont="1" applyFill="1" applyBorder="1" applyAlignment="1">
      <alignment horizontal="center" vertical="top"/>
    </xf>
    <xf numFmtId="0" fontId="6" fillId="0" borderId="0" xfId="0" applyFont="1" applyFill="1" applyBorder="1" applyAlignment="1">
      <alignment horizontal="center"/>
    </xf>
    <xf numFmtId="0" fontId="6" fillId="0" borderId="0" xfId="0" applyFont="1" applyFill="1"/>
    <xf numFmtId="0" fontId="0" fillId="0" borderId="0" xfId="0" applyFill="1" applyBorder="1"/>
    <xf numFmtId="0" fontId="7" fillId="0" borderId="2" xfId="0" applyFont="1" applyFill="1" applyBorder="1" applyAlignment="1">
      <alignment horizontal="right"/>
    </xf>
    <xf numFmtId="0" fontId="7" fillId="0" borderId="2" xfId="0" applyFont="1" applyFill="1" applyBorder="1"/>
    <xf numFmtId="0" fontId="7" fillId="0" borderId="2" xfId="0" applyFont="1" applyFill="1" applyBorder="1" applyAlignment="1">
      <alignment horizontal="left" vertical="center"/>
    </xf>
    <xf numFmtId="0" fontId="7" fillId="0" borderId="0" xfId="0" applyFont="1" applyFill="1" applyAlignment="1">
      <alignment horizontal="right"/>
    </xf>
    <xf numFmtId="0" fontId="7" fillId="0" borderId="0" xfId="0" applyFont="1" applyFill="1"/>
    <xf numFmtId="164" fontId="13" fillId="0" borderId="0" xfId="0" applyNumberFormat="1" applyFont="1" applyFill="1" applyBorder="1" applyAlignment="1">
      <alignment horizontal="right" vertical="center"/>
    </xf>
    <xf numFmtId="0" fontId="7" fillId="0" borderId="0" xfId="0" applyFont="1" applyFill="1" applyBorder="1" applyAlignment="1">
      <alignment horizontal="left" vertical="center"/>
    </xf>
    <xf numFmtId="0" fontId="7" fillId="0" borderId="0" xfId="0" applyNumberFormat="1" applyFont="1" applyFill="1" applyAlignment="1">
      <alignment horizontal="right"/>
    </xf>
    <xf numFmtId="0" fontId="7" fillId="0" borderId="0" xfId="0" applyFont="1" applyFill="1" applyBorder="1"/>
    <xf numFmtId="0" fontId="7" fillId="0" borderId="0" xfId="0" applyFont="1" applyFill="1" applyBorder="1" applyAlignment="1">
      <alignment horizontal="right"/>
    </xf>
    <xf numFmtId="0" fontId="14" fillId="0" borderId="0" xfId="0" applyFont="1" applyFill="1" applyAlignment="1">
      <alignment horizontal="right"/>
    </xf>
    <xf numFmtId="0" fontId="8" fillId="0" borderId="0" xfId="0" applyFont="1" applyFill="1" applyBorder="1" applyAlignment="1">
      <alignment horizontal="left" vertical="center"/>
    </xf>
    <xf numFmtId="0" fontId="7" fillId="0" borderId="0" xfId="0" applyFont="1" applyFill="1" applyBorder="1" applyAlignment="1">
      <alignment horizontal="center" vertical="center"/>
    </xf>
    <xf numFmtId="1" fontId="13" fillId="0" borderId="0" xfId="0" applyNumberFormat="1" applyFont="1" applyFill="1" applyBorder="1" applyAlignment="1">
      <alignment horizontal="right" vertical="center"/>
    </xf>
    <xf numFmtId="164" fontId="17" fillId="0" borderId="0" xfId="0" applyNumberFormat="1" applyFont="1" applyFill="1" applyBorder="1" applyAlignment="1">
      <alignment horizontal="right" vertical="center"/>
    </xf>
    <xf numFmtId="0" fontId="8" fillId="0" borderId="0" xfId="0" applyFont="1" applyFill="1" applyBorder="1" applyAlignment="1">
      <alignment vertical="center"/>
    </xf>
    <xf numFmtId="164" fontId="7" fillId="0" borderId="0" xfId="0" applyNumberFormat="1" applyFont="1" applyFill="1" applyBorder="1" applyAlignment="1">
      <alignment horizontal="right" vertical="center"/>
    </xf>
    <xf numFmtId="0" fontId="8" fillId="0" borderId="0" xfId="5" applyFont="1" applyFill="1" applyBorder="1" applyAlignment="1">
      <alignment horizontal="left" vertical="center" wrapText="1"/>
    </xf>
    <xf numFmtId="0" fontId="8" fillId="0" borderId="0" xfId="0" applyFont="1" applyFill="1"/>
    <xf numFmtId="0" fontId="8" fillId="0" borderId="0" xfId="0" applyFont="1" applyFill="1" applyBorder="1"/>
    <xf numFmtId="0" fontId="6" fillId="0" borderId="0" xfId="0" applyFont="1" applyFill="1" applyAlignment="1">
      <alignment horizontal="right"/>
    </xf>
    <xf numFmtId="0" fontId="8" fillId="0" borderId="0" xfId="0" applyFont="1" applyFill="1" applyAlignment="1">
      <alignment horizontal="right"/>
    </xf>
    <xf numFmtId="0" fontId="8" fillId="0" borderId="0" xfId="0" applyFont="1" applyFill="1" applyBorder="1" applyAlignment="1">
      <alignment horizontal="center"/>
    </xf>
    <xf numFmtId="0" fontId="8" fillId="0" borderId="3" xfId="0" applyFont="1" applyFill="1" applyBorder="1" applyAlignment="1">
      <alignment horizontal="right"/>
    </xf>
    <xf numFmtId="0" fontId="8" fillId="0" borderId="3" xfId="0" applyNumberFormat="1" applyFont="1" applyFill="1" applyBorder="1" applyAlignment="1">
      <alignment horizontal="center"/>
    </xf>
    <xf numFmtId="0" fontId="8" fillId="0" borderId="3" xfId="0" applyFont="1" applyFill="1" applyBorder="1" applyAlignment="1">
      <alignment horizontal="center"/>
    </xf>
    <xf numFmtId="0" fontId="8" fillId="0" borderId="4" xfId="0" applyFont="1" applyFill="1" applyBorder="1" applyAlignment="1">
      <alignment horizontal="right"/>
    </xf>
    <xf numFmtId="0" fontId="8" fillId="0" borderId="4" xfId="0" applyFont="1" applyFill="1" applyBorder="1" applyAlignment="1">
      <alignment horizontal="center"/>
    </xf>
    <xf numFmtId="0" fontId="0" fillId="0" borderId="3" xfId="0" applyFill="1" applyBorder="1"/>
    <xf numFmtId="0" fontId="0" fillId="0" borderId="0" xfId="0" applyFill="1" applyBorder="1" applyAlignment="1">
      <alignment horizontal="right"/>
    </xf>
    <xf numFmtId="0" fontId="18" fillId="0" borderId="0" xfId="0" applyFont="1" applyFill="1" applyBorder="1" applyAlignment="1">
      <alignment horizontal="left" indent="7"/>
    </xf>
    <xf numFmtId="0" fontId="8" fillId="0" borderId="0" xfId="0" applyFont="1" applyFill="1" applyBorder="1" applyAlignment="1"/>
    <xf numFmtId="0" fontId="7" fillId="3" borderId="0" xfId="0" applyFont="1" applyFill="1"/>
    <xf numFmtId="0" fontId="23" fillId="3" borderId="0" xfId="9" applyFont="1" applyFill="1" applyAlignment="1">
      <alignment vertical="top"/>
    </xf>
    <xf numFmtId="166" fontId="8" fillId="0" borderId="2" xfId="10" applyFont="1" applyBorder="1"/>
    <xf numFmtId="166" fontId="8" fillId="0" borderId="2" xfId="10" applyFont="1" applyBorder="1" applyAlignment="1">
      <alignment horizontal="right"/>
    </xf>
    <xf numFmtId="166" fontId="7" fillId="0" borderId="0" xfId="10" applyFont="1" applyBorder="1" applyAlignment="1" applyProtection="1">
      <alignment horizontal="left"/>
    </xf>
    <xf numFmtId="0" fontId="26" fillId="3" borderId="0" xfId="11" applyFont="1" applyFill="1" applyBorder="1" applyAlignment="1" applyProtection="1"/>
    <xf numFmtId="0" fontId="6" fillId="3" borderId="0" xfId="0" applyFont="1" applyFill="1" applyAlignment="1">
      <alignment horizontal="right"/>
    </xf>
    <xf numFmtId="0" fontId="26" fillId="3" borderId="0" xfId="11" applyFont="1" applyFill="1" applyBorder="1" applyAlignment="1" applyProtection="1">
      <alignment horizontal="left"/>
    </xf>
    <xf numFmtId="167" fontId="29" fillId="0" borderId="8" xfId="7" applyNumberFormat="1" applyFont="1" applyBorder="1"/>
    <xf numFmtId="167" fontId="29" fillId="0" borderId="10" xfId="7" applyNumberFormat="1" applyFont="1" applyBorder="1"/>
    <xf numFmtId="167" fontId="29" fillId="0" borderId="12" xfId="7" applyNumberFormat="1" applyFont="1" applyBorder="1"/>
    <xf numFmtId="167" fontId="29" fillId="0" borderId="0" xfId="7" applyNumberFormat="1" applyFont="1"/>
    <xf numFmtId="167" fontId="29" fillId="0" borderId="11" xfId="7" applyNumberFormat="1" applyFont="1" applyBorder="1"/>
    <xf numFmtId="0" fontId="30" fillId="0" borderId="0" xfId="12"/>
    <xf numFmtId="0" fontId="33" fillId="3" borderId="0" xfId="12" applyFont="1" applyFill="1"/>
    <xf numFmtId="0" fontId="8" fillId="3" borderId="0" xfId="12" applyFont="1" applyFill="1" applyBorder="1" applyAlignment="1">
      <alignment horizontal="right"/>
    </xf>
    <xf numFmtId="169" fontId="7" fillId="3" borderId="0" xfId="12" applyNumberFormat="1" applyFont="1" applyFill="1" applyBorder="1" applyAlignment="1">
      <alignment horizontal="right"/>
    </xf>
    <xf numFmtId="168" fontId="33" fillId="3" borderId="0" xfId="12" applyNumberFormat="1" applyFont="1" applyFill="1"/>
    <xf numFmtId="4" fontId="33" fillId="3" borderId="0" xfId="12" applyNumberFormat="1" applyFont="1" applyFill="1"/>
    <xf numFmtId="0" fontId="33" fillId="3" borderId="0" xfId="12" applyFont="1" applyFill="1" applyAlignment="1">
      <alignment horizontal="right"/>
    </xf>
    <xf numFmtId="168" fontId="33" fillId="3" borderId="0" xfId="12" applyNumberFormat="1" applyFont="1" applyFill="1" applyAlignment="1">
      <alignment horizontal="right"/>
    </xf>
    <xf numFmtId="0" fontId="0" fillId="0" borderId="0" xfId="0" applyBorder="1"/>
    <xf numFmtId="0" fontId="8" fillId="3" borderId="3" xfId="12" applyFont="1" applyFill="1" applyBorder="1" applyAlignment="1">
      <alignment horizontal="right"/>
    </xf>
    <xf numFmtId="0" fontId="8" fillId="3" borderId="3" xfId="12" applyFont="1" applyFill="1" applyBorder="1"/>
    <xf numFmtId="0" fontId="0" fillId="0" borderId="3" xfId="0" applyBorder="1"/>
    <xf numFmtId="0" fontId="35" fillId="0" borderId="0" xfId="0" applyFont="1"/>
    <xf numFmtId="0" fontId="37" fillId="3" borderId="0" xfId="12" applyFont="1" applyFill="1"/>
    <xf numFmtId="0" fontId="35" fillId="3" borderId="0" xfId="12" applyFont="1" applyFill="1" applyAlignment="1">
      <alignment horizontal="right"/>
    </xf>
    <xf numFmtId="0" fontId="38" fillId="3" borderId="0" xfId="14" applyFont="1" applyFill="1" applyAlignment="1" applyProtection="1">
      <alignment vertical="top"/>
    </xf>
    <xf numFmtId="0" fontId="38" fillId="3" borderId="0" xfId="14" applyFont="1" applyFill="1" applyAlignment="1" applyProtection="1"/>
    <xf numFmtId="0" fontId="35" fillId="3" borderId="0" xfId="12" applyFont="1" applyFill="1"/>
    <xf numFmtId="0" fontId="37" fillId="3" borderId="0" xfId="16" applyFont="1" applyFill="1" applyBorder="1"/>
    <xf numFmtId="0" fontId="35" fillId="0" borderId="0" xfId="12" applyFont="1"/>
    <xf numFmtId="0" fontId="36" fillId="3" borderId="0" xfId="16" quotePrefix="1" applyFont="1" applyFill="1" applyAlignment="1" applyProtection="1">
      <alignment horizontal="left"/>
      <protection locked="0"/>
    </xf>
    <xf numFmtId="0" fontId="36" fillId="3" borderId="0" xfId="18" applyFont="1" applyFill="1" applyAlignment="1">
      <alignment vertical="top"/>
    </xf>
    <xf numFmtId="0" fontId="36" fillId="3" borderId="2" xfId="12" applyFont="1" applyFill="1" applyBorder="1"/>
    <xf numFmtId="0" fontId="36" fillId="3" borderId="2" xfId="12" applyFont="1" applyFill="1" applyBorder="1" applyAlignment="1">
      <alignment horizontal="right"/>
    </xf>
    <xf numFmtId="0" fontId="36" fillId="3" borderId="13" xfId="12" applyFont="1" applyFill="1" applyBorder="1" applyAlignment="1">
      <alignment horizontal="right"/>
    </xf>
    <xf numFmtId="0" fontId="36" fillId="3" borderId="13" xfId="12" applyFont="1" applyFill="1" applyBorder="1" applyAlignment="1">
      <alignment horizontal="right" wrapText="1"/>
    </xf>
    <xf numFmtId="0" fontId="36" fillId="3" borderId="0" xfId="12" applyFont="1" applyFill="1" applyBorder="1" applyAlignment="1">
      <alignment horizontal="left"/>
    </xf>
    <xf numFmtId="0" fontId="36" fillId="3" borderId="0" xfId="12" applyFont="1" applyFill="1" applyBorder="1" applyAlignment="1">
      <alignment horizontal="center" wrapText="1"/>
    </xf>
    <xf numFmtId="0" fontId="36" fillId="3" borderId="0" xfId="12" applyFont="1" applyFill="1" applyBorder="1" applyAlignment="1">
      <alignment horizontal="right" wrapText="1"/>
    </xf>
    <xf numFmtId="0" fontId="36" fillId="3" borderId="0" xfId="12" applyFont="1" applyFill="1" applyBorder="1" applyAlignment="1">
      <alignment horizontal="right"/>
    </xf>
    <xf numFmtId="169" fontId="37" fillId="3" borderId="0" xfId="17" applyNumberFormat="1" applyFont="1" applyFill="1" applyBorder="1" applyAlignment="1" applyProtection="1">
      <alignment horizontal="right"/>
    </xf>
    <xf numFmtId="169" fontId="37" fillId="3" borderId="0" xfId="12" applyNumberFormat="1" applyFont="1" applyFill="1" applyBorder="1" applyAlignment="1">
      <alignment horizontal="right"/>
    </xf>
    <xf numFmtId="164" fontId="37" fillId="3" borderId="0" xfId="12" applyNumberFormat="1" applyFont="1" applyFill="1" applyBorder="1" applyAlignment="1">
      <alignment horizontal="right" wrapText="1"/>
    </xf>
    <xf numFmtId="0" fontId="36" fillId="3" borderId="0" xfId="12" applyFont="1" applyFill="1"/>
    <xf numFmtId="0" fontId="36" fillId="3" borderId="0" xfId="12" applyFont="1" applyFill="1" applyBorder="1"/>
    <xf numFmtId="169" fontId="37" fillId="3" borderId="0" xfId="12" applyNumberFormat="1" applyFont="1" applyFill="1"/>
    <xf numFmtId="169" fontId="37" fillId="3" borderId="0" xfId="12" applyNumberFormat="1" applyFont="1" applyFill="1" applyBorder="1"/>
    <xf numFmtId="0" fontId="35" fillId="3" borderId="0" xfId="12" applyFont="1" applyFill="1" applyBorder="1" applyAlignment="1">
      <alignment horizontal="right"/>
    </xf>
    <xf numFmtId="170" fontId="37" fillId="3" borderId="0" xfId="12" applyNumberFormat="1" applyFont="1" applyFill="1" applyBorder="1"/>
    <xf numFmtId="170" fontId="37" fillId="3" borderId="0" xfId="17" applyNumberFormat="1" applyFont="1" applyFill="1" applyBorder="1" applyAlignment="1" applyProtection="1">
      <alignment horizontal="right"/>
    </xf>
    <xf numFmtId="0" fontId="36" fillId="3" borderId="0" xfId="12" applyFont="1" applyFill="1" applyBorder="1" applyAlignment="1">
      <alignment horizontal="right" vertical="center"/>
    </xf>
    <xf numFmtId="169" fontId="37" fillId="3" borderId="0" xfId="17" applyNumberFormat="1" applyFont="1" applyFill="1" applyBorder="1" applyAlignment="1" applyProtection="1">
      <alignment horizontal="right" vertical="center"/>
    </xf>
    <xf numFmtId="0" fontId="36" fillId="3" borderId="0" xfId="12" applyFont="1" applyFill="1" applyBorder="1" applyAlignment="1">
      <alignment horizontal="right" vertical="top"/>
    </xf>
    <xf numFmtId="169" fontId="37" fillId="3" borderId="0" xfId="17" applyNumberFormat="1" applyFont="1" applyFill="1" applyBorder="1" applyAlignment="1" applyProtection="1">
      <alignment horizontal="right" vertical="top"/>
    </xf>
    <xf numFmtId="170" fontId="37" fillId="3" borderId="0" xfId="17" applyNumberFormat="1" applyFont="1" applyFill="1" applyBorder="1" applyAlignment="1" applyProtection="1">
      <alignment horizontal="right" vertical="top"/>
    </xf>
    <xf numFmtId="0" fontId="35" fillId="3" borderId="0" xfId="12" applyFont="1" applyFill="1" applyAlignment="1">
      <alignment horizontal="right" vertical="top"/>
    </xf>
    <xf numFmtId="170" fontId="37" fillId="3" borderId="0" xfId="17" applyNumberFormat="1" applyFont="1" applyFill="1" applyBorder="1" applyAlignment="1" applyProtection="1">
      <alignment horizontal="right" vertical="center"/>
    </xf>
    <xf numFmtId="0" fontId="36" fillId="3" borderId="2" xfId="12" applyFont="1" applyFill="1" applyBorder="1" applyAlignment="1">
      <alignment horizontal="right" vertical="center"/>
    </xf>
    <xf numFmtId="169" fontId="37" fillId="3" borderId="2" xfId="17" applyNumberFormat="1" applyFont="1" applyFill="1" applyBorder="1" applyAlignment="1" applyProtection="1">
      <alignment horizontal="right" vertical="center"/>
    </xf>
    <xf numFmtId="170" fontId="37" fillId="3" borderId="2" xfId="17" applyNumberFormat="1" applyFont="1" applyFill="1" applyBorder="1" applyAlignment="1" applyProtection="1">
      <alignment horizontal="right" vertical="center"/>
    </xf>
    <xf numFmtId="0" fontId="37" fillId="3" borderId="0" xfId="12" applyFont="1" applyFill="1" applyBorder="1"/>
    <xf numFmtId="0" fontId="35" fillId="3" borderId="0" xfId="12" applyFont="1" applyFill="1" applyBorder="1"/>
    <xf numFmtId="0" fontId="35" fillId="3" borderId="0" xfId="14" applyFont="1" applyFill="1" applyBorder="1" applyAlignment="1" applyProtection="1"/>
    <xf numFmtId="0" fontId="42" fillId="3" borderId="0" xfId="14" applyFont="1" applyFill="1" applyBorder="1" applyAlignment="1" applyProtection="1">
      <alignment horizontal="left"/>
    </xf>
    <xf numFmtId="0" fontId="41" fillId="3" borderId="0" xfId="14" applyFont="1" applyFill="1" applyBorder="1" applyAlignment="1" applyProtection="1"/>
    <xf numFmtId="0" fontId="42" fillId="3" borderId="0" xfId="14" applyFont="1" applyFill="1" applyAlignment="1" applyProtection="1"/>
    <xf numFmtId="165" fontId="0" fillId="0" borderId="0" xfId="8" applyNumberFormat="1" applyFont="1"/>
    <xf numFmtId="0" fontId="43" fillId="3" borderId="3" xfId="18" applyFont="1" applyFill="1" applyBorder="1" applyAlignment="1">
      <alignment vertical="top"/>
    </xf>
    <xf numFmtId="0" fontId="0" fillId="0" borderId="0" xfId="0"/>
    <xf numFmtId="164" fontId="7" fillId="3" borderId="0" xfId="0" applyNumberFormat="1" applyFont="1" applyFill="1" applyBorder="1" applyAlignment="1">
      <alignment horizontal="right" wrapText="1"/>
    </xf>
    <xf numFmtId="0" fontId="0" fillId="0" borderId="0" xfId="0" applyFont="1" applyFill="1" applyBorder="1"/>
    <xf numFmtId="169" fontId="7" fillId="0" borderId="0" xfId="17" applyNumberFormat="1" applyFont="1" applyFill="1" applyBorder="1" applyAlignment="1" applyProtection="1">
      <alignment horizontal="right"/>
    </xf>
    <xf numFmtId="169" fontId="7" fillId="0" borderId="0" xfId="12" applyNumberFormat="1" applyFont="1" applyFill="1" applyBorder="1" applyAlignment="1">
      <alignment horizontal="right"/>
    </xf>
    <xf numFmtId="169" fontId="7" fillId="0" borderId="0" xfId="12" applyNumberFormat="1" applyFont="1" applyFill="1" applyBorder="1"/>
    <xf numFmtId="169" fontId="7" fillId="0" borderId="3" xfId="12" applyNumberFormat="1" applyFont="1" applyFill="1" applyBorder="1"/>
    <xf numFmtId="0" fontId="33" fillId="0" borderId="0" xfId="0" applyFont="1"/>
    <xf numFmtId="0" fontId="33" fillId="3" borderId="3" xfId="12" applyFont="1" applyFill="1" applyBorder="1" applyAlignment="1">
      <alignment horizontal="right"/>
    </xf>
    <xf numFmtId="0" fontId="33" fillId="3" borderId="3" xfId="12" applyFont="1" applyFill="1" applyBorder="1"/>
    <xf numFmtId="0" fontId="33" fillId="3" borderId="0" xfId="12" applyFont="1" applyFill="1" applyBorder="1" applyAlignment="1">
      <alignment horizontal="right" wrapText="1"/>
    </xf>
    <xf numFmtId="167" fontId="29" fillId="0" borderId="0" xfId="7" applyNumberFormat="1" applyFont="1" applyBorder="1"/>
    <xf numFmtId="167" fontId="0" fillId="0" borderId="0" xfId="0" applyNumberFormat="1" applyBorder="1"/>
    <xf numFmtId="0" fontId="20" fillId="0" borderId="0" xfId="0" applyFont="1" applyFill="1" applyBorder="1" applyAlignment="1">
      <alignment horizontal="center"/>
    </xf>
    <xf numFmtId="0" fontId="27" fillId="0" borderId="0" xfId="0" applyFont="1"/>
    <xf numFmtId="0" fontId="27" fillId="0" borderId="10" xfId="0" applyFont="1" applyFill="1" applyBorder="1"/>
    <xf numFmtId="0" fontId="27" fillId="0" borderId="0" xfId="0" applyFont="1" applyFill="1" applyBorder="1"/>
    <xf numFmtId="0" fontId="27" fillId="0" borderId="3" xfId="0" applyFont="1" applyBorder="1"/>
    <xf numFmtId="0" fontId="27" fillId="0" borderId="3" xfId="0" applyFont="1" applyFill="1" applyBorder="1"/>
    <xf numFmtId="43" fontId="27" fillId="0" borderId="0" xfId="7" applyNumberFormat="1" applyFont="1" applyFill="1" applyBorder="1" applyAlignment="1">
      <alignment horizontal="right"/>
    </xf>
    <xf numFmtId="0" fontId="8" fillId="0" borderId="14" xfId="0" applyFont="1" applyFill="1" applyBorder="1"/>
    <xf numFmtId="0" fontId="7" fillId="0" borderId="0" xfId="0" applyFont="1" applyBorder="1"/>
    <xf numFmtId="0" fontId="8" fillId="0" borderId="5" xfId="0" applyFont="1" applyFill="1" applyBorder="1"/>
    <xf numFmtId="0" fontId="0" fillId="0" borderId="0" xfId="5" applyNumberFormat="1" applyFont="1" applyFill="1" applyBorder="1" applyAlignment="1">
      <alignment horizontal="left" vertical="top"/>
    </xf>
    <xf numFmtId="0" fontId="0" fillId="0" borderId="0" xfId="0" applyFont="1" applyFill="1"/>
    <xf numFmtId="0" fontId="0" fillId="0" borderId="0" xfId="5" applyFont="1" applyFill="1" applyBorder="1" applyAlignment="1">
      <alignment horizontal="left" vertical="top"/>
    </xf>
    <xf numFmtId="0" fontId="22" fillId="0" borderId="0" xfId="0" applyFont="1"/>
    <xf numFmtId="0" fontId="8" fillId="0" borderId="0" xfId="0" applyFont="1" applyAlignment="1">
      <alignment horizontal="right"/>
    </xf>
    <xf numFmtId="0" fontId="8" fillId="0" borderId="3" xfId="0" applyFont="1" applyBorder="1" applyAlignment="1">
      <alignment horizontal="right"/>
    </xf>
    <xf numFmtId="169" fontId="48" fillId="0" borderId="3" xfId="12" applyNumberFormat="1" applyFont="1" applyFill="1" applyBorder="1"/>
    <xf numFmtId="3" fontId="7" fillId="0" borderId="0" xfId="10" applyNumberFormat="1" applyFont="1" applyFill="1" applyBorder="1" applyAlignment="1" applyProtection="1">
      <alignment horizontal="right" vertical="center"/>
    </xf>
    <xf numFmtId="3" fontId="7" fillId="0" borderId="0" xfId="7" applyNumberFormat="1" applyFont="1" applyFill="1" applyBorder="1" applyAlignment="1">
      <alignment vertical="center"/>
    </xf>
    <xf numFmtId="164" fontId="7" fillId="0" borderId="0" xfId="0" applyNumberFormat="1" applyFont="1"/>
    <xf numFmtId="0" fontId="63" fillId="0" borderId="0" xfId="0" applyFont="1"/>
    <xf numFmtId="0" fontId="63" fillId="0" borderId="0" xfId="0" applyFont="1" applyBorder="1"/>
    <xf numFmtId="9" fontId="65" fillId="0" borderId="0" xfId="8" applyFont="1" applyBorder="1" applyAlignment="1"/>
    <xf numFmtId="0" fontId="0" fillId="0" borderId="5" xfId="0" applyBorder="1"/>
    <xf numFmtId="0" fontId="63" fillId="0" borderId="5" xfId="0" applyFont="1" applyBorder="1"/>
    <xf numFmtId="1" fontId="63" fillId="0" borderId="0" xfId="0" applyNumberFormat="1" applyFont="1" applyBorder="1"/>
    <xf numFmtId="1" fontId="65" fillId="0" borderId="0" xfId="0" applyNumberFormat="1" applyFont="1" applyBorder="1"/>
    <xf numFmtId="1" fontId="66" fillId="0" borderId="0" xfId="0" applyNumberFormat="1" applyFont="1" applyBorder="1" applyAlignment="1">
      <alignment horizontal="right"/>
    </xf>
    <xf numFmtId="0" fontId="0" fillId="0" borderId="0" xfId="0" applyFont="1" applyBorder="1"/>
    <xf numFmtId="164" fontId="0" fillId="0" borderId="0" xfId="0" applyNumberFormat="1" applyBorder="1" applyAlignment="1">
      <alignment horizontal="right"/>
    </xf>
    <xf numFmtId="164" fontId="63" fillId="0" borderId="0" xfId="0" applyNumberFormat="1" applyFont="1" applyBorder="1" applyAlignment="1">
      <alignment horizontal="right" indent="2"/>
    </xf>
    <xf numFmtId="0" fontId="63" fillId="0" borderId="3" xfId="0" applyFont="1" applyBorder="1"/>
    <xf numFmtId="2" fontId="0" fillId="0" borderId="0" xfId="0" applyNumberFormat="1" applyBorder="1" applyAlignment="1">
      <alignment horizontal="right"/>
    </xf>
    <xf numFmtId="2" fontId="63" fillId="0" borderId="0" xfId="0" applyNumberFormat="1" applyFont="1" applyBorder="1" applyAlignment="1">
      <alignment horizontal="right"/>
    </xf>
    <xf numFmtId="9" fontId="66" fillId="0" borderId="0" xfId="8" applyNumberFormat="1" applyFont="1" applyBorder="1" applyAlignment="1">
      <alignment horizontal="right"/>
    </xf>
    <xf numFmtId="0" fontId="70" fillId="0" borderId="0" xfId="0" applyFont="1" applyFill="1"/>
    <xf numFmtId="0" fontId="0" fillId="0" borderId="0" xfId="0" applyNumberFormat="1" applyBorder="1"/>
    <xf numFmtId="0" fontId="63" fillId="0" borderId="4" xfId="0" applyFont="1" applyBorder="1"/>
    <xf numFmtId="0" fontId="63" fillId="0" borderId="3" xfId="0" applyFont="1" applyBorder="1" applyAlignment="1">
      <alignment horizontal="right" wrapText="1"/>
    </xf>
    <xf numFmtId="0" fontId="14" fillId="0" borderId="0" xfId="0" applyFont="1" applyBorder="1"/>
    <xf numFmtId="0" fontId="69" fillId="0" borderId="0" xfId="0" applyFont="1" applyFill="1" applyBorder="1"/>
    <xf numFmtId="0" fontId="63" fillId="0" borderId="25" xfId="0" applyFont="1" applyBorder="1"/>
    <xf numFmtId="0" fontId="63" fillId="0" borderId="26" xfId="0" applyFont="1" applyBorder="1"/>
    <xf numFmtId="0" fontId="72" fillId="0" borderId="0" xfId="0" quotePrefix="1" applyFont="1" applyAlignment="1">
      <alignment horizontal="right"/>
    </xf>
    <xf numFmtId="0" fontId="72" fillId="0" borderId="0" xfId="0" applyFont="1" applyBorder="1"/>
    <xf numFmtId="0" fontId="0" fillId="0" borderId="0" xfId="0" applyFont="1" applyAlignment="1">
      <alignment horizontal="right"/>
    </xf>
    <xf numFmtId="0" fontId="0" fillId="0" borderId="0" xfId="0" applyFont="1"/>
    <xf numFmtId="0" fontId="72" fillId="0" borderId="0" xfId="0" applyFont="1" applyFill="1" applyBorder="1"/>
    <xf numFmtId="0" fontId="71" fillId="0" borderId="0" xfId="0" applyFont="1" applyBorder="1"/>
    <xf numFmtId="0" fontId="71" fillId="0" borderId="3" xfId="0" applyFont="1" applyBorder="1"/>
    <xf numFmtId="0" fontId="71" fillId="0" borderId="0" xfId="0" applyFont="1"/>
    <xf numFmtId="0" fontId="76" fillId="0" borderId="0" xfId="0" applyFont="1"/>
    <xf numFmtId="1" fontId="71" fillId="0" borderId="5" xfId="0" applyNumberFormat="1" applyFont="1" applyBorder="1"/>
    <xf numFmtId="0" fontId="71" fillId="0" borderId="5" xfId="0" applyFont="1" applyBorder="1"/>
    <xf numFmtId="164" fontId="71" fillId="0" borderId="0" xfId="0" applyNumberFormat="1" applyFont="1" applyBorder="1" applyAlignment="1">
      <alignment horizontal="right"/>
    </xf>
    <xf numFmtId="2" fontId="71" fillId="0" borderId="0" xfId="0" applyNumberFormat="1" applyFont="1" applyBorder="1" applyAlignment="1">
      <alignment horizontal="right"/>
    </xf>
    <xf numFmtId="0" fontId="77" fillId="0" borderId="0" xfId="0" applyFont="1" applyAlignment="1"/>
    <xf numFmtId="0" fontId="0" fillId="0" borderId="0" xfId="0" applyAlignment="1"/>
    <xf numFmtId="0" fontId="78" fillId="0" borderId="0" xfId="11" applyFont="1" applyBorder="1" applyAlignment="1" applyProtection="1"/>
    <xf numFmtId="0" fontId="7" fillId="0" borderId="0" xfId="0" applyFont="1" applyAlignment="1"/>
    <xf numFmtId="164" fontId="0" fillId="0" borderId="0" xfId="0" applyNumberFormat="1" applyFill="1"/>
    <xf numFmtId="164" fontId="20" fillId="0" borderId="0" xfId="0" applyNumberFormat="1" applyFont="1" applyFill="1"/>
    <xf numFmtId="164" fontId="63" fillId="0" borderId="0" xfId="0" applyNumberFormat="1" applyFont="1" applyFill="1" applyBorder="1" applyAlignment="1">
      <alignment horizontal="right" indent="2"/>
    </xf>
    <xf numFmtId="9" fontId="79" fillId="0" borderId="3" xfId="8" applyFont="1" applyBorder="1" applyAlignment="1"/>
    <xf numFmtId="2" fontId="0" fillId="0" borderId="0" xfId="0" applyNumberFormat="1" applyFont="1" applyFill="1"/>
    <xf numFmtId="2" fontId="20" fillId="0" borderId="0" xfId="0" applyNumberFormat="1" applyFont="1" applyFill="1"/>
    <xf numFmtId="0" fontId="0" fillId="0" borderId="0" xfId="0" applyFont="1" applyFill="1" applyAlignment="1">
      <alignment horizontal="left"/>
    </xf>
    <xf numFmtId="171" fontId="0" fillId="0" borderId="0" xfId="0" applyNumberFormat="1"/>
    <xf numFmtId="0" fontId="63" fillId="0" borderId="0" xfId="0" applyFont="1" applyFill="1"/>
    <xf numFmtId="169" fontId="48" fillId="0" borderId="0" xfId="12" applyNumberFormat="1" applyFont="1" applyFill="1" applyBorder="1"/>
    <xf numFmtId="0" fontId="8" fillId="0" borderId="5" xfId="0" applyFont="1" applyFill="1" applyBorder="1" applyAlignment="1">
      <alignment wrapText="1"/>
    </xf>
    <xf numFmtId="0" fontId="20" fillId="0" borderId="5" xfId="0" applyFont="1" applyFill="1" applyBorder="1" applyAlignment="1">
      <alignment horizontal="center"/>
    </xf>
    <xf numFmtId="0" fontId="8" fillId="0" borderId="5" xfId="0" applyFont="1" applyFill="1" applyBorder="1" applyAlignment="1"/>
    <xf numFmtId="172" fontId="7" fillId="0" borderId="0" xfId="17" applyNumberFormat="1" applyFont="1" applyFill="1" applyBorder="1" applyAlignment="1" applyProtection="1">
      <alignment horizontal="right"/>
    </xf>
    <xf numFmtId="169" fontId="81" fillId="0" borderId="0" xfId="0" applyNumberFormat="1" applyFont="1"/>
    <xf numFmtId="0" fontId="27" fillId="0" borderId="0" xfId="0" applyFont="1" applyFill="1"/>
    <xf numFmtId="167" fontId="29" fillId="0" borderId="0" xfId="7" applyNumberFormat="1" applyFont="1" applyFill="1" applyBorder="1"/>
    <xf numFmtId="167" fontId="47" fillId="0" borderId="11" xfId="7" applyNumberFormat="1" applyFont="1" applyFill="1" applyBorder="1"/>
    <xf numFmtId="1" fontId="7" fillId="0" borderId="0" xfId="0" applyNumberFormat="1" applyFont="1" applyFill="1"/>
    <xf numFmtId="0" fontId="6" fillId="0" borderId="0" xfId="15"/>
    <xf numFmtId="0" fontId="47" fillId="0" borderId="8" xfId="15" applyFont="1" applyBorder="1"/>
    <xf numFmtId="0" fontId="47" fillId="0" borderId="8" xfId="15" applyFont="1" applyFill="1" applyBorder="1"/>
    <xf numFmtId="0" fontId="47" fillId="0" borderId="9" xfId="15" applyFont="1" applyFill="1" applyBorder="1"/>
    <xf numFmtId="0" fontId="29" fillId="0" borderId="0" xfId="15" applyFont="1" applyFill="1" applyBorder="1"/>
    <xf numFmtId="0" fontId="47" fillId="0" borderId="8" xfId="15" applyFont="1" applyFill="1" applyBorder="1" applyAlignment="1">
      <alignment textRotation="90" wrapText="1"/>
    </xf>
    <xf numFmtId="0" fontId="47" fillId="0" borderId="10" xfId="15" applyFont="1" applyFill="1" applyBorder="1" applyAlignment="1">
      <alignment textRotation="90" wrapText="1"/>
    </xf>
    <xf numFmtId="0" fontId="29" fillId="0" borderId="0" xfId="15" applyFont="1" applyFill="1" applyBorder="1" applyAlignment="1">
      <alignment textRotation="90" wrapText="1"/>
    </xf>
    <xf numFmtId="0" fontId="29" fillId="0" borderId="0" xfId="15" applyFont="1" applyFill="1" applyBorder="1" applyAlignment="1">
      <alignment textRotation="90"/>
    </xf>
    <xf numFmtId="0" fontId="47" fillId="0" borderId="11" xfId="15" applyFont="1" applyBorder="1"/>
    <xf numFmtId="0" fontId="46" fillId="0" borderId="0" xfId="15" applyFont="1"/>
    <xf numFmtId="0" fontId="29" fillId="0" borderId="8" xfId="15" applyFont="1" applyBorder="1"/>
    <xf numFmtId="0" fontId="29" fillId="0" borderId="9" xfId="15" applyFont="1" applyBorder="1"/>
    <xf numFmtId="0" fontId="29" fillId="0" borderId="0" xfId="15" applyFont="1" applyBorder="1"/>
    <xf numFmtId="0" fontId="29" fillId="0" borderId="8" xfId="15" applyFont="1" applyBorder="1" applyAlignment="1">
      <alignment textRotation="90" wrapText="1"/>
    </xf>
    <xf numFmtId="0" fontId="29" fillId="0" borderId="10" xfId="15" applyFont="1" applyBorder="1" applyAlignment="1">
      <alignment textRotation="90" wrapText="1"/>
    </xf>
    <xf numFmtId="0" fontId="29" fillId="0" borderId="0" xfId="15" applyFont="1" applyBorder="1" applyAlignment="1">
      <alignment textRotation="90" wrapText="1"/>
    </xf>
    <xf numFmtId="0" fontId="29" fillId="0" borderId="0" xfId="15" applyFont="1" applyBorder="1" applyAlignment="1">
      <alignment textRotation="90"/>
    </xf>
    <xf numFmtId="0" fontId="29" fillId="0" borderId="12" xfId="15" applyFont="1" applyBorder="1"/>
    <xf numFmtId="0" fontId="29" fillId="0" borderId="11" xfId="15" applyFont="1" applyBorder="1"/>
    <xf numFmtId="0" fontId="28" fillId="0" borderId="0" xfId="15" applyFont="1"/>
    <xf numFmtId="0" fontId="22" fillId="0" borderId="0" xfId="0" applyFont="1" applyBorder="1"/>
    <xf numFmtId="0" fontId="22" fillId="0" borderId="0" xfId="0" applyFont="1" applyFill="1" applyBorder="1"/>
    <xf numFmtId="0" fontId="77" fillId="3" borderId="0" xfId="9" applyFont="1" applyFill="1" applyAlignment="1">
      <alignment vertical="top"/>
    </xf>
    <xf numFmtId="0" fontId="83" fillId="0" borderId="0" xfId="0" applyFont="1"/>
    <xf numFmtId="0" fontId="14" fillId="0" borderId="0" xfId="0" applyFont="1"/>
    <xf numFmtId="2" fontId="0" fillId="0" borderId="0" xfId="0" applyNumberFormat="1" applyBorder="1"/>
    <xf numFmtId="1" fontId="7" fillId="0" borderId="0" xfId="0" applyNumberFormat="1" applyFont="1" applyFill="1" applyAlignment="1">
      <alignment horizontal="right"/>
    </xf>
    <xf numFmtId="1" fontId="7" fillId="0" borderId="2" xfId="0" applyNumberFormat="1" applyFont="1" applyFill="1" applyBorder="1"/>
    <xf numFmtId="1" fontId="0" fillId="0" borderId="0" xfId="0" applyNumberFormat="1"/>
    <xf numFmtId="0" fontId="7" fillId="41" borderId="0" xfId="0" applyFont="1" applyFill="1" applyBorder="1"/>
    <xf numFmtId="0" fontId="8" fillId="41" borderId="2" xfId="0" applyFont="1" applyFill="1" applyBorder="1"/>
    <xf numFmtId="173" fontId="8" fillId="41" borderId="0" xfId="15" applyNumberFormat="1" applyFont="1" applyFill="1" applyBorder="1" applyAlignment="1">
      <alignment horizontal="right"/>
    </xf>
    <xf numFmtId="0" fontId="84" fillId="42" borderId="0" xfId="0" applyFont="1" applyFill="1" applyAlignment="1">
      <alignment horizontal="left" vertical="center"/>
    </xf>
    <xf numFmtId="1" fontId="7" fillId="0" borderId="0" xfId="0" applyNumberFormat="1" applyFont="1" applyFill="1" applyBorder="1"/>
    <xf numFmtId="41" fontId="0" fillId="0" borderId="0" xfId="0" applyNumberFormat="1"/>
    <xf numFmtId="1" fontId="0" fillId="0" borderId="0" xfId="0" applyNumberFormat="1" applyFill="1"/>
    <xf numFmtId="0" fontId="72" fillId="0" borderId="0" xfId="0" quotePrefix="1" applyFont="1" applyFill="1" applyAlignment="1">
      <alignment horizontal="right"/>
    </xf>
    <xf numFmtId="9" fontId="65" fillId="0" borderId="0" xfId="8" applyFont="1" applyFill="1" applyBorder="1" applyAlignment="1"/>
    <xf numFmtId="9" fontId="79" fillId="0" borderId="0" xfId="8" applyFont="1" applyBorder="1" applyAlignment="1"/>
    <xf numFmtId="0" fontId="86" fillId="0" borderId="0" xfId="0" applyFont="1" applyAlignment="1"/>
    <xf numFmtId="166" fontId="8" fillId="41" borderId="7" xfId="10" applyFont="1" applyFill="1" applyBorder="1"/>
    <xf numFmtId="166" fontId="8" fillId="41" borderId="2" xfId="10" applyFont="1" applyFill="1" applyBorder="1" applyAlignment="1" applyProtection="1">
      <alignment horizontal="left"/>
    </xf>
    <xf numFmtId="166" fontId="7" fillId="41" borderId="0" xfId="10" applyFont="1" applyFill="1" applyBorder="1" applyAlignment="1" applyProtection="1">
      <alignment horizontal="left" vertical="center"/>
    </xf>
    <xf numFmtId="3" fontId="7" fillId="41" borderId="0" xfId="15" applyNumberFormat="1" applyFont="1" applyFill="1" applyBorder="1"/>
    <xf numFmtId="166" fontId="21" fillId="41" borderId="0" xfId="10" applyFont="1" applyFill="1"/>
    <xf numFmtId="0" fontId="0" fillId="41" borderId="0" xfId="0" applyFill="1"/>
    <xf numFmtId="165" fontId="21" fillId="41" borderId="0" xfId="8" applyNumberFormat="1" applyFont="1" applyFill="1"/>
    <xf numFmtId="0" fontId="88" fillId="43" borderId="0" xfId="11" applyFont="1" applyFill="1" applyAlignment="1" applyProtection="1">
      <alignment horizontal="left" vertical="top" wrapText="1"/>
    </xf>
    <xf numFmtId="0" fontId="87" fillId="43" borderId="0" xfId="0" applyFont="1" applyFill="1" applyAlignment="1">
      <alignment vertical="top"/>
    </xf>
    <xf numFmtId="49" fontId="87" fillId="41" borderId="0" xfId="10" applyNumberFormat="1" applyFont="1" applyFill="1" applyAlignment="1" applyProtection="1">
      <alignment horizontal="left" vertical="top"/>
    </xf>
    <xf numFmtId="0" fontId="88" fillId="43" borderId="0" xfId="11" applyFont="1" applyFill="1" applyAlignment="1" applyProtection="1">
      <alignment horizontal="left" vertical="top"/>
    </xf>
    <xf numFmtId="0" fontId="88" fillId="43" borderId="0" xfId="11" applyFont="1" applyFill="1" applyAlignment="1" applyProtection="1">
      <alignment vertical="top" wrapText="1"/>
    </xf>
    <xf numFmtId="0" fontId="7" fillId="41" borderId="0" xfId="0" applyFont="1" applyFill="1" applyAlignment="1">
      <alignment horizontal="left"/>
    </xf>
    <xf numFmtId="0" fontId="88" fillId="43" borderId="0" xfId="14" applyFont="1" applyFill="1" applyAlignment="1" applyProtection="1">
      <alignment horizontal="left" vertical="top" wrapText="1"/>
    </xf>
    <xf numFmtId="0" fontId="88" fillId="43" borderId="0" xfId="14" applyFont="1" applyFill="1" applyAlignment="1" applyProtection="1">
      <alignment horizontal="left" vertical="top"/>
    </xf>
    <xf numFmtId="174" fontId="7" fillId="0" borderId="0" xfId="15" applyNumberFormat="1" applyFont="1" applyFill="1" applyBorder="1" applyAlignment="1">
      <alignment horizontal="right"/>
    </xf>
    <xf numFmtId="174" fontId="8" fillId="0" borderId="2" xfId="15" applyNumberFormat="1" applyFont="1" applyFill="1" applyBorder="1" applyAlignment="1">
      <alignment horizontal="right"/>
    </xf>
    <xf numFmtId="173" fontId="8" fillId="0" borderId="0" xfId="15" applyNumberFormat="1" applyFont="1" applyFill="1" applyBorder="1" applyAlignment="1">
      <alignment horizontal="right"/>
    </xf>
    <xf numFmtId="174" fontId="0" fillId="0" borderId="0" xfId="0" applyNumberFormat="1" applyBorder="1"/>
    <xf numFmtId="172" fontId="7" fillId="0" borderId="0" xfId="15" applyNumberFormat="1" applyFont="1" applyFill="1" applyBorder="1" applyAlignment="1">
      <alignment horizontal="right"/>
    </xf>
    <xf numFmtId="172" fontId="8" fillId="0" borderId="2" xfId="15" applyNumberFormat="1" applyFont="1" applyFill="1" applyBorder="1" applyAlignment="1">
      <alignment horizontal="right"/>
    </xf>
    <xf numFmtId="175" fontId="48" fillId="0" borderId="0" xfId="12" applyNumberFormat="1" applyFont="1" applyFill="1" applyBorder="1"/>
    <xf numFmtId="175" fontId="0" fillId="0" borderId="0" xfId="0" applyNumberFormat="1"/>
    <xf numFmtId="0" fontId="89" fillId="0" borderId="0" xfId="78" applyFont="1"/>
    <xf numFmtId="0" fontId="2" fillId="0" borderId="0" xfId="78"/>
    <xf numFmtId="164" fontId="91" fillId="0" borderId="27" xfId="78" applyNumberFormat="1" applyFont="1" applyBorder="1"/>
    <xf numFmtId="164" fontId="7" fillId="0" borderId="29" xfId="78" applyNumberFormat="1" applyFont="1" applyFill="1" applyBorder="1" applyAlignment="1">
      <alignment horizontal="left" indent="1"/>
    </xf>
    <xf numFmtId="164" fontId="7" fillId="0" borderId="29" xfId="78" applyNumberFormat="1" applyFont="1" applyFill="1" applyBorder="1"/>
    <xf numFmtId="164" fontId="8" fillId="0" borderId="27" xfId="5" applyNumberFormat="1" applyFont="1" applyBorder="1"/>
    <xf numFmtId="164" fontId="7" fillId="0" borderId="27" xfId="5" applyNumberFormat="1" applyFont="1" applyBorder="1"/>
    <xf numFmtId="164" fontId="8" fillId="0" borderId="30" xfId="5" applyNumberFormat="1" applyFont="1" applyBorder="1"/>
    <xf numFmtId="164" fontId="8" fillId="0" borderId="27" xfId="5" applyNumberFormat="1" applyFont="1" applyFill="1" applyBorder="1" applyAlignment="1">
      <alignment horizontal="left" vertical="top" wrapText="1"/>
    </xf>
    <xf numFmtId="164" fontId="8" fillId="0" borderId="27" xfId="5" applyNumberFormat="1" applyFont="1" applyFill="1" applyBorder="1" applyAlignment="1">
      <alignment horizontal="left" vertical="top"/>
    </xf>
    <xf numFmtId="0" fontId="72" fillId="0" borderId="0" xfId="78" applyFont="1"/>
    <xf numFmtId="0" fontId="95" fillId="0" borderId="0" xfId="80" applyFont="1"/>
    <xf numFmtId="0" fontId="96" fillId="0" borderId="0" xfId="78" applyFont="1"/>
    <xf numFmtId="0" fontId="73" fillId="0" borderId="0" xfId="78" applyFont="1" applyAlignment="1">
      <alignment horizontal="left" wrapText="1"/>
    </xf>
    <xf numFmtId="0" fontId="73" fillId="0" borderId="0" xfId="78" applyFont="1" applyAlignment="1"/>
    <xf numFmtId="0" fontId="73" fillId="0" borderId="0" xfId="78" applyFont="1" applyAlignment="1">
      <alignment wrapText="1"/>
    </xf>
    <xf numFmtId="0" fontId="97" fillId="0" borderId="0" xfId="78" applyFont="1" applyAlignment="1">
      <alignment wrapText="1"/>
    </xf>
    <xf numFmtId="0" fontId="98" fillId="0" borderId="0" xfId="78" applyFont="1" applyAlignment="1">
      <alignment wrapText="1"/>
    </xf>
    <xf numFmtId="0" fontId="100" fillId="0" borderId="0" xfId="5" applyFont="1"/>
    <xf numFmtId="0" fontId="97" fillId="0" borderId="0" xfId="78" applyFont="1"/>
    <xf numFmtId="0" fontId="73" fillId="0" borderId="0" xfId="78" applyFont="1" applyFill="1" applyBorder="1" applyAlignment="1">
      <alignment vertical="center"/>
    </xf>
    <xf numFmtId="0" fontId="102" fillId="0" borderId="28" xfId="78" applyFont="1" applyBorder="1"/>
    <xf numFmtId="164" fontId="27" fillId="0" borderId="31" xfId="78" applyNumberFormat="1" applyFont="1" applyFill="1" applyBorder="1" applyAlignment="1">
      <alignment horizontal="left" vertical="center"/>
    </xf>
    <xf numFmtId="164" fontId="27" fillId="0" borderId="32" xfId="78" applyNumberFormat="1" applyFont="1" applyFill="1" applyBorder="1" applyAlignment="1">
      <alignment horizontal="left" vertical="center"/>
    </xf>
    <xf numFmtId="164" fontId="27" fillId="0" borderId="36" xfId="78" applyNumberFormat="1" applyFont="1" applyFill="1" applyBorder="1" applyAlignment="1">
      <alignment horizontal="left" vertical="center"/>
    </xf>
    <xf numFmtId="0" fontId="2" fillId="0" borderId="0" xfId="78" applyFont="1"/>
    <xf numFmtId="1" fontId="27" fillId="0" borderId="30" xfId="78" applyNumberFormat="1" applyFont="1" applyFill="1" applyBorder="1" applyAlignment="1">
      <alignment horizontal="left" vertical="center"/>
    </xf>
    <xf numFmtId="1" fontId="27" fillId="0" borderId="29" xfId="78" applyNumberFormat="1" applyFont="1" applyFill="1" applyBorder="1" applyAlignment="1">
      <alignment horizontal="left" vertical="center"/>
    </xf>
    <xf numFmtId="1" fontId="27" fillId="0" borderId="37" xfId="78" applyNumberFormat="1" applyFont="1" applyFill="1" applyBorder="1" applyAlignment="1">
      <alignment horizontal="left" vertical="center"/>
    </xf>
    <xf numFmtId="0" fontId="99" fillId="0" borderId="0" xfId="80" applyFont="1"/>
    <xf numFmtId="0" fontId="73" fillId="0" borderId="0" xfId="78" applyFont="1" applyAlignment="1">
      <alignment horizontal="left"/>
    </xf>
    <xf numFmtId="0" fontId="7" fillId="0" borderId="0" xfId="78" applyFont="1" applyFill="1" applyBorder="1" applyAlignment="1">
      <alignment horizontal="right" vertical="center"/>
    </xf>
    <xf numFmtId="164" fontId="7" fillId="0" borderId="0" xfId="78" applyNumberFormat="1" applyFont="1" applyFill="1" applyBorder="1" applyAlignment="1">
      <alignment horizontal="right" vertical="center"/>
    </xf>
    <xf numFmtId="0" fontId="2" fillId="0" borderId="0" xfId="78" applyFont="1" applyFill="1"/>
    <xf numFmtId="0" fontId="7" fillId="0" borderId="0" xfId="78" applyFont="1" applyFill="1"/>
    <xf numFmtId="0" fontId="72" fillId="0" borderId="0" xfId="78" applyFont="1" applyBorder="1"/>
    <xf numFmtId="0" fontId="2" fillId="0" borderId="0" xfId="78" applyBorder="1"/>
    <xf numFmtId="0" fontId="105" fillId="0" borderId="0" xfId="78" applyFont="1" applyFill="1" applyBorder="1" applyAlignment="1">
      <alignment vertical="center"/>
    </xf>
    <xf numFmtId="0" fontId="91" fillId="0" borderId="27" xfId="78" applyFont="1" applyBorder="1"/>
    <xf numFmtId="0" fontId="63" fillId="0" borderId="27" xfId="78" applyFont="1" applyBorder="1" applyAlignment="1">
      <alignment horizontal="center" wrapText="1"/>
    </xf>
    <xf numFmtId="0" fontId="63" fillId="0" borderId="28" xfId="78" applyFont="1" applyBorder="1" applyAlignment="1">
      <alignment horizontal="center" wrapText="1"/>
    </xf>
    <xf numFmtId="0" fontId="7" fillId="0" borderId="32" xfId="78" applyFont="1" applyFill="1" applyBorder="1" applyAlignment="1">
      <alignment horizontal="left" indent="1"/>
    </xf>
    <xf numFmtId="2" fontId="2" fillId="0" borderId="30" xfId="78" applyNumberFormat="1" applyFont="1" applyBorder="1" applyAlignment="1">
      <alignment horizontal="center"/>
    </xf>
    <xf numFmtId="9" fontId="2" fillId="0" borderId="30" xfId="81" applyFont="1" applyBorder="1" applyAlignment="1">
      <alignment horizontal="center"/>
    </xf>
    <xf numFmtId="2" fontId="2" fillId="0" borderId="29" xfId="78" applyNumberFormat="1" applyFont="1" applyBorder="1" applyAlignment="1">
      <alignment horizontal="center"/>
    </xf>
    <xf numFmtId="9" fontId="2" fillId="0" borderId="29" xfId="81" applyFont="1" applyBorder="1" applyAlignment="1">
      <alignment horizontal="center"/>
    </xf>
    <xf numFmtId="2" fontId="2" fillId="0" borderId="0" xfId="78" applyNumberFormat="1" applyFont="1" applyAlignment="1">
      <alignment horizontal="center"/>
    </xf>
    <xf numFmtId="2" fontId="2" fillId="0" borderId="37" xfId="78" applyNumberFormat="1" applyFont="1" applyBorder="1" applyAlignment="1">
      <alignment horizontal="center"/>
    </xf>
    <xf numFmtId="9" fontId="2" fillId="0" borderId="37" xfId="81" applyFont="1" applyBorder="1" applyAlignment="1">
      <alignment horizontal="center"/>
    </xf>
    <xf numFmtId="0" fontId="8" fillId="0" borderId="28" xfId="5" applyFont="1" applyBorder="1"/>
    <xf numFmtId="2" fontId="108" fillId="0" borderId="27" xfId="78" applyNumberFormat="1" applyFont="1" applyBorder="1" applyAlignment="1">
      <alignment horizontal="center"/>
    </xf>
    <xf numFmtId="9" fontId="108" fillId="0" borderId="27" xfId="81" applyFont="1" applyBorder="1" applyAlignment="1">
      <alignment horizontal="center"/>
    </xf>
    <xf numFmtId="0" fontId="109" fillId="44" borderId="6" xfId="78" applyFont="1" applyFill="1" applyBorder="1" applyAlignment="1"/>
    <xf numFmtId="2" fontId="110" fillId="44" borderId="6" xfId="78" applyNumberFormat="1" applyFont="1" applyFill="1" applyBorder="1" applyAlignment="1">
      <alignment horizontal="center"/>
    </xf>
    <xf numFmtId="9" fontId="63" fillId="45" borderId="6" xfId="81" applyFont="1" applyFill="1" applyBorder="1" applyAlignment="1">
      <alignment horizontal="center"/>
    </xf>
    <xf numFmtId="9" fontId="63" fillId="45" borderId="34" xfId="81" applyFont="1" applyFill="1" applyBorder="1" applyAlignment="1">
      <alignment horizontal="center"/>
    </xf>
    <xf numFmtId="0" fontId="7" fillId="0" borderId="31" xfId="78" applyFont="1" applyFill="1" applyBorder="1" applyAlignment="1">
      <alignment horizontal="left"/>
    </xf>
    <xf numFmtId="0" fontId="7" fillId="0" borderId="32" xfId="78" applyFont="1" applyFill="1" applyBorder="1" applyAlignment="1">
      <alignment horizontal="left"/>
    </xf>
    <xf numFmtId="0" fontId="7" fillId="0" borderId="36" xfId="78" applyFont="1" applyFill="1" applyBorder="1" applyAlignment="1">
      <alignment horizontal="left"/>
    </xf>
    <xf numFmtId="0" fontId="7" fillId="0" borderId="28" xfId="5" applyFont="1" applyBorder="1"/>
    <xf numFmtId="9" fontId="108" fillId="0" borderId="30" xfId="81" applyFont="1" applyBorder="1" applyAlignment="1">
      <alignment horizontal="center"/>
    </xf>
    <xf numFmtId="2" fontId="63" fillId="0" borderId="29" xfId="78" applyNumberFormat="1" applyFont="1" applyBorder="1" applyAlignment="1">
      <alignment horizontal="center"/>
    </xf>
    <xf numFmtId="9" fontId="63" fillId="0" borderId="30" xfId="81" applyFont="1" applyBorder="1" applyAlignment="1">
      <alignment horizontal="center"/>
    </xf>
    <xf numFmtId="9" fontId="63" fillId="0" borderId="29" xfId="81" applyFont="1" applyBorder="1" applyAlignment="1">
      <alignment horizontal="center"/>
    </xf>
    <xf numFmtId="0" fontId="8" fillId="0" borderId="31" xfId="5" applyFont="1" applyBorder="1"/>
    <xf numFmtId="0" fontId="8" fillId="0" borderId="28" xfId="5" applyFont="1" applyFill="1" applyBorder="1" applyAlignment="1">
      <alignment horizontal="left" vertical="top" wrapText="1"/>
    </xf>
    <xf numFmtId="0" fontId="111" fillId="0" borderId="0" xfId="78" applyFont="1"/>
    <xf numFmtId="43" fontId="2" fillId="0" borderId="0" xfId="78" applyNumberFormat="1"/>
    <xf numFmtId="176" fontId="3" fillId="0" borderId="0" xfId="78" applyNumberFormat="1" applyFont="1"/>
    <xf numFmtId="176" fontId="71" fillId="0" borderId="0" xfId="78" applyNumberFormat="1" applyFont="1"/>
    <xf numFmtId="4" fontId="2" fillId="0" borderId="0" xfId="78" applyNumberFormat="1"/>
    <xf numFmtId="176" fontId="2" fillId="0" borderId="0" xfId="78" applyNumberFormat="1"/>
    <xf numFmtId="0" fontId="71" fillId="0" borderId="0" xfId="78" applyFont="1"/>
    <xf numFmtId="0" fontId="7" fillId="0" borderId="31" xfId="5" applyFont="1" applyBorder="1"/>
    <xf numFmtId="0" fontId="7" fillId="0" borderId="32" xfId="5" applyFont="1" applyBorder="1"/>
    <xf numFmtId="0" fontId="7" fillId="0" borderId="36" xfId="5" applyFont="1" applyBorder="1"/>
    <xf numFmtId="0" fontId="115" fillId="0" borderId="0" xfId="80" applyFont="1" applyFill="1" applyBorder="1"/>
    <xf numFmtId="1" fontId="116" fillId="0" borderId="28" xfId="78" applyNumberFormat="1" applyFont="1" applyFill="1" applyBorder="1" applyAlignment="1">
      <alignment horizontal="left" vertical="center" wrapText="1"/>
    </xf>
    <xf numFmtId="1" fontId="116" fillId="0" borderId="36" xfId="78" applyNumberFormat="1" applyFont="1" applyFill="1" applyBorder="1" applyAlignment="1">
      <alignment horizontal="left" vertical="center"/>
    </xf>
    <xf numFmtId="0" fontId="89" fillId="0" borderId="27" xfId="78" applyFont="1" applyBorder="1" applyAlignment="1">
      <alignment horizontal="right"/>
    </xf>
    <xf numFmtId="2" fontId="91" fillId="0" borderId="7" xfId="78" applyNumberFormat="1" applyFont="1" applyBorder="1" applyAlignment="1">
      <alignment horizontal="right"/>
    </xf>
    <xf numFmtId="2" fontId="91" fillId="0" borderId="30" xfId="78" applyNumberFormat="1" applyFont="1" applyBorder="1" applyAlignment="1">
      <alignment horizontal="right"/>
    </xf>
    <xf numFmtId="2" fontId="91" fillId="0" borderId="0" xfId="78" applyNumberFormat="1" applyFont="1" applyBorder="1" applyAlignment="1">
      <alignment horizontal="right"/>
    </xf>
    <xf numFmtId="2" fontId="91" fillId="0" borderId="29" xfId="78" applyNumberFormat="1" applyFont="1" applyBorder="1" applyAlignment="1">
      <alignment horizontal="right"/>
    </xf>
    <xf numFmtId="2" fontId="48" fillId="0" borderId="27" xfId="78" applyNumberFormat="1" applyFont="1" applyBorder="1" applyAlignment="1">
      <alignment horizontal="right"/>
    </xf>
    <xf numFmtId="2" fontId="91" fillId="0" borderId="6" xfId="78" applyNumberFormat="1" applyFont="1" applyBorder="1" applyAlignment="1">
      <alignment horizontal="right"/>
    </xf>
    <xf numFmtId="2" fontId="91" fillId="0" borderId="27" xfId="78" applyNumberFormat="1" applyFont="1" applyBorder="1" applyAlignment="1">
      <alignment horizontal="right"/>
    </xf>
    <xf numFmtId="2" fontId="48" fillId="0" borderId="30" xfId="79" applyNumberFormat="1" applyFont="1" applyBorder="1" applyAlignment="1">
      <alignment horizontal="right"/>
    </xf>
    <xf numFmtId="2" fontId="91" fillId="0" borderId="27" xfId="79" applyNumberFormat="1" applyFont="1" applyFill="1" applyBorder="1" applyAlignment="1">
      <alignment horizontal="right" vertical="center"/>
    </xf>
    <xf numFmtId="2" fontId="91" fillId="0" borderId="28" xfId="79" applyNumberFormat="1" applyFont="1" applyFill="1" applyBorder="1" applyAlignment="1">
      <alignment horizontal="right" vertical="center"/>
    </xf>
    <xf numFmtId="2" fontId="91" fillId="0" borderId="7" xfId="79" applyNumberFormat="1" applyFont="1" applyFill="1" applyBorder="1" applyAlignment="1">
      <alignment horizontal="right" vertical="center"/>
    </xf>
    <xf numFmtId="2" fontId="91" fillId="0" borderId="33" xfId="79" applyNumberFormat="1" applyFont="1" applyFill="1" applyBorder="1" applyAlignment="1">
      <alignment horizontal="right" vertical="center"/>
    </xf>
    <xf numFmtId="2" fontId="48" fillId="0" borderId="27" xfId="78" applyNumberFormat="1" applyFont="1" applyFill="1" applyBorder="1" applyAlignment="1">
      <alignment horizontal="right" vertical="center"/>
    </xf>
    <xf numFmtId="2" fontId="92" fillId="0" borderId="0" xfId="78" applyNumberFormat="1" applyFont="1" applyFill="1" applyBorder="1" applyAlignment="1">
      <alignment horizontal="right"/>
    </xf>
    <xf numFmtId="2" fontId="7" fillId="0" borderId="29" xfId="78" applyNumberFormat="1" applyFont="1" applyBorder="1" applyAlignment="1">
      <alignment horizontal="right"/>
    </xf>
    <xf numFmtId="2" fontId="91" fillId="0" borderId="31" xfId="79" applyNumberFormat="1" applyFont="1" applyFill="1" applyBorder="1" applyAlignment="1">
      <alignment horizontal="right" vertical="center"/>
    </xf>
    <xf numFmtId="2" fontId="91" fillId="0" borderId="35" xfId="79" applyNumberFormat="1" applyFont="1" applyFill="1" applyBorder="1" applyAlignment="1">
      <alignment horizontal="right" vertical="center"/>
    </xf>
    <xf numFmtId="2" fontId="80" fillId="0" borderId="27" xfId="78" applyNumberFormat="1" applyFont="1" applyBorder="1" applyAlignment="1">
      <alignment horizontal="center"/>
    </xf>
    <xf numFmtId="0" fontId="117" fillId="0" borderId="0" xfId="78" applyFont="1"/>
    <xf numFmtId="1" fontId="43" fillId="0" borderId="27" xfId="78" applyNumberFormat="1" applyFont="1" applyBorder="1" applyAlignment="1">
      <alignment horizontal="right"/>
    </xf>
    <xf numFmtId="1" fontId="43" fillId="0" borderId="27" xfId="78" applyNumberFormat="1" applyFont="1" applyBorder="1" applyAlignment="1">
      <alignment horizontal="center"/>
    </xf>
    <xf numFmtId="177" fontId="102" fillId="0" borderId="30" xfId="79" applyNumberFormat="1" applyFont="1" applyBorder="1" applyAlignment="1">
      <alignment horizontal="right"/>
    </xf>
    <xf numFmtId="177" fontId="102" fillId="0" borderId="29" xfId="78" applyNumberFormat="1" applyFont="1" applyBorder="1" applyAlignment="1">
      <alignment horizontal="right"/>
    </xf>
    <xf numFmtId="177" fontId="102" fillId="0" borderId="37" xfId="78" applyNumberFormat="1" applyFont="1" applyBorder="1" applyAlignment="1">
      <alignment horizontal="right"/>
    </xf>
    <xf numFmtId="178" fontId="106" fillId="0" borderId="37" xfId="79" applyNumberFormat="1" applyFont="1" applyFill="1" applyBorder="1" applyAlignment="1">
      <alignment horizontal="right" vertical="center" wrapText="1"/>
    </xf>
    <xf numFmtId="2" fontId="0" fillId="0" borderId="30" xfId="0" applyNumberFormat="1" applyFont="1" applyBorder="1" applyAlignment="1">
      <alignment horizontal="center"/>
    </xf>
    <xf numFmtId="2" fontId="0" fillId="0" borderId="29" xfId="0" applyNumberFormat="1" applyFont="1" applyBorder="1" applyAlignment="1">
      <alignment horizontal="center"/>
    </xf>
    <xf numFmtId="2" fontId="108" fillId="0" borderId="27" xfId="0" applyNumberFormat="1" applyFont="1" applyBorder="1" applyAlignment="1">
      <alignment horizontal="center"/>
    </xf>
    <xf numFmtId="2" fontId="110" fillId="44" borderId="6" xfId="0" applyNumberFormat="1" applyFont="1" applyFill="1" applyBorder="1" applyAlignment="1">
      <alignment horizontal="center"/>
    </xf>
    <xf numFmtId="2" fontId="0" fillId="0" borderId="37" xfId="0" applyNumberFormat="1" applyFont="1" applyBorder="1" applyAlignment="1">
      <alignment horizontal="center"/>
    </xf>
    <xf numFmtId="2" fontId="63" fillId="0" borderId="29" xfId="0" applyNumberFormat="1" applyFont="1" applyBorder="1" applyAlignment="1">
      <alignment horizontal="center"/>
    </xf>
    <xf numFmtId="0" fontId="1" fillId="0" borderId="0" xfId="82" applyBorder="1"/>
    <xf numFmtId="0" fontId="1" fillId="0" borderId="0" xfId="82"/>
    <xf numFmtId="0" fontId="1" fillId="0" borderId="38" xfId="82" applyBorder="1" applyAlignment="1">
      <alignment horizontal="center"/>
    </xf>
    <xf numFmtId="0" fontId="64" fillId="0" borderId="33" xfId="82" applyFont="1" applyBorder="1" applyAlignment="1">
      <alignment horizontal="center"/>
    </xf>
    <xf numFmtId="0" fontId="64" fillId="0" borderId="30" xfId="82" applyFont="1" applyBorder="1" applyAlignment="1">
      <alignment horizontal="center"/>
    </xf>
    <xf numFmtId="0" fontId="63" fillId="0" borderId="31" xfId="82" applyFont="1" applyBorder="1" applyAlignment="1">
      <alignment horizontal="center"/>
    </xf>
    <xf numFmtId="2" fontId="63" fillId="0" borderId="30" xfId="82" applyNumberFormat="1" applyFont="1" applyBorder="1" applyAlignment="1">
      <alignment horizontal="center"/>
    </xf>
    <xf numFmtId="2" fontId="63" fillId="0" borderId="33" xfId="82" applyNumberFormat="1" applyFont="1" applyBorder="1" applyAlignment="1">
      <alignment horizontal="center"/>
    </xf>
    <xf numFmtId="0" fontId="63" fillId="0" borderId="32" xfId="82" applyFont="1" applyBorder="1" applyAlignment="1">
      <alignment horizontal="center"/>
    </xf>
    <xf numFmtId="2" fontId="63" fillId="0" borderId="29" xfId="82" applyNumberFormat="1" applyFont="1" applyBorder="1" applyAlignment="1">
      <alignment horizontal="center"/>
    </xf>
    <xf numFmtId="2" fontId="63" fillId="0" borderId="38" xfId="82" applyNumberFormat="1" applyFont="1" applyBorder="1" applyAlignment="1">
      <alignment horizontal="center"/>
    </xf>
    <xf numFmtId="0" fontId="63" fillId="0" borderId="32" xfId="82" applyFont="1" applyFill="1" applyBorder="1" applyAlignment="1">
      <alignment horizontal="center"/>
    </xf>
    <xf numFmtId="0" fontId="63" fillId="0" borderId="29" xfId="82" applyFont="1" applyFill="1" applyBorder="1" applyAlignment="1">
      <alignment horizontal="center"/>
    </xf>
    <xf numFmtId="2" fontId="63" fillId="0" borderId="0" xfId="82" applyNumberFormat="1" applyFont="1" applyBorder="1" applyAlignment="1">
      <alignment horizontal="center"/>
    </xf>
    <xf numFmtId="0" fontId="63" fillId="0" borderId="36" xfId="82" applyFont="1" applyBorder="1" applyAlignment="1">
      <alignment horizontal="center"/>
    </xf>
    <xf numFmtId="2" fontId="63" fillId="0" borderId="37" xfId="82" applyNumberFormat="1" applyFont="1" applyBorder="1" applyAlignment="1">
      <alignment horizontal="center"/>
    </xf>
    <xf numFmtId="2" fontId="63" fillId="0" borderId="39" xfId="82" applyNumberFormat="1" applyFont="1" applyBorder="1" applyAlignment="1">
      <alignment horizontal="center"/>
    </xf>
    <xf numFmtId="2" fontId="63" fillId="0" borderId="2" xfId="82" applyNumberFormat="1" applyFont="1" applyBorder="1" applyAlignment="1">
      <alignment horizontal="center"/>
    </xf>
    <xf numFmtId="0" fontId="1" fillId="0" borderId="0" xfId="82" applyNumberFormat="1"/>
    <xf numFmtId="0" fontId="45" fillId="0" borderId="0" xfId="82" applyFont="1" applyFill="1" applyBorder="1" applyAlignment="1">
      <alignment horizontal="left" indent="1"/>
    </xf>
    <xf numFmtId="2" fontId="1" fillId="0" borderId="0" xfId="82" applyNumberFormat="1"/>
    <xf numFmtId="0" fontId="44" fillId="0" borderId="0" xfId="82" applyFont="1" applyFill="1" applyBorder="1" applyAlignment="1">
      <alignment horizontal="left" indent="1"/>
    </xf>
    <xf numFmtId="2" fontId="1" fillId="0" borderId="0" xfId="82" applyNumberFormat="1" applyFont="1"/>
    <xf numFmtId="2" fontId="1" fillId="0" borderId="0" xfId="82" applyNumberFormat="1" applyBorder="1"/>
    <xf numFmtId="0" fontId="63" fillId="0" borderId="0" xfId="82" applyFont="1"/>
    <xf numFmtId="0" fontId="1" fillId="0" borderId="28" xfId="82" applyBorder="1"/>
    <xf numFmtId="0" fontId="1" fillId="0" borderId="27" xfId="82" applyBorder="1"/>
    <xf numFmtId="0" fontId="7" fillId="0" borderId="31" xfId="82" applyFont="1" applyFill="1" applyBorder="1"/>
    <xf numFmtId="3" fontId="1" fillId="0" borderId="30" xfId="82" applyNumberFormat="1" applyBorder="1" applyAlignment="1">
      <alignment horizontal="center"/>
    </xf>
    <xf numFmtId="0" fontId="7" fillId="0" borderId="32" xfId="82" applyFont="1" applyFill="1" applyBorder="1"/>
    <xf numFmtId="3" fontId="1" fillId="0" borderId="29" xfId="82" applyNumberFormat="1" applyBorder="1" applyAlignment="1">
      <alignment horizontal="center"/>
    </xf>
    <xf numFmtId="0" fontId="7" fillId="0" borderId="36" xfId="82" applyFont="1" applyFill="1" applyBorder="1"/>
    <xf numFmtId="3" fontId="1" fillId="0" borderId="37" xfId="82" applyNumberFormat="1" applyBorder="1" applyAlignment="1">
      <alignment horizontal="center"/>
    </xf>
    <xf numFmtId="0" fontId="7" fillId="0" borderId="28" xfId="82" applyFont="1" applyFill="1" applyBorder="1"/>
    <xf numFmtId="1" fontId="114" fillId="41" borderId="27" xfId="82" applyNumberFormat="1" applyFont="1" applyFill="1" applyBorder="1" applyAlignment="1">
      <alignment horizontal="center" vertical="top"/>
    </xf>
    <xf numFmtId="0" fontId="73" fillId="0" borderId="0" xfId="82" applyFont="1"/>
    <xf numFmtId="0" fontId="73" fillId="0" borderId="0" xfId="0" applyFont="1"/>
    <xf numFmtId="2" fontId="2" fillId="0" borderId="0" xfId="78" applyNumberFormat="1"/>
    <xf numFmtId="164" fontId="2" fillId="0" borderId="0" xfId="78" applyNumberFormat="1"/>
    <xf numFmtId="1" fontId="2" fillId="0" borderId="0" xfId="78" applyNumberFormat="1"/>
    <xf numFmtId="0" fontId="25" fillId="0" borderId="0" xfId="11" applyAlignment="1" applyProtection="1"/>
    <xf numFmtId="0" fontId="118" fillId="0" borderId="0" xfId="0" applyFont="1"/>
    <xf numFmtId="167" fontId="118" fillId="0" borderId="0" xfId="7" applyNumberFormat="1" applyFont="1"/>
    <xf numFmtId="167" fontId="118" fillId="0" borderId="0" xfId="7" applyNumberFormat="1" applyFont="1" applyFill="1"/>
    <xf numFmtId="0" fontId="118" fillId="0" borderId="0" xfId="0" applyFont="1" applyFill="1"/>
    <xf numFmtId="0" fontId="118" fillId="0" borderId="3" xfId="0" applyFont="1" applyBorder="1"/>
    <xf numFmtId="167" fontId="118" fillId="0" borderId="3" xfId="7" applyNumberFormat="1" applyFont="1" applyBorder="1"/>
    <xf numFmtId="166" fontId="119" fillId="41" borderId="2" xfId="10" applyFont="1" applyFill="1" applyBorder="1" applyAlignment="1" applyProtection="1">
      <alignment horizontal="left" wrapText="1"/>
    </xf>
    <xf numFmtId="166" fontId="118" fillId="0" borderId="0" xfId="10" applyFont="1" applyBorder="1" applyAlignment="1" applyProtection="1">
      <alignment horizontal="left"/>
    </xf>
    <xf numFmtId="167" fontId="118" fillId="0" borderId="0" xfId="7" applyNumberFormat="1" applyFont="1" applyBorder="1" applyAlignment="1" applyProtection="1">
      <alignment horizontal="right"/>
    </xf>
    <xf numFmtId="166" fontId="118" fillId="0" borderId="0" xfId="10" applyFont="1" applyBorder="1" applyAlignment="1" applyProtection="1">
      <alignment horizontal="left" vertical="center"/>
    </xf>
    <xf numFmtId="166" fontId="118" fillId="0" borderId="3" xfId="10" applyFont="1" applyBorder="1" applyAlignment="1" applyProtection="1">
      <alignment horizontal="left"/>
    </xf>
    <xf numFmtId="167" fontId="118" fillId="0" borderId="3" xfId="7" applyNumberFormat="1" applyFont="1" applyBorder="1" applyAlignment="1" applyProtection="1">
      <alignment horizontal="right"/>
    </xf>
    <xf numFmtId="166" fontId="18" fillId="41" borderId="7" xfId="10" applyFont="1" applyFill="1" applyBorder="1"/>
    <xf numFmtId="166" fontId="18" fillId="41" borderId="2" xfId="10" applyFont="1" applyFill="1" applyBorder="1" applyAlignment="1" applyProtection="1">
      <alignment horizontal="left"/>
    </xf>
    <xf numFmtId="166" fontId="122" fillId="41" borderId="2" xfId="10" applyFont="1" applyFill="1" applyBorder="1" applyAlignment="1" applyProtection="1">
      <alignment horizontal="right" wrapText="1"/>
    </xf>
    <xf numFmtId="0" fontId="124" fillId="3" borderId="0" xfId="9" applyFont="1" applyFill="1" applyAlignment="1">
      <alignment vertical="top"/>
    </xf>
    <xf numFmtId="166" fontId="121" fillId="0" borderId="2" xfId="10" applyFont="1" applyBorder="1" applyAlignment="1">
      <alignment horizontal="right"/>
    </xf>
    <xf numFmtId="0" fontId="126" fillId="0" borderId="0" xfId="11" applyFont="1" applyFill="1" applyBorder="1" applyAlignment="1" applyProtection="1"/>
    <xf numFmtId="41" fontId="0" fillId="0" borderId="0" xfId="0" applyNumberFormat="1" applyFill="1"/>
    <xf numFmtId="41" fontId="0" fillId="0" borderId="24" xfId="0" applyNumberFormat="1" applyFill="1" applyBorder="1"/>
    <xf numFmtId="41" fontId="0" fillId="0" borderId="5" xfId="0" applyNumberFormat="1" applyFill="1" applyBorder="1"/>
    <xf numFmtId="41" fontId="0" fillId="0" borderId="23" xfId="0" applyNumberFormat="1" applyFill="1" applyBorder="1"/>
    <xf numFmtId="0" fontId="127" fillId="0" borderId="0" xfId="0" applyFont="1"/>
    <xf numFmtId="0" fontId="43" fillId="0" borderId="0" xfId="0" applyFont="1"/>
    <xf numFmtId="0" fontId="118" fillId="0" borderId="5" xfId="0" applyFont="1" applyBorder="1"/>
    <xf numFmtId="0" fontId="121" fillId="0" borderId="5" xfId="0" applyFont="1" applyBorder="1"/>
    <xf numFmtId="0" fontId="7" fillId="0" borderId="0" xfId="0" applyFont="1"/>
    <xf numFmtId="0" fontId="8" fillId="0" borderId="3" xfId="0" applyFont="1" applyBorder="1"/>
    <xf numFmtId="3" fontId="8" fillId="0" borderId="3" xfId="0" applyNumberFormat="1" applyFont="1" applyBorder="1"/>
    <xf numFmtId="0" fontId="121" fillId="0" borderId="2" xfId="0" applyFont="1" applyBorder="1"/>
    <xf numFmtId="3" fontId="121" fillId="0" borderId="2" xfId="0" applyNumberFormat="1" applyFont="1" applyBorder="1"/>
    <xf numFmtId="0" fontId="8" fillId="0" borderId="3" xfId="0" applyFont="1" applyBorder="1" applyAlignment="1">
      <alignment horizontal="centerContinuous"/>
    </xf>
    <xf numFmtId="0" fontId="8" fillId="0" borderId="0" xfId="0" applyFont="1" applyAlignment="1">
      <alignment horizontal="centerContinuous"/>
    </xf>
    <xf numFmtId="0" fontId="7" fillId="0" borderId="3" xfId="0" applyFont="1" applyBorder="1"/>
    <xf numFmtId="0" fontId="8" fillId="0" borderId="3" xfId="0" applyFont="1" applyBorder="1" applyAlignment="1">
      <alignment wrapText="1"/>
    </xf>
    <xf numFmtId="3" fontId="7" fillId="0" borderId="0" xfId="0" applyNumberFormat="1" applyFont="1"/>
    <xf numFmtId="0" fontId="128" fillId="0" borderId="5" xfId="0" applyFont="1" applyBorder="1"/>
    <xf numFmtId="0" fontId="129" fillId="0" borderId="5" xfId="0" applyFont="1" applyBorder="1" applyAlignment="1">
      <alignment horizontal="right"/>
    </xf>
    <xf numFmtId="0" fontId="128" fillId="0" borderId="0" xfId="0" applyFont="1"/>
    <xf numFmtId="0" fontId="129" fillId="0" borderId="3" xfId="0" applyFont="1" applyBorder="1"/>
    <xf numFmtId="0" fontId="121" fillId="0" borderId="0" xfId="0" applyFont="1"/>
    <xf numFmtId="43" fontId="0" fillId="0" borderId="0" xfId="0" applyNumberFormat="1"/>
    <xf numFmtId="0" fontId="63" fillId="0" borderId="4" xfId="0" applyFont="1" applyBorder="1" applyAlignment="1">
      <alignment horizontal="center"/>
    </xf>
    <xf numFmtId="0" fontId="0" fillId="0" borderId="4" xfId="0" applyBorder="1" applyAlignment="1">
      <alignment horizontal="center"/>
    </xf>
    <xf numFmtId="0" fontId="103" fillId="44" borderId="28" xfId="78" applyFont="1" applyFill="1" applyBorder="1" applyAlignment="1">
      <alignment horizontal="center" vertical="center"/>
    </xf>
    <xf numFmtId="0" fontId="103" fillId="44" borderId="6" xfId="78" applyFont="1" applyFill="1" applyBorder="1" applyAlignment="1">
      <alignment horizontal="center" vertical="center"/>
    </xf>
    <xf numFmtId="0" fontId="103" fillId="44" borderId="34" xfId="78" applyFont="1" applyFill="1" applyBorder="1" applyAlignment="1">
      <alignment horizontal="center" vertical="center"/>
    </xf>
    <xf numFmtId="1" fontId="103" fillId="44" borderId="28" xfId="78" applyNumberFormat="1" applyFont="1" applyFill="1" applyBorder="1" applyAlignment="1">
      <alignment horizontal="center" vertical="center" wrapText="1"/>
    </xf>
    <xf numFmtId="1" fontId="103" fillId="44" borderId="6" xfId="78" applyNumberFormat="1" applyFont="1" applyFill="1" applyBorder="1" applyAlignment="1">
      <alignment horizontal="center" vertical="center" wrapText="1"/>
    </xf>
    <xf numFmtId="1" fontId="103" fillId="44" borderId="34" xfId="78" applyNumberFormat="1" applyFont="1" applyFill="1" applyBorder="1" applyAlignment="1">
      <alignment horizontal="center" vertical="center" wrapText="1"/>
    </xf>
    <xf numFmtId="166" fontId="122" fillId="41" borderId="7" xfId="10" applyFont="1" applyFill="1" applyBorder="1" applyAlignment="1" applyProtection="1">
      <alignment horizontal="right" wrapText="1"/>
    </xf>
    <xf numFmtId="166" fontId="122" fillId="41" borderId="2" xfId="10" applyFont="1" applyFill="1" applyBorder="1" applyAlignment="1" applyProtection="1">
      <alignment horizontal="right" wrapText="1"/>
    </xf>
    <xf numFmtId="166" fontId="122" fillId="41" borderId="13" xfId="10" applyFont="1" applyFill="1" applyBorder="1" applyAlignment="1" applyProtection="1">
      <alignment horizontal="center" vertical="center" wrapText="1"/>
    </xf>
    <xf numFmtId="166" fontId="119" fillId="41" borderId="7" xfId="10" applyFont="1" applyFill="1" applyBorder="1" applyAlignment="1" applyProtection="1">
      <alignment horizontal="left" wrapText="1"/>
    </xf>
    <xf numFmtId="166" fontId="119" fillId="41" borderId="2" xfId="10" applyFont="1" applyFill="1" applyBorder="1" applyAlignment="1" applyProtection="1">
      <alignment horizontal="left" wrapText="1"/>
    </xf>
    <xf numFmtId="166" fontId="87" fillId="43" borderId="0" xfId="10" applyFont="1" applyFill="1" applyAlignment="1">
      <alignment horizontal="left" vertical="top" wrapText="1"/>
    </xf>
    <xf numFmtId="0" fontId="88" fillId="43" borderId="0" xfId="11" applyFont="1" applyFill="1" applyAlignment="1" applyProtection="1">
      <alignment horizontal="left" vertical="top" wrapText="1"/>
    </xf>
    <xf numFmtId="49" fontId="87" fillId="41" borderId="0" xfId="10" applyNumberFormat="1" applyFont="1" applyFill="1" applyAlignment="1">
      <alignment horizontal="left" vertical="top" wrapText="1"/>
    </xf>
    <xf numFmtId="49" fontId="27" fillId="41" borderId="0" xfId="10" applyNumberFormat="1" applyFont="1" applyFill="1" applyAlignment="1">
      <alignment horizontal="left" vertical="top" wrapText="1"/>
    </xf>
    <xf numFmtId="166" fontId="119" fillId="41" borderId="13" xfId="10" applyFont="1" applyFill="1" applyBorder="1" applyAlignment="1" applyProtection="1">
      <alignment horizontal="left" vertical="center" wrapText="1"/>
    </xf>
    <xf numFmtId="0" fontId="88" fillId="43" borderId="0" xfId="14" applyFont="1" applyFill="1" applyAlignment="1" applyProtection="1">
      <alignment horizontal="left" vertical="top" wrapText="1"/>
    </xf>
    <xf numFmtId="0" fontId="8" fillId="0" borderId="14" xfId="0" applyFont="1" applyFill="1" applyBorder="1" applyAlignment="1">
      <alignment horizontal="center"/>
    </xf>
    <xf numFmtId="0" fontId="8" fillId="0" borderId="5" xfId="0" applyFont="1" applyFill="1" applyBorder="1" applyAlignment="1">
      <alignment horizontal="center"/>
    </xf>
  </cellXfs>
  <cellStyles count="83">
    <cellStyle name="20% - Accent1 2" xfId="26"/>
    <cellStyle name="20% - Accent1 3" xfId="27"/>
    <cellStyle name="20% - Accent2 2" xfId="28"/>
    <cellStyle name="20% - Accent2 3" xfId="29"/>
    <cellStyle name="20% - Accent3 2" xfId="30"/>
    <cellStyle name="20% - Accent3 3" xfId="31"/>
    <cellStyle name="20% - Accent4 2" xfId="32"/>
    <cellStyle name="20% - Accent4 3" xfId="33"/>
    <cellStyle name="20% - Accent5 2" xfId="34"/>
    <cellStyle name="20% - Accent6 2" xfId="35"/>
    <cellStyle name="40% - Accent1 2" xfId="36"/>
    <cellStyle name="40% - Accent2 2" xfId="37"/>
    <cellStyle name="40% - Accent3 2" xfId="38"/>
    <cellStyle name="40% - Accent3 3" xfId="39"/>
    <cellStyle name="40% - Accent4 2" xfId="40"/>
    <cellStyle name="40% - Accent5 2" xfId="41"/>
    <cellStyle name="40% - Accent6 2" xfId="42"/>
    <cellStyle name="60% - Accent1 2" xfId="43"/>
    <cellStyle name="60% - Accent2 2" xfId="44"/>
    <cellStyle name="60% - Accent3 2" xfId="45"/>
    <cellStyle name="60% - Accent3 3" xfId="46"/>
    <cellStyle name="60% - Accent4 2" xfId="47"/>
    <cellStyle name="60% - Accent4 3" xfId="48"/>
    <cellStyle name="60% - Accent5 2" xfId="49"/>
    <cellStyle name="60% - Accent6 2" xfId="50"/>
    <cellStyle name="60% - Accent6 3" xfId="51"/>
    <cellStyle name="Accent1 2" xfId="52"/>
    <cellStyle name="Accent2 2" xfId="53"/>
    <cellStyle name="Accent3 2" xfId="54"/>
    <cellStyle name="Accent4 2" xfId="55"/>
    <cellStyle name="Accent5 2" xfId="56"/>
    <cellStyle name="Accent6 2" xfId="57"/>
    <cellStyle name="Bad 2" xfId="58"/>
    <cellStyle name="Calculation 2" xfId="59"/>
    <cellStyle name="Check Cell 2" xfId="60"/>
    <cellStyle name="Comma" xfId="7" builtinId="3"/>
    <cellStyle name="Comma 2" xfId="13"/>
    <cellStyle name="Comma 3" xfId="79"/>
    <cellStyle name="Explanatory Text 2" xfId="61"/>
    <cellStyle name="Followed Hyperlink 2" xfId="1"/>
    <cellStyle name="Good 2" xfId="62"/>
    <cellStyle name="Heading 1 2" xfId="63"/>
    <cellStyle name="Heading 2 2" xfId="64"/>
    <cellStyle name="Heading 3 2" xfId="65"/>
    <cellStyle name="Heading 4 2" xfId="66"/>
    <cellStyle name="Hyperlink" xfId="11" builtinId="8"/>
    <cellStyle name="Hyperlink 2" xfId="2"/>
    <cellStyle name="Hyperlink 3" xfId="14"/>
    <cellStyle name="Hyperlink 4" xfId="80"/>
    <cellStyle name="Input 2" xfId="67"/>
    <cellStyle name="Linked Cell 2" xfId="68"/>
    <cellStyle name="Neutral 2" xfId="69"/>
    <cellStyle name="Normal" xfId="0" builtinId="0"/>
    <cellStyle name="Normal 17" xfId="24"/>
    <cellStyle name="Normal 2" xfId="3"/>
    <cellStyle name="Normal 2 2" xfId="15"/>
    <cellStyle name="Normal 2 3" xfId="70"/>
    <cellStyle name="Normal 2_AQconcPM10_15-04-11_v2" xfId="71"/>
    <cellStyle name="Normal 3" xfId="21"/>
    <cellStyle name="Normal 4" xfId="4"/>
    <cellStyle name="Normal 5" xfId="12"/>
    <cellStyle name="Normal 6" xfId="22"/>
    <cellStyle name="Normal 7" xfId="72"/>
    <cellStyle name="Normal 8" xfId="78"/>
    <cellStyle name="Normal 9" xfId="82"/>
    <cellStyle name="Normal_11908a_new updated" xfId="16"/>
    <cellStyle name="Normal_SESDATA internal" xfId="5"/>
    <cellStyle name="Normal_T3" xfId="10"/>
    <cellStyle name="Normal_T4" xfId="17"/>
    <cellStyle name="Normal_TSR4 data request B" xfId="9"/>
    <cellStyle name="Normal_TSR4 data request B 2" xfId="18"/>
    <cellStyle name="Note 2" xfId="6"/>
    <cellStyle name="Note 2 2" xfId="73"/>
    <cellStyle name="Note 3" xfId="74"/>
    <cellStyle name="Output 2" xfId="75"/>
    <cellStyle name="Percent" xfId="8" builtinId="5"/>
    <cellStyle name="Percent 11" xfId="25"/>
    <cellStyle name="Percent 2" xfId="20"/>
    <cellStyle name="Percent 3" xfId="19"/>
    <cellStyle name="Percent 4" xfId="23"/>
    <cellStyle name="Percent 5" xfId="81"/>
    <cellStyle name="Total 2" xfId="76"/>
    <cellStyle name="Warning Text 2" xfId="77"/>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calcChain" Target="calcChain.xml" Id="rId18" /><Relationship Type="http://schemas.openxmlformats.org/officeDocument/2006/relationships/worksheet" Target="worksheets/sheet3.xml" Id="rId3"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sharedStrings" Target="sharedStrings.xml" Id="rId17" /><Relationship Type="http://schemas.openxmlformats.org/officeDocument/2006/relationships/worksheet" Target="worksheets/sheet2.xml" Id="rId2" /><Relationship Type="http://schemas.openxmlformats.org/officeDocument/2006/relationships/styles" Target="styles.xml" Id="rId16"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5.xml" Id="rId5" /><Relationship Type="http://schemas.openxmlformats.org/officeDocument/2006/relationships/theme" Target="theme/theme1.xml" Id="rId15" /><Relationship Type="http://schemas.openxmlformats.org/officeDocument/2006/relationships/worksheet" Target="worksheets/sheet10.xml" Id="rId10"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customXml" Target="/customXML/item2.xml" Id="R8b515287c6094a6e" /></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2.xml"/><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815944433586103E-2"/>
          <c:y val="0.13113807693698609"/>
          <c:w val="0.8879769931025161"/>
          <c:h val="0.73863753966518253"/>
        </c:manualLayout>
      </c:layout>
      <c:lineChart>
        <c:grouping val="standard"/>
        <c:varyColors val="0"/>
        <c:ser>
          <c:idx val="0"/>
          <c:order val="0"/>
          <c:tx>
            <c:strRef>
              <c:f>'Data for chart'!$J$3</c:f>
              <c:strCache>
                <c:ptCount val="1"/>
                <c:pt idx="0">
                  <c:v>NMVOC</c:v>
                </c:pt>
              </c:strCache>
            </c:strRef>
          </c:tx>
          <c:cat>
            <c:numRef>
              <c:f>'Data for chart'!$I$4:$I$31</c:f>
              <c:numCache>
                <c:formatCode>General</c:formatCode>
                <c:ptCount val="28"/>
                <c:pt idx="0">
                  <c:v>1990</c:v>
                </c:pt>
                <c:pt idx="5">
                  <c:v>1995</c:v>
                </c:pt>
                <c:pt idx="8">
                  <c:v>1998</c:v>
                </c:pt>
                <c:pt idx="10">
                  <c:v>2000</c:v>
                </c:pt>
                <c:pt idx="12">
                  <c:v>2002</c:v>
                </c:pt>
                <c:pt idx="14">
                  <c:v>2004</c:v>
                </c:pt>
                <c:pt idx="16">
                  <c:v>2006</c:v>
                </c:pt>
                <c:pt idx="18">
                  <c:v>2008</c:v>
                </c:pt>
                <c:pt idx="20">
                  <c:v>2010</c:v>
                </c:pt>
                <c:pt idx="22">
                  <c:v>2012</c:v>
                </c:pt>
                <c:pt idx="24">
                  <c:v>2014</c:v>
                </c:pt>
                <c:pt idx="26">
                  <c:v>2016</c:v>
                </c:pt>
              </c:numCache>
            </c:numRef>
          </c:cat>
          <c:val>
            <c:numRef>
              <c:f>'Data for chart'!$J$4:$J$31</c:f>
              <c:numCache>
                <c:formatCode>0</c:formatCode>
                <c:ptCount val="28"/>
                <c:pt idx="0">
                  <c:v>100</c:v>
                </c:pt>
                <c:pt idx="5">
                  <c:v>78.967607461357773</c:v>
                </c:pt>
                <c:pt idx="8">
                  <c:v>61.75709923407895</c:v>
                </c:pt>
                <c:pt idx="9">
                  <c:v>55.022286722656638</c:v>
                </c:pt>
                <c:pt idx="10">
                  <c:v>47.069082305199821</c:v>
                </c:pt>
                <c:pt idx="11">
                  <c:v>42.8997931381912</c:v>
                </c:pt>
                <c:pt idx="12">
                  <c:v>38.187473707540185</c:v>
                </c:pt>
                <c:pt idx="13">
                  <c:v>33.191152176741745</c:v>
                </c:pt>
                <c:pt idx="14">
                  <c:v>29.281221353514862</c:v>
                </c:pt>
                <c:pt idx="15">
                  <c:v>25.535650934153978</c:v>
                </c:pt>
                <c:pt idx="16">
                  <c:v>22.826083813817352</c:v>
                </c:pt>
                <c:pt idx="17">
                  <c:v>20.568434280545116</c:v>
                </c:pt>
                <c:pt idx="18">
                  <c:v>18.239080646301524</c:v>
                </c:pt>
                <c:pt idx="19">
                  <c:v>13.511777643804495</c:v>
                </c:pt>
                <c:pt idx="20">
                  <c:v>11.676881845359704</c:v>
                </c:pt>
                <c:pt idx="21">
                  <c:v>10.110424491712813</c:v>
                </c:pt>
                <c:pt idx="22">
                  <c:v>9.073220211381388</c:v>
                </c:pt>
                <c:pt idx="23">
                  <c:v>8.0972531853708745</c:v>
                </c:pt>
                <c:pt idx="24">
                  <c:v>7.6250912975247349</c:v>
                </c:pt>
                <c:pt idx="25">
                  <c:v>7.1609005104201993</c:v>
                </c:pt>
                <c:pt idx="26">
                  <c:v>6.9093797644585209</c:v>
                </c:pt>
                <c:pt idx="27">
                  <c:v>6.9337096238307767</c:v>
                </c:pt>
              </c:numCache>
            </c:numRef>
          </c:val>
          <c:smooth val="0"/>
          <c:extLst>
            <c:ext xmlns:c16="http://schemas.microsoft.com/office/drawing/2014/chart" uri="{C3380CC4-5D6E-409C-BE32-E72D297353CC}">
              <c16:uniqueId val="{00000000-CF7A-404E-885B-61FC22DD559D}"/>
            </c:ext>
          </c:extLst>
        </c:ser>
        <c:ser>
          <c:idx val="1"/>
          <c:order val="1"/>
          <c:tx>
            <c:strRef>
              <c:f>'Data for chart'!$K$3</c:f>
              <c:strCache>
                <c:ptCount val="1"/>
                <c:pt idx="0">
                  <c:v>NOx</c:v>
                </c:pt>
              </c:strCache>
            </c:strRef>
          </c:tx>
          <c:cat>
            <c:numRef>
              <c:f>'Data for chart'!$I$4:$I$31</c:f>
              <c:numCache>
                <c:formatCode>General</c:formatCode>
                <c:ptCount val="28"/>
                <c:pt idx="0">
                  <c:v>1990</c:v>
                </c:pt>
                <c:pt idx="5">
                  <c:v>1995</c:v>
                </c:pt>
                <c:pt idx="8">
                  <c:v>1998</c:v>
                </c:pt>
                <c:pt idx="10">
                  <c:v>2000</c:v>
                </c:pt>
                <c:pt idx="12">
                  <c:v>2002</c:v>
                </c:pt>
                <c:pt idx="14">
                  <c:v>2004</c:v>
                </c:pt>
                <c:pt idx="16">
                  <c:v>2006</c:v>
                </c:pt>
                <c:pt idx="18">
                  <c:v>2008</c:v>
                </c:pt>
                <c:pt idx="20">
                  <c:v>2010</c:v>
                </c:pt>
                <c:pt idx="22">
                  <c:v>2012</c:v>
                </c:pt>
                <c:pt idx="24">
                  <c:v>2014</c:v>
                </c:pt>
                <c:pt idx="26">
                  <c:v>2016</c:v>
                </c:pt>
              </c:numCache>
            </c:numRef>
          </c:cat>
          <c:val>
            <c:numRef>
              <c:f>'Data for chart'!$K$4:$K$31</c:f>
              <c:numCache>
                <c:formatCode>0</c:formatCode>
                <c:ptCount val="28"/>
                <c:pt idx="0">
                  <c:v>100</c:v>
                </c:pt>
                <c:pt idx="5">
                  <c:v>91.065299566025516</c:v>
                </c:pt>
                <c:pt idx="8">
                  <c:v>79.810741559934257</c:v>
                </c:pt>
                <c:pt idx="9">
                  <c:v>76.361105280539292</c:v>
                </c:pt>
                <c:pt idx="10">
                  <c:v>69.918856535333219</c:v>
                </c:pt>
                <c:pt idx="11">
                  <c:v>65.182600726936528</c:v>
                </c:pt>
                <c:pt idx="12">
                  <c:v>64.765766901242472</c:v>
                </c:pt>
                <c:pt idx="13">
                  <c:v>62.387667143240442</c:v>
                </c:pt>
                <c:pt idx="14">
                  <c:v>60.555414538283159</c:v>
                </c:pt>
                <c:pt idx="15">
                  <c:v>59.896247521641627</c:v>
                </c:pt>
                <c:pt idx="16">
                  <c:v>56.113449045431835</c:v>
                </c:pt>
                <c:pt idx="17">
                  <c:v>56.029035758572078</c:v>
                </c:pt>
                <c:pt idx="18">
                  <c:v>52.976896648059885</c:v>
                </c:pt>
                <c:pt idx="19">
                  <c:v>46.607675319826456</c:v>
                </c:pt>
                <c:pt idx="20">
                  <c:v>44.13960904100567</c:v>
                </c:pt>
                <c:pt idx="21">
                  <c:v>40.663328428175497</c:v>
                </c:pt>
                <c:pt idx="22">
                  <c:v>39.341328337743995</c:v>
                </c:pt>
                <c:pt idx="23">
                  <c:v>37.498340631225282</c:v>
                </c:pt>
                <c:pt idx="24">
                  <c:v>37.406400124495114</c:v>
                </c:pt>
                <c:pt idx="25">
                  <c:v>36.409118952329706</c:v>
                </c:pt>
                <c:pt idx="26">
                  <c:v>35.7155354762209</c:v>
                </c:pt>
                <c:pt idx="27">
                  <c:v>36.984586486890379</c:v>
                </c:pt>
              </c:numCache>
            </c:numRef>
          </c:val>
          <c:smooth val="0"/>
          <c:extLst>
            <c:ext xmlns:c16="http://schemas.microsoft.com/office/drawing/2014/chart" uri="{C3380CC4-5D6E-409C-BE32-E72D297353CC}">
              <c16:uniqueId val="{00000001-CF7A-404E-885B-61FC22DD559D}"/>
            </c:ext>
          </c:extLst>
        </c:ser>
        <c:ser>
          <c:idx val="2"/>
          <c:order val="2"/>
          <c:tx>
            <c:strRef>
              <c:f>'Data for chart'!$L$3</c:f>
              <c:strCache>
                <c:ptCount val="1"/>
                <c:pt idx="0">
                  <c:v>PM10</c:v>
                </c:pt>
              </c:strCache>
            </c:strRef>
          </c:tx>
          <c:cat>
            <c:numRef>
              <c:f>'Data for chart'!$I$4:$I$31</c:f>
              <c:numCache>
                <c:formatCode>General</c:formatCode>
                <c:ptCount val="28"/>
                <c:pt idx="0">
                  <c:v>1990</c:v>
                </c:pt>
                <c:pt idx="5">
                  <c:v>1995</c:v>
                </c:pt>
                <c:pt idx="8">
                  <c:v>1998</c:v>
                </c:pt>
                <c:pt idx="10">
                  <c:v>2000</c:v>
                </c:pt>
                <c:pt idx="12">
                  <c:v>2002</c:v>
                </c:pt>
                <c:pt idx="14">
                  <c:v>2004</c:v>
                </c:pt>
                <c:pt idx="16">
                  <c:v>2006</c:v>
                </c:pt>
                <c:pt idx="18">
                  <c:v>2008</c:v>
                </c:pt>
                <c:pt idx="20">
                  <c:v>2010</c:v>
                </c:pt>
                <c:pt idx="22">
                  <c:v>2012</c:v>
                </c:pt>
                <c:pt idx="24">
                  <c:v>2014</c:v>
                </c:pt>
                <c:pt idx="26">
                  <c:v>2016</c:v>
                </c:pt>
              </c:numCache>
            </c:numRef>
          </c:cat>
          <c:val>
            <c:numRef>
              <c:f>'Data for chart'!$L$4:$L$31</c:f>
              <c:numCache>
                <c:formatCode>0</c:formatCode>
                <c:ptCount val="28"/>
                <c:pt idx="0">
                  <c:v>100</c:v>
                </c:pt>
                <c:pt idx="5">
                  <c:v>101.37482119315514</c:v>
                </c:pt>
                <c:pt idx="8">
                  <c:v>95.396550019417163</c:v>
                </c:pt>
                <c:pt idx="9">
                  <c:v>93.695732505995224</c:v>
                </c:pt>
                <c:pt idx="10">
                  <c:v>83.662572958913827</c:v>
                </c:pt>
                <c:pt idx="11">
                  <c:v>78.028474377193703</c:v>
                </c:pt>
                <c:pt idx="12">
                  <c:v>79.31096980670786</c:v>
                </c:pt>
                <c:pt idx="13">
                  <c:v>76.786480383916285</c:v>
                </c:pt>
                <c:pt idx="14">
                  <c:v>75.941263132202053</c:v>
                </c:pt>
                <c:pt idx="15">
                  <c:v>75.378867877444137</c:v>
                </c:pt>
                <c:pt idx="16">
                  <c:v>70.866609045541267</c:v>
                </c:pt>
                <c:pt idx="17">
                  <c:v>64.42139395224865</c:v>
                </c:pt>
                <c:pt idx="18">
                  <c:v>58.220479191059752</c:v>
                </c:pt>
                <c:pt idx="19">
                  <c:v>54.506558656553622</c:v>
                </c:pt>
                <c:pt idx="20">
                  <c:v>48.944487040766084</c:v>
                </c:pt>
                <c:pt idx="21">
                  <c:v>43.6486158004682</c:v>
                </c:pt>
                <c:pt idx="22">
                  <c:v>41.390159791384775</c:v>
                </c:pt>
                <c:pt idx="23">
                  <c:v>38.657840223766115</c:v>
                </c:pt>
                <c:pt idx="24">
                  <c:v>37.394664558686394</c:v>
                </c:pt>
                <c:pt idx="25">
                  <c:v>36.206993706181628</c:v>
                </c:pt>
                <c:pt idx="26">
                  <c:v>35.824412426332806</c:v>
                </c:pt>
                <c:pt idx="27">
                  <c:v>36.127280425484443</c:v>
                </c:pt>
              </c:numCache>
            </c:numRef>
          </c:val>
          <c:smooth val="0"/>
          <c:extLst>
            <c:ext xmlns:c16="http://schemas.microsoft.com/office/drawing/2014/chart" uri="{C3380CC4-5D6E-409C-BE32-E72D297353CC}">
              <c16:uniqueId val="{00000002-CF7A-404E-885B-61FC22DD559D}"/>
            </c:ext>
          </c:extLst>
        </c:ser>
        <c:ser>
          <c:idx val="3"/>
          <c:order val="3"/>
          <c:tx>
            <c:strRef>
              <c:f>'Data for chart'!$M$3</c:f>
              <c:strCache>
                <c:ptCount val="1"/>
                <c:pt idx="0">
                  <c:v>PM25</c:v>
                </c:pt>
              </c:strCache>
            </c:strRef>
          </c:tx>
          <c:cat>
            <c:numRef>
              <c:f>'Data for chart'!$I$4:$I$31</c:f>
              <c:numCache>
                <c:formatCode>General</c:formatCode>
                <c:ptCount val="28"/>
                <c:pt idx="0">
                  <c:v>1990</c:v>
                </c:pt>
                <c:pt idx="5">
                  <c:v>1995</c:v>
                </c:pt>
                <c:pt idx="8">
                  <c:v>1998</c:v>
                </c:pt>
                <c:pt idx="10">
                  <c:v>2000</c:v>
                </c:pt>
                <c:pt idx="12">
                  <c:v>2002</c:v>
                </c:pt>
                <c:pt idx="14">
                  <c:v>2004</c:v>
                </c:pt>
                <c:pt idx="16">
                  <c:v>2006</c:v>
                </c:pt>
                <c:pt idx="18">
                  <c:v>2008</c:v>
                </c:pt>
                <c:pt idx="20">
                  <c:v>2010</c:v>
                </c:pt>
                <c:pt idx="22">
                  <c:v>2012</c:v>
                </c:pt>
                <c:pt idx="24">
                  <c:v>2014</c:v>
                </c:pt>
                <c:pt idx="26">
                  <c:v>2016</c:v>
                </c:pt>
              </c:numCache>
            </c:numRef>
          </c:cat>
          <c:val>
            <c:numRef>
              <c:f>'Data for chart'!$M$4:$M$31</c:f>
              <c:numCache>
                <c:formatCode>0</c:formatCode>
                <c:ptCount val="28"/>
                <c:pt idx="0">
                  <c:v>100</c:v>
                </c:pt>
                <c:pt idx="5">
                  <c:v>101.51299327033831</c:v>
                </c:pt>
                <c:pt idx="8">
                  <c:v>94.753050051641551</c:v>
                </c:pt>
                <c:pt idx="9">
                  <c:v>92.823553515842079</c:v>
                </c:pt>
                <c:pt idx="10">
                  <c:v>82.122017550657731</c:v>
                </c:pt>
                <c:pt idx="11">
                  <c:v>76.149725729515268</c:v>
                </c:pt>
                <c:pt idx="12">
                  <c:v>77.193316293709543</c:v>
                </c:pt>
                <c:pt idx="13">
                  <c:v>74.390224897254924</c:v>
                </c:pt>
                <c:pt idx="14">
                  <c:v>73.341745400944362</c:v>
                </c:pt>
                <c:pt idx="15">
                  <c:v>72.682915491622737</c:v>
                </c:pt>
                <c:pt idx="16">
                  <c:v>67.678997864370913</c:v>
                </c:pt>
                <c:pt idx="17">
                  <c:v>60.784306956888692</c:v>
                </c:pt>
                <c:pt idx="18">
                  <c:v>54.299544338780002</c:v>
                </c:pt>
                <c:pt idx="19">
                  <c:v>50.481989556598258</c:v>
                </c:pt>
                <c:pt idx="20">
                  <c:v>44.725838661628906</c:v>
                </c:pt>
                <c:pt idx="21">
                  <c:v>39.165938550437424</c:v>
                </c:pt>
                <c:pt idx="22">
                  <c:v>36.782807607457201</c:v>
                </c:pt>
                <c:pt idx="23">
                  <c:v>33.817197598146777</c:v>
                </c:pt>
                <c:pt idx="24">
                  <c:v>32.289687100590761</c:v>
                </c:pt>
                <c:pt idx="25">
                  <c:v>30.913173684864809</c:v>
                </c:pt>
                <c:pt idx="26">
                  <c:v>30.293538310064132</c:v>
                </c:pt>
                <c:pt idx="27">
                  <c:v>30.114826670392258</c:v>
                </c:pt>
              </c:numCache>
            </c:numRef>
          </c:val>
          <c:smooth val="0"/>
          <c:extLst>
            <c:ext xmlns:c16="http://schemas.microsoft.com/office/drawing/2014/chart" uri="{C3380CC4-5D6E-409C-BE32-E72D297353CC}">
              <c16:uniqueId val="{00000003-CF7A-404E-885B-61FC22DD559D}"/>
            </c:ext>
          </c:extLst>
        </c:ser>
        <c:ser>
          <c:idx val="4"/>
          <c:order val="4"/>
          <c:tx>
            <c:strRef>
              <c:f>'Data for chart'!$N$3</c:f>
              <c:strCache>
                <c:ptCount val="1"/>
                <c:pt idx="0">
                  <c:v>Pb</c:v>
                </c:pt>
              </c:strCache>
            </c:strRef>
          </c:tx>
          <c:cat>
            <c:numRef>
              <c:f>'Data for chart'!$I$4:$I$31</c:f>
              <c:numCache>
                <c:formatCode>General</c:formatCode>
                <c:ptCount val="28"/>
                <c:pt idx="0">
                  <c:v>1990</c:v>
                </c:pt>
                <c:pt idx="5">
                  <c:v>1995</c:v>
                </c:pt>
                <c:pt idx="8">
                  <c:v>1998</c:v>
                </c:pt>
                <c:pt idx="10">
                  <c:v>2000</c:v>
                </c:pt>
                <c:pt idx="12">
                  <c:v>2002</c:v>
                </c:pt>
                <c:pt idx="14">
                  <c:v>2004</c:v>
                </c:pt>
                <c:pt idx="16">
                  <c:v>2006</c:v>
                </c:pt>
                <c:pt idx="18">
                  <c:v>2008</c:v>
                </c:pt>
                <c:pt idx="20">
                  <c:v>2010</c:v>
                </c:pt>
                <c:pt idx="22">
                  <c:v>2012</c:v>
                </c:pt>
                <c:pt idx="24">
                  <c:v>2014</c:v>
                </c:pt>
                <c:pt idx="26">
                  <c:v>2016</c:v>
                </c:pt>
              </c:numCache>
            </c:numRef>
          </c:cat>
          <c:val>
            <c:numRef>
              <c:f>'Data for chart'!$N$4:$N$31</c:f>
              <c:numCache>
                <c:formatCode>0</c:formatCode>
                <c:ptCount val="28"/>
                <c:pt idx="0">
                  <c:v>100.00000000000001</c:v>
                </c:pt>
                <c:pt idx="5">
                  <c:v>48.80924390890489</c:v>
                </c:pt>
                <c:pt idx="8">
                  <c:v>27.274586795247057</c:v>
                </c:pt>
                <c:pt idx="9">
                  <c:v>15.002532823226451</c:v>
                </c:pt>
                <c:pt idx="10">
                  <c:v>1.56096958648522</c:v>
                </c:pt>
                <c:pt idx="11">
                  <c:v>1.5517837555492018</c:v>
                </c:pt>
                <c:pt idx="12">
                  <c:v>1.5989960818556155</c:v>
                </c:pt>
                <c:pt idx="13">
                  <c:v>1.6180940419733398</c:v>
                </c:pt>
                <c:pt idx="14">
                  <c:v>1.6345843331201715</c:v>
                </c:pt>
                <c:pt idx="15">
                  <c:v>1.6410821425298987</c:v>
                </c:pt>
                <c:pt idx="16">
                  <c:v>1.6736222778123224</c:v>
                </c:pt>
                <c:pt idx="17">
                  <c:v>1.6844036216688512</c:v>
                </c:pt>
                <c:pt idx="18">
                  <c:v>1.6620008615943513</c:v>
                </c:pt>
                <c:pt idx="19">
                  <c:v>1.6316663911473313</c:v>
                </c:pt>
                <c:pt idx="20">
                  <c:v>1.6098688814106836</c:v>
                </c:pt>
                <c:pt idx="21">
                  <c:v>1.5848109226093685</c:v>
                </c:pt>
                <c:pt idx="22">
                  <c:v>1.565622310080419</c:v>
                </c:pt>
                <c:pt idx="23">
                  <c:v>1.5679638503611686</c:v>
                </c:pt>
                <c:pt idx="24">
                  <c:v>1.5993804617577341</c:v>
                </c:pt>
                <c:pt idx="25">
                  <c:v>1.6167449365605373</c:v>
                </c:pt>
                <c:pt idx="26">
                  <c:v>1.6502000101893348</c:v>
                </c:pt>
                <c:pt idx="27">
                  <c:v>1.7789160295290563</c:v>
                </c:pt>
              </c:numCache>
            </c:numRef>
          </c:val>
          <c:smooth val="0"/>
          <c:extLst>
            <c:ext xmlns:c16="http://schemas.microsoft.com/office/drawing/2014/chart" uri="{C3380CC4-5D6E-409C-BE32-E72D297353CC}">
              <c16:uniqueId val="{00000004-CF7A-404E-885B-61FC22DD559D}"/>
            </c:ext>
          </c:extLst>
        </c:ser>
        <c:dLbls>
          <c:showLegendKey val="0"/>
          <c:showVal val="0"/>
          <c:showCatName val="0"/>
          <c:showSerName val="0"/>
          <c:showPercent val="0"/>
          <c:showBubbleSize val="0"/>
        </c:dLbls>
        <c:marker val="1"/>
        <c:smooth val="0"/>
        <c:axId val="253497344"/>
        <c:axId val="253498880"/>
      </c:lineChart>
      <c:catAx>
        <c:axId val="253497344"/>
        <c:scaling>
          <c:orientation val="minMax"/>
        </c:scaling>
        <c:delete val="0"/>
        <c:axPos val="b"/>
        <c:numFmt formatCode="General" sourceLinked="1"/>
        <c:majorTickMark val="out"/>
        <c:minorTickMark val="none"/>
        <c:tickLblPos val="nextTo"/>
        <c:crossAx val="253498880"/>
        <c:crosses val="autoZero"/>
        <c:auto val="1"/>
        <c:lblAlgn val="ctr"/>
        <c:lblOffset val="100"/>
        <c:noMultiLvlLbl val="0"/>
      </c:catAx>
      <c:valAx>
        <c:axId val="253498880"/>
        <c:scaling>
          <c:orientation val="minMax"/>
        </c:scaling>
        <c:delete val="0"/>
        <c:axPos val="l"/>
        <c:majorGridlines/>
        <c:numFmt formatCode="0" sourceLinked="1"/>
        <c:majorTickMark val="out"/>
        <c:minorTickMark val="none"/>
        <c:tickLblPos val="nextTo"/>
        <c:crossAx val="253497344"/>
        <c:crosses val="autoZero"/>
        <c:crossBetween val="between"/>
      </c:valAx>
      <c:spPr>
        <a:noFill/>
        <a:ln w="25400">
          <a:noFill/>
        </a:ln>
      </c:spPr>
    </c:plotArea>
    <c:plotVisOnly val="1"/>
    <c:dispBlanksAs val="gap"/>
    <c:showDLblsOverMax val="0"/>
  </c:chart>
  <c:printSettings>
    <c:headerFooter/>
    <c:pageMargins b="0.75" l="0.7" r="0.7" t="0.75" header="0.3" footer="0.3"/>
    <c:pageSetup orientation="portrait"/>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Figure 13.2: Estimated greenhouse gas emissions of Scottish transport for 2017 (inclusive of radiative forcing)</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'T13.5'!$L$3</c:f>
              <c:strCache>
                <c:ptCount val="1"/>
                <c:pt idx="0">
                  <c:v>Buses and Coaches</c:v>
                </c:pt>
              </c:strCache>
            </c:strRef>
          </c:tx>
          <c:spPr>
            <a:ln w="28575" cap="rnd">
              <a:solidFill>
                <a:schemeClr val="accent1"/>
              </a:solidFill>
              <a:round/>
            </a:ln>
            <a:effectLst/>
          </c:spPr>
          <c:marker>
            <c:symbol val="none"/>
          </c:marker>
          <c:cat>
            <c:numRef>
              <c:f>'T13.5'!$M$2:$AH$2</c:f>
              <c:numCache>
                <c:formatCode>General</c:formatCode>
                <c:ptCount val="22"/>
                <c:pt idx="0">
                  <c:v>1990</c:v>
                </c:pt>
                <c:pt idx="1">
                  <c:v>1995</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numCache>
            </c:numRef>
          </c:cat>
          <c:val>
            <c:numRef>
              <c:f>'T13.5'!$M$3:$AH$3</c:f>
              <c:numCache>
                <c:formatCode>0.00</c:formatCode>
                <c:ptCount val="22"/>
                <c:pt idx="0">
                  <c:v>0.59618507077477467</c:v>
                </c:pt>
                <c:pt idx="1">
                  <c:v>0.59746379853190412</c:v>
                </c:pt>
                <c:pt idx="2">
                  <c:v>0.5896123114911529</c:v>
                </c:pt>
                <c:pt idx="3">
                  <c:v>0.57228113968694361</c:v>
                </c:pt>
                <c:pt idx="4">
                  <c:v>0.53936247265894188</c:v>
                </c:pt>
                <c:pt idx="5">
                  <c:v>0.5315238874823045</c:v>
                </c:pt>
                <c:pt idx="6">
                  <c:v>0.54730878961105645</c:v>
                </c:pt>
                <c:pt idx="7">
                  <c:v>0.55815189021471912</c:v>
                </c:pt>
                <c:pt idx="8">
                  <c:v>0.50926317942904409</c:v>
                </c:pt>
                <c:pt idx="9">
                  <c:v>0.50869314454173054</c:v>
                </c:pt>
                <c:pt idx="10">
                  <c:v>0.51637423289635931</c:v>
                </c:pt>
                <c:pt idx="11">
                  <c:v>0.54434429886095881</c:v>
                </c:pt>
                <c:pt idx="12">
                  <c:v>0.49665811624770873</c:v>
                </c:pt>
                <c:pt idx="13">
                  <c:v>0.50044767087456243</c:v>
                </c:pt>
                <c:pt idx="14">
                  <c:v>0.52128417833140117</c:v>
                </c:pt>
                <c:pt idx="15">
                  <c:v>0.48204580891449655</c:v>
                </c:pt>
                <c:pt idx="16">
                  <c:v>0.4673235253089526</c:v>
                </c:pt>
                <c:pt idx="17">
                  <c:v>0.48023211252266984</c:v>
                </c:pt>
                <c:pt idx="18">
                  <c:v>0.48102213514848047</c:v>
                </c:pt>
                <c:pt idx="19">
                  <c:v>0.47008506839890418</c:v>
                </c:pt>
                <c:pt idx="20">
                  <c:v>0.45740103824717843</c:v>
                </c:pt>
                <c:pt idx="21">
                  <c:v>0.48072836842368938</c:v>
                </c:pt>
              </c:numCache>
            </c:numRef>
          </c:val>
          <c:smooth val="0"/>
          <c:extLst>
            <c:ext xmlns:c16="http://schemas.microsoft.com/office/drawing/2014/chart" uri="{C3380CC4-5D6E-409C-BE32-E72D297353CC}">
              <c16:uniqueId val="{00000000-53B0-4DD1-8FE3-03038E1D04D1}"/>
            </c:ext>
          </c:extLst>
        </c:ser>
        <c:ser>
          <c:idx val="1"/>
          <c:order val="1"/>
          <c:tx>
            <c:strRef>
              <c:f>'T13.5'!$L$4</c:f>
              <c:strCache>
                <c:ptCount val="1"/>
                <c:pt idx="0">
                  <c:v>Passenger Cars</c:v>
                </c:pt>
              </c:strCache>
            </c:strRef>
          </c:tx>
          <c:spPr>
            <a:ln w="28575" cap="rnd">
              <a:solidFill>
                <a:schemeClr val="accent2"/>
              </a:solidFill>
              <a:round/>
            </a:ln>
            <a:effectLst/>
          </c:spPr>
          <c:marker>
            <c:symbol val="none"/>
          </c:marker>
          <c:cat>
            <c:numRef>
              <c:f>'T13.5'!$M$2:$AH$2</c:f>
              <c:numCache>
                <c:formatCode>General</c:formatCode>
                <c:ptCount val="22"/>
                <c:pt idx="0">
                  <c:v>1990</c:v>
                </c:pt>
                <c:pt idx="1">
                  <c:v>1995</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numCache>
            </c:numRef>
          </c:cat>
          <c:val>
            <c:numRef>
              <c:f>'T13.5'!$M$4:$AH$4</c:f>
              <c:numCache>
                <c:formatCode>0.00</c:formatCode>
                <c:ptCount val="22"/>
                <c:pt idx="0">
                  <c:v>5.7875272007760525</c:v>
                </c:pt>
                <c:pt idx="1">
                  <c:v>5.8411160431633711</c:v>
                </c:pt>
                <c:pt idx="2">
                  <c:v>6.0275800742537999</c:v>
                </c:pt>
                <c:pt idx="3">
                  <c:v>6.1022027793679783</c:v>
                </c:pt>
                <c:pt idx="4">
                  <c:v>6.0734567178117889</c:v>
                </c:pt>
                <c:pt idx="5">
                  <c:v>6.0599537526197</c:v>
                </c:pt>
                <c:pt idx="6">
                  <c:v>6.2665910842921297</c:v>
                </c:pt>
                <c:pt idx="7">
                  <c:v>6.1890895730402091</c:v>
                </c:pt>
                <c:pt idx="8">
                  <c:v>6.22936571493684</c:v>
                </c:pt>
                <c:pt idx="9">
                  <c:v>6.2241559297069946</c:v>
                </c:pt>
                <c:pt idx="10">
                  <c:v>6.2835314410608447</c:v>
                </c:pt>
                <c:pt idx="11">
                  <c:v>6.3013982990539592</c:v>
                </c:pt>
                <c:pt idx="12">
                  <c:v>6.1349140401924469</c:v>
                </c:pt>
                <c:pt idx="13">
                  <c:v>5.9570229508119166</c:v>
                </c:pt>
                <c:pt idx="14">
                  <c:v>5.7588048126988607</c:v>
                </c:pt>
                <c:pt idx="15">
                  <c:v>5.6795514403402354</c:v>
                </c:pt>
                <c:pt idx="16">
                  <c:v>5.7051105226987033</c:v>
                </c:pt>
                <c:pt idx="17">
                  <c:v>5.6153949309781908</c:v>
                </c:pt>
                <c:pt idx="18">
                  <c:v>5.6279298033333456</c:v>
                </c:pt>
                <c:pt idx="19">
                  <c:v>5.6520649463110724</c:v>
                </c:pt>
                <c:pt idx="20">
                  <c:v>5.7570522654572134</c:v>
                </c:pt>
                <c:pt idx="21">
                  <c:v>5.8879862271588905</c:v>
                </c:pt>
              </c:numCache>
            </c:numRef>
          </c:val>
          <c:smooth val="0"/>
          <c:extLst>
            <c:ext xmlns:c16="http://schemas.microsoft.com/office/drawing/2014/chart" uri="{C3380CC4-5D6E-409C-BE32-E72D297353CC}">
              <c16:uniqueId val="{00000001-53B0-4DD1-8FE3-03038E1D04D1}"/>
            </c:ext>
          </c:extLst>
        </c:ser>
        <c:ser>
          <c:idx val="2"/>
          <c:order val="2"/>
          <c:tx>
            <c:strRef>
              <c:f>'T13.5'!$L$5</c:f>
              <c:strCache>
                <c:ptCount val="1"/>
                <c:pt idx="0">
                  <c:v>HGVs</c:v>
                </c:pt>
              </c:strCache>
            </c:strRef>
          </c:tx>
          <c:spPr>
            <a:ln w="28575" cap="rnd">
              <a:solidFill>
                <a:schemeClr val="accent3"/>
              </a:solidFill>
              <a:round/>
            </a:ln>
            <a:effectLst/>
          </c:spPr>
          <c:marker>
            <c:symbol val="none"/>
          </c:marker>
          <c:cat>
            <c:numRef>
              <c:f>'T13.5'!$M$2:$AH$2</c:f>
              <c:numCache>
                <c:formatCode>General</c:formatCode>
                <c:ptCount val="22"/>
                <c:pt idx="0">
                  <c:v>1990</c:v>
                </c:pt>
                <c:pt idx="1">
                  <c:v>1995</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numCache>
            </c:numRef>
          </c:cat>
          <c:val>
            <c:numRef>
              <c:f>'T13.5'!$M$5:$AH$5</c:f>
              <c:numCache>
                <c:formatCode>0.00</c:formatCode>
                <c:ptCount val="22"/>
                <c:pt idx="0">
                  <c:v>1.7886115464089982</c:v>
                </c:pt>
                <c:pt idx="1">
                  <c:v>1.7103411561300175</c:v>
                </c:pt>
                <c:pt idx="2">
                  <c:v>1.7116507211389278</c:v>
                </c:pt>
                <c:pt idx="3">
                  <c:v>1.6660601072127699</c:v>
                </c:pt>
                <c:pt idx="4">
                  <c:v>1.624577780125239</c:v>
                </c:pt>
                <c:pt idx="5">
                  <c:v>1.6033350460772946</c:v>
                </c:pt>
                <c:pt idx="6">
                  <c:v>1.6190905977365064</c:v>
                </c:pt>
                <c:pt idx="7">
                  <c:v>1.6818383212232084</c:v>
                </c:pt>
                <c:pt idx="8">
                  <c:v>1.7321168719819171</c:v>
                </c:pt>
                <c:pt idx="9">
                  <c:v>1.7862923709503447</c:v>
                </c:pt>
                <c:pt idx="10">
                  <c:v>1.8370050419784789</c:v>
                </c:pt>
                <c:pt idx="11">
                  <c:v>1.8807432733130018</c:v>
                </c:pt>
                <c:pt idx="12">
                  <c:v>1.7747014762339846</c:v>
                </c:pt>
                <c:pt idx="13">
                  <c:v>1.6479849045195165</c:v>
                </c:pt>
                <c:pt idx="14">
                  <c:v>1.6922309201446599</c:v>
                </c:pt>
                <c:pt idx="15">
                  <c:v>1.6471274991689164</c:v>
                </c:pt>
                <c:pt idx="16">
                  <c:v>1.6798985587732305</c:v>
                </c:pt>
                <c:pt idx="17">
                  <c:v>1.689434737954719</c:v>
                </c:pt>
                <c:pt idx="18">
                  <c:v>1.6887869725608775</c:v>
                </c:pt>
                <c:pt idx="19">
                  <c:v>1.7409550976119079</c:v>
                </c:pt>
                <c:pt idx="20">
                  <c:v>1.8184336979291722</c:v>
                </c:pt>
                <c:pt idx="21">
                  <c:v>1.8823779254227408</c:v>
                </c:pt>
              </c:numCache>
            </c:numRef>
          </c:val>
          <c:smooth val="0"/>
          <c:extLst>
            <c:ext xmlns:c16="http://schemas.microsoft.com/office/drawing/2014/chart" uri="{C3380CC4-5D6E-409C-BE32-E72D297353CC}">
              <c16:uniqueId val="{00000002-53B0-4DD1-8FE3-03038E1D04D1}"/>
            </c:ext>
          </c:extLst>
        </c:ser>
        <c:ser>
          <c:idx val="3"/>
          <c:order val="3"/>
          <c:tx>
            <c:strRef>
              <c:f>'T13.5'!$L$6</c:f>
              <c:strCache>
                <c:ptCount val="1"/>
                <c:pt idx="0">
                  <c:v>LGVs</c:v>
                </c:pt>
              </c:strCache>
            </c:strRef>
          </c:tx>
          <c:spPr>
            <a:ln w="28575" cap="rnd">
              <a:solidFill>
                <a:schemeClr val="accent4"/>
              </a:solidFill>
              <a:round/>
            </a:ln>
            <a:effectLst/>
          </c:spPr>
          <c:marker>
            <c:symbol val="none"/>
          </c:marker>
          <c:cat>
            <c:numRef>
              <c:f>'T13.5'!$M$2:$AH$2</c:f>
              <c:numCache>
                <c:formatCode>General</c:formatCode>
                <c:ptCount val="22"/>
                <c:pt idx="0">
                  <c:v>1990</c:v>
                </c:pt>
                <c:pt idx="1">
                  <c:v>1995</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numCache>
            </c:numRef>
          </c:cat>
          <c:val>
            <c:numRef>
              <c:f>'T13.5'!$M$6:$AH$6</c:f>
              <c:numCache>
                <c:formatCode>0.00</c:formatCode>
                <c:ptCount val="22"/>
                <c:pt idx="0">
                  <c:v>0.95663033333607861</c:v>
                </c:pt>
                <c:pt idx="1">
                  <c:v>1.0658215607865693</c:v>
                </c:pt>
                <c:pt idx="2">
                  <c:v>1.2401125844110426</c:v>
                </c:pt>
                <c:pt idx="3">
                  <c:v>1.2425704653916922</c:v>
                </c:pt>
                <c:pt idx="4">
                  <c:v>1.2097234366666409</c:v>
                </c:pt>
                <c:pt idx="5">
                  <c:v>1.2018417071843457</c:v>
                </c:pt>
                <c:pt idx="6">
                  <c:v>1.2298208314923933</c:v>
                </c:pt>
                <c:pt idx="7">
                  <c:v>1.2682964849350935</c:v>
                </c:pt>
                <c:pt idx="8">
                  <c:v>1.2995582308084026</c:v>
                </c:pt>
                <c:pt idx="9">
                  <c:v>1.346321476555755</c:v>
                </c:pt>
                <c:pt idx="10">
                  <c:v>1.3988027215639351</c:v>
                </c:pt>
                <c:pt idx="11">
                  <c:v>1.4736132686765036</c:v>
                </c:pt>
                <c:pt idx="12">
                  <c:v>1.4102316128612074</c:v>
                </c:pt>
                <c:pt idx="13">
                  <c:v>1.3923233430886968</c:v>
                </c:pt>
                <c:pt idx="14">
                  <c:v>1.4327899576448206</c:v>
                </c:pt>
                <c:pt idx="15">
                  <c:v>1.4358909613933997</c:v>
                </c:pt>
                <c:pt idx="16">
                  <c:v>1.459151576053817</c:v>
                </c:pt>
                <c:pt idx="17">
                  <c:v>1.4789615310559756</c:v>
                </c:pt>
                <c:pt idx="18">
                  <c:v>1.5459949695348936</c:v>
                </c:pt>
                <c:pt idx="19">
                  <c:v>1.6283700440114837</c:v>
                </c:pt>
                <c:pt idx="20">
                  <c:v>1.7561259064909569</c:v>
                </c:pt>
                <c:pt idx="21">
                  <c:v>1.870729320477567</c:v>
                </c:pt>
              </c:numCache>
            </c:numRef>
          </c:val>
          <c:smooth val="0"/>
          <c:extLst>
            <c:ext xmlns:c16="http://schemas.microsoft.com/office/drawing/2014/chart" uri="{C3380CC4-5D6E-409C-BE32-E72D297353CC}">
              <c16:uniqueId val="{00000003-53B0-4DD1-8FE3-03038E1D04D1}"/>
            </c:ext>
          </c:extLst>
        </c:ser>
        <c:ser>
          <c:idx val="4"/>
          <c:order val="4"/>
          <c:tx>
            <c:strRef>
              <c:f>'T13.5'!$L$7</c:f>
              <c:strCache>
                <c:ptCount val="1"/>
                <c:pt idx="0">
                  <c:v>Railways</c:v>
                </c:pt>
              </c:strCache>
            </c:strRef>
          </c:tx>
          <c:spPr>
            <a:ln w="28575" cap="rnd">
              <a:solidFill>
                <a:schemeClr val="accent5"/>
              </a:solidFill>
              <a:round/>
            </a:ln>
            <a:effectLst/>
          </c:spPr>
          <c:marker>
            <c:symbol val="none"/>
          </c:marker>
          <c:cat>
            <c:numRef>
              <c:f>'T13.5'!$M$2:$AH$2</c:f>
              <c:numCache>
                <c:formatCode>General</c:formatCode>
                <c:ptCount val="22"/>
                <c:pt idx="0">
                  <c:v>1990</c:v>
                </c:pt>
                <c:pt idx="1">
                  <c:v>1995</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numCache>
            </c:numRef>
          </c:cat>
          <c:val>
            <c:numRef>
              <c:f>'T13.5'!$M$7:$AH$7</c:f>
              <c:numCache>
                <c:formatCode>0.00</c:formatCode>
                <c:ptCount val="22"/>
                <c:pt idx="0">
                  <c:v>0.12352972035345376</c:v>
                </c:pt>
                <c:pt idx="1">
                  <c:v>0.12622555982940617</c:v>
                </c:pt>
                <c:pt idx="2">
                  <c:v>0.1414757964427604</c:v>
                </c:pt>
                <c:pt idx="3">
                  <c:v>0.14296197055076429</c:v>
                </c:pt>
                <c:pt idx="4">
                  <c:v>0.14487571697432253</c:v>
                </c:pt>
                <c:pt idx="5">
                  <c:v>0.1492263928360113</c:v>
                </c:pt>
                <c:pt idx="6">
                  <c:v>0.14842258114012769</c:v>
                </c:pt>
                <c:pt idx="7">
                  <c:v>0.14993535056793328</c:v>
                </c:pt>
                <c:pt idx="8">
                  <c:v>0.15543018268181158</c:v>
                </c:pt>
                <c:pt idx="9">
                  <c:v>0.15485425797920821</c:v>
                </c:pt>
                <c:pt idx="10">
                  <c:v>0.15942230276590796</c:v>
                </c:pt>
                <c:pt idx="11">
                  <c:v>0.17064841382196999</c:v>
                </c:pt>
                <c:pt idx="12">
                  <c:v>0.17128930392881722</c:v>
                </c:pt>
                <c:pt idx="13">
                  <c:v>0.17122034933939595</c:v>
                </c:pt>
                <c:pt idx="14">
                  <c:v>0.17185435133834676</c:v>
                </c:pt>
                <c:pt idx="15">
                  <c:v>0.16893390575021586</c:v>
                </c:pt>
                <c:pt idx="16">
                  <c:v>0.17289210269645569</c:v>
                </c:pt>
                <c:pt idx="17">
                  <c:v>0.17193136717810836</c:v>
                </c:pt>
                <c:pt idx="18">
                  <c:v>0.17479812988182736</c:v>
                </c:pt>
                <c:pt idx="19">
                  <c:v>0.1741545264427134</c:v>
                </c:pt>
                <c:pt idx="20">
                  <c:v>0.17389020177179429</c:v>
                </c:pt>
                <c:pt idx="21">
                  <c:v>0.17283935434100581</c:v>
                </c:pt>
              </c:numCache>
            </c:numRef>
          </c:val>
          <c:smooth val="0"/>
          <c:extLst>
            <c:ext xmlns:c16="http://schemas.microsoft.com/office/drawing/2014/chart" uri="{C3380CC4-5D6E-409C-BE32-E72D297353CC}">
              <c16:uniqueId val="{00000004-53B0-4DD1-8FE3-03038E1D04D1}"/>
            </c:ext>
          </c:extLst>
        </c:ser>
        <c:ser>
          <c:idx val="7"/>
          <c:order val="5"/>
          <c:tx>
            <c:strRef>
              <c:f>'T13.5'!$L$10</c:f>
              <c:strCache>
                <c:ptCount val="1"/>
                <c:pt idx="0">
                  <c:v>International Aviation and Shipping RF Total</c:v>
                </c:pt>
              </c:strCache>
            </c:strRef>
          </c:tx>
          <c:spPr>
            <a:ln w="28575" cap="rnd">
              <a:solidFill>
                <a:schemeClr val="accent6"/>
              </a:solidFill>
              <a:round/>
            </a:ln>
            <a:effectLst/>
          </c:spPr>
          <c:marker>
            <c:symbol val="none"/>
          </c:marker>
          <c:cat>
            <c:numRef>
              <c:f>'T13.5'!$M$2:$AH$2</c:f>
              <c:numCache>
                <c:formatCode>General</c:formatCode>
                <c:ptCount val="22"/>
                <c:pt idx="0">
                  <c:v>1990</c:v>
                </c:pt>
                <c:pt idx="1">
                  <c:v>1995</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numCache>
            </c:numRef>
          </c:cat>
          <c:val>
            <c:numRef>
              <c:f>'T13.5'!$M$10:$AH$10</c:f>
              <c:numCache>
                <c:formatCode>0.00</c:formatCode>
                <c:ptCount val="22"/>
                <c:pt idx="0">
                  <c:v>1.7272323813489665</c:v>
                </c:pt>
                <c:pt idx="1">
                  <c:v>2.0338309262690171</c:v>
                </c:pt>
                <c:pt idx="2">
                  <c:v>2.4331603449815775</c:v>
                </c:pt>
                <c:pt idx="3">
                  <c:v>2.2957475513913312</c:v>
                </c:pt>
                <c:pt idx="4">
                  <c:v>2.0865121877430592</c:v>
                </c:pt>
                <c:pt idx="5">
                  <c:v>2.2207719403489992</c:v>
                </c:pt>
                <c:pt idx="6">
                  <c:v>2.0230542819021329</c:v>
                </c:pt>
                <c:pt idx="7">
                  <c:v>2.0204330527278431</c:v>
                </c:pt>
                <c:pt idx="8">
                  <c:v>2.311022355216457</c:v>
                </c:pt>
                <c:pt idx="9">
                  <c:v>2.5451034368962677</c:v>
                </c:pt>
                <c:pt idx="10">
                  <c:v>2.6833342134689691</c:v>
                </c:pt>
                <c:pt idx="11">
                  <c:v>2.7693057721960397</c:v>
                </c:pt>
                <c:pt idx="12">
                  <c:v>2.6905636563755491</c:v>
                </c:pt>
                <c:pt idx="13">
                  <c:v>2.4745617809540912</c:v>
                </c:pt>
                <c:pt idx="14">
                  <c:v>2.2352586567971091</c:v>
                </c:pt>
                <c:pt idx="15">
                  <c:v>2.4292568856911396</c:v>
                </c:pt>
                <c:pt idx="16">
                  <c:v>2.3308424647728936</c:v>
                </c:pt>
                <c:pt idx="17">
                  <c:v>2.4559276399972063</c:v>
                </c:pt>
                <c:pt idx="18">
                  <c:v>2.6097252484740907</c:v>
                </c:pt>
                <c:pt idx="19">
                  <c:v>2.7715676531741367</c:v>
                </c:pt>
                <c:pt idx="20">
                  <c:v>2.9718592697231982</c:v>
                </c:pt>
                <c:pt idx="21">
                  <c:v>3.1035590393396566</c:v>
                </c:pt>
              </c:numCache>
            </c:numRef>
          </c:val>
          <c:smooth val="0"/>
          <c:extLst>
            <c:ext xmlns:c16="http://schemas.microsoft.com/office/drawing/2014/chart" uri="{C3380CC4-5D6E-409C-BE32-E72D297353CC}">
              <c16:uniqueId val="{00000005-53B0-4DD1-8FE3-03038E1D04D1}"/>
            </c:ext>
          </c:extLst>
        </c:ser>
        <c:ser>
          <c:idx val="8"/>
          <c:order val="6"/>
          <c:tx>
            <c:strRef>
              <c:f>'T13.5'!$L$11</c:f>
              <c:strCache>
                <c:ptCount val="1"/>
                <c:pt idx="0">
                  <c:v>Domestic Aviation and Shipping</c:v>
                </c:pt>
              </c:strCache>
            </c:strRef>
          </c:tx>
          <c:spPr>
            <a:ln w="28575" cap="rnd">
              <a:solidFill>
                <a:schemeClr val="accent5">
                  <a:lumMod val="75000"/>
                </a:schemeClr>
              </a:solidFill>
              <a:round/>
            </a:ln>
            <a:effectLst/>
          </c:spPr>
          <c:marker>
            <c:symbol val="none"/>
          </c:marker>
          <c:cat>
            <c:numRef>
              <c:f>'T13.5'!$M$2:$AH$2</c:f>
              <c:numCache>
                <c:formatCode>General</c:formatCode>
                <c:ptCount val="22"/>
                <c:pt idx="0">
                  <c:v>1990</c:v>
                </c:pt>
                <c:pt idx="1">
                  <c:v>1995</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numCache>
            </c:numRef>
          </c:cat>
          <c:val>
            <c:numRef>
              <c:f>'T13.5'!$M$11:$AH$11</c:f>
              <c:numCache>
                <c:formatCode>0.00</c:formatCode>
                <c:ptCount val="22"/>
                <c:pt idx="0">
                  <c:v>1.1752560469885185</c:v>
                </c:pt>
                <c:pt idx="1">
                  <c:v>1.0480799229145377</c:v>
                </c:pt>
                <c:pt idx="2">
                  <c:v>1.2189717714713222</c:v>
                </c:pt>
                <c:pt idx="3">
                  <c:v>1.2847382096801163</c:v>
                </c:pt>
                <c:pt idx="4">
                  <c:v>1.2911647915583946</c:v>
                </c:pt>
                <c:pt idx="5">
                  <c:v>1.345593038467958</c:v>
                </c:pt>
                <c:pt idx="6">
                  <c:v>1.38090879740902</c:v>
                </c:pt>
                <c:pt idx="7">
                  <c:v>1.404627523656262</c:v>
                </c:pt>
                <c:pt idx="8">
                  <c:v>1.4395295078192887</c:v>
                </c:pt>
                <c:pt idx="9">
                  <c:v>1.538708996892141</c:v>
                </c:pt>
                <c:pt idx="10">
                  <c:v>1.5514629571884275</c:v>
                </c:pt>
                <c:pt idx="11">
                  <c:v>1.5375415974148012</c:v>
                </c:pt>
                <c:pt idx="12">
                  <c:v>1.4290766881289318</c:v>
                </c:pt>
                <c:pt idx="13">
                  <c:v>1.2673382908594459</c:v>
                </c:pt>
                <c:pt idx="14">
                  <c:v>1.1654459588820738</c:v>
                </c:pt>
                <c:pt idx="15">
                  <c:v>1.1443101592545286</c:v>
                </c:pt>
                <c:pt idx="16">
                  <c:v>1.1083744933429953</c:v>
                </c:pt>
                <c:pt idx="17">
                  <c:v>1.1188096911186245</c:v>
                </c:pt>
                <c:pt idx="18">
                  <c:v>1.075083263889776</c:v>
                </c:pt>
                <c:pt idx="19">
                  <c:v>1.0688616744192216</c:v>
                </c:pt>
                <c:pt idx="20">
                  <c:v>1.0024548095027179</c:v>
                </c:pt>
                <c:pt idx="21">
                  <c:v>1.0292976589064498</c:v>
                </c:pt>
              </c:numCache>
            </c:numRef>
          </c:val>
          <c:smooth val="0"/>
          <c:extLst>
            <c:ext xmlns:c16="http://schemas.microsoft.com/office/drawing/2014/chart" uri="{C3380CC4-5D6E-409C-BE32-E72D297353CC}">
              <c16:uniqueId val="{00000006-53B0-4DD1-8FE3-03038E1D04D1}"/>
            </c:ext>
          </c:extLst>
        </c:ser>
        <c:dLbls>
          <c:showLegendKey val="0"/>
          <c:showVal val="0"/>
          <c:showCatName val="0"/>
          <c:showSerName val="0"/>
          <c:showPercent val="0"/>
          <c:showBubbleSize val="0"/>
        </c:dLbls>
        <c:smooth val="0"/>
        <c:axId val="514491808"/>
        <c:axId val="514492136"/>
      </c:lineChart>
      <c:catAx>
        <c:axId val="51449180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492136"/>
        <c:crosses val="autoZero"/>
        <c:auto val="1"/>
        <c:lblAlgn val="ctr"/>
        <c:lblOffset val="100"/>
        <c:noMultiLvlLbl val="0"/>
      </c:catAx>
      <c:valAx>
        <c:axId val="514492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effectLst/>
                  </a:rPr>
                  <a:t>MtCO</a:t>
                </a:r>
                <a:r>
                  <a:rPr lang="en-GB" sz="1400" b="1" i="0" baseline="-25000">
                    <a:effectLst/>
                  </a:rPr>
                  <a:t>2</a:t>
                </a:r>
                <a:r>
                  <a:rPr lang="en-GB" sz="1400" b="1" i="0" baseline="0">
                    <a:effectLst/>
                  </a:rPr>
                  <a:t>e</a:t>
                </a:r>
                <a:endParaRPr lang="en-GB" sz="14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491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Figure 13.2: Estimated greenhouse gas emissions of Scottish transport for 2017 </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'T13.5'!$L$3</c:f>
              <c:strCache>
                <c:ptCount val="1"/>
                <c:pt idx="0">
                  <c:v>Buses and Coaches</c:v>
                </c:pt>
              </c:strCache>
            </c:strRef>
          </c:tx>
          <c:spPr>
            <a:ln w="28575" cap="rnd">
              <a:solidFill>
                <a:schemeClr val="accent1"/>
              </a:solidFill>
              <a:round/>
            </a:ln>
            <a:effectLst/>
          </c:spPr>
          <c:marker>
            <c:symbol val="none"/>
          </c:marker>
          <c:cat>
            <c:numRef>
              <c:f>'T13.5'!$M$2:$AH$2</c:f>
              <c:numCache>
                <c:formatCode>General</c:formatCode>
                <c:ptCount val="22"/>
                <c:pt idx="0">
                  <c:v>1990</c:v>
                </c:pt>
                <c:pt idx="1">
                  <c:v>1995</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numCache>
            </c:numRef>
          </c:cat>
          <c:val>
            <c:numRef>
              <c:f>'T13.5'!$M$3:$AH$3</c:f>
              <c:numCache>
                <c:formatCode>0.00</c:formatCode>
                <c:ptCount val="22"/>
                <c:pt idx="0">
                  <c:v>0.59618507077477467</c:v>
                </c:pt>
                <c:pt idx="1">
                  <c:v>0.59746379853190412</c:v>
                </c:pt>
                <c:pt idx="2">
                  <c:v>0.5896123114911529</c:v>
                </c:pt>
                <c:pt idx="3">
                  <c:v>0.57228113968694361</c:v>
                </c:pt>
                <c:pt idx="4">
                  <c:v>0.53936247265894188</c:v>
                </c:pt>
                <c:pt idx="5">
                  <c:v>0.5315238874823045</c:v>
                </c:pt>
                <c:pt idx="6">
                  <c:v>0.54730878961105645</c:v>
                </c:pt>
                <c:pt idx="7">
                  <c:v>0.55815189021471912</c:v>
                </c:pt>
                <c:pt idx="8">
                  <c:v>0.50926317942904409</c:v>
                </c:pt>
                <c:pt idx="9">
                  <c:v>0.50869314454173054</c:v>
                </c:pt>
                <c:pt idx="10">
                  <c:v>0.51637423289635931</c:v>
                </c:pt>
                <c:pt idx="11">
                  <c:v>0.54434429886095881</c:v>
                </c:pt>
                <c:pt idx="12">
                  <c:v>0.49665811624770873</c:v>
                </c:pt>
                <c:pt idx="13">
                  <c:v>0.50044767087456243</c:v>
                </c:pt>
                <c:pt idx="14">
                  <c:v>0.52128417833140117</c:v>
                </c:pt>
                <c:pt idx="15">
                  <c:v>0.48204580891449655</c:v>
                </c:pt>
                <c:pt idx="16">
                  <c:v>0.4673235253089526</c:v>
                </c:pt>
                <c:pt idx="17">
                  <c:v>0.48023211252266984</c:v>
                </c:pt>
                <c:pt idx="18">
                  <c:v>0.48102213514848047</c:v>
                </c:pt>
                <c:pt idx="19">
                  <c:v>0.47008506839890418</c:v>
                </c:pt>
                <c:pt idx="20">
                  <c:v>0.45740103824717843</c:v>
                </c:pt>
                <c:pt idx="21">
                  <c:v>0.48072836842368938</c:v>
                </c:pt>
              </c:numCache>
            </c:numRef>
          </c:val>
          <c:smooth val="0"/>
          <c:extLst>
            <c:ext xmlns:c16="http://schemas.microsoft.com/office/drawing/2014/chart" uri="{C3380CC4-5D6E-409C-BE32-E72D297353CC}">
              <c16:uniqueId val="{00000000-B9CC-4CA9-B4FA-C15E26174C74}"/>
            </c:ext>
          </c:extLst>
        </c:ser>
        <c:ser>
          <c:idx val="1"/>
          <c:order val="1"/>
          <c:tx>
            <c:strRef>
              <c:f>'T13.5'!$L$4</c:f>
              <c:strCache>
                <c:ptCount val="1"/>
                <c:pt idx="0">
                  <c:v>Passenger Cars</c:v>
                </c:pt>
              </c:strCache>
            </c:strRef>
          </c:tx>
          <c:spPr>
            <a:ln w="28575" cap="rnd">
              <a:solidFill>
                <a:schemeClr val="accent2"/>
              </a:solidFill>
              <a:round/>
            </a:ln>
            <a:effectLst/>
          </c:spPr>
          <c:marker>
            <c:symbol val="none"/>
          </c:marker>
          <c:cat>
            <c:numRef>
              <c:f>'T13.5'!$M$2:$AH$2</c:f>
              <c:numCache>
                <c:formatCode>General</c:formatCode>
                <c:ptCount val="22"/>
                <c:pt idx="0">
                  <c:v>1990</c:v>
                </c:pt>
                <c:pt idx="1">
                  <c:v>1995</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numCache>
            </c:numRef>
          </c:cat>
          <c:val>
            <c:numRef>
              <c:f>'T13.5'!$M$4:$AH$4</c:f>
              <c:numCache>
                <c:formatCode>0.00</c:formatCode>
                <c:ptCount val="22"/>
                <c:pt idx="0">
                  <c:v>5.7875272007760525</c:v>
                </c:pt>
                <c:pt idx="1">
                  <c:v>5.8411160431633711</c:v>
                </c:pt>
                <c:pt idx="2">
                  <c:v>6.0275800742537999</c:v>
                </c:pt>
                <c:pt idx="3">
                  <c:v>6.1022027793679783</c:v>
                </c:pt>
                <c:pt idx="4">
                  <c:v>6.0734567178117889</c:v>
                </c:pt>
                <c:pt idx="5">
                  <c:v>6.0599537526197</c:v>
                </c:pt>
                <c:pt idx="6">
                  <c:v>6.2665910842921297</c:v>
                </c:pt>
                <c:pt idx="7">
                  <c:v>6.1890895730402091</c:v>
                </c:pt>
                <c:pt idx="8">
                  <c:v>6.22936571493684</c:v>
                </c:pt>
                <c:pt idx="9">
                  <c:v>6.2241559297069946</c:v>
                </c:pt>
                <c:pt idx="10">
                  <c:v>6.2835314410608447</c:v>
                </c:pt>
                <c:pt idx="11">
                  <c:v>6.3013982990539592</c:v>
                </c:pt>
                <c:pt idx="12">
                  <c:v>6.1349140401924469</c:v>
                </c:pt>
                <c:pt idx="13">
                  <c:v>5.9570229508119166</c:v>
                </c:pt>
                <c:pt idx="14">
                  <c:v>5.7588048126988607</c:v>
                </c:pt>
                <c:pt idx="15">
                  <c:v>5.6795514403402354</c:v>
                </c:pt>
                <c:pt idx="16">
                  <c:v>5.7051105226987033</c:v>
                </c:pt>
                <c:pt idx="17">
                  <c:v>5.6153949309781908</c:v>
                </c:pt>
                <c:pt idx="18">
                  <c:v>5.6279298033333456</c:v>
                </c:pt>
                <c:pt idx="19">
                  <c:v>5.6520649463110724</c:v>
                </c:pt>
                <c:pt idx="20">
                  <c:v>5.7570522654572134</c:v>
                </c:pt>
                <c:pt idx="21">
                  <c:v>5.8879862271588905</c:v>
                </c:pt>
              </c:numCache>
            </c:numRef>
          </c:val>
          <c:smooth val="0"/>
          <c:extLst>
            <c:ext xmlns:c16="http://schemas.microsoft.com/office/drawing/2014/chart" uri="{C3380CC4-5D6E-409C-BE32-E72D297353CC}">
              <c16:uniqueId val="{00000001-B9CC-4CA9-B4FA-C15E26174C74}"/>
            </c:ext>
          </c:extLst>
        </c:ser>
        <c:ser>
          <c:idx val="2"/>
          <c:order val="2"/>
          <c:tx>
            <c:strRef>
              <c:f>'T13.5'!$L$5</c:f>
              <c:strCache>
                <c:ptCount val="1"/>
                <c:pt idx="0">
                  <c:v>HGVs</c:v>
                </c:pt>
              </c:strCache>
            </c:strRef>
          </c:tx>
          <c:spPr>
            <a:ln w="28575" cap="rnd">
              <a:solidFill>
                <a:schemeClr val="accent3"/>
              </a:solidFill>
              <a:round/>
            </a:ln>
            <a:effectLst/>
          </c:spPr>
          <c:marker>
            <c:symbol val="none"/>
          </c:marker>
          <c:cat>
            <c:numRef>
              <c:f>'T13.5'!$M$2:$AH$2</c:f>
              <c:numCache>
                <c:formatCode>General</c:formatCode>
                <c:ptCount val="22"/>
                <c:pt idx="0">
                  <c:v>1990</c:v>
                </c:pt>
                <c:pt idx="1">
                  <c:v>1995</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numCache>
            </c:numRef>
          </c:cat>
          <c:val>
            <c:numRef>
              <c:f>'T13.5'!$M$5:$AH$5</c:f>
              <c:numCache>
                <c:formatCode>0.00</c:formatCode>
                <c:ptCount val="22"/>
                <c:pt idx="0">
                  <c:v>1.7886115464089982</c:v>
                </c:pt>
                <c:pt idx="1">
                  <c:v>1.7103411561300175</c:v>
                </c:pt>
                <c:pt idx="2">
                  <c:v>1.7116507211389278</c:v>
                </c:pt>
                <c:pt idx="3">
                  <c:v>1.6660601072127699</c:v>
                </c:pt>
                <c:pt idx="4">
                  <c:v>1.624577780125239</c:v>
                </c:pt>
                <c:pt idx="5">
                  <c:v>1.6033350460772946</c:v>
                </c:pt>
                <c:pt idx="6">
                  <c:v>1.6190905977365064</c:v>
                </c:pt>
                <c:pt idx="7">
                  <c:v>1.6818383212232084</c:v>
                </c:pt>
                <c:pt idx="8">
                  <c:v>1.7321168719819171</c:v>
                </c:pt>
                <c:pt idx="9">
                  <c:v>1.7862923709503447</c:v>
                </c:pt>
                <c:pt idx="10">
                  <c:v>1.8370050419784789</c:v>
                </c:pt>
                <c:pt idx="11">
                  <c:v>1.8807432733130018</c:v>
                </c:pt>
                <c:pt idx="12">
                  <c:v>1.7747014762339846</c:v>
                </c:pt>
                <c:pt idx="13">
                  <c:v>1.6479849045195165</c:v>
                </c:pt>
                <c:pt idx="14">
                  <c:v>1.6922309201446599</c:v>
                </c:pt>
                <c:pt idx="15">
                  <c:v>1.6471274991689164</c:v>
                </c:pt>
                <c:pt idx="16">
                  <c:v>1.6798985587732305</c:v>
                </c:pt>
                <c:pt idx="17">
                  <c:v>1.689434737954719</c:v>
                </c:pt>
                <c:pt idx="18">
                  <c:v>1.6887869725608775</c:v>
                </c:pt>
                <c:pt idx="19">
                  <c:v>1.7409550976119079</c:v>
                </c:pt>
                <c:pt idx="20">
                  <c:v>1.8184336979291722</c:v>
                </c:pt>
                <c:pt idx="21">
                  <c:v>1.8823779254227408</c:v>
                </c:pt>
              </c:numCache>
            </c:numRef>
          </c:val>
          <c:smooth val="0"/>
          <c:extLst>
            <c:ext xmlns:c16="http://schemas.microsoft.com/office/drawing/2014/chart" uri="{C3380CC4-5D6E-409C-BE32-E72D297353CC}">
              <c16:uniqueId val="{00000002-B9CC-4CA9-B4FA-C15E26174C74}"/>
            </c:ext>
          </c:extLst>
        </c:ser>
        <c:ser>
          <c:idx val="3"/>
          <c:order val="3"/>
          <c:tx>
            <c:strRef>
              <c:f>'T13.5'!$L$6</c:f>
              <c:strCache>
                <c:ptCount val="1"/>
                <c:pt idx="0">
                  <c:v>LGVs</c:v>
                </c:pt>
              </c:strCache>
            </c:strRef>
          </c:tx>
          <c:spPr>
            <a:ln w="28575" cap="rnd">
              <a:solidFill>
                <a:schemeClr val="accent4"/>
              </a:solidFill>
              <a:round/>
            </a:ln>
            <a:effectLst/>
          </c:spPr>
          <c:marker>
            <c:symbol val="none"/>
          </c:marker>
          <c:cat>
            <c:numRef>
              <c:f>'T13.5'!$M$2:$AH$2</c:f>
              <c:numCache>
                <c:formatCode>General</c:formatCode>
                <c:ptCount val="22"/>
                <c:pt idx="0">
                  <c:v>1990</c:v>
                </c:pt>
                <c:pt idx="1">
                  <c:v>1995</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numCache>
            </c:numRef>
          </c:cat>
          <c:val>
            <c:numRef>
              <c:f>'T13.5'!$M$6:$AH$6</c:f>
              <c:numCache>
                <c:formatCode>0.00</c:formatCode>
                <c:ptCount val="22"/>
                <c:pt idx="0">
                  <c:v>0.95663033333607861</c:v>
                </c:pt>
                <c:pt idx="1">
                  <c:v>1.0658215607865693</c:v>
                </c:pt>
                <c:pt idx="2">
                  <c:v>1.2401125844110426</c:v>
                </c:pt>
                <c:pt idx="3">
                  <c:v>1.2425704653916922</c:v>
                </c:pt>
                <c:pt idx="4">
                  <c:v>1.2097234366666409</c:v>
                </c:pt>
                <c:pt idx="5">
                  <c:v>1.2018417071843457</c:v>
                </c:pt>
                <c:pt idx="6">
                  <c:v>1.2298208314923933</c:v>
                </c:pt>
                <c:pt idx="7">
                  <c:v>1.2682964849350935</c:v>
                </c:pt>
                <c:pt idx="8">
                  <c:v>1.2995582308084026</c:v>
                </c:pt>
                <c:pt idx="9">
                  <c:v>1.346321476555755</c:v>
                </c:pt>
                <c:pt idx="10">
                  <c:v>1.3988027215639351</c:v>
                </c:pt>
                <c:pt idx="11">
                  <c:v>1.4736132686765036</c:v>
                </c:pt>
                <c:pt idx="12">
                  <c:v>1.4102316128612074</c:v>
                </c:pt>
                <c:pt idx="13">
                  <c:v>1.3923233430886968</c:v>
                </c:pt>
                <c:pt idx="14">
                  <c:v>1.4327899576448206</c:v>
                </c:pt>
                <c:pt idx="15">
                  <c:v>1.4358909613933997</c:v>
                </c:pt>
                <c:pt idx="16">
                  <c:v>1.459151576053817</c:v>
                </c:pt>
                <c:pt idx="17">
                  <c:v>1.4789615310559756</c:v>
                </c:pt>
                <c:pt idx="18">
                  <c:v>1.5459949695348936</c:v>
                </c:pt>
                <c:pt idx="19">
                  <c:v>1.6283700440114837</c:v>
                </c:pt>
                <c:pt idx="20">
                  <c:v>1.7561259064909569</c:v>
                </c:pt>
                <c:pt idx="21">
                  <c:v>1.870729320477567</c:v>
                </c:pt>
              </c:numCache>
            </c:numRef>
          </c:val>
          <c:smooth val="0"/>
          <c:extLst>
            <c:ext xmlns:c16="http://schemas.microsoft.com/office/drawing/2014/chart" uri="{C3380CC4-5D6E-409C-BE32-E72D297353CC}">
              <c16:uniqueId val="{00000003-B9CC-4CA9-B4FA-C15E26174C74}"/>
            </c:ext>
          </c:extLst>
        </c:ser>
        <c:ser>
          <c:idx val="4"/>
          <c:order val="4"/>
          <c:tx>
            <c:strRef>
              <c:f>'T13.5'!$L$7</c:f>
              <c:strCache>
                <c:ptCount val="1"/>
                <c:pt idx="0">
                  <c:v>Railways</c:v>
                </c:pt>
              </c:strCache>
            </c:strRef>
          </c:tx>
          <c:spPr>
            <a:ln w="28575" cap="rnd">
              <a:solidFill>
                <a:schemeClr val="accent5"/>
              </a:solidFill>
              <a:round/>
            </a:ln>
            <a:effectLst/>
          </c:spPr>
          <c:marker>
            <c:symbol val="none"/>
          </c:marker>
          <c:cat>
            <c:numRef>
              <c:f>'T13.5'!$M$2:$AH$2</c:f>
              <c:numCache>
                <c:formatCode>General</c:formatCode>
                <c:ptCount val="22"/>
                <c:pt idx="0">
                  <c:v>1990</c:v>
                </c:pt>
                <c:pt idx="1">
                  <c:v>1995</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numCache>
            </c:numRef>
          </c:cat>
          <c:val>
            <c:numRef>
              <c:f>'T13.5'!$M$7:$AH$7</c:f>
              <c:numCache>
                <c:formatCode>0.00</c:formatCode>
                <c:ptCount val="22"/>
                <c:pt idx="0">
                  <c:v>0.12352972035345376</c:v>
                </c:pt>
                <c:pt idx="1">
                  <c:v>0.12622555982940617</c:v>
                </c:pt>
                <c:pt idx="2">
                  <c:v>0.1414757964427604</c:v>
                </c:pt>
                <c:pt idx="3">
                  <c:v>0.14296197055076429</c:v>
                </c:pt>
                <c:pt idx="4">
                  <c:v>0.14487571697432253</c:v>
                </c:pt>
                <c:pt idx="5">
                  <c:v>0.1492263928360113</c:v>
                </c:pt>
                <c:pt idx="6">
                  <c:v>0.14842258114012769</c:v>
                </c:pt>
                <c:pt idx="7">
                  <c:v>0.14993535056793328</c:v>
                </c:pt>
                <c:pt idx="8">
                  <c:v>0.15543018268181158</c:v>
                </c:pt>
                <c:pt idx="9">
                  <c:v>0.15485425797920821</c:v>
                </c:pt>
                <c:pt idx="10">
                  <c:v>0.15942230276590796</c:v>
                </c:pt>
                <c:pt idx="11">
                  <c:v>0.17064841382196999</c:v>
                </c:pt>
                <c:pt idx="12">
                  <c:v>0.17128930392881722</c:v>
                </c:pt>
                <c:pt idx="13">
                  <c:v>0.17122034933939595</c:v>
                </c:pt>
                <c:pt idx="14">
                  <c:v>0.17185435133834676</c:v>
                </c:pt>
                <c:pt idx="15">
                  <c:v>0.16893390575021586</c:v>
                </c:pt>
                <c:pt idx="16">
                  <c:v>0.17289210269645569</c:v>
                </c:pt>
                <c:pt idx="17">
                  <c:v>0.17193136717810836</c:v>
                </c:pt>
                <c:pt idx="18">
                  <c:v>0.17479812988182736</c:v>
                </c:pt>
                <c:pt idx="19">
                  <c:v>0.1741545264427134</c:v>
                </c:pt>
                <c:pt idx="20">
                  <c:v>0.17389020177179429</c:v>
                </c:pt>
                <c:pt idx="21">
                  <c:v>0.17283935434100581</c:v>
                </c:pt>
              </c:numCache>
            </c:numRef>
          </c:val>
          <c:smooth val="0"/>
          <c:extLst>
            <c:ext xmlns:c16="http://schemas.microsoft.com/office/drawing/2014/chart" uri="{C3380CC4-5D6E-409C-BE32-E72D297353CC}">
              <c16:uniqueId val="{00000004-B9CC-4CA9-B4FA-C15E26174C74}"/>
            </c:ext>
          </c:extLst>
        </c:ser>
        <c:ser>
          <c:idx val="5"/>
          <c:order val="5"/>
          <c:tx>
            <c:strRef>
              <c:f>'T13.5'!$L$8</c:f>
              <c:strCache>
                <c:ptCount val="1"/>
                <c:pt idx="0">
                  <c:v>International Aviation and Shipping</c:v>
                </c:pt>
              </c:strCache>
            </c:strRef>
          </c:tx>
          <c:spPr>
            <a:ln w="28575" cap="rnd">
              <a:solidFill>
                <a:schemeClr val="accent6"/>
              </a:solidFill>
              <a:round/>
            </a:ln>
            <a:effectLst/>
          </c:spPr>
          <c:marker>
            <c:symbol val="none"/>
          </c:marker>
          <c:cat>
            <c:numRef>
              <c:f>'T13.5'!$M$2:$AH$2</c:f>
              <c:numCache>
                <c:formatCode>General</c:formatCode>
                <c:ptCount val="22"/>
                <c:pt idx="0">
                  <c:v>1990</c:v>
                </c:pt>
                <c:pt idx="1">
                  <c:v>1995</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numCache>
            </c:numRef>
          </c:cat>
          <c:val>
            <c:numRef>
              <c:f>'T13.5'!$M$8:$AH$8</c:f>
              <c:numCache>
                <c:formatCode>0.00</c:formatCode>
                <c:ptCount val="22"/>
                <c:pt idx="0">
                  <c:v>1.3070043533998252</c:v>
                </c:pt>
                <c:pt idx="1">
                  <c:v>1.4828995945296763</c:v>
                </c:pt>
                <c:pt idx="2">
                  <c:v>1.7473785870744762</c:v>
                </c:pt>
                <c:pt idx="3">
                  <c:v>1.5796502791312734</c:v>
                </c:pt>
                <c:pt idx="4">
                  <c:v>1.4247977036649906</c:v>
                </c:pt>
                <c:pt idx="5">
                  <c:v>1.5484539271225382</c:v>
                </c:pt>
                <c:pt idx="6">
                  <c:v>1.3884989330963515</c:v>
                </c:pt>
                <c:pt idx="7">
                  <c:v>1.3275051938797982</c:v>
                </c:pt>
                <c:pt idx="8">
                  <c:v>1.503288616189969</c:v>
                </c:pt>
                <c:pt idx="9">
                  <c:v>1.6121386943538099</c:v>
                </c:pt>
                <c:pt idx="10">
                  <c:v>1.697072687560673</c:v>
                </c:pt>
                <c:pt idx="11">
                  <c:v>1.7465416073429845</c:v>
                </c:pt>
                <c:pt idx="12">
                  <c:v>1.7796918073855592</c:v>
                </c:pt>
                <c:pt idx="13">
                  <c:v>1.631967050425885</c:v>
                </c:pt>
                <c:pt idx="14">
                  <c:v>1.4328748650077736</c:v>
                </c:pt>
                <c:pt idx="15">
                  <c:v>1.5548488501562114</c:v>
                </c:pt>
                <c:pt idx="16">
                  <c:v>1.463014384288978</c:v>
                </c:pt>
                <c:pt idx="17">
                  <c:v>1.5394533834557385</c:v>
                </c:pt>
                <c:pt idx="18">
                  <c:v>1.6385755008899676</c:v>
                </c:pt>
                <c:pt idx="19">
                  <c:v>1.7045037172421404</c:v>
                </c:pt>
                <c:pt idx="20">
                  <c:v>1.8220398056253657</c:v>
                </c:pt>
                <c:pt idx="21">
                  <c:v>1.8736221059599718</c:v>
                </c:pt>
              </c:numCache>
            </c:numRef>
          </c:val>
          <c:smooth val="0"/>
          <c:extLst>
            <c:ext xmlns:c16="http://schemas.microsoft.com/office/drawing/2014/chart" uri="{C3380CC4-5D6E-409C-BE32-E72D297353CC}">
              <c16:uniqueId val="{00000005-B9CC-4CA9-B4FA-C15E26174C74}"/>
            </c:ext>
          </c:extLst>
        </c:ser>
        <c:ser>
          <c:idx val="6"/>
          <c:order val="6"/>
          <c:tx>
            <c:strRef>
              <c:f>'T13.5'!$L$9</c:f>
              <c:strCache>
                <c:ptCount val="1"/>
                <c:pt idx="0">
                  <c:v>Domestic Aviation and Shipping</c:v>
                </c:pt>
              </c:strCache>
            </c:strRef>
          </c:tx>
          <c:spPr>
            <a:ln w="28575" cap="rnd">
              <a:solidFill>
                <a:schemeClr val="accent1">
                  <a:lumMod val="60000"/>
                </a:schemeClr>
              </a:solidFill>
              <a:round/>
            </a:ln>
            <a:effectLst/>
          </c:spPr>
          <c:marker>
            <c:symbol val="none"/>
          </c:marker>
          <c:cat>
            <c:numRef>
              <c:f>'T13.5'!$M$2:$AH$2</c:f>
              <c:numCache>
                <c:formatCode>General</c:formatCode>
                <c:ptCount val="22"/>
                <c:pt idx="0">
                  <c:v>1990</c:v>
                </c:pt>
                <c:pt idx="1">
                  <c:v>1995</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numCache>
            </c:numRef>
          </c:cat>
          <c:val>
            <c:numRef>
              <c:f>'T13.5'!$M$9:$AH$9</c:f>
              <c:numCache>
                <c:formatCode>0.00</c:formatCode>
                <c:ptCount val="22"/>
                <c:pt idx="0">
                  <c:v>0.8591694411410481</c:v>
                </c:pt>
                <c:pt idx="1">
                  <c:v>0.8591694411410481</c:v>
                </c:pt>
                <c:pt idx="2">
                  <c:v>0.74489570340376332</c:v>
                </c:pt>
                <c:pt idx="3">
                  <c:v>0.83078730309111504</c:v>
                </c:pt>
                <c:pt idx="4">
                  <c:v>0.86424189127373141</c:v>
                </c:pt>
                <c:pt idx="5">
                  <c:v>0.86309149214479541</c:v>
                </c:pt>
                <c:pt idx="6">
                  <c:v>0.90123207620237533</c:v>
                </c:pt>
                <c:pt idx="7">
                  <c:v>0.92775045255877508</c:v>
                </c:pt>
                <c:pt idx="8">
                  <c:v>0.94345502479269028</c:v>
                </c:pt>
                <c:pt idx="9">
                  <c:v>0.96137192125189852</c:v>
                </c:pt>
                <c:pt idx="10">
                  <c:v>1.0186931640658443</c:v>
                </c:pt>
                <c:pt idx="11">
                  <c:v>1.0475135264526594</c:v>
                </c:pt>
                <c:pt idx="12">
                  <c:v>1.045696284552216</c:v>
                </c:pt>
                <c:pt idx="13">
                  <c:v>0.96406094653193908</c:v>
                </c:pt>
                <c:pt idx="14">
                  <c:v>0.85742817469526733</c:v>
                </c:pt>
                <c:pt idx="15">
                  <c:v>0.79045079018007858</c:v>
                </c:pt>
                <c:pt idx="16">
                  <c:v>0.77658082321612298</c:v>
                </c:pt>
                <c:pt idx="17">
                  <c:v>0.75013491477045458</c:v>
                </c:pt>
                <c:pt idx="18">
                  <c:v>0.75285433157113357</c:v>
                </c:pt>
                <c:pt idx="19">
                  <c:v>0.72329578976849551</c:v>
                </c:pt>
                <c:pt idx="20">
                  <c:v>0.712520675680131</c:v>
                </c:pt>
                <c:pt idx="21">
                  <c:v>0.67223811975491754</c:v>
                </c:pt>
              </c:numCache>
            </c:numRef>
          </c:val>
          <c:smooth val="0"/>
          <c:extLst>
            <c:ext xmlns:c16="http://schemas.microsoft.com/office/drawing/2014/chart" uri="{C3380CC4-5D6E-409C-BE32-E72D297353CC}">
              <c16:uniqueId val="{00000006-B9CC-4CA9-B4FA-C15E26174C74}"/>
            </c:ext>
          </c:extLst>
        </c:ser>
        <c:dLbls>
          <c:showLegendKey val="0"/>
          <c:showVal val="0"/>
          <c:showCatName val="0"/>
          <c:showSerName val="0"/>
          <c:showPercent val="0"/>
          <c:showBubbleSize val="0"/>
        </c:dLbls>
        <c:smooth val="0"/>
        <c:axId val="507054432"/>
        <c:axId val="507055744"/>
      </c:lineChart>
      <c:catAx>
        <c:axId val="50705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055744"/>
        <c:crosses val="autoZero"/>
        <c:auto val="1"/>
        <c:lblAlgn val="ctr"/>
        <c:lblOffset val="100"/>
        <c:noMultiLvlLbl val="0"/>
      </c:catAx>
      <c:valAx>
        <c:axId val="507055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MtCO</a:t>
                </a:r>
                <a:r>
                  <a:rPr lang="en-GB" sz="1400" b="1" baseline="-25000"/>
                  <a:t>2</a:t>
                </a:r>
                <a:r>
                  <a:rPr lang="en-GB" sz="1400" b="1" baseline="0"/>
                  <a:t>e</a:t>
                </a:r>
                <a:endParaRPr lang="en-GB" sz="14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054432"/>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GB" sz="1050"/>
              <a:t>Figure 13.3 New car average CO2 emissions, Scotland 2008-2018</a:t>
            </a:r>
          </a:p>
          <a:p>
            <a:pPr>
              <a:defRPr sz="1050"/>
            </a:pPr>
            <a:endParaRPr lang="en-GB" sz="1050"/>
          </a:p>
        </c:rich>
      </c:tx>
      <c:layout>
        <c:manualLayout>
          <c:xMode val="edge"/>
          <c:yMode val="edge"/>
          <c:x val="9.1208256156025277E-2"/>
          <c:y val="2.1648317299343588E-2"/>
        </c:manualLayout>
      </c:layout>
      <c:overlay val="0"/>
    </c:title>
    <c:autoTitleDeleted val="0"/>
    <c:plotArea>
      <c:layout>
        <c:manualLayout>
          <c:layoutTarget val="inner"/>
          <c:xMode val="edge"/>
          <c:yMode val="edge"/>
          <c:x val="9.3280183727034116E-2"/>
          <c:y val="0.14838295105917226"/>
          <c:w val="0.82827355137784742"/>
          <c:h val="0.76757088434301191"/>
        </c:manualLayout>
      </c:layout>
      <c:lineChart>
        <c:grouping val="standard"/>
        <c:varyColors val="0"/>
        <c:ser>
          <c:idx val="0"/>
          <c:order val="0"/>
          <c:tx>
            <c:strRef>
              <c:f>'T13.6a'!$A$21</c:f>
              <c:strCache>
                <c:ptCount val="1"/>
                <c:pt idx="0">
                  <c:v>Avg CO2</c:v>
                </c:pt>
              </c:strCache>
            </c:strRef>
          </c:tx>
          <c:cat>
            <c:numRef>
              <c:f>'T13.6a'!$I$2:$S$2</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'T13.6a'!$I$21:$S$21</c:f>
              <c:numCache>
                <c:formatCode>0.0</c:formatCode>
                <c:ptCount val="11"/>
                <c:pt idx="0">
                  <c:v>156.25750840416899</c:v>
                </c:pt>
                <c:pt idx="1">
                  <c:v>148.64406843634899</c:v>
                </c:pt>
                <c:pt idx="2">
                  <c:v>143.400315971868</c:v>
                </c:pt>
                <c:pt idx="3">
                  <c:v>138.24391746043099</c:v>
                </c:pt>
                <c:pt idx="4">
                  <c:v>133.15860016939601</c:v>
                </c:pt>
                <c:pt idx="5">
                  <c:v>128.36789749107399</c:v>
                </c:pt>
                <c:pt idx="6">
                  <c:v>124.388066967787</c:v>
                </c:pt>
                <c:pt idx="7">
                  <c:v>121.378048670165</c:v>
                </c:pt>
                <c:pt idx="8">
                  <c:v>119.997460082163</c:v>
                </c:pt>
                <c:pt idx="9">
                  <c:v>120.16180889201399</c:v>
                </c:pt>
                <c:pt idx="10">
                  <c:v>123.644164845524</c:v>
                </c:pt>
              </c:numCache>
            </c:numRef>
          </c:val>
          <c:smooth val="0"/>
          <c:extLst>
            <c:ext xmlns:c16="http://schemas.microsoft.com/office/drawing/2014/chart" uri="{C3380CC4-5D6E-409C-BE32-E72D297353CC}">
              <c16:uniqueId val="{00000000-D361-4BA2-80B2-0AFFA409885A}"/>
            </c:ext>
          </c:extLst>
        </c:ser>
        <c:dLbls>
          <c:showLegendKey val="0"/>
          <c:showVal val="0"/>
          <c:showCatName val="0"/>
          <c:showSerName val="0"/>
          <c:showPercent val="0"/>
          <c:showBubbleSize val="0"/>
        </c:dLbls>
        <c:marker val="1"/>
        <c:smooth val="0"/>
        <c:axId val="377379840"/>
        <c:axId val="382087936"/>
      </c:lineChart>
      <c:catAx>
        <c:axId val="377379840"/>
        <c:scaling>
          <c:orientation val="minMax"/>
        </c:scaling>
        <c:delete val="0"/>
        <c:axPos val="b"/>
        <c:numFmt formatCode="General" sourceLinked="1"/>
        <c:majorTickMark val="out"/>
        <c:minorTickMark val="none"/>
        <c:tickLblPos val="nextTo"/>
        <c:crossAx val="382087936"/>
        <c:crosses val="autoZero"/>
        <c:auto val="1"/>
        <c:lblAlgn val="ctr"/>
        <c:lblOffset val="100"/>
        <c:noMultiLvlLbl val="0"/>
      </c:catAx>
      <c:valAx>
        <c:axId val="382087936"/>
        <c:scaling>
          <c:orientation val="minMax"/>
        </c:scaling>
        <c:delete val="0"/>
        <c:axPos val="l"/>
        <c:majorGridlines/>
        <c:numFmt formatCode="0" sourceLinked="0"/>
        <c:majorTickMark val="out"/>
        <c:minorTickMark val="none"/>
        <c:tickLblPos val="nextTo"/>
        <c:crossAx val="377379840"/>
        <c:crosses val="autoZero"/>
        <c:crossBetween val="between"/>
      </c:valAx>
    </c:plotArea>
    <c:plotVisOnly val="1"/>
    <c:dispBlanksAs val="gap"/>
    <c:showDLblsOverMax val="0"/>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Figure 13.4 First time car registrations, Scotland, by Emissions band, 2008-2018</a:t>
            </a:r>
          </a:p>
        </c:rich>
      </c:tx>
      <c:layout>
        <c:manualLayout>
          <c:xMode val="edge"/>
          <c:yMode val="edge"/>
          <c:x val="2.5122951777658296E-2"/>
          <c:y val="2.0997080248526073E-2"/>
        </c:manualLayout>
      </c:layout>
      <c:overlay val="0"/>
    </c:title>
    <c:autoTitleDeleted val="0"/>
    <c:plotArea>
      <c:layout/>
      <c:barChart>
        <c:barDir val="bar"/>
        <c:grouping val="percentStacked"/>
        <c:varyColors val="0"/>
        <c:ser>
          <c:idx val="0"/>
          <c:order val="0"/>
          <c:tx>
            <c:strRef>
              <c:f>'T13.6a'!$Q$213</c:f>
              <c:strCache>
                <c:ptCount val="1"/>
                <c:pt idx="0">
                  <c:v>Up to 120 g/km</c:v>
                </c:pt>
              </c:strCache>
            </c:strRef>
          </c:tx>
          <c:spPr>
            <a:solidFill>
              <a:schemeClr val="tx2">
                <a:lumMod val="75000"/>
              </a:schemeClr>
            </a:solidFill>
            <a:ln>
              <a:solidFill>
                <a:schemeClr val="tx1"/>
              </a:solidFill>
            </a:ln>
          </c:spPr>
          <c:invertIfNegative val="0"/>
          <c:cat>
            <c:numRef>
              <c:f>'T13.6a'!$X$212:$AI$212</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'T13.6a'!$X$213:$AI$213</c:f>
              <c:numCache>
                <c:formatCode>[&gt;=0.5]#,##0.0;[=0]0.0,;"-"</c:formatCode>
                <c:ptCount val="12"/>
                <c:pt idx="0">
                  <c:v>5.1139505490165096</c:v>
                </c:pt>
                <c:pt idx="1">
                  <c:v>9.9694210855514616</c:v>
                </c:pt>
                <c:pt idx="2">
                  <c:v>18.321590445298909</c:v>
                </c:pt>
                <c:pt idx="3">
                  <c:v>23.197571750156559</c:v>
                </c:pt>
                <c:pt idx="4">
                  <c:v>28.624138670990199</c:v>
                </c:pt>
                <c:pt idx="5">
                  <c:v>33.913162580468423</c:v>
                </c:pt>
                <c:pt idx="6">
                  <c:v>44.913164665523155</c:v>
                </c:pt>
                <c:pt idx="7">
                  <c:v>53.594198206947411</c:v>
                </c:pt>
                <c:pt idx="8">
                  <c:v>57.370596960420556</c:v>
                </c:pt>
                <c:pt idx="9">
                  <c:v>61.797135640608886</c:v>
                </c:pt>
                <c:pt idx="10">
                  <c:v>60.406618829157352</c:v>
                </c:pt>
                <c:pt idx="11">
                  <c:v>53.397152151885237</c:v>
                </c:pt>
              </c:numCache>
            </c:numRef>
          </c:val>
          <c:extLst>
            <c:ext xmlns:c16="http://schemas.microsoft.com/office/drawing/2014/chart" uri="{C3380CC4-5D6E-409C-BE32-E72D297353CC}">
              <c16:uniqueId val="{00000000-BD04-4179-B0A7-264D5C0EFA31}"/>
            </c:ext>
          </c:extLst>
        </c:ser>
        <c:ser>
          <c:idx val="1"/>
          <c:order val="1"/>
          <c:tx>
            <c:strRef>
              <c:f>'T13.6a'!$Q$214</c:f>
              <c:strCache>
                <c:ptCount val="1"/>
                <c:pt idx="0">
                  <c:v>121 - 150 g/km</c:v>
                </c:pt>
              </c:strCache>
            </c:strRef>
          </c:tx>
          <c:spPr>
            <a:solidFill>
              <a:schemeClr val="tx2">
                <a:lumMod val="60000"/>
                <a:lumOff val="40000"/>
              </a:schemeClr>
            </a:solidFill>
            <a:ln>
              <a:solidFill>
                <a:schemeClr val="tx1"/>
              </a:solidFill>
            </a:ln>
          </c:spPr>
          <c:invertIfNegative val="0"/>
          <c:cat>
            <c:numRef>
              <c:f>'T13.6a'!$X$212:$AI$212</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'T13.6a'!$X$214:$AI$214</c:f>
              <c:numCache>
                <c:formatCode>[&gt;=0.5]#,##0.0;[=0]0.0,;"-"</c:formatCode>
                <c:ptCount val="12"/>
                <c:pt idx="0">
                  <c:v>37.090706216920765</c:v>
                </c:pt>
                <c:pt idx="1">
                  <c:v>41.703732017513374</c:v>
                </c:pt>
                <c:pt idx="2">
                  <c:v>43.817799067729261</c:v>
                </c:pt>
                <c:pt idx="3">
                  <c:v>46.257482496177651</c:v>
                </c:pt>
                <c:pt idx="4">
                  <c:v>47.846379437781643</c:v>
                </c:pt>
                <c:pt idx="5">
                  <c:v>48.67004519928777</c:v>
                </c:pt>
                <c:pt idx="6">
                  <c:v>40.442753001715268</c:v>
                </c:pt>
                <c:pt idx="7">
                  <c:v>33.328837213484761</c:v>
                </c:pt>
                <c:pt idx="8">
                  <c:v>31.394861298335943</c:v>
                </c:pt>
                <c:pt idx="9">
                  <c:v>29.157755876619134</c:v>
                </c:pt>
                <c:pt idx="10">
                  <c:v>30.540034505744423</c:v>
                </c:pt>
                <c:pt idx="11">
                  <c:v>33.368886992693724</c:v>
                </c:pt>
              </c:numCache>
            </c:numRef>
          </c:val>
          <c:extLst>
            <c:ext xmlns:c16="http://schemas.microsoft.com/office/drawing/2014/chart" uri="{C3380CC4-5D6E-409C-BE32-E72D297353CC}">
              <c16:uniqueId val="{00000001-BD04-4179-B0A7-264D5C0EFA31}"/>
            </c:ext>
          </c:extLst>
        </c:ser>
        <c:ser>
          <c:idx val="2"/>
          <c:order val="2"/>
          <c:tx>
            <c:strRef>
              <c:f>'T13.6a'!$Q$215</c:f>
              <c:strCache>
                <c:ptCount val="1"/>
                <c:pt idx="0">
                  <c:v>151 - 185 g/km</c:v>
                </c:pt>
              </c:strCache>
            </c:strRef>
          </c:tx>
          <c:spPr>
            <a:solidFill>
              <a:schemeClr val="tx2">
                <a:lumMod val="40000"/>
                <a:lumOff val="60000"/>
              </a:schemeClr>
            </a:solidFill>
            <a:ln>
              <a:solidFill>
                <a:schemeClr val="tx1"/>
              </a:solidFill>
            </a:ln>
          </c:spPr>
          <c:invertIfNegative val="0"/>
          <c:cat>
            <c:numRef>
              <c:f>'T13.6a'!$X$212:$AI$212</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'T13.6a'!$X$215:$AI$215</c:f>
              <c:numCache>
                <c:formatCode>[&gt;=0.5]#,##0.0;[=0]0.0,;"-"</c:formatCode>
                <c:ptCount val="12"/>
                <c:pt idx="0">
                  <c:v>39.562267951654945</c:v>
                </c:pt>
                <c:pt idx="1">
                  <c:v>34.302244770310658</c:v>
                </c:pt>
                <c:pt idx="2">
                  <c:v>28.374111228062642</c:v>
                </c:pt>
                <c:pt idx="3">
                  <c:v>22.035351797209543</c:v>
                </c:pt>
                <c:pt idx="4">
                  <c:v>17.655158436851767</c:v>
                </c:pt>
                <c:pt idx="5">
                  <c:v>12.820161621695657</c:v>
                </c:pt>
                <c:pt idx="6">
                  <c:v>11.251559332605645</c:v>
                </c:pt>
                <c:pt idx="7">
                  <c:v>10.064564281025476</c:v>
                </c:pt>
                <c:pt idx="8">
                  <c:v>9.1209925746256886</c:v>
                </c:pt>
                <c:pt idx="9">
                  <c:v>7.093814298385027</c:v>
                </c:pt>
                <c:pt idx="10">
                  <c:v>7.1403364310081159</c:v>
                </c:pt>
                <c:pt idx="11">
                  <c:v>10.571169537624659</c:v>
                </c:pt>
              </c:numCache>
            </c:numRef>
          </c:val>
          <c:extLst>
            <c:ext xmlns:c16="http://schemas.microsoft.com/office/drawing/2014/chart" uri="{C3380CC4-5D6E-409C-BE32-E72D297353CC}">
              <c16:uniqueId val="{00000002-BD04-4179-B0A7-264D5C0EFA31}"/>
            </c:ext>
          </c:extLst>
        </c:ser>
        <c:ser>
          <c:idx val="3"/>
          <c:order val="3"/>
          <c:tx>
            <c:strRef>
              <c:f>'T13.6a'!$Q$216</c:f>
              <c:strCache>
                <c:ptCount val="1"/>
                <c:pt idx="0">
                  <c:v>Over 186 g/km</c:v>
                </c:pt>
              </c:strCache>
            </c:strRef>
          </c:tx>
          <c:spPr>
            <a:solidFill>
              <a:schemeClr val="tx2">
                <a:lumMod val="20000"/>
                <a:lumOff val="80000"/>
              </a:schemeClr>
            </a:solidFill>
            <a:ln>
              <a:solidFill>
                <a:schemeClr val="tx1"/>
              </a:solidFill>
            </a:ln>
          </c:spPr>
          <c:invertIfNegative val="0"/>
          <c:cat>
            <c:numRef>
              <c:f>'T13.6a'!$X$212:$AI$212</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'T13.6a'!$X$216:$AI$216</c:f>
              <c:numCache>
                <c:formatCode>[&gt;=0.5]#,##0.0;[=0]0.0,;"-"</c:formatCode>
                <c:ptCount val="12"/>
                <c:pt idx="0">
                  <c:v>17.513231692866736</c:v>
                </c:pt>
                <c:pt idx="1">
                  <c:v>13.429819074756178</c:v>
                </c:pt>
                <c:pt idx="2">
                  <c:v>9.0810474083302903</c:v>
                </c:pt>
                <c:pt idx="3">
                  <c:v>8.1434382528336151</c:v>
                </c:pt>
                <c:pt idx="4">
                  <c:v>5.5625759996185113</c:v>
                </c:pt>
                <c:pt idx="5">
                  <c:v>4.2114778797425014</c:v>
                </c:pt>
                <c:pt idx="6">
                  <c:v>3.0290035864649925</c:v>
                </c:pt>
                <c:pt idx="7">
                  <c:v>2.7534237952646863</c:v>
                </c:pt>
                <c:pt idx="8">
                  <c:v>1.7857867425284146</c:v>
                </c:pt>
                <c:pt idx="9">
                  <c:v>1.5722010364280599</c:v>
                </c:pt>
                <c:pt idx="10">
                  <c:v>1.5831470807355998</c:v>
                </c:pt>
                <c:pt idx="11">
                  <c:v>2.2286811370060264</c:v>
                </c:pt>
              </c:numCache>
            </c:numRef>
          </c:val>
          <c:extLst>
            <c:ext xmlns:c16="http://schemas.microsoft.com/office/drawing/2014/chart" uri="{C3380CC4-5D6E-409C-BE32-E72D297353CC}">
              <c16:uniqueId val="{00000003-BD04-4179-B0A7-264D5C0EFA31}"/>
            </c:ext>
          </c:extLst>
        </c:ser>
        <c:ser>
          <c:idx val="4"/>
          <c:order val="4"/>
          <c:tx>
            <c:strRef>
              <c:f>'T13.6a'!$Q$217</c:f>
              <c:strCache>
                <c:ptCount val="1"/>
                <c:pt idx="0">
                  <c:v>Not known</c:v>
                </c:pt>
              </c:strCache>
            </c:strRef>
          </c:tx>
          <c:spPr>
            <a:solidFill>
              <a:schemeClr val="bg1"/>
            </a:solidFill>
            <a:ln>
              <a:solidFill>
                <a:schemeClr val="tx1"/>
              </a:solidFill>
            </a:ln>
          </c:spPr>
          <c:invertIfNegative val="0"/>
          <c:cat>
            <c:numRef>
              <c:f>'T13.6a'!$X$212:$AI$212</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'T13.6a'!$X$217:$AI$217</c:f>
              <c:numCache>
                <c:formatCode>[&gt;=0.5]#,##0.0;[=0]0.0,;"-"</c:formatCode>
                <c:ptCount val="12"/>
                <c:pt idx="0">
                  <c:v>0.71984358954103789</c:v>
                </c:pt>
                <c:pt idx="1">
                  <c:v>0.59478305186832525</c:v>
                </c:pt>
                <c:pt idx="2">
                  <c:v>0.40545185057891009</c:v>
                </c:pt>
                <c:pt idx="3">
                  <c:v>0.36615570362262834</c:v>
                </c:pt>
                <c:pt idx="4">
                  <c:v>0.31174745475787419</c:v>
                </c:pt>
                <c:pt idx="5">
                  <c:v>0.38515271880564306</c:v>
                </c:pt>
                <c:pt idx="6">
                  <c:v>0.36351941369094026</c:v>
                </c:pt>
                <c:pt idx="7">
                  <c:v>0.25897650327767135</c:v>
                </c:pt>
                <c:pt idx="8">
                  <c:v>0.32776242408941109</c:v>
                </c:pt>
                <c:pt idx="9">
                  <c:v>0.37909314795888505</c:v>
                </c:pt>
                <c:pt idx="10">
                  <c:v>0.32986315335450739</c:v>
                </c:pt>
                <c:pt idx="11">
                  <c:v>0.43411018079035785</c:v>
                </c:pt>
              </c:numCache>
            </c:numRef>
          </c:val>
          <c:extLst>
            <c:ext xmlns:c16="http://schemas.microsoft.com/office/drawing/2014/chart" uri="{C3380CC4-5D6E-409C-BE32-E72D297353CC}">
              <c16:uniqueId val="{00000004-BD04-4179-B0A7-264D5C0EFA31}"/>
            </c:ext>
          </c:extLst>
        </c:ser>
        <c:dLbls>
          <c:showLegendKey val="0"/>
          <c:showVal val="0"/>
          <c:showCatName val="0"/>
          <c:showSerName val="0"/>
          <c:showPercent val="0"/>
          <c:showBubbleSize val="0"/>
        </c:dLbls>
        <c:gapWidth val="70"/>
        <c:overlap val="100"/>
        <c:axId val="243191808"/>
        <c:axId val="243193344"/>
      </c:barChart>
      <c:catAx>
        <c:axId val="243191808"/>
        <c:scaling>
          <c:orientation val="minMax"/>
        </c:scaling>
        <c:delete val="0"/>
        <c:axPos val="l"/>
        <c:numFmt formatCode="General" sourceLinked="1"/>
        <c:majorTickMark val="out"/>
        <c:minorTickMark val="none"/>
        <c:tickLblPos val="nextTo"/>
        <c:crossAx val="243193344"/>
        <c:crosses val="autoZero"/>
        <c:auto val="1"/>
        <c:lblAlgn val="ctr"/>
        <c:lblOffset val="100"/>
        <c:noMultiLvlLbl val="0"/>
      </c:catAx>
      <c:valAx>
        <c:axId val="243193344"/>
        <c:scaling>
          <c:orientation val="minMax"/>
        </c:scaling>
        <c:delete val="0"/>
        <c:axPos val="b"/>
        <c:majorGridlines/>
        <c:numFmt formatCode="0%" sourceLinked="1"/>
        <c:majorTickMark val="out"/>
        <c:minorTickMark val="none"/>
        <c:tickLblPos val="nextTo"/>
        <c:crossAx val="243191808"/>
        <c:crosses val="autoZero"/>
        <c:crossBetween val="between"/>
      </c:valAx>
    </c:plotArea>
    <c:legend>
      <c:legendPos val="r"/>
      <c:layout>
        <c:manualLayout>
          <c:xMode val="edge"/>
          <c:yMode val="edge"/>
          <c:x val="0.87180115004324354"/>
          <c:y val="7.224566253228093E-2"/>
          <c:w val="0.11929302727846473"/>
          <c:h val="0.85736314147182369"/>
        </c:manualLayout>
      </c:layout>
      <c:overlay val="0"/>
    </c:legend>
    <c:plotVisOnly val="1"/>
    <c:dispBlanksAs val="gap"/>
    <c:showDLblsOverMax val="0"/>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GB" sz="1050"/>
              <a:t>Figure 13.3 Licensed cars average CO2 emissions, Scotland 2008-2018</a:t>
            </a:r>
          </a:p>
          <a:p>
            <a:pPr>
              <a:defRPr sz="1050"/>
            </a:pPr>
            <a:endParaRPr lang="en-GB" sz="1050"/>
          </a:p>
        </c:rich>
      </c:tx>
      <c:layout>
        <c:manualLayout>
          <c:xMode val="edge"/>
          <c:yMode val="edge"/>
          <c:x val="9.1208256156025277E-2"/>
          <c:y val="2.1648317299343588E-2"/>
        </c:manualLayout>
      </c:layout>
      <c:overlay val="0"/>
    </c:title>
    <c:autoTitleDeleted val="0"/>
    <c:plotArea>
      <c:layout>
        <c:manualLayout>
          <c:layoutTarget val="inner"/>
          <c:xMode val="edge"/>
          <c:yMode val="edge"/>
          <c:x val="9.3280183727034116E-2"/>
          <c:y val="0.14838295105917226"/>
          <c:w val="0.82827355137784742"/>
          <c:h val="0.76757088434301191"/>
        </c:manualLayout>
      </c:layout>
      <c:lineChart>
        <c:grouping val="standard"/>
        <c:varyColors val="0"/>
        <c:ser>
          <c:idx val="0"/>
          <c:order val="0"/>
          <c:tx>
            <c:strRef>
              <c:f>'T13.6b'!$A$21</c:f>
              <c:strCache>
                <c:ptCount val="1"/>
                <c:pt idx="0">
                  <c:v>Avg CO2</c:v>
                </c:pt>
              </c:strCache>
            </c:strRef>
          </c:tx>
          <c:cat>
            <c:numRef>
              <c:f>'T13.6b'!$I$2:$S$2</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'T13.6b'!$I$21:$S$21</c:f>
              <c:numCache>
                <c:formatCode>0.0</c:formatCode>
                <c:ptCount val="11"/>
                <c:pt idx="0">
                  <c:v>166.72201784139099</c:v>
                </c:pt>
                <c:pt idx="1">
                  <c:v>164.913456076947</c:v>
                </c:pt>
                <c:pt idx="2">
                  <c:v>162.61298538791999</c:v>
                </c:pt>
                <c:pt idx="3">
                  <c:v>160.249393946015</c:v>
                </c:pt>
                <c:pt idx="4">
                  <c:v>157.37737751734599</c:v>
                </c:pt>
                <c:pt idx="5">
                  <c:v>153.86065446390401</c:v>
                </c:pt>
                <c:pt idx="6">
                  <c:v>150.05381887458799</c:v>
                </c:pt>
                <c:pt idx="7">
                  <c:v>146.16717095409101</c:v>
                </c:pt>
                <c:pt idx="8">
                  <c:v>142.432036283907</c:v>
                </c:pt>
                <c:pt idx="9">
                  <c:v>139.14646422748601</c:v>
                </c:pt>
                <c:pt idx="10">
                  <c:v>136.50256577021599</c:v>
                </c:pt>
              </c:numCache>
            </c:numRef>
          </c:val>
          <c:smooth val="0"/>
          <c:extLst>
            <c:ext xmlns:c16="http://schemas.microsoft.com/office/drawing/2014/chart" uri="{C3380CC4-5D6E-409C-BE32-E72D297353CC}">
              <c16:uniqueId val="{00000000-2F94-4E3B-AECB-5CF26C4034AE}"/>
            </c:ext>
          </c:extLst>
        </c:ser>
        <c:dLbls>
          <c:showLegendKey val="0"/>
          <c:showVal val="0"/>
          <c:showCatName val="0"/>
          <c:showSerName val="0"/>
          <c:showPercent val="0"/>
          <c:showBubbleSize val="0"/>
        </c:dLbls>
        <c:marker val="1"/>
        <c:smooth val="0"/>
        <c:axId val="251241984"/>
        <c:axId val="251243520"/>
      </c:lineChart>
      <c:catAx>
        <c:axId val="251241984"/>
        <c:scaling>
          <c:orientation val="minMax"/>
        </c:scaling>
        <c:delete val="0"/>
        <c:axPos val="b"/>
        <c:numFmt formatCode="General" sourceLinked="1"/>
        <c:majorTickMark val="out"/>
        <c:minorTickMark val="none"/>
        <c:tickLblPos val="nextTo"/>
        <c:crossAx val="251243520"/>
        <c:crosses val="autoZero"/>
        <c:auto val="1"/>
        <c:lblAlgn val="ctr"/>
        <c:lblOffset val="100"/>
        <c:noMultiLvlLbl val="0"/>
      </c:catAx>
      <c:valAx>
        <c:axId val="251243520"/>
        <c:scaling>
          <c:orientation val="minMax"/>
        </c:scaling>
        <c:delete val="0"/>
        <c:axPos val="l"/>
        <c:majorGridlines/>
        <c:numFmt formatCode="0" sourceLinked="0"/>
        <c:majorTickMark val="out"/>
        <c:minorTickMark val="none"/>
        <c:tickLblPos val="nextTo"/>
        <c:crossAx val="251241984"/>
        <c:crosses val="autoZero"/>
        <c:crossBetween val="between"/>
      </c:valAx>
    </c:plotArea>
    <c:plotVisOnly val="1"/>
    <c:dispBlanksAs val="gap"/>
    <c:showDLblsOverMax val="0"/>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Figure 13.4 Licensed car registrations, Scotland, by Emissions band, 2008-2018</a:t>
            </a:r>
          </a:p>
        </c:rich>
      </c:tx>
      <c:layout>
        <c:manualLayout>
          <c:xMode val="edge"/>
          <c:yMode val="edge"/>
          <c:x val="5.3269709217760884E-2"/>
          <c:y val="2.0997086844386999E-2"/>
        </c:manualLayout>
      </c:layout>
      <c:overlay val="0"/>
    </c:title>
    <c:autoTitleDeleted val="0"/>
    <c:plotArea>
      <c:layout/>
      <c:barChart>
        <c:barDir val="bar"/>
        <c:grouping val="percentStacked"/>
        <c:varyColors val="0"/>
        <c:ser>
          <c:idx val="0"/>
          <c:order val="0"/>
          <c:tx>
            <c:strRef>
              <c:f>'T13.6b'!$P$216</c:f>
              <c:strCache>
                <c:ptCount val="1"/>
                <c:pt idx="0">
                  <c:v>Up to 120 g/km</c:v>
                </c:pt>
              </c:strCache>
            </c:strRef>
          </c:tx>
          <c:spPr>
            <a:solidFill>
              <a:schemeClr val="tx2">
                <a:lumMod val="75000"/>
              </a:schemeClr>
            </a:solidFill>
            <a:ln>
              <a:solidFill>
                <a:schemeClr val="tx1"/>
              </a:solidFill>
            </a:ln>
          </c:spPr>
          <c:invertIfNegative val="0"/>
          <c:cat>
            <c:numRef>
              <c:f>'T13.6b'!$W$215:$AH$215</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'T13.6b'!$W$216:$AH$216</c:f>
              <c:numCache>
                <c:formatCode>[&gt;=0.5]#,##0.0;[=0]0.0,;"-"</c:formatCode>
                <c:ptCount val="12"/>
                <c:pt idx="0">
                  <c:v>2.0195154089943546</c:v>
                </c:pt>
                <c:pt idx="1">
                  <c:v>2.7151331258869056</c:v>
                </c:pt>
                <c:pt idx="2">
                  <c:v>4.1608314013398022</c:v>
                </c:pt>
                <c:pt idx="3">
                  <c:v>6.0114755218142255</c:v>
                </c:pt>
                <c:pt idx="4">
                  <c:v>8.1200008479127206</c:v>
                </c:pt>
                <c:pt idx="5">
                  <c:v>10.821747559219824</c:v>
                </c:pt>
                <c:pt idx="6">
                  <c:v>14.738166989986501</c:v>
                </c:pt>
                <c:pt idx="7">
                  <c:v>19.567179045641403</c:v>
                </c:pt>
                <c:pt idx="8">
                  <c:v>24.619047320706954</c:v>
                </c:pt>
                <c:pt idx="9">
                  <c:v>29.740133558231975</c:v>
                </c:pt>
                <c:pt idx="10">
                  <c:v>34.294166045992938</c:v>
                </c:pt>
                <c:pt idx="11">
                  <c:v>37.709255177074446</c:v>
                </c:pt>
              </c:numCache>
            </c:numRef>
          </c:val>
          <c:extLst>
            <c:ext xmlns:c16="http://schemas.microsoft.com/office/drawing/2014/chart" uri="{C3380CC4-5D6E-409C-BE32-E72D297353CC}">
              <c16:uniqueId val="{00000000-188F-4E06-81DD-0F1382C8C830}"/>
            </c:ext>
          </c:extLst>
        </c:ser>
        <c:ser>
          <c:idx val="1"/>
          <c:order val="1"/>
          <c:tx>
            <c:strRef>
              <c:f>'T13.6b'!$P$217</c:f>
              <c:strCache>
                <c:ptCount val="1"/>
                <c:pt idx="0">
                  <c:v>121 - 150 g/km</c:v>
                </c:pt>
              </c:strCache>
            </c:strRef>
          </c:tx>
          <c:spPr>
            <a:solidFill>
              <a:schemeClr val="tx2">
                <a:lumMod val="60000"/>
                <a:lumOff val="40000"/>
              </a:schemeClr>
            </a:solidFill>
            <a:ln>
              <a:solidFill>
                <a:schemeClr val="tx1"/>
              </a:solidFill>
            </a:ln>
          </c:spPr>
          <c:invertIfNegative val="0"/>
          <c:cat>
            <c:numRef>
              <c:f>'T13.6b'!$W$215:$AH$215</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'T13.6b'!$W$217:$AH$217</c:f>
              <c:numCache>
                <c:formatCode>[&gt;=0.5]#,##0.0;[=0]0.0,;"-"</c:formatCode>
                <c:ptCount val="12"/>
                <c:pt idx="0">
                  <c:v>20.870128247361787</c:v>
                </c:pt>
                <c:pt idx="1">
                  <c:v>23.627577986079984</c:v>
                </c:pt>
                <c:pt idx="2">
                  <c:v>26.461247537847868</c:v>
                </c:pt>
                <c:pt idx="3">
                  <c:v>29.262181431406347</c:v>
                </c:pt>
                <c:pt idx="4">
                  <c:v>31.894546154715805</c:v>
                </c:pt>
                <c:pt idx="5">
                  <c:v>34.319535431244617</c:v>
                </c:pt>
                <c:pt idx="6">
                  <c:v>35.976808934579587</c:v>
                </c:pt>
                <c:pt idx="7">
                  <c:v>36.424405108595643</c:v>
                </c:pt>
                <c:pt idx="8">
                  <c:v>36.272901747769076</c:v>
                </c:pt>
                <c:pt idx="9">
                  <c:v>35.725141959051349</c:v>
                </c:pt>
                <c:pt idx="10">
                  <c:v>35.140339947806552</c:v>
                </c:pt>
                <c:pt idx="11">
                  <c:v>34.890223495148753</c:v>
                </c:pt>
              </c:numCache>
            </c:numRef>
          </c:val>
          <c:extLst>
            <c:ext xmlns:c16="http://schemas.microsoft.com/office/drawing/2014/chart" uri="{C3380CC4-5D6E-409C-BE32-E72D297353CC}">
              <c16:uniqueId val="{00000001-188F-4E06-81DD-0F1382C8C830}"/>
            </c:ext>
          </c:extLst>
        </c:ser>
        <c:ser>
          <c:idx val="2"/>
          <c:order val="2"/>
          <c:tx>
            <c:strRef>
              <c:f>'T13.6b'!$P$218</c:f>
              <c:strCache>
                <c:ptCount val="1"/>
                <c:pt idx="0">
                  <c:v>151 - 185 g/km</c:v>
                </c:pt>
              </c:strCache>
            </c:strRef>
          </c:tx>
          <c:spPr>
            <a:solidFill>
              <a:schemeClr val="tx2">
                <a:lumMod val="40000"/>
                <a:lumOff val="60000"/>
              </a:schemeClr>
            </a:solidFill>
            <a:ln>
              <a:solidFill>
                <a:schemeClr val="tx1"/>
              </a:solidFill>
            </a:ln>
          </c:spPr>
          <c:invertIfNegative val="0"/>
          <c:cat>
            <c:numRef>
              <c:f>'T13.6b'!$W$215:$AH$215</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'T13.6b'!$W$218:$AH$218</c:f>
              <c:numCache>
                <c:formatCode>[&gt;=0.5]#,##0.0;[=0]0.0,;"-"</c:formatCode>
                <c:ptCount val="12"/>
                <c:pt idx="0">
                  <c:v>28.249724535117512</c:v>
                </c:pt>
                <c:pt idx="1">
                  <c:v>30.517148810198165</c:v>
                </c:pt>
                <c:pt idx="2">
                  <c:v>31.900997135475848</c:v>
                </c:pt>
                <c:pt idx="3">
                  <c:v>32.139533687167841</c:v>
                </c:pt>
                <c:pt idx="4">
                  <c:v>31.775220104010629</c:v>
                </c:pt>
                <c:pt idx="5">
                  <c:v>30.569945692367611</c:v>
                </c:pt>
                <c:pt idx="6">
                  <c:v>28.577693130599798</c:v>
                </c:pt>
                <c:pt idx="7">
                  <c:v>26.299518009234639</c:v>
                </c:pt>
                <c:pt idx="8">
                  <c:v>23.962835107416062</c:v>
                </c:pt>
                <c:pt idx="9">
                  <c:v>21.584721687923537</c:v>
                </c:pt>
                <c:pt idx="10">
                  <c:v>19.397996570794572</c:v>
                </c:pt>
                <c:pt idx="11">
                  <c:v>17.636084249143188</c:v>
                </c:pt>
              </c:numCache>
            </c:numRef>
          </c:val>
          <c:extLst>
            <c:ext xmlns:c16="http://schemas.microsoft.com/office/drawing/2014/chart" uri="{C3380CC4-5D6E-409C-BE32-E72D297353CC}">
              <c16:uniqueId val="{00000002-188F-4E06-81DD-0F1382C8C830}"/>
            </c:ext>
          </c:extLst>
        </c:ser>
        <c:ser>
          <c:idx val="3"/>
          <c:order val="3"/>
          <c:tx>
            <c:strRef>
              <c:f>'T13.6b'!$P$219</c:f>
              <c:strCache>
                <c:ptCount val="1"/>
                <c:pt idx="0">
                  <c:v>Over 186 g/km</c:v>
                </c:pt>
              </c:strCache>
            </c:strRef>
          </c:tx>
          <c:spPr>
            <a:solidFill>
              <a:schemeClr val="tx2">
                <a:lumMod val="20000"/>
                <a:lumOff val="80000"/>
              </a:schemeClr>
            </a:solidFill>
            <a:ln>
              <a:solidFill>
                <a:schemeClr val="tx1"/>
              </a:solidFill>
            </a:ln>
          </c:spPr>
          <c:invertIfNegative val="0"/>
          <c:cat>
            <c:numRef>
              <c:f>'T13.6b'!$W$215:$AH$215</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'T13.6b'!$W$219:$AH$219</c:f>
              <c:numCache>
                <c:formatCode>[&gt;=0.5]#,##0.0;[=0]0.0,;"-"</c:formatCode>
                <c:ptCount val="12"/>
                <c:pt idx="0">
                  <c:v>14.23638862699215</c:v>
                </c:pt>
                <c:pt idx="1">
                  <c:v>15.223624353894234</c:v>
                </c:pt>
                <c:pt idx="2">
                  <c:v>15.619506159772046</c:v>
                </c:pt>
                <c:pt idx="3">
                  <c:v>15.462059189066673</c:v>
                </c:pt>
                <c:pt idx="4">
                  <c:v>15.123892414007518</c:v>
                </c:pt>
                <c:pt idx="5">
                  <c:v>14.421892846358849</c:v>
                </c:pt>
                <c:pt idx="6">
                  <c:v>13.380180573300178</c:v>
                </c:pt>
                <c:pt idx="7">
                  <c:v>12.217706196662363</c:v>
                </c:pt>
                <c:pt idx="8">
                  <c:v>10.932693452287719</c:v>
                </c:pt>
                <c:pt idx="9">
                  <c:v>9.6944797903576347</c:v>
                </c:pt>
                <c:pt idx="10">
                  <c:v>8.5862121900049466</c:v>
                </c:pt>
                <c:pt idx="11">
                  <c:v>7.610420119390497</c:v>
                </c:pt>
              </c:numCache>
            </c:numRef>
          </c:val>
          <c:extLst>
            <c:ext xmlns:c16="http://schemas.microsoft.com/office/drawing/2014/chart" uri="{C3380CC4-5D6E-409C-BE32-E72D297353CC}">
              <c16:uniqueId val="{00000003-188F-4E06-81DD-0F1382C8C830}"/>
            </c:ext>
          </c:extLst>
        </c:ser>
        <c:ser>
          <c:idx val="4"/>
          <c:order val="4"/>
          <c:tx>
            <c:strRef>
              <c:f>'T13.6b'!$P$220</c:f>
              <c:strCache>
                <c:ptCount val="1"/>
                <c:pt idx="0">
                  <c:v>Not known</c:v>
                </c:pt>
              </c:strCache>
            </c:strRef>
          </c:tx>
          <c:spPr>
            <a:solidFill>
              <a:schemeClr val="bg1"/>
            </a:solidFill>
            <a:ln>
              <a:solidFill>
                <a:schemeClr val="tx1"/>
              </a:solidFill>
            </a:ln>
          </c:spPr>
          <c:invertIfNegative val="0"/>
          <c:cat>
            <c:numRef>
              <c:f>'T13.6b'!$W$215:$AH$215</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'T13.6b'!$W$220:$AH$220</c:f>
              <c:numCache>
                <c:formatCode>[&gt;=0.5]#,##0.0;[=0]0.0,;"-"</c:formatCode>
                <c:ptCount val="12"/>
                <c:pt idx="0">
                  <c:v>34.624243181534197</c:v>
                </c:pt>
                <c:pt idx="1">
                  <c:v>27.916515723940719</c:v>
                </c:pt>
                <c:pt idx="2">
                  <c:v>21.857417765564424</c:v>
                </c:pt>
                <c:pt idx="3">
                  <c:v>17.124750170544921</c:v>
                </c:pt>
                <c:pt idx="4">
                  <c:v>13.086340479353325</c:v>
                </c:pt>
                <c:pt idx="5">
                  <c:v>9.8668784708091</c:v>
                </c:pt>
                <c:pt idx="6">
                  <c:v>7.3271503715339428</c:v>
                </c:pt>
                <c:pt idx="7">
                  <c:v>5.4911916398659528</c:v>
                </c:pt>
                <c:pt idx="8">
                  <c:v>4.2125223718201728</c:v>
                </c:pt>
                <c:pt idx="9">
                  <c:v>3.2555230044355006</c:v>
                </c:pt>
                <c:pt idx="10">
                  <c:v>2.5812852454009905</c:v>
                </c:pt>
                <c:pt idx="11">
                  <c:v>2.1540169592431093</c:v>
                </c:pt>
              </c:numCache>
            </c:numRef>
          </c:val>
          <c:extLst>
            <c:ext xmlns:c16="http://schemas.microsoft.com/office/drawing/2014/chart" uri="{C3380CC4-5D6E-409C-BE32-E72D297353CC}">
              <c16:uniqueId val="{00000004-188F-4E06-81DD-0F1382C8C830}"/>
            </c:ext>
          </c:extLst>
        </c:ser>
        <c:dLbls>
          <c:showLegendKey val="0"/>
          <c:showVal val="0"/>
          <c:showCatName val="0"/>
          <c:showSerName val="0"/>
          <c:showPercent val="0"/>
          <c:showBubbleSize val="0"/>
        </c:dLbls>
        <c:gapWidth val="70"/>
        <c:overlap val="100"/>
        <c:axId val="251262848"/>
        <c:axId val="251264384"/>
      </c:barChart>
      <c:catAx>
        <c:axId val="251262848"/>
        <c:scaling>
          <c:orientation val="minMax"/>
        </c:scaling>
        <c:delete val="0"/>
        <c:axPos val="l"/>
        <c:numFmt formatCode="General" sourceLinked="1"/>
        <c:majorTickMark val="out"/>
        <c:minorTickMark val="none"/>
        <c:tickLblPos val="nextTo"/>
        <c:crossAx val="251264384"/>
        <c:crosses val="autoZero"/>
        <c:auto val="1"/>
        <c:lblAlgn val="ctr"/>
        <c:lblOffset val="100"/>
        <c:noMultiLvlLbl val="0"/>
      </c:catAx>
      <c:valAx>
        <c:axId val="251264384"/>
        <c:scaling>
          <c:orientation val="minMax"/>
        </c:scaling>
        <c:delete val="0"/>
        <c:axPos val="b"/>
        <c:majorGridlines/>
        <c:numFmt formatCode="0%" sourceLinked="1"/>
        <c:majorTickMark val="out"/>
        <c:minorTickMark val="none"/>
        <c:tickLblPos val="nextTo"/>
        <c:crossAx val="251262848"/>
        <c:crosses val="autoZero"/>
        <c:crossBetween val="between"/>
      </c:valAx>
    </c:plotArea>
    <c:legend>
      <c:legendPos val="r"/>
      <c:layout>
        <c:manualLayout>
          <c:xMode val="edge"/>
          <c:yMode val="edge"/>
          <c:x val="0.87180115004324354"/>
          <c:y val="7.224566253228093E-2"/>
          <c:w val="0.11929302727846473"/>
          <c:h val="0.85736314147182369"/>
        </c:manualLayout>
      </c:layout>
      <c:overlay val="0"/>
    </c:legend>
    <c:plotVisOnly val="1"/>
    <c:dispBlanksAs val="gap"/>
    <c:showDLblsOverMax val="0"/>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400">
                <a:latin typeface="Arial" pitchFamily="34" charset="0"/>
                <a:cs typeface="Arial" pitchFamily="34" charset="0"/>
              </a:defRPr>
            </a:pPr>
            <a:r>
              <a:rPr lang="en-GB" sz="1400">
                <a:latin typeface="Arial" pitchFamily="34" charset="0"/>
                <a:cs typeface="Arial" pitchFamily="34" charset="0"/>
              </a:rPr>
              <a:t>Figure 13.5 Ultra Low Emission Vehicles licensed in Scotland - growth from 2014</a:t>
            </a:r>
            <a:r>
              <a:rPr lang="en-GB" sz="1400" baseline="0">
                <a:latin typeface="Arial" pitchFamily="34" charset="0"/>
                <a:cs typeface="Arial" pitchFamily="34" charset="0"/>
              </a:rPr>
              <a:t> Q1 to 2019 Q3</a:t>
            </a:r>
            <a:endParaRPr lang="en-GB" sz="1400">
              <a:latin typeface="Arial" pitchFamily="34" charset="0"/>
              <a:cs typeface="Arial" pitchFamily="34" charset="0"/>
            </a:endParaRPr>
          </a:p>
        </c:rich>
      </c:tx>
      <c:layout>
        <c:manualLayout>
          <c:xMode val="edge"/>
          <c:yMode val="edge"/>
          <c:x val="1.5216683123612764E-2"/>
          <c:y val="2.1350775089040642E-2"/>
        </c:manualLayout>
      </c:layout>
      <c:overlay val="0"/>
    </c:title>
    <c:autoTitleDeleted val="0"/>
    <c:plotArea>
      <c:layout>
        <c:manualLayout>
          <c:layoutTarget val="inner"/>
          <c:xMode val="edge"/>
          <c:yMode val="edge"/>
          <c:x val="4.7018226382140274E-2"/>
          <c:y val="0.1253671538354757"/>
          <c:w val="0.94116100908836309"/>
          <c:h val="0.81042301405499695"/>
        </c:manualLayout>
      </c:layout>
      <c:lineChart>
        <c:grouping val="standard"/>
        <c:varyColors val="0"/>
        <c:ser>
          <c:idx val="0"/>
          <c:order val="0"/>
          <c:marker>
            <c:symbol val="none"/>
          </c:marker>
          <c:cat>
            <c:strRef>
              <c:f>'T13.7-13.8'!$A$86:$A$104</c:f>
              <c:strCache>
                <c:ptCount val="19"/>
                <c:pt idx="0">
                  <c:v>2015 Q1</c:v>
                </c:pt>
                <c:pt idx="1">
                  <c:v>2015 Q2</c:v>
                </c:pt>
                <c:pt idx="2">
                  <c:v>2015 Q3</c:v>
                </c:pt>
                <c:pt idx="3">
                  <c:v>2015 Q4</c:v>
                </c:pt>
                <c:pt idx="4">
                  <c:v>2016 Q1</c:v>
                </c:pt>
                <c:pt idx="5">
                  <c:v>2016 Q2</c:v>
                </c:pt>
                <c:pt idx="6">
                  <c:v>2016 Q3</c:v>
                </c:pt>
                <c:pt idx="7">
                  <c:v>2016 Q4</c:v>
                </c:pt>
                <c:pt idx="8">
                  <c:v>2017 Q1</c:v>
                </c:pt>
                <c:pt idx="9">
                  <c:v>2017 Q2</c:v>
                </c:pt>
                <c:pt idx="10">
                  <c:v>2017 Q3</c:v>
                </c:pt>
                <c:pt idx="11">
                  <c:v>2017 Q4</c:v>
                </c:pt>
                <c:pt idx="12">
                  <c:v>2018 Q1</c:v>
                </c:pt>
                <c:pt idx="13">
                  <c:v>2018 Q2</c:v>
                </c:pt>
                <c:pt idx="14">
                  <c:v>2018 Q3</c:v>
                </c:pt>
                <c:pt idx="15">
                  <c:v>2018 Q4</c:v>
                </c:pt>
                <c:pt idx="16">
                  <c:v>2019 Q1</c:v>
                </c:pt>
                <c:pt idx="17">
                  <c:v>2019 Q2</c:v>
                </c:pt>
                <c:pt idx="18">
                  <c:v>2019 Q3</c:v>
                </c:pt>
              </c:strCache>
            </c:strRef>
          </c:cat>
          <c:val>
            <c:numRef>
              <c:f>'T13.7-13.8'!$R$86:$R$104</c:f>
              <c:numCache>
                <c:formatCode>_-* #,##0_-;\-* #,##0_-;_-* "-"??_-;_-@_-</c:formatCode>
                <c:ptCount val="19"/>
                <c:pt idx="0">
                  <c:v>2181</c:v>
                </c:pt>
                <c:pt idx="1">
                  <c:v>2494</c:v>
                </c:pt>
                <c:pt idx="2">
                  <c:v>2778</c:v>
                </c:pt>
                <c:pt idx="3">
                  <c:v>3161</c:v>
                </c:pt>
                <c:pt idx="4">
                  <c:v>3647</c:v>
                </c:pt>
                <c:pt idx="5">
                  <c:v>4016</c:v>
                </c:pt>
                <c:pt idx="6">
                  <c:v>4492</c:v>
                </c:pt>
                <c:pt idx="7">
                  <c:v>4857</c:v>
                </c:pt>
                <c:pt idx="8">
                  <c:v>5504</c:v>
                </c:pt>
                <c:pt idx="9">
                  <c:v>6083</c:v>
                </c:pt>
                <c:pt idx="10">
                  <c:v>6896</c:v>
                </c:pt>
                <c:pt idx="11">
                  <c:v>7508</c:v>
                </c:pt>
                <c:pt idx="12">
                  <c:v>8405</c:v>
                </c:pt>
                <c:pt idx="13">
                  <c:v>9316</c:v>
                </c:pt>
                <c:pt idx="14">
                  <c:v>10361</c:v>
                </c:pt>
                <c:pt idx="15">
                  <c:v>11350</c:v>
                </c:pt>
                <c:pt idx="16">
                  <c:v>12453</c:v>
                </c:pt>
                <c:pt idx="17">
                  <c:v>13387</c:v>
                </c:pt>
                <c:pt idx="18">
                  <c:v>14803</c:v>
                </c:pt>
              </c:numCache>
            </c:numRef>
          </c:val>
          <c:smooth val="0"/>
          <c:extLst>
            <c:ext xmlns:c16="http://schemas.microsoft.com/office/drawing/2014/chart" uri="{C3380CC4-5D6E-409C-BE32-E72D297353CC}">
              <c16:uniqueId val="{00000000-8C62-4A28-B746-3BEB2E3B460D}"/>
            </c:ext>
          </c:extLst>
        </c:ser>
        <c:dLbls>
          <c:showLegendKey val="0"/>
          <c:showVal val="0"/>
          <c:showCatName val="0"/>
          <c:showSerName val="0"/>
          <c:showPercent val="0"/>
          <c:showBubbleSize val="0"/>
        </c:dLbls>
        <c:smooth val="0"/>
        <c:axId val="831327024"/>
        <c:axId val="1"/>
      </c:lineChart>
      <c:catAx>
        <c:axId val="831327024"/>
        <c:scaling>
          <c:orientation val="minMax"/>
        </c:scaling>
        <c:delete val="0"/>
        <c:axPos val="b"/>
        <c:numFmt formatCode="General" sourceLinked="0"/>
        <c:majorTickMark val="out"/>
        <c:minorTickMark val="none"/>
        <c:tickLblPos val="nextTo"/>
        <c:txPr>
          <a:bodyPr anchor="t" anchorCtr="0"/>
          <a:lstStyle/>
          <a:p>
            <a:pPr>
              <a:defRPr sz="1200" baseline="0">
                <a:latin typeface="Arial" pitchFamily="34" charset="0"/>
                <a:cs typeface="Arial" pitchFamily="34" charset="0"/>
              </a:defRPr>
            </a:pPr>
            <a:endParaRPr lang="en-US"/>
          </a:p>
        </c:txPr>
        <c:crossAx val="1"/>
        <c:crosses val="autoZero"/>
        <c:auto val="1"/>
        <c:lblAlgn val="ctr"/>
        <c:lblOffset val="100"/>
        <c:noMultiLvlLbl val="0"/>
      </c:catAx>
      <c:valAx>
        <c:axId val="1"/>
        <c:scaling>
          <c:orientation val="minMax"/>
        </c:scaling>
        <c:delete val="0"/>
        <c:axPos val="l"/>
        <c:majorGridlines/>
        <c:numFmt formatCode="_-* #,##0_-;\-* #,##0_-;_-* &quot;-&quot;??_-;_-@_-" sourceLinked="1"/>
        <c:majorTickMark val="out"/>
        <c:minorTickMark val="none"/>
        <c:tickLblPos val="nextTo"/>
        <c:txPr>
          <a:bodyPr/>
          <a:lstStyle/>
          <a:p>
            <a:pPr>
              <a:defRPr>
                <a:latin typeface="Arial" pitchFamily="34" charset="0"/>
                <a:cs typeface="Arial" pitchFamily="34" charset="0"/>
              </a:defRPr>
            </a:pPr>
            <a:endParaRPr lang="en-US"/>
          </a:p>
        </c:txPr>
        <c:crossAx val="831327024"/>
        <c:crosses val="autoZero"/>
        <c:crossBetween val="between"/>
      </c:valAx>
    </c:plotArea>
    <c:plotVisOnly val="1"/>
    <c:dispBlanksAs val="gap"/>
    <c:showDLblsOverMax val="0"/>
  </c:chart>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4362450"/>
    <xdr:ext cx="7248524" cy="557212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0.36807</cdr:x>
      <cdr:y>0.03866</cdr:y>
    </cdr:from>
    <cdr:to>
      <cdr:x>0.46649</cdr:x>
      <cdr:y>0.18959</cdr:y>
    </cdr:to>
    <cdr:sp macro="" textlink="">
      <cdr:nvSpPr>
        <cdr:cNvPr id="2" name="TextBox 1"/>
        <cdr:cNvSpPr txBox="1"/>
      </cdr:nvSpPr>
      <cdr:spPr>
        <a:xfrm xmlns:a="http://schemas.openxmlformats.org/drawingml/2006/main">
          <a:off x="3419631" y="23422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0.5046</cdr:x>
      <cdr:y>0.61197</cdr:y>
    </cdr:from>
    <cdr:to>
      <cdr:x>0.70828</cdr:x>
      <cdr:y>0.69231</cdr:y>
    </cdr:to>
    <cdr:sp macro="" textlink="">
      <cdr:nvSpPr>
        <cdr:cNvPr id="3" name="TextBox 2"/>
        <cdr:cNvSpPr txBox="1"/>
      </cdr:nvSpPr>
      <cdr:spPr>
        <a:xfrm xmlns:a="http://schemas.openxmlformats.org/drawingml/2006/main">
          <a:off x="3657601" y="3409950"/>
          <a:ext cx="1476374" cy="447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Non-methane  volatile organic</a:t>
          </a:r>
          <a:r>
            <a:rPr lang="en-GB" sz="1100" baseline="0"/>
            <a:t> compounds</a:t>
          </a:r>
          <a:endParaRPr lang="en-GB" sz="1100"/>
        </a:p>
      </cdr:txBody>
    </cdr:sp>
  </cdr:relSizeAnchor>
  <cdr:relSizeAnchor xmlns:cdr="http://schemas.openxmlformats.org/drawingml/2006/chartDrawing">
    <cdr:from>
      <cdr:x>0.48556</cdr:x>
      <cdr:y>0.49685</cdr:y>
    </cdr:from>
    <cdr:to>
      <cdr:x>0.62286</cdr:x>
      <cdr:y>0.58975</cdr:y>
    </cdr:to>
    <cdr:sp macro="" textlink="">
      <cdr:nvSpPr>
        <cdr:cNvPr id="4" name="TextBox 3"/>
        <cdr:cNvSpPr txBox="1"/>
      </cdr:nvSpPr>
      <cdr:spPr>
        <a:xfrm xmlns:a="http://schemas.openxmlformats.org/drawingml/2006/main">
          <a:off x="3519580" y="2768501"/>
          <a:ext cx="995222" cy="5176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Nitrogen</a:t>
          </a:r>
          <a:r>
            <a:rPr lang="en-GB" sz="1100" baseline="0"/>
            <a:t> oxides</a:t>
          </a:r>
        </a:p>
        <a:p xmlns:a="http://schemas.openxmlformats.org/drawingml/2006/main">
          <a:endParaRPr lang="en-GB" sz="1100"/>
        </a:p>
      </cdr:txBody>
    </cdr:sp>
  </cdr:relSizeAnchor>
  <cdr:relSizeAnchor xmlns:cdr="http://schemas.openxmlformats.org/drawingml/2006/chartDrawing">
    <cdr:from>
      <cdr:x>0.86136</cdr:x>
      <cdr:y>0.71857</cdr:y>
    </cdr:from>
    <cdr:to>
      <cdr:x>0.93615</cdr:x>
      <cdr:y>0.76754</cdr:y>
    </cdr:to>
    <cdr:sp macro="" textlink="">
      <cdr:nvSpPr>
        <cdr:cNvPr id="5" name="TextBox 4"/>
        <cdr:cNvSpPr txBox="1"/>
      </cdr:nvSpPr>
      <cdr:spPr>
        <a:xfrm xmlns:a="http://schemas.openxmlformats.org/drawingml/2006/main">
          <a:off x="6243598" y="4003974"/>
          <a:ext cx="542117" cy="2728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effectLst/>
              <a:latin typeface="+mn-lt"/>
              <a:ea typeface="+mn-ea"/>
              <a:cs typeface="+mn-cs"/>
            </a:rPr>
            <a:t>PM</a:t>
          </a:r>
          <a:r>
            <a:rPr lang="en-GB" sz="1100" baseline="-25000">
              <a:effectLst/>
              <a:latin typeface="+mn-lt"/>
              <a:ea typeface="+mn-ea"/>
              <a:cs typeface="+mn-cs"/>
            </a:rPr>
            <a:t>2.5</a:t>
          </a:r>
          <a:endParaRPr lang="en-GB">
            <a:effectLst/>
          </a:endParaRPr>
        </a:p>
      </cdr:txBody>
    </cdr:sp>
  </cdr:relSizeAnchor>
  <cdr:relSizeAnchor xmlns:cdr="http://schemas.openxmlformats.org/drawingml/2006/chartDrawing">
    <cdr:from>
      <cdr:x>0.16843</cdr:x>
      <cdr:y>0.01116</cdr:y>
    </cdr:from>
    <cdr:to>
      <cdr:x>0.93281</cdr:x>
      <cdr:y>0.10777</cdr:y>
    </cdr:to>
    <cdr:sp macro="" textlink="">
      <cdr:nvSpPr>
        <cdr:cNvPr id="7" name="TextBox 6"/>
        <cdr:cNvSpPr txBox="1"/>
      </cdr:nvSpPr>
      <cdr:spPr>
        <a:xfrm xmlns:a="http://schemas.openxmlformats.org/drawingml/2006/main">
          <a:off x="1217678" y="60159"/>
          <a:ext cx="5526021" cy="5208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400" b="1"/>
            <a:t>Index of air</a:t>
          </a:r>
          <a:r>
            <a:rPr lang="en-GB" sz="1400" b="1" baseline="0"/>
            <a:t> pollutant emissions from transport </a:t>
          </a:r>
          <a:r>
            <a:rPr lang="en-GB" sz="1400" b="1" baseline="0">
              <a:effectLst/>
              <a:latin typeface="+mn-lt"/>
              <a:ea typeface="+mn-ea"/>
              <a:cs typeface="+mn-cs"/>
            </a:rPr>
            <a:t>in Scotland, </a:t>
          </a:r>
        </a:p>
        <a:p xmlns:a="http://schemas.openxmlformats.org/drawingml/2006/main">
          <a:pPr algn="ctr"/>
          <a:r>
            <a:rPr lang="en-GB" sz="1400" b="1" baseline="0">
              <a:effectLst/>
              <a:latin typeface="+mn-lt"/>
              <a:ea typeface="+mn-ea"/>
              <a:cs typeface="+mn-cs"/>
            </a:rPr>
            <a:t>1990-2017  (1990=100) </a:t>
          </a:r>
          <a:endParaRPr lang="en-GB" sz="1400" b="1"/>
        </a:p>
      </cdr:txBody>
    </cdr:sp>
  </cdr:relSizeAnchor>
  <cdr:relSizeAnchor xmlns:cdr="http://schemas.openxmlformats.org/drawingml/2006/chartDrawing">
    <cdr:from>
      <cdr:x>0.34573</cdr:x>
      <cdr:y>0.67197</cdr:y>
    </cdr:from>
    <cdr:to>
      <cdr:x>0.41393</cdr:x>
      <cdr:y>0.72303</cdr:y>
    </cdr:to>
    <cdr:sp macro="" textlink="">
      <cdr:nvSpPr>
        <cdr:cNvPr id="6" name="TextBox 5"/>
        <cdr:cNvSpPr txBox="1"/>
      </cdr:nvSpPr>
      <cdr:spPr>
        <a:xfrm xmlns:a="http://schemas.openxmlformats.org/drawingml/2006/main">
          <a:off x="2506044" y="3744297"/>
          <a:ext cx="494350" cy="2845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Lead</a:t>
          </a:r>
        </a:p>
      </cdr:txBody>
    </cdr:sp>
  </cdr:relSizeAnchor>
  <cdr:relSizeAnchor xmlns:cdr="http://schemas.openxmlformats.org/drawingml/2006/chartDrawing">
    <cdr:from>
      <cdr:x>0.02082</cdr:x>
      <cdr:y>0.04039</cdr:y>
    </cdr:from>
    <cdr:to>
      <cdr:x>0.11289</cdr:x>
      <cdr:y>0.08813</cdr:y>
    </cdr:to>
    <cdr:sp macro="" textlink="">
      <cdr:nvSpPr>
        <cdr:cNvPr id="9" name="TextBox 8"/>
        <cdr:cNvSpPr txBox="1"/>
      </cdr:nvSpPr>
      <cdr:spPr>
        <a:xfrm xmlns:a="http://schemas.openxmlformats.org/drawingml/2006/main">
          <a:off x="193476" y="245567"/>
          <a:ext cx="855762" cy="2902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400" b="1"/>
            <a:t>Figure 13.1</a:t>
          </a:r>
        </a:p>
      </cdr:txBody>
    </cdr:sp>
  </cdr:relSizeAnchor>
  <cdr:relSizeAnchor xmlns:cdr="http://schemas.openxmlformats.org/drawingml/2006/chartDrawing">
    <cdr:from>
      <cdr:x>0.66754</cdr:x>
      <cdr:y>0.45812</cdr:y>
    </cdr:from>
    <cdr:to>
      <cdr:x>0.73718</cdr:x>
      <cdr:y>0.51111</cdr:y>
    </cdr:to>
    <cdr:cxnSp macro="">
      <cdr:nvCxnSpPr>
        <cdr:cNvPr id="10" name="Straight Arrow Connector 9"/>
        <cdr:cNvCxnSpPr/>
      </cdr:nvCxnSpPr>
      <cdr:spPr>
        <a:xfrm xmlns:a="http://schemas.openxmlformats.org/drawingml/2006/main" flipH="1">
          <a:off x="4838711" y="2552719"/>
          <a:ext cx="504787" cy="295267"/>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0.72667</cdr:x>
      <cdr:y>0.42051</cdr:y>
    </cdr:from>
    <cdr:to>
      <cdr:x>0.78891</cdr:x>
      <cdr:y>0.47959</cdr:y>
    </cdr:to>
    <cdr:pic>
      <cdr:nvPicPr>
        <cdr:cNvPr id="1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267316" y="2343151"/>
          <a:ext cx="451148" cy="329202"/>
        </a:xfrm>
        <a:prstGeom xmlns:a="http://schemas.openxmlformats.org/drawingml/2006/main" prst="rect">
          <a:avLst/>
        </a:prstGeom>
      </cdr:spPr>
    </cdr:pic>
  </cdr:relSizeAnchor>
  <cdr:relSizeAnchor xmlns:cdr="http://schemas.openxmlformats.org/drawingml/2006/chartDrawing">
    <cdr:from>
      <cdr:x>0.89875</cdr:x>
      <cdr:y>0.68718</cdr:y>
    </cdr:from>
    <cdr:to>
      <cdr:x>0.91196</cdr:x>
      <cdr:y>0.71857</cdr:y>
    </cdr:to>
    <cdr:cxnSp macro="">
      <cdr:nvCxnSpPr>
        <cdr:cNvPr id="14" name="Straight Arrow Connector 13"/>
        <cdr:cNvCxnSpPr>
          <a:stCxn xmlns:a="http://schemas.openxmlformats.org/drawingml/2006/main" id="5" idx="0"/>
        </cdr:cNvCxnSpPr>
      </cdr:nvCxnSpPr>
      <cdr:spPr>
        <a:xfrm xmlns:a="http://schemas.openxmlformats.org/drawingml/2006/main" flipV="1">
          <a:off x="6514620" y="3829065"/>
          <a:ext cx="95753" cy="174909"/>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0</xdr:col>
      <xdr:colOff>28576</xdr:colOff>
      <xdr:row>0</xdr:row>
      <xdr:rowOff>0</xdr:rowOff>
    </xdr:from>
    <xdr:to>
      <xdr:col>9</xdr:col>
      <xdr:colOff>95250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29</xdr:row>
      <xdr:rowOff>152400</xdr:rowOff>
    </xdr:from>
    <xdr:to>
      <xdr:col>9</xdr:col>
      <xdr:colOff>161925</xdr:colOff>
      <xdr:row>54</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1052</xdr:colOff>
      <xdr:row>40</xdr:row>
      <xdr:rowOff>1868</xdr:rowOff>
    </xdr:from>
    <xdr:to>
      <xdr:col>14</xdr:col>
      <xdr:colOff>533400</xdr:colOff>
      <xdr:row>182</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195407</xdr:colOff>
      <xdr:row>183</xdr:row>
      <xdr:rowOff>64077</xdr:rowOff>
    </xdr:from>
    <xdr:to>
      <xdr:col>15</xdr:col>
      <xdr:colOff>276225</xdr:colOff>
      <xdr:row>206</xdr:row>
      <xdr:rowOff>84859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74451</xdr:colOff>
      <xdr:row>40</xdr:row>
      <xdr:rowOff>57898</xdr:rowOff>
    </xdr:from>
    <xdr:to>
      <xdr:col>14</xdr:col>
      <xdr:colOff>504265</xdr:colOff>
      <xdr:row>183</xdr:row>
      <xdr:rowOff>67236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274969</xdr:colOff>
      <xdr:row>184</xdr:row>
      <xdr:rowOff>17572</xdr:rowOff>
    </xdr:from>
    <xdr:to>
      <xdr:col>15</xdr:col>
      <xdr:colOff>361389</xdr:colOff>
      <xdr:row>207</xdr:row>
      <xdr:rowOff>38354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xdr:colOff>
      <xdr:row>1</xdr:row>
      <xdr:rowOff>0</xdr:rowOff>
    </xdr:from>
    <xdr:to>
      <xdr:col>15</xdr:col>
      <xdr:colOff>1</xdr:colOff>
      <xdr:row>30</xdr:row>
      <xdr:rowOff>142609</xdr:rowOff>
    </xdr:to>
    <xdr:graphicFrame macro="">
      <xdr:nvGraphicFramePr>
        <xdr:cNvPr id="2" name="Chart 1">
          <a:extLst>
            <a:ext uri="{FF2B5EF4-FFF2-40B4-BE49-F238E27FC236}">
              <a16:creationId xmlns:a16="http://schemas.microsoft.com/office/drawing/2014/main" id="{00000000-0008-0000-0600-000003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gov.uk/electric-bike-rules" TargetMode="External"/><Relationship Id="rId7" Type="http://schemas.openxmlformats.org/officeDocument/2006/relationships/printerSettings" Target="../printerSettings/printerSettings10.bin"/><Relationship Id="rId2" Type="http://schemas.openxmlformats.org/officeDocument/2006/relationships/hyperlink" Target="https://www.gov.uk/government/publications/plug-in-car-grant-changes-to-grant-level-november-2018/upcoming-changes-to-the-plug-in-car-grant" TargetMode="External"/><Relationship Id="rId1" Type="http://schemas.openxmlformats.org/officeDocument/2006/relationships/hyperlink" Target="https://www.gov.uk/plug-in-car-van-grants/eligibility" TargetMode="External"/><Relationship Id="rId6" Type="http://schemas.openxmlformats.org/officeDocument/2006/relationships/hyperlink" Target="https://www.gov.uk/electric-bike-rules" TargetMode="External"/><Relationship Id="rId5" Type="http://schemas.openxmlformats.org/officeDocument/2006/relationships/hyperlink" Target="https://www.gov.uk/government/publications/plug-in-car-grant-changes-to-grant-level-november-2018/upcoming-changes-to-the-plug-in-car-grant" TargetMode="External"/><Relationship Id="rId4" Type="http://schemas.openxmlformats.org/officeDocument/2006/relationships/hyperlink" Target="https://www.gov.uk/plug-in-car-van-grants/eligibility"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k-air.defra.gov.uk/assets/documents/reports/cat09/1910031755_DA_Air_Pollutant_Inventories_1990-2017_Issue_1.1.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transport.gov.scot/media/45659/sct09199659921.pdf" TargetMode="External"/><Relationship Id="rId2" Type="http://schemas.openxmlformats.org/officeDocument/2006/relationships/hyperlink" Target="http://uk-air.defra.gov.uk/reports/cat09/1906110855_DA_GHGI_1990-2017_Issue1.1.xlsb" TargetMode="External"/><Relationship Id="rId1" Type="http://schemas.openxmlformats.org/officeDocument/2006/relationships/hyperlink" Target="http://uk-air.defra.gov.uk/reports/cat09/1906110855_DA_GHGI_1990-2017_Issue1.1.xlsb"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uk-air.defra.gov.uk/reports/cat09/1906110855_DA_GHGI_1990-2017_Issue1.1.xlsb" TargetMode="External"/><Relationship Id="rId1" Type="http://schemas.openxmlformats.org/officeDocument/2006/relationships/hyperlink" Target="https://assets.publishing.service.gov.uk/government/uploads/system/uploads/attachment_data/file/806027/Conversion-Factors-2019-Full-set-for-advanced-users.xls" TargetMode="External"/><Relationship Id="rId4"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gov.uk/government/publications/new-car-carbon-dioxide-emissions" TargetMode="External"/><Relationship Id="rId1" Type="http://schemas.openxmlformats.org/officeDocument/2006/relationships/hyperlink" Target="https://www.gov.uk/transport-statistics-notes-and-guidance-vehicle-licensing" TargetMode="External"/><Relationship Id="rId4"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gov.uk/government/publications/new-car-carbon-dioxide-emissions" TargetMode="External"/><Relationship Id="rId1" Type="http://schemas.openxmlformats.org/officeDocument/2006/relationships/hyperlink" Target="https://www.gov.uk/transport-statistics-notes-and-guidance-vehicle-licensing"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abSelected="1" workbookViewId="0">
      <selection activeCell="B17" sqref="B17"/>
    </sheetView>
  </sheetViews>
  <sheetFormatPr defaultRowHeight="12.75" x14ac:dyDescent="0.2"/>
  <cols>
    <col min="1" max="1" width="15.140625" customWidth="1"/>
  </cols>
  <sheetData>
    <row r="1" spans="1:2" ht="20.25" x14ac:dyDescent="0.3">
      <c r="A1" s="182" t="s">
        <v>277</v>
      </c>
      <c r="B1" s="183"/>
    </row>
    <row r="2" spans="1:2" ht="15" x14ac:dyDescent="0.2">
      <c r="A2" s="184" t="s">
        <v>286</v>
      </c>
      <c r="B2" s="185" t="s">
        <v>288</v>
      </c>
    </row>
    <row r="3" spans="1:2" s="113" customFormat="1" ht="15" x14ac:dyDescent="0.2">
      <c r="A3" s="184" t="s">
        <v>287</v>
      </c>
      <c r="B3" s="185" t="s">
        <v>289</v>
      </c>
    </row>
    <row r="4" spans="1:2" s="113" customFormat="1" ht="15" x14ac:dyDescent="0.2">
      <c r="A4" s="184" t="s">
        <v>290</v>
      </c>
      <c r="B4" s="185" t="s">
        <v>291</v>
      </c>
    </row>
    <row r="5" spans="1:2" ht="15" x14ac:dyDescent="0.2">
      <c r="A5" s="184" t="s">
        <v>278</v>
      </c>
      <c r="B5" s="185" t="s">
        <v>292</v>
      </c>
    </row>
    <row r="6" spans="1:2" ht="15" x14ac:dyDescent="0.2">
      <c r="A6" s="184" t="s">
        <v>279</v>
      </c>
      <c r="B6" s="185" t="s">
        <v>293</v>
      </c>
    </row>
    <row r="7" spans="1:2" ht="15" x14ac:dyDescent="0.2">
      <c r="A7" s="184" t="s">
        <v>280</v>
      </c>
      <c r="B7" s="185" t="s">
        <v>294</v>
      </c>
    </row>
    <row r="8" spans="1:2" ht="15" x14ac:dyDescent="0.2">
      <c r="A8" s="184" t="s">
        <v>281</v>
      </c>
      <c r="B8" s="185" t="s">
        <v>330</v>
      </c>
    </row>
    <row r="9" spans="1:2" ht="15" x14ac:dyDescent="0.2">
      <c r="A9" s="184" t="s">
        <v>305</v>
      </c>
      <c r="B9" s="185" t="s">
        <v>295</v>
      </c>
    </row>
    <row r="10" spans="1:2" s="113" customFormat="1" ht="15" x14ac:dyDescent="0.2">
      <c r="A10" s="184" t="s">
        <v>306</v>
      </c>
      <c r="B10" s="185" t="s">
        <v>295</v>
      </c>
    </row>
    <row r="11" spans="1:2" ht="15" x14ac:dyDescent="0.2">
      <c r="A11" s="184" t="s">
        <v>282</v>
      </c>
      <c r="B11" s="185" t="s">
        <v>331</v>
      </c>
    </row>
    <row r="12" spans="1:2" ht="15" x14ac:dyDescent="0.2">
      <c r="A12" s="184" t="s">
        <v>283</v>
      </c>
      <c r="B12" s="185" t="s">
        <v>332</v>
      </c>
    </row>
    <row r="13" spans="1:2" ht="15" x14ac:dyDescent="0.2">
      <c r="A13" s="184" t="s">
        <v>284</v>
      </c>
      <c r="B13" s="185" t="s">
        <v>333</v>
      </c>
    </row>
    <row r="14" spans="1:2" ht="15" x14ac:dyDescent="0.2">
      <c r="A14" s="184" t="s">
        <v>285</v>
      </c>
      <c r="B14" s="185" t="s">
        <v>334</v>
      </c>
    </row>
    <row r="15" spans="1:2" ht="15" x14ac:dyDescent="0.2">
      <c r="A15" s="184" t="s">
        <v>531</v>
      </c>
      <c r="B15" s="185" t="s">
        <v>536</v>
      </c>
    </row>
    <row r="16" spans="1:2" ht="15" x14ac:dyDescent="0.2">
      <c r="A16" s="184" t="s">
        <v>532</v>
      </c>
      <c r="B16" s="185" t="s">
        <v>534</v>
      </c>
    </row>
    <row r="17" spans="1:2" ht="15" x14ac:dyDescent="0.2">
      <c r="A17" s="184" t="s">
        <v>533</v>
      </c>
      <c r="B17" s="185" t="s">
        <v>535</v>
      </c>
    </row>
  </sheetData>
  <hyperlinks>
    <hyperlink ref="A2" location="'Table 13.1a'!A1" display="Table 13.1a"/>
    <hyperlink ref="A3" location="'Table 13.1b'!A1" display="Table 13.1b"/>
    <hyperlink ref="A4" location="'Table 13.1c'!A1" display="Table 13.1c"/>
    <hyperlink ref="A5" location="'T13.2-13.4'!A1" display="Table 13.2"/>
    <hyperlink ref="A6" location="'T13.2-13.4'!A1" display="Table 13.3"/>
    <hyperlink ref="A7" location="'T13.2-13.4'!A1" display="Table 13.4"/>
    <hyperlink ref="A8" location="T13.5!A1" display="Table 13.5"/>
    <hyperlink ref="A11" location="'T13.7-13.8'!A1" display="Table 13.7"/>
    <hyperlink ref="A12" location="'T13.7-13.8'!A1" display="Table 13.8"/>
    <hyperlink ref="A13" location="'T13.9-13.10'!A1" display="Table 13.9"/>
    <hyperlink ref="A14" location="'T13.9-13.10'!A1" display="Table 13.10"/>
    <hyperlink ref="A9" location="T13.6a!A1" display="Table 13.6a"/>
    <hyperlink ref="A10" location="T13.6b!A1" display="Table 13.6b"/>
    <hyperlink ref="A15:A17" location="'T13.9-13.10'!A1" display="Table 13.10"/>
    <hyperlink ref="A15" location="T13.11!A1" display="Table 13.11"/>
    <hyperlink ref="A16" location="T13.12!A1" display="Table 13.12"/>
    <hyperlink ref="A17" location="T13.13!A1" display="Table 13.13"/>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113"/>
  <sheetViews>
    <sheetView zoomScale="70" zoomScaleNormal="70" workbookViewId="0">
      <selection activeCell="S101" sqref="S101:V104"/>
    </sheetView>
  </sheetViews>
  <sheetFormatPr defaultRowHeight="12.75" x14ac:dyDescent="0.2"/>
  <cols>
    <col min="1" max="1" width="12.28515625" customWidth="1"/>
    <col min="2" max="2" width="16.5703125" customWidth="1"/>
    <col min="3" max="3" width="11.140625" customWidth="1"/>
    <col min="4" max="4" width="10.85546875" customWidth="1"/>
    <col min="5" max="5" width="12.42578125" customWidth="1"/>
    <col min="6" max="6" width="11.28515625" customWidth="1"/>
    <col min="7" max="8" width="12.42578125" customWidth="1"/>
    <col min="9" max="9" width="13.42578125" customWidth="1"/>
    <col min="10" max="10" width="15.5703125" customWidth="1"/>
    <col min="11" max="11" width="12.5703125" customWidth="1"/>
    <col min="12" max="12" width="13.85546875" customWidth="1"/>
    <col min="13" max="13" width="15.28515625" customWidth="1"/>
    <col min="14" max="14" width="11.42578125" customWidth="1"/>
    <col min="15" max="15" width="12" customWidth="1"/>
    <col min="16" max="16" width="11.140625" customWidth="1"/>
    <col min="17" max="17" width="11" customWidth="1"/>
    <col min="18" max="18" width="12" customWidth="1"/>
    <col min="19" max="19" width="11.28515625" customWidth="1"/>
    <col min="22" max="22" width="12.140625" customWidth="1"/>
  </cols>
  <sheetData>
    <row r="1" spans="1:19" ht="26.25" x14ac:dyDescent="0.2">
      <c r="A1" s="436" t="s">
        <v>476</v>
      </c>
      <c r="B1" s="43"/>
      <c r="C1" s="43"/>
      <c r="D1" s="43"/>
      <c r="E1" s="43"/>
      <c r="F1" s="42"/>
      <c r="G1" s="42"/>
      <c r="H1" s="42"/>
      <c r="I1" s="42"/>
      <c r="J1" s="42"/>
      <c r="K1" s="42"/>
      <c r="L1" s="42"/>
    </row>
    <row r="2" spans="1:19" ht="18.75" thickBot="1" x14ac:dyDescent="0.3">
      <c r="A2" s="44"/>
      <c r="B2" s="44"/>
      <c r="C2" s="44"/>
      <c r="D2" s="44"/>
      <c r="E2" s="44"/>
      <c r="F2" s="44"/>
      <c r="G2" s="44"/>
      <c r="H2" s="44"/>
      <c r="I2" s="44"/>
      <c r="J2" s="44"/>
      <c r="K2" s="44"/>
      <c r="L2" s="45"/>
      <c r="M2" s="44"/>
      <c r="N2" s="44"/>
      <c r="O2" s="44"/>
      <c r="S2" s="437" t="s">
        <v>50</v>
      </c>
    </row>
    <row r="3" spans="1:19" s="113" customFormat="1" ht="15.75" x14ac:dyDescent="0.25">
      <c r="A3" s="246"/>
      <c r="B3" s="246"/>
      <c r="C3" s="480" t="s">
        <v>460</v>
      </c>
      <c r="D3" s="480"/>
      <c r="E3" s="474" t="s">
        <v>461</v>
      </c>
      <c r="F3" s="474" t="s">
        <v>360</v>
      </c>
      <c r="G3" s="474" t="s">
        <v>53</v>
      </c>
      <c r="H3" s="474" t="s">
        <v>361</v>
      </c>
      <c r="I3" s="474" t="s">
        <v>462</v>
      </c>
      <c r="J3" s="474" t="s">
        <v>463</v>
      </c>
      <c r="K3" s="474" t="s">
        <v>464</v>
      </c>
      <c r="L3" s="474" t="s">
        <v>465</v>
      </c>
      <c r="M3" s="474" t="s">
        <v>466</v>
      </c>
      <c r="N3" s="474" t="s">
        <v>362</v>
      </c>
      <c r="O3" s="474" t="s">
        <v>363</v>
      </c>
      <c r="P3" s="474" t="s">
        <v>182</v>
      </c>
      <c r="Q3" s="474" t="s">
        <v>190</v>
      </c>
      <c r="R3" s="474" t="s">
        <v>467</v>
      </c>
      <c r="S3" s="474" t="s">
        <v>35</v>
      </c>
    </row>
    <row r="4" spans="1:19" s="113" customFormat="1" ht="99" customHeight="1" thickBot="1" x14ac:dyDescent="0.3">
      <c r="A4" s="247" t="s">
        <v>51</v>
      </c>
      <c r="B4" s="247" t="s">
        <v>52</v>
      </c>
      <c r="C4" s="427" t="s">
        <v>364</v>
      </c>
      <c r="D4" s="427" t="s">
        <v>365</v>
      </c>
      <c r="E4" s="475"/>
      <c r="F4" s="475"/>
      <c r="G4" s="475"/>
      <c r="H4" s="475"/>
      <c r="I4" s="475"/>
      <c r="J4" s="475"/>
      <c r="K4" s="475"/>
      <c r="L4" s="475"/>
      <c r="M4" s="475"/>
      <c r="N4" s="475"/>
      <c r="O4" s="475"/>
      <c r="P4" s="475"/>
      <c r="Q4" s="475"/>
      <c r="R4" s="475"/>
      <c r="S4" s="475"/>
    </row>
    <row r="5" spans="1:19" s="113" customFormat="1" ht="18" x14ac:dyDescent="0.25">
      <c r="A5" s="421">
        <v>2011</v>
      </c>
      <c r="B5" s="421" t="s">
        <v>54</v>
      </c>
      <c r="C5" s="422">
        <v>14</v>
      </c>
      <c r="D5" s="422">
        <v>0</v>
      </c>
      <c r="E5" s="421">
        <v>28</v>
      </c>
      <c r="F5" s="421">
        <v>0</v>
      </c>
      <c r="G5" s="421">
        <v>0</v>
      </c>
      <c r="H5" s="422">
        <v>42</v>
      </c>
      <c r="I5" s="421">
        <v>0</v>
      </c>
      <c r="J5" s="421">
        <v>4</v>
      </c>
      <c r="K5" s="421">
        <v>4</v>
      </c>
      <c r="L5" s="421">
        <v>0</v>
      </c>
      <c r="M5" s="421">
        <v>14</v>
      </c>
      <c r="N5" s="421">
        <v>0</v>
      </c>
      <c r="O5" s="421">
        <v>14</v>
      </c>
      <c r="P5" s="421">
        <v>0</v>
      </c>
      <c r="Q5" s="421">
        <v>0</v>
      </c>
      <c r="R5" s="421">
        <v>4</v>
      </c>
      <c r="S5" s="422">
        <v>64</v>
      </c>
    </row>
    <row r="6" spans="1:19" s="113" customFormat="1" ht="15.75" customHeight="1" x14ac:dyDescent="0.25">
      <c r="A6" s="421">
        <v>2011</v>
      </c>
      <c r="B6" s="421" t="s">
        <v>55</v>
      </c>
      <c r="C6" s="422">
        <v>37</v>
      </c>
      <c r="D6" s="422">
        <v>0</v>
      </c>
      <c r="E6" s="421">
        <v>0</v>
      </c>
      <c r="F6" s="421">
        <v>0</v>
      </c>
      <c r="G6" s="421">
        <v>0</v>
      </c>
      <c r="H6" s="422">
        <v>37</v>
      </c>
      <c r="I6" s="421">
        <v>0</v>
      </c>
      <c r="J6" s="421">
        <v>1</v>
      </c>
      <c r="K6" s="421">
        <v>1</v>
      </c>
      <c r="L6" s="421">
        <v>0</v>
      </c>
      <c r="M6" s="421">
        <v>4</v>
      </c>
      <c r="N6" s="421">
        <v>0</v>
      </c>
      <c r="O6" s="421">
        <v>4</v>
      </c>
      <c r="P6" s="421">
        <v>0</v>
      </c>
      <c r="Q6" s="421">
        <v>0</v>
      </c>
      <c r="R6" s="421">
        <v>3</v>
      </c>
      <c r="S6" s="422">
        <v>45</v>
      </c>
    </row>
    <row r="7" spans="1:19" ht="18" x14ac:dyDescent="0.25">
      <c r="A7" s="421">
        <v>2011</v>
      </c>
      <c r="B7" s="421" t="s">
        <v>56</v>
      </c>
      <c r="C7" s="422">
        <v>14</v>
      </c>
      <c r="D7" s="422">
        <v>0</v>
      </c>
      <c r="E7" s="421">
        <v>2</v>
      </c>
      <c r="F7" s="421">
        <v>0</v>
      </c>
      <c r="G7" s="421">
        <v>0</v>
      </c>
      <c r="H7" s="422">
        <v>16</v>
      </c>
      <c r="I7" s="421">
        <v>0</v>
      </c>
      <c r="J7" s="421">
        <v>3</v>
      </c>
      <c r="K7" s="421">
        <v>3</v>
      </c>
      <c r="L7" s="421">
        <v>0</v>
      </c>
      <c r="M7" s="421">
        <v>1</v>
      </c>
      <c r="N7" s="421">
        <v>0</v>
      </c>
      <c r="O7" s="421">
        <v>1</v>
      </c>
      <c r="P7" s="421">
        <v>0</v>
      </c>
      <c r="Q7" s="421">
        <v>0</v>
      </c>
      <c r="R7" s="421">
        <v>0</v>
      </c>
      <c r="S7" s="422">
        <v>20</v>
      </c>
    </row>
    <row r="8" spans="1:19" ht="18" x14ac:dyDescent="0.25">
      <c r="A8" s="421">
        <v>2011</v>
      </c>
      <c r="B8" s="421" t="s">
        <v>57</v>
      </c>
      <c r="C8" s="422">
        <v>5</v>
      </c>
      <c r="D8" s="422">
        <v>0</v>
      </c>
      <c r="E8" s="421">
        <v>0</v>
      </c>
      <c r="F8" s="421">
        <v>0</v>
      </c>
      <c r="G8" s="421">
        <v>0</v>
      </c>
      <c r="H8" s="422">
        <v>5</v>
      </c>
      <c r="I8" s="421">
        <v>0</v>
      </c>
      <c r="J8" s="421">
        <v>3</v>
      </c>
      <c r="K8" s="421">
        <v>3</v>
      </c>
      <c r="L8" s="421">
        <v>1</v>
      </c>
      <c r="M8" s="421">
        <v>10</v>
      </c>
      <c r="N8" s="421">
        <v>0</v>
      </c>
      <c r="O8" s="421">
        <v>11</v>
      </c>
      <c r="P8" s="421">
        <v>0</v>
      </c>
      <c r="Q8" s="421">
        <v>0</v>
      </c>
      <c r="R8" s="421">
        <v>4</v>
      </c>
      <c r="S8" s="422">
        <v>23</v>
      </c>
    </row>
    <row r="9" spans="1:19" s="113" customFormat="1" ht="9.75" customHeight="1" x14ac:dyDescent="0.25">
      <c r="A9" s="421"/>
      <c r="B9" s="421"/>
      <c r="C9" s="422"/>
      <c r="D9" s="422"/>
      <c r="E9" s="421"/>
      <c r="F9" s="421"/>
      <c r="G9" s="421"/>
      <c r="H9" s="422"/>
      <c r="I9" s="421"/>
      <c r="J9" s="421"/>
      <c r="K9" s="421"/>
      <c r="L9" s="421"/>
      <c r="M9" s="421"/>
      <c r="N9" s="421"/>
      <c r="O9" s="421"/>
      <c r="P9" s="421"/>
      <c r="Q9" s="421"/>
      <c r="R9" s="421"/>
      <c r="S9" s="422"/>
    </row>
    <row r="10" spans="1:19" ht="18" x14ac:dyDescent="0.25">
      <c r="A10" s="421">
        <v>2012</v>
      </c>
      <c r="B10" s="421" t="s">
        <v>54</v>
      </c>
      <c r="C10" s="422">
        <v>25</v>
      </c>
      <c r="D10" s="422">
        <v>0</v>
      </c>
      <c r="E10" s="421">
        <v>1</v>
      </c>
      <c r="F10" s="421">
        <v>0</v>
      </c>
      <c r="G10" s="421">
        <v>0</v>
      </c>
      <c r="H10" s="422">
        <v>26</v>
      </c>
      <c r="I10" s="421">
        <v>0</v>
      </c>
      <c r="J10" s="421">
        <v>1</v>
      </c>
      <c r="K10" s="421">
        <v>1</v>
      </c>
      <c r="L10" s="421">
        <v>0</v>
      </c>
      <c r="M10" s="421">
        <v>9</v>
      </c>
      <c r="N10" s="421">
        <v>0</v>
      </c>
      <c r="O10" s="421">
        <v>9</v>
      </c>
      <c r="P10" s="421">
        <v>0</v>
      </c>
      <c r="Q10" s="421">
        <v>0</v>
      </c>
      <c r="R10" s="421">
        <v>2</v>
      </c>
      <c r="S10" s="422">
        <v>38</v>
      </c>
    </row>
    <row r="11" spans="1:19" ht="18" x14ac:dyDescent="0.25">
      <c r="A11" s="421">
        <v>2012</v>
      </c>
      <c r="B11" s="421" t="s">
        <v>55</v>
      </c>
      <c r="C11" s="422">
        <v>23</v>
      </c>
      <c r="D11" s="422">
        <v>12</v>
      </c>
      <c r="E11" s="421">
        <v>0</v>
      </c>
      <c r="F11" s="421">
        <v>0</v>
      </c>
      <c r="G11" s="421">
        <v>13</v>
      </c>
      <c r="H11" s="422">
        <v>48</v>
      </c>
      <c r="I11" s="421">
        <v>0</v>
      </c>
      <c r="J11" s="421">
        <v>3</v>
      </c>
      <c r="K11" s="421">
        <v>3</v>
      </c>
      <c r="L11" s="421">
        <v>5</v>
      </c>
      <c r="M11" s="421">
        <v>0</v>
      </c>
      <c r="N11" s="421">
        <v>0</v>
      </c>
      <c r="O11" s="421">
        <v>5</v>
      </c>
      <c r="P11" s="421">
        <v>0</v>
      </c>
      <c r="Q11" s="421">
        <v>0</v>
      </c>
      <c r="R11" s="421">
        <v>8</v>
      </c>
      <c r="S11" s="422">
        <v>64</v>
      </c>
    </row>
    <row r="12" spans="1:19" ht="18" x14ac:dyDescent="0.25">
      <c r="A12" s="421">
        <v>2012</v>
      </c>
      <c r="B12" s="421" t="s">
        <v>56</v>
      </c>
      <c r="C12" s="422">
        <v>16</v>
      </c>
      <c r="D12" s="422">
        <v>18</v>
      </c>
      <c r="E12" s="421">
        <v>0</v>
      </c>
      <c r="F12" s="421">
        <v>0</v>
      </c>
      <c r="G12" s="421">
        <v>1</v>
      </c>
      <c r="H12" s="422">
        <v>35</v>
      </c>
      <c r="I12" s="421">
        <v>0</v>
      </c>
      <c r="J12" s="421">
        <v>0</v>
      </c>
      <c r="K12" s="421">
        <v>0</v>
      </c>
      <c r="L12" s="421">
        <v>25</v>
      </c>
      <c r="M12" s="421">
        <v>5</v>
      </c>
      <c r="N12" s="421">
        <v>0</v>
      </c>
      <c r="O12" s="421">
        <v>30</v>
      </c>
      <c r="P12" s="421">
        <v>0</v>
      </c>
      <c r="Q12" s="421">
        <v>0</v>
      </c>
      <c r="R12" s="421">
        <v>1</v>
      </c>
      <c r="S12" s="422">
        <v>66</v>
      </c>
    </row>
    <row r="13" spans="1:19" ht="15" customHeight="1" x14ac:dyDescent="0.25">
      <c r="A13" s="421">
        <v>2012</v>
      </c>
      <c r="B13" s="421" t="s">
        <v>57</v>
      </c>
      <c r="C13" s="422">
        <v>33</v>
      </c>
      <c r="D13" s="422">
        <v>7</v>
      </c>
      <c r="E13" s="421">
        <v>3</v>
      </c>
      <c r="F13" s="421">
        <v>0</v>
      </c>
      <c r="G13" s="421">
        <v>1</v>
      </c>
      <c r="H13" s="422">
        <v>44</v>
      </c>
      <c r="I13" s="421">
        <v>0</v>
      </c>
      <c r="J13" s="421">
        <v>0</v>
      </c>
      <c r="K13" s="421">
        <v>0</v>
      </c>
      <c r="L13" s="421">
        <v>11</v>
      </c>
      <c r="M13" s="421">
        <v>0</v>
      </c>
      <c r="N13" s="421">
        <v>0</v>
      </c>
      <c r="O13" s="421">
        <v>11</v>
      </c>
      <c r="P13" s="421">
        <v>0</v>
      </c>
      <c r="Q13" s="421">
        <v>0</v>
      </c>
      <c r="R13" s="421">
        <v>1</v>
      </c>
      <c r="S13" s="422">
        <v>56</v>
      </c>
    </row>
    <row r="14" spans="1:19" s="113" customFormat="1" ht="10.5" customHeight="1" x14ac:dyDescent="0.25">
      <c r="A14" s="421"/>
      <c r="B14" s="421"/>
      <c r="C14" s="422"/>
      <c r="D14" s="422"/>
      <c r="E14" s="421"/>
      <c r="F14" s="421"/>
      <c r="G14" s="421"/>
      <c r="H14" s="422"/>
      <c r="I14" s="421"/>
      <c r="J14" s="421"/>
      <c r="K14" s="421"/>
      <c r="L14" s="421"/>
      <c r="M14" s="421"/>
      <c r="N14" s="421"/>
      <c r="O14" s="421"/>
      <c r="P14" s="421"/>
      <c r="Q14" s="421"/>
      <c r="R14" s="421"/>
      <c r="S14" s="422"/>
    </row>
    <row r="15" spans="1:19" ht="18" x14ac:dyDescent="0.25">
      <c r="A15" s="421">
        <v>2013</v>
      </c>
      <c r="B15" s="421" t="s">
        <v>54</v>
      </c>
      <c r="C15" s="422">
        <v>12</v>
      </c>
      <c r="D15" s="422">
        <v>14</v>
      </c>
      <c r="E15" s="421">
        <v>0</v>
      </c>
      <c r="F15" s="421">
        <v>0</v>
      </c>
      <c r="G15" s="421">
        <v>0</v>
      </c>
      <c r="H15" s="422">
        <v>26</v>
      </c>
      <c r="I15" s="421">
        <v>0</v>
      </c>
      <c r="J15" s="421">
        <v>0</v>
      </c>
      <c r="K15" s="421">
        <v>0</v>
      </c>
      <c r="L15" s="421">
        <v>4</v>
      </c>
      <c r="M15" s="421">
        <v>0</v>
      </c>
      <c r="N15" s="421">
        <v>0</v>
      </c>
      <c r="O15" s="421">
        <v>4</v>
      </c>
      <c r="P15" s="421">
        <v>0</v>
      </c>
      <c r="Q15" s="421">
        <v>0</v>
      </c>
      <c r="R15" s="421">
        <v>0</v>
      </c>
      <c r="S15" s="422">
        <v>30</v>
      </c>
    </row>
    <row r="16" spans="1:19" ht="18" x14ac:dyDescent="0.25">
      <c r="A16" s="421">
        <v>2013</v>
      </c>
      <c r="B16" s="421" t="s">
        <v>55</v>
      </c>
      <c r="C16" s="422">
        <v>50</v>
      </c>
      <c r="D16" s="422">
        <v>16</v>
      </c>
      <c r="E16" s="421">
        <v>1</v>
      </c>
      <c r="F16" s="421">
        <v>0</v>
      </c>
      <c r="G16" s="421">
        <v>0</v>
      </c>
      <c r="H16" s="422">
        <v>67</v>
      </c>
      <c r="I16" s="421">
        <v>0</v>
      </c>
      <c r="J16" s="421">
        <v>1</v>
      </c>
      <c r="K16" s="421">
        <v>1</v>
      </c>
      <c r="L16" s="421">
        <v>1</v>
      </c>
      <c r="M16" s="421">
        <v>1</v>
      </c>
      <c r="N16" s="421">
        <v>0</v>
      </c>
      <c r="O16" s="421">
        <v>2</v>
      </c>
      <c r="P16" s="421">
        <v>0</v>
      </c>
      <c r="Q16" s="421">
        <v>0</v>
      </c>
      <c r="R16" s="421">
        <v>2</v>
      </c>
      <c r="S16" s="422">
        <v>72</v>
      </c>
    </row>
    <row r="17" spans="1:19" ht="18" x14ac:dyDescent="0.25">
      <c r="A17" s="421">
        <v>2013</v>
      </c>
      <c r="B17" s="421" t="s">
        <v>56</v>
      </c>
      <c r="C17" s="422">
        <v>44</v>
      </c>
      <c r="D17" s="422">
        <v>9</v>
      </c>
      <c r="E17" s="421">
        <v>3</v>
      </c>
      <c r="F17" s="421">
        <v>0</v>
      </c>
      <c r="G17" s="421">
        <v>1</v>
      </c>
      <c r="H17" s="422">
        <v>57</v>
      </c>
      <c r="I17" s="421">
        <v>0</v>
      </c>
      <c r="J17" s="421">
        <v>0</v>
      </c>
      <c r="K17" s="421">
        <v>0</v>
      </c>
      <c r="L17" s="421">
        <v>3</v>
      </c>
      <c r="M17" s="421">
        <v>0</v>
      </c>
      <c r="N17" s="421">
        <v>0</v>
      </c>
      <c r="O17" s="421">
        <v>3</v>
      </c>
      <c r="P17" s="421">
        <v>0</v>
      </c>
      <c r="Q17" s="421">
        <v>1</v>
      </c>
      <c r="R17" s="421">
        <v>2</v>
      </c>
      <c r="S17" s="422">
        <v>63</v>
      </c>
    </row>
    <row r="18" spans="1:19" ht="18" x14ac:dyDescent="0.25">
      <c r="A18" s="421">
        <v>2013</v>
      </c>
      <c r="B18" s="421" t="s">
        <v>57</v>
      </c>
      <c r="C18" s="422">
        <v>38</v>
      </c>
      <c r="D18" s="422">
        <v>8</v>
      </c>
      <c r="E18" s="421">
        <v>0</v>
      </c>
      <c r="F18" s="421">
        <v>0</v>
      </c>
      <c r="G18" s="421">
        <v>0</v>
      </c>
      <c r="H18" s="422">
        <v>46</v>
      </c>
      <c r="I18" s="421">
        <v>0</v>
      </c>
      <c r="J18" s="421">
        <v>0</v>
      </c>
      <c r="K18" s="421">
        <v>0</v>
      </c>
      <c r="L18" s="421">
        <v>1</v>
      </c>
      <c r="M18" s="421">
        <v>2</v>
      </c>
      <c r="N18" s="421">
        <v>0</v>
      </c>
      <c r="O18" s="421">
        <v>3</v>
      </c>
      <c r="P18" s="421">
        <v>0</v>
      </c>
      <c r="Q18" s="421">
        <v>0</v>
      </c>
      <c r="R18" s="421">
        <v>1</v>
      </c>
      <c r="S18" s="422">
        <v>50</v>
      </c>
    </row>
    <row r="19" spans="1:19" s="113" customFormat="1" ht="9" customHeight="1" x14ac:dyDescent="0.25">
      <c r="A19" s="421"/>
      <c r="B19" s="421"/>
      <c r="C19" s="422"/>
      <c r="D19" s="422"/>
      <c r="E19" s="421"/>
      <c r="F19" s="421"/>
      <c r="G19" s="421"/>
      <c r="H19" s="422"/>
      <c r="I19" s="421"/>
      <c r="J19" s="421"/>
      <c r="K19" s="421"/>
      <c r="L19" s="421"/>
      <c r="M19" s="421"/>
      <c r="N19" s="421"/>
      <c r="O19" s="421"/>
      <c r="P19" s="421"/>
      <c r="Q19" s="421"/>
      <c r="R19" s="421"/>
      <c r="S19" s="422"/>
    </row>
    <row r="20" spans="1:19" ht="15.75" customHeight="1" x14ac:dyDescent="0.25">
      <c r="A20" s="421">
        <v>2014</v>
      </c>
      <c r="B20" s="421" t="s">
        <v>54</v>
      </c>
      <c r="C20" s="422">
        <v>111</v>
      </c>
      <c r="D20" s="422">
        <v>19</v>
      </c>
      <c r="E20" s="421">
        <v>0</v>
      </c>
      <c r="F20" s="421">
        <v>0</v>
      </c>
      <c r="G20" s="421">
        <v>0</v>
      </c>
      <c r="H20" s="422">
        <v>130</v>
      </c>
      <c r="I20" s="421">
        <v>0</v>
      </c>
      <c r="J20" s="421">
        <v>0</v>
      </c>
      <c r="K20" s="421">
        <v>0</v>
      </c>
      <c r="L20" s="421">
        <v>9</v>
      </c>
      <c r="M20" s="421">
        <v>0</v>
      </c>
      <c r="N20" s="421">
        <v>0</v>
      </c>
      <c r="O20" s="421">
        <v>9</v>
      </c>
      <c r="P20" s="421">
        <v>0</v>
      </c>
      <c r="Q20" s="421">
        <v>0</v>
      </c>
      <c r="R20" s="421">
        <v>2</v>
      </c>
      <c r="S20" s="422">
        <v>141</v>
      </c>
    </row>
    <row r="21" spans="1:19" ht="18" x14ac:dyDescent="0.25">
      <c r="A21" s="421">
        <v>2014</v>
      </c>
      <c r="B21" s="421" t="s">
        <v>55</v>
      </c>
      <c r="C21" s="422">
        <v>114</v>
      </c>
      <c r="D21" s="422">
        <v>48</v>
      </c>
      <c r="E21" s="421">
        <v>4</v>
      </c>
      <c r="F21" s="421">
        <v>0</v>
      </c>
      <c r="G21" s="421">
        <v>1</v>
      </c>
      <c r="H21" s="422">
        <v>167</v>
      </c>
      <c r="I21" s="421">
        <v>3</v>
      </c>
      <c r="J21" s="421">
        <v>0</v>
      </c>
      <c r="K21" s="421">
        <v>3</v>
      </c>
      <c r="L21" s="421">
        <v>11</v>
      </c>
      <c r="M21" s="421">
        <v>1</v>
      </c>
      <c r="N21" s="421">
        <v>0</v>
      </c>
      <c r="O21" s="421">
        <v>12</v>
      </c>
      <c r="P21" s="421">
        <v>0</v>
      </c>
      <c r="Q21" s="421">
        <v>2</v>
      </c>
      <c r="R21" s="421">
        <v>4</v>
      </c>
      <c r="S21" s="422">
        <v>188</v>
      </c>
    </row>
    <row r="22" spans="1:19" ht="18" x14ac:dyDescent="0.25">
      <c r="A22" s="421">
        <v>2014</v>
      </c>
      <c r="B22" s="421" t="s">
        <v>56</v>
      </c>
      <c r="C22" s="422">
        <v>140</v>
      </c>
      <c r="D22" s="422">
        <v>122</v>
      </c>
      <c r="E22" s="421">
        <v>5</v>
      </c>
      <c r="F22" s="421">
        <v>0</v>
      </c>
      <c r="G22" s="421">
        <v>2</v>
      </c>
      <c r="H22" s="422">
        <v>269</v>
      </c>
      <c r="I22" s="421">
        <v>0</v>
      </c>
      <c r="J22" s="421">
        <v>0</v>
      </c>
      <c r="K22" s="421">
        <v>0</v>
      </c>
      <c r="L22" s="421">
        <v>10</v>
      </c>
      <c r="M22" s="421">
        <v>2</v>
      </c>
      <c r="N22" s="421">
        <v>0</v>
      </c>
      <c r="O22" s="421">
        <v>12</v>
      </c>
      <c r="P22" s="421">
        <v>0</v>
      </c>
      <c r="Q22" s="421">
        <v>1</v>
      </c>
      <c r="R22" s="421">
        <v>4</v>
      </c>
      <c r="S22" s="422">
        <v>286</v>
      </c>
    </row>
    <row r="23" spans="1:19" ht="18" x14ac:dyDescent="0.25">
      <c r="A23" s="421">
        <v>2014</v>
      </c>
      <c r="B23" s="421" t="s">
        <v>57</v>
      </c>
      <c r="C23" s="422">
        <v>168</v>
      </c>
      <c r="D23" s="422">
        <v>90</v>
      </c>
      <c r="E23" s="421">
        <v>14</v>
      </c>
      <c r="F23" s="421">
        <v>0</v>
      </c>
      <c r="G23" s="421">
        <v>0</v>
      </c>
      <c r="H23" s="422">
        <v>272</v>
      </c>
      <c r="I23" s="421">
        <v>0</v>
      </c>
      <c r="J23" s="421">
        <v>1</v>
      </c>
      <c r="K23" s="421">
        <v>1</v>
      </c>
      <c r="L23" s="421">
        <v>12</v>
      </c>
      <c r="M23" s="421">
        <v>2</v>
      </c>
      <c r="N23" s="421">
        <v>0</v>
      </c>
      <c r="O23" s="421">
        <v>14</v>
      </c>
      <c r="P23" s="421">
        <v>0</v>
      </c>
      <c r="Q23" s="421">
        <v>4</v>
      </c>
      <c r="R23" s="421">
        <v>0</v>
      </c>
      <c r="S23" s="422">
        <v>291</v>
      </c>
    </row>
    <row r="24" spans="1:19" s="113" customFormat="1" ht="9.75" customHeight="1" x14ac:dyDescent="0.25">
      <c r="A24" s="421"/>
      <c r="B24" s="421"/>
      <c r="C24" s="422"/>
      <c r="D24" s="422"/>
      <c r="E24" s="421"/>
      <c r="F24" s="421"/>
      <c r="G24" s="421"/>
      <c r="H24" s="422"/>
      <c r="I24" s="421"/>
      <c r="J24" s="421"/>
      <c r="K24" s="421"/>
      <c r="L24" s="421"/>
      <c r="M24" s="421"/>
      <c r="N24" s="421"/>
      <c r="O24" s="421"/>
      <c r="P24" s="421"/>
      <c r="Q24" s="421"/>
      <c r="R24" s="421"/>
      <c r="S24" s="422"/>
    </row>
    <row r="25" spans="1:19" ht="18" x14ac:dyDescent="0.25">
      <c r="A25" s="421">
        <v>2015</v>
      </c>
      <c r="B25" s="421" t="s">
        <v>54</v>
      </c>
      <c r="C25" s="422">
        <v>172</v>
      </c>
      <c r="D25" s="422">
        <v>173</v>
      </c>
      <c r="E25" s="421">
        <v>20</v>
      </c>
      <c r="F25" s="421">
        <v>0</v>
      </c>
      <c r="G25" s="421">
        <v>8</v>
      </c>
      <c r="H25" s="422">
        <v>373</v>
      </c>
      <c r="I25" s="421">
        <v>0</v>
      </c>
      <c r="J25" s="421">
        <v>2</v>
      </c>
      <c r="K25" s="421">
        <v>2</v>
      </c>
      <c r="L25" s="421">
        <v>28</v>
      </c>
      <c r="M25" s="421">
        <v>1</v>
      </c>
      <c r="N25" s="421">
        <v>0</v>
      </c>
      <c r="O25" s="421">
        <v>29</v>
      </c>
      <c r="P25" s="421">
        <v>0</v>
      </c>
      <c r="Q25" s="421">
        <v>5</v>
      </c>
      <c r="R25" s="421">
        <v>1</v>
      </c>
      <c r="S25" s="422">
        <v>410</v>
      </c>
    </row>
    <row r="26" spans="1:19" ht="15" customHeight="1" x14ac:dyDescent="0.25">
      <c r="A26" s="421">
        <v>2015</v>
      </c>
      <c r="B26" s="421" t="s">
        <v>55</v>
      </c>
      <c r="C26" s="422">
        <v>131</v>
      </c>
      <c r="D26" s="422">
        <v>168</v>
      </c>
      <c r="E26" s="421">
        <v>18</v>
      </c>
      <c r="F26" s="421">
        <v>0</v>
      </c>
      <c r="G26" s="421">
        <v>2</v>
      </c>
      <c r="H26" s="422">
        <v>319</v>
      </c>
      <c r="I26" s="421">
        <v>0</v>
      </c>
      <c r="J26" s="421">
        <v>1</v>
      </c>
      <c r="K26" s="421">
        <v>1</v>
      </c>
      <c r="L26" s="421">
        <v>15</v>
      </c>
      <c r="M26" s="421">
        <v>2</v>
      </c>
      <c r="N26" s="421">
        <v>0</v>
      </c>
      <c r="O26" s="421">
        <v>17</v>
      </c>
      <c r="P26" s="421">
        <v>0</v>
      </c>
      <c r="Q26" s="421">
        <v>1</v>
      </c>
      <c r="R26" s="421">
        <v>0</v>
      </c>
      <c r="S26" s="422">
        <v>338</v>
      </c>
    </row>
    <row r="27" spans="1:19" ht="18" x14ac:dyDescent="0.25">
      <c r="A27" s="421">
        <v>2015</v>
      </c>
      <c r="B27" s="421" t="s">
        <v>56</v>
      </c>
      <c r="C27" s="422">
        <v>123</v>
      </c>
      <c r="D27" s="422">
        <v>145</v>
      </c>
      <c r="E27" s="421">
        <v>11</v>
      </c>
      <c r="F27" s="421">
        <v>1</v>
      </c>
      <c r="G27" s="421">
        <v>1</v>
      </c>
      <c r="H27" s="422">
        <v>281</v>
      </c>
      <c r="I27" s="421">
        <v>0</v>
      </c>
      <c r="J27" s="421">
        <v>1</v>
      </c>
      <c r="K27" s="421">
        <v>1</v>
      </c>
      <c r="L27" s="421">
        <v>14</v>
      </c>
      <c r="M27" s="421">
        <v>2</v>
      </c>
      <c r="N27" s="421">
        <v>0</v>
      </c>
      <c r="O27" s="421">
        <v>16</v>
      </c>
      <c r="P27" s="421">
        <v>0</v>
      </c>
      <c r="Q27" s="421">
        <v>0</v>
      </c>
      <c r="R27" s="421">
        <v>3</v>
      </c>
      <c r="S27" s="422">
        <v>301</v>
      </c>
    </row>
    <row r="28" spans="1:19" ht="18" x14ac:dyDescent="0.25">
      <c r="A28" s="421">
        <v>2015</v>
      </c>
      <c r="B28" s="421" t="s">
        <v>57</v>
      </c>
      <c r="C28" s="422">
        <v>188</v>
      </c>
      <c r="D28" s="422">
        <v>151</v>
      </c>
      <c r="E28" s="421">
        <v>2</v>
      </c>
      <c r="F28" s="421">
        <v>0</v>
      </c>
      <c r="G28" s="421">
        <v>3</v>
      </c>
      <c r="H28" s="422">
        <v>344</v>
      </c>
      <c r="I28" s="421">
        <v>0</v>
      </c>
      <c r="J28" s="421">
        <v>1</v>
      </c>
      <c r="K28" s="421">
        <v>1</v>
      </c>
      <c r="L28" s="421">
        <v>6</v>
      </c>
      <c r="M28" s="421">
        <v>2</v>
      </c>
      <c r="N28" s="421">
        <v>0</v>
      </c>
      <c r="O28" s="421">
        <v>8</v>
      </c>
      <c r="P28" s="421">
        <v>0</v>
      </c>
      <c r="Q28" s="421">
        <v>0</v>
      </c>
      <c r="R28" s="421">
        <v>1</v>
      </c>
      <c r="S28" s="422">
        <v>354</v>
      </c>
    </row>
    <row r="29" spans="1:19" s="113" customFormat="1" ht="9.75" customHeight="1" x14ac:dyDescent="0.25">
      <c r="A29" s="421"/>
      <c r="B29" s="421"/>
      <c r="C29" s="422"/>
      <c r="D29" s="422"/>
      <c r="E29" s="421"/>
      <c r="F29" s="421"/>
      <c r="G29" s="421"/>
      <c r="H29" s="422"/>
      <c r="I29" s="421"/>
      <c r="J29" s="421"/>
      <c r="K29" s="421"/>
      <c r="L29" s="421"/>
      <c r="M29" s="421"/>
      <c r="N29" s="421"/>
      <c r="O29" s="421"/>
      <c r="P29" s="421"/>
      <c r="Q29" s="421"/>
      <c r="R29" s="421"/>
      <c r="S29" s="422"/>
    </row>
    <row r="30" spans="1:19" ht="18" x14ac:dyDescent="0.25">
      <c r="A30" s="421">
        <v>2016</v>
      </c>
      <c r="B30" s="421" t="s">
        <v>54</v>
      </c>
      <c r="C30" s="422">
        <v>198</v>
      </c>
      <c r="D30" s="422">
        <v>237</v>
      </c>
      <c r="E30" s="421">
        <v>13</v>
      </c>
      <c r="F30" s="421">
        <v>4</v>
      </c>
      <c r="G30" s="421">
        <v>1</v>
      </c>
      <c r="H30" s="422">
        <v>453</v>
      </c>
      <c r="I30" s="421">
        <v>0</v>
      </c>
      <c r="J30" s="421">
        <v>3</v>
      </c>
      <c r="K30" s="421">
        <v>3</v>
      </c>
      <c r="L30" s="421">
        <v>26</v>
      </c>
      <c r="M30" s="421">
        <v>0</v>
      </c>
      <c r="N30" s="421">
        <v>0</v>
      </c>
      <c r="O30" s="421">
        <v>26</v>
      </c>
      <c r="P30" s="421">
        <v>1</v>
      </c>
      <c r="Q30" s="421">
        <v>0</v>
      </c>
      <c r="R30" s="421">
        <v>2</v>
      </c>
      <c r="S30" s="422">
        <v>485</v>
      </c>
    </row>
    <row r="31" spans="1:19" s="113" customFormat="1" ht="18" x14ac:dyDescent="0.25">
      <c r="A31" s="421">
        <v>2016</v>
      </c>
      <c r="B31" s="421" t="s">
        <v>55</v>
      </c>
      <c r="C31" s="422">
        <v>131</v>
      </c>
      <c r="D31" s="422">
        <v>132</v>
      </c>
      <c r="E31" s="421">
        <v>8</v>
      </c>
      <c r="F31" s="421">
        <v>21</v>
      </c>
      <c r="G31" s="421">
        <v>0</v>
      </c>
      <c r="H31" s="422">
        <v>292</v>
      </c>
      <c r="I31" s="421">
        <v>0</v>
      </c>
      <c r="J31" s="421">
        <v>3</v>
      </c>
      <c r="K31" s="421">
        <v>3</v>
      </c>
      <c r="L31" s="421">
        <v>20</v>
      </c>
      <c r="M31" s="421">
        <v>0</v>
      </c>
      <c r="N31" s="421">
        <v>0</v>
      </c>
      <c r="O31" s="421">
        <v>20</v>
      </c>
      <c r="P31" s="421">
        <v>0</v>
      </c>
      <c r="Q31" s="421">
        <v>0</v>
      </c>
      <c r="R31" s="421">
        <v>2</v>
      </c>
      <c r="S31" s="422">
        <v>317</v>
      </c>
    </row>
    <row r="32" spans="1:19" s="113" customFormat="1" ht="15.75" customHeight="1" x14ac:dyDescent="0.25">
      <c r="A32" s="421">
        <v>2016</v>
      </c>
      <c r="B32" s="421" t="s">
        <v>56</v>
      </c>
      <c r="C32" s="422">
        <v>162</v>
      </c>
      <c r="D32" s="422">
        <v>202</v>
      </c>
      <c r="E32" s="421">
        <v>8</v>
      </c>
      <c r="F32" s="421">
        <v>14</v>
      </c>
      <c r="G32" s="421">
        <v>1</v>
      </c>
      <c r="H32" s="422">
        <v>387</v>
      </c>
      <c r="I32" s="421">
        <v>0</v>
      </c>
      <c r="J32" s="421">
        <v>2</v>
      </c>
      <c r="K32" s="421">
        <v>2</v>
      </c>
      <c r="L32" s="421">
        <v>12</v>
      </c>
      <c r="M32" s="421">
        <v>0</v>
      </c>
      <c r="N32" s="421">
        <v>0</v>
      </c>
      <c r="O32" s="421">
        <v>12</v>
      </c>
      <c r="P32" s="421">
        <v>1</v>
      </c>
      <c r="Q32" s="421">
        <v>0</v>
      </c>
      <c r="R32" s="421">
        <v>0</v>
      </c>
      <c r="S32" s="422">
        <v>402</v>
      </c>
    </row>
    <row r="33" spans="1:19" s="113" customFormat="1" ht="18" x14ac:dyDescent="0.25">
      <c r="A33" s="421">
        <v>2016</v>
      </c>
      <c r="B33" s="421" t="s">
        <v>57</v>
      </c>
      <c r="C33" s="422">
        <v>145</v>
      </c>
      <c r="D33" s="422">
        <v>128</v>
      </c>
      <c r="E33" s="421">
        <v>12</v>
      </c>
      <c r="F33" s="421">
        <v>19</v>
      </c>
      <c r="G33" s="421">
        <v>0</v>
      </c>
      <c r="H33" s="422">
        <v>304</v>
      </c>
      <c r="I33" s="421">
        <v>0</v>
      </c>
      <c r="J33" s="421">
        <v>3</v>
      </c>
      <c r="K33" s="421">
        <v>3</v>
      </c>
      <c r="L33" s="421">
        <v>10</v>
      </c>
      <c r="M33" s="421">
        <v>2</v>
      </c>
      <c r="N33" s="421">
        <v>0</v>
      </c>
      <c r="O33" s="421">
        <v>12</v>
      </c>
      <c r="P33" s="421">
        <v>0</v>
      </c>
      <c r="Q33" s="421">
        <v>0</v>
      </c>
      <c r="R33" s="421">
        <v>4</v>
      </c>
      <c r="S33" s="422">
        <v>323</v>
      </c>
    </row>
    <row r="34" spans="1:19" s="113" customFormat="1" ht="7.5" customHeight="1" x14ac:dyDescent="0.25">
      <c r="A34" s="421"/>
      <c r="B34" s="421"/>
      <c r="C34" s="422"/>
      <c r="D34" s="422"/>
      <c r="E34" s="421"/>
      <c r="F34" s="421"/>
      <c r="G34" s="421"/>
      <c r="H34" s="422"/>
      <c r="I34" s="421"/>
      <c r="J34" s="421"/>
      <c r="K34" s="421"/>
      <c r="L34" s="421"/>
      <c r="M34" s="421"/>
      <c r="N34" s="421"/>
      <c r="O34" s="421"/>
      <c r="P34" s="421"/>
      <c r="Q34" s="421"/>
      <c r="R34" s="421"/>
      <c r="S34" s="422"/>
    </row>
    <row r="35" spans="1:19" s="113" customFormat="1" ht="18" x14ac:dyDescent="0.25">
      <c r="A35" s="421">
        <v>2017</v>
      </c>
      <c r="B35" s="421" t="s">
        <v>54</v>
      </c>
      <c r="C35" s="422">
        <v>347</v>
      </c>
      <c r="D35" s="422">
        <v>279</v>
      </c>
      <c r="E35" s="421">
        <v>14</v>
      </c>
      <c r="F35" s="421">
        <v>26</v>
      </c>
      <c r="G35" s="421">
        <v>0</v>
      </c>
      <c r="H35" s="422">
        <v>666</v>
      </c>
      <c r="I35" s="421">
        <v>0</v>
      </c>
      <c r="J35" s="421">
        <v>1</v>
      </c>
      <c r="K35" s="421">
        <v>1</v>
      </c>
      <c r="L35" s="421">
        <v>23</v>
      </c>
      <c r="M35" s="421">
        <v>1</v>
      </c>
      <c r="N35" s="421">
        <v>0</v>
      </c>
      <c r="O35" s="421">
        <v>24</v>
      </c>
      <c r="P35" s="421">
        <v>0</v>
      </c>
      <c r="Q35" s="421">
        <v>0</v>
      </c>
      <c r="R35" s="421">
        <v>1</v>
      </c>
      <c r="S35" s="422">
        <v>692</v>
      </c>
    </row>
    <row r="36" spans="1:19" s="113" customFormat="1" ht="18" x14ac:dyDescent="0.25">
      <c r="A36" s="421">
        <v>2017</v>
      </c>
      <c r="B36" s="421" t="s">
        <v>55</v>
      </c>
      <c r="C36" s="422">
        <v>248</v>
      </c>
      <c r="D36" s="422">
        <v>228</v>
      </c>
      <c r="E36" s="421">
        <v>14</v>
      </c>
      <c r="F36" s="421">
        <v>29</v>
      </c>
      <c r="G36" s="421">
        <v>1</v>
      </c>
      <c r="H36" s="422">
        <v>520</v>
      </c>
      <c r="I36" s="421">
        <v>0</v>
      </c>
      <c r="J36" s="421">
        <v>5</v>
      </c>
      <c r="K36" s="421">
        <v>5</v>
      </c>
      <c r="L36" s="421">
        <v>22</v>
      </c>
      <c r="M36" s="421">
        <v>1</v>
      </c>
      <c r="N36" s="421">
        <v>0</v>
      </c>
      <c r="O36" s="421">
        <v>23</v>
      </c>
      <c r="P36" s="421">
        <v>0</v>
      </c>
      <c r="Q36" s="421">
        <v>0</v>
      </c>
      <c r="R36" s="421">
        <v>1</v>
      </c>
      <c r="S36" s="422">
        <v>549</v>
      </c>
    </row>
    <row r="37" spans="1:19" s="113" customFormat="1" ht="15.75" customHeight="1" x14ac:dyDescent="0.25">
      <c r="A37" s="421">
        <v>2017</v>
      </c>
      <c r="B37" s="421" t="s">
        <v>56</v>
      </c>
      <c r="C37" s="422">
        <v>254</v>
      </c>
      <c r="D37" s="422">
        <v>415</v>
      </c>
      <c r="E37" s="421">
        <v>26</v>
      </c>
      <c r="F37" s="421">
        <v>26</v>
      </c>
      <c r="G37" s="421">
        <v>0</v>
      </c>
      <c r="H37" s="422">
        <v>721</v>
      </c>
      <c r="I37" s="421">
        <v>2</v>
      </c>
      <c r="J37" s="421">
        <v>8</v>
      </c>
      <c r="K37" s="421">
        <v>10</v>
      </c>
      <c r="L37" s="421">
        <v>14</v>
      </c>
      <c r="M37" s="421">
        <v>1</v>
      </c>
      <c r="N37" s="421">
        <v>0</v>
      </c>
      <c r="O37" s="421">
        <v>15</v>
      </c>
      <c r="P37" s="421">
        <v>0</v>
      </c>
      <c r="Q37" s="421">
        <v>6</v>
      </c>
      <c r="R37" s="421">
        <v>3</v>
      </c>
      <c r="S37" s="422">
        <v>755</v>
      </c>
    </row>
    <row r="38" spans="1:19" s="113" customFormat="1" ht="16.5" customHeight="1" x14ac:dyDescent="0.25">
      <c r="A38" s="421">
        <v>2017</v>
      </c>
      <c r="B38" s="421" t="s">
        <v>57</v>
      </c>
      <c r="C38" s="422">
        <v>150</v>
      </c>
      <c r="D38" s="422">
        <v>338</v>
      </c>
      <c r="E38" s="421">
        <v>12</v>
      </c>
      <c r="F38" s="421">
        <v>30</v>
      </c>
      <c r="G38" s="421">
        <v>0</v>
      </c>
      <c r="H38" s="422">
        <v>530</v>
      </c>
      <c r="I38" s="421">
        <v>1</v>
      </c>
      <c r="J38" s="421">
        <v>7</v>
      </c>
      <c r="K38" s="421">
        <v>8</v>
      </c>
      <c r="L38" s="421">
        <v>11</v>
      </c>
      <c r="M38" s="421">
        <v>1</v>
      </c>
      <c r="N38" s="421">
        <v>0</v>
      </c>
      <c r="O38" s="421">
        <v>12</v>
      </c>
      <c r="P38" s="421">
        <v>0</v>
      </c>
      <c r="Q38" s="421">
        <v>0</v>
      </c>
      <c r="R38" s="421">
        <v>0</v>
      </c>
      <c r="S38" s="422">
        <v>550</v>
      </c>
    </row>
    <row r="39" spans="1:19" s="113" customFormat="1" ht="9.75" customHeight="1" x14ac:dyDescent="0.25">
      <c r="A39" s="421"/>
      <c r="B39" s="421"/>
      <c r="C39" s="422"/>
      <c r="D39" s="422"/>
      <c r="E39" s="421"/>
      <c r="F39" s="421"/>
      <c r="G39" s="421"/>
      <c r="H39" s="422"/>
      <c r="I39" s="421"/>
      <c r="J39" s="421"/>
      <c r="K39" s="421"/>
      <c r="L39" s="421"/>
      <c r="M39" s="421"/>
      <c r="N39" s="421"/>
      <c r="O39" s="421"/>
      <c r="P39" s="421"/>
      <c r="Q39" s="421"/>
      <c r="R39" s="421"/>
      <c r="S39" s="422"/>
    </row>
    <row r="40" spans="1:19" s="113" customFormat="1" ht="15.75" customHeight="1" x14ac:dyDescent="0.25">
      <c r="A40" s="421">
        <v>2018</v>
      </c>
      <c r="B40" s="421" t="s">
        <v>54</v>
      </c>
      <c r="C40" s="422">
        <v>276</v>
      </c>
      <c r="D40" s="422">
        <v>502</v>
      </c>
      <c r="E40" s="421">
        <v>22</v>
      </c>
      <c r="F40" s="421">
        <v>24</v>
      </c>
      <c r="G40" s="421">
        <v>0</v>
      </c>
      <c r="H40" s="422">
        <v>824</v>
      </c>
      <c r="I40" s="421">
        <v>0</v>
      </c>
      <c r="J40" s="421">
        <v>1</v>
      </c>
      <c r="K40" s="421">
        <v>1</v>
      </c>
      <c r="L40" s="421">
        <v>17</v>
      </c>
      <c r="M40" s="421">
        <v>2</v>
      </c>
      <c r="N40" s="421">
        <v>0</v>
      </c>
      <c r="O40" s="421">
        <v>19</v>
      </c>
      <c r="P40" s="421">
        <v>0</v>
      </c>
      <c r="Q40" s="421">
        <v>0</v>
      </c>
      <c r="R40" s="421">
        <v>1</v>
      </c>
      <c r="S40" s="422">
        <v>845</v>
      </c>
    </row>
    <row r="41" spans="1:19" s="113" customFormat="1" ht="18" x14ac:dyDescent="0.25">
      <c r="A41" s="421">
        <v>2018</v>
      </c>
      <c r="B41" s="421" t="s">
        <v>55</v>
      </c>
      <c r="C41" s="422">
        <v>283</v>
      </c>
      <c r="D41" s="422">
        <v>544</v>
      </c>
      <c r="E41" s="421">
        <v>62</v>
      </c>
      <c r="F41" s="421">
        <v>5</v>
      </c>
      <c r="G41" s="421">
        <v>1</v>
      </c>
      <c r="H41" s="422">
        <v>895</v>
      </c>
      <c r="I41" s="421">
        <v>3</v>
      </c>
      <c r="J41" s="421">
        <v>5</v>
      </c>
      <c r="K41" s="421">
        <v>8</v>
      </c>
      <c r="L41" s="421">
        <v>21</v>
      </c>
      <c r="M41" s="421">
        <v>0</v>
      </c>
      <c r="N41" s="421">
        <v>0</v>
      </c>
      <c r="O41" s="421">
        <v>21</v>
      </c>
      <c r="P41" s="421">
        <v>0</v>
      </c>
      <c r="Q41" s="421">
        <v>0</v>
      </c>
      <c r="R41" s="421">
        <v>5</v>
      </c>
      <c r="S41" s="422">
        <v>929</v>
      </c>
    </row>
    <row r="42" spans="1:19" s="113" customFormat="1" ht="18" x14ac:dyDescent="0.25">
      <c r="A42" s="421">
        <v>2018</v>
      </c>
      <c r="B42" s="421" t="s">
        <v>56</v>
      </c>
      <c r="C42" s="422">
        <v>294</v>
      </c>
      <c r="D42" s="422">
        <v>447</v>
      </c>
      <c r="E42" s="421">
        <v>51</v>
      </c>
      <c r="F42" s="421">
        <v>2</v>
      </c>
      <c r="G42" s="421">
        <v>0</v>
      </c>
      <c r="H42" s="422">
        <v>794</v>
      </c>
      <c r="I42" s="421">
        <v>3</v>
      </c>
      <c r="J42" s="421">
        <v>8</v>
      </c>
      <c r="K42" s="421">
        <v>11</v>
      </c>
      <c r="L42" s="421">
        <v>22</v>
      </c>
      <c r="M42" s="421">
        <v>0</v>
      </c>
      <c r="N42" s="421">
        <v>0</v>
      </c>
      <c r="O42" s="421">
        <v>22</v>
      </c>
      <c r="P42" s="421">
        <v>0</v>
      </c>
      <c r="Q42" s="421">
        <v>0</v>
      </c>
      <c r="R42" s="421">
        <v>13</v>
      </c>
      <c r="S42" s="422">
        <v>840</v>
      </c>
    </row>
    <row r="43" spans="1:19" s="113" customFormat="1" ht="18" x14ac:dyDescent="0.25">
      <c r="A43" s="421">
        <v>2018</v>
      </c>
      <c r="B43" s="421" t="s">
        <v>57</v>
      </c>
      <c r="C43" s="422">
        <v>276</v>
      </c>
      <c r="D43" s="422">
        <v>62</v>
      </c>
      <c r="E43" s="421">
        <v>538</v>
      </c>
      <c r="F43" s="421">
        <v>0</v>
      </c>
      <c r="G43" s="421">
        <v>1</v>
      </c>
      <c r="H43" s="422">
        <v>877</v>
      </c>
      <c r="I43" s="421">
        <v>2</v>
      </c>
      <c r="J43" s="421">
        <v>7</v>
      </c>
      <c r="K43" s="421">
        <v>9</v>
      </c>
      <c r="L43" s="421">
        <v>21</v>
      </c>
      <c r="M43" s="421">
        <v>0</v>
      </c>
      <c r="N43" s="421">
        <v>0</v>
      </c>
      <c r="O43" s="421">
        <v>21</v>
      </c>
      <c r="P43" s="421">
        <v>0</v>
      </c>
      <c r="Q43" s="421">
        <v>1</v>
      </c>
      <c r="R43" s="421">
        <v>15</v>
      </c>
      <c r="S43" s="422">
        <v>923</v>
      </c>
    </row>
    <row r="44" spans="1:19" s="113" customFormat="1" ht="16.5" customHeight="1" x14ac:dyDescent="0.25">
      <c r="A44" s="421">
        <v>2019</v>
      </c>
      <c r="B44" s="421" t="s">
        <v>54</v>
      </c>
      <c r="C44" s="422">
        <v>526</v>
      </c>
      <c r="D44" s="422">
        <v>0</v>
      </c>
      <c r="E44" s="421">
        <v>569</v>
      </c>
      <c r="F44" s="421">
        <v>0</v>
      </c>
      <c r="G44" s="421">
        <v>0</v>
      </c>
      <c r="H44" s="422">
        <v>1095</v>
      </c>
      <c r="I44" s="421">
        <v>3</v>
      </c>
      <c r="J44" s="421">
        <v>7</v>
      </c>
      <c r="K44" s="421">
        <v>10</v>
      </c>
      <c r="L44" s="421">
        <v>40</v>
      </c>
      <c r="M44" s="421">
        <v>3</v>
      </c>
      <c r="N44" s="421">
        <v>0</v>
      </c>
      <c r="O44" s="421">
        <v>43</v>
      </c>
      <c r="P44" s="421">
        <v>0</v>
      </c>
      <c r="Q44" s="421">
        <v>0</v>
      </c>
      <c r="R44" s="421">
        <v>27</v>
      </c>
      <c r="S44" s="422">
        <v>1175</v>
      </c>
    </row>
    <row r="45" spans="1:19" ht="15" hidden="1" customHeight="1" x14ac:dyDescent="0.25">
      <c r="A45" s="421">
        <v>2019</v>
      </c>
      <c r="B45" s="421" t="s">
        <v>54</v>
      </c>
      <c r="C45" s="422"/>
      <c r="D45" s="422"/>
      <c r="E45" s="421"/>
      <c r="F45" s="421"/>
      <c r="G45" s="421"/>
      <c r="H45" s="422"/>
      <c r="I45" s="421"/>
      <c r="J45" s="421"/>
      <c r="K45" s="421"/>
      <c r="L45" s="421"/>
      <c r="M45" s="421"/>
      <c r="N45" s="421"/>
      <c r="O45" s="421"/>
      <c r="P45" s="421"/>
      <c r="Q45" s="421"/>
      <c r="R45" s="421"/>
      <c r="S45" s="422"/>
    </row>
    <row r="46" spans="1:19" s="113" customFormat="1" ht="17.25" customHeight="1" x14ac:dyDescent="0.25">
      <c r="A46" s="421">
        <v>2019</v>
      </c>
      <c r="B46" s="421" t="s">
        <v>55</v>
      </c>
      <c r="C46" s="423">
        <v>431</v>
      </c>
      <c r="D46" s="423">
        <v>0</v>
      </c>
      <c r="E46" s="424">
        <v>458</v>
      </c>
      <c r="F46" s="424">
        <v>0</v>
      </c>
      <c r="G46" s="424">
        <v>0</v>
      </c>
      <c r="H46" s="423">
        <v>889</v>
      </c>
      <c r="I46" s="424">
        <v>4</v>
      </c>
      <c r="J46" s="424">
        <v>12</v>
      </c>
      <c r="K46" s="424">
        <v>16</v>
      </c>
      <c r="L46" s="424">
        <v>48</v>
      </c>
      <c r="M46" s="424">
        <v>1</v>
      </c>
      <c r="N46" s="424">
        <v>0</v>
      </c>
      <c r="O46" s="424">
        <v>49</v>
      </c>
      <c r="P46" s="424">
        <v>2</v>
      </c>
      <c r="Q46" s="424">
        <v>0</v>
      </c>
      <c r="R46" s="424">
        <v>18</v>
      </c>
      <c r="S46" s="423">
        <v>974</v>
      </c>
    </row>
    <row r="47" spans="1:19" s="113" customFormat="1" ht="17.25" customHeight="1" x14ac:dyDescent="0.25">
      <c r="A47" s="421">
        <v>2019</v>
      </c>
      <c r="B47" s="421" t="s">
        <v>56</v>
      </c>
      <c r="C47" s="423">
        <v>868</v>
      </c>
      <c r="D47" s="423">
        <v>0</v>
      </c>
      <c r="E47" s="424">
        <v>539</v>
      </c>
      <c r="F47" s="424">
        <v>0</v>
      </c>
      <c r="G47" s="424">
        <v>0</v>
      </c>
      <c r="H47" s="423">
        <v>1407</v>
      </c>
      <c r="I47" s="424">
        <v>11</v>
      </c>
      <c r="J47" s="424">
        <v>4</v>
      </c>
      <c r="K47" s="424">
        <v>15</v>
      </c>
      <c r="L47" s="424">
        <v>41</v>
      </c>
      <c r="M47" s="424">
        <v>4</v>
      </c>
      <c r="N47" s="424">
        <v>0</v>
      </c>
      <c r="O47" s="424">
        <v>45</v>
      </c>
      <c r="P47" s="424">
        <v>0</v>
      </c>
      <c r="Q47" s="424">
        <v>3</v>
      </c>
      <c r="R47" s="424">
        <v>19</v>
      </c>
      <c r="S47" s="423">
        <v>1489</v>
      </c>
    </row>
    <row r="48" spans="1:19" s="113" customFormat="1" ht="7.5" customHeight="1" x14ac:dyDescent="0.25">
      <c r="A48" s="421"/>
      <c r="B48" s="421"/>
      <c r="C48" s="422"/>
      <c r="D48" s="422"/>
      <c r="E48" s="421"/>
      <c r="F48" s="421"/>
      <c r="G48" s="421"/>
      <c r="H48" s="422"/>
      <c r="I48" s="421"/>
      <c r="J48" s="421"/>
      <c r="K48" s="421"/>
      <c r="L48" s="421"/>
      <c r="M48" s="421"/>
      <c r="N48" s="421"/>
      <c r="O48" s="421"/>
      <c r="P48" s="421"/>
      <c r="Q48" s="421"/>
      <c r="R48" s="421"/>
      <c r="S48" s="422"/>
    </row>
    <row r="49" spans="1:22" ht="18" x14ac:dyDescent="0.25">
      <c r="A49" s="421">
        <v>2011</v>
      </c>
      <c r="B49" s="421" t="s">
        <v>58</v>
      </c>
      <c r="C49" s="422">
        <v>70</v>
      </c>
      <c r="D49" s="422">
        <v>0</v>
      </c>
      <c r="E49" s="421">
        <v>30</v>
      </c>
      <c r="F49" s="421">
        <v>0</v>
      </c>
      <c r="G49" s="421">
        <v>0</v>
      </c>
      <c r="H49" s="422">
        <v>100</v>
      </c>
      <c r="I49" s="421">
        <v>0</v>
      </c>
      <c r="J49" s="421">
        <v>11</v>
      </c>
      <c r="K49" s="421">
        <v>11</v>
      </c>
      <c r="L49" s="421">
        <v>1</v>
      </c>
      <c r="M49" s="421">
        <v>29</v>
      </c>
      <c r="N49" s="421">
        <v>0</v>
      </c>
      <c r="O49" s="421">
        <v>30</v>
      </c>
      <c r="P49" s="421">
        <v>0</v>
      </c>
      <c r="Q49" s="421">
        <v>0</v>
      </c>
      <c r="R49" s="421">
        <v>11</v>
      </c>
      <c r="S49" s="422">
        <v>152</v>
      </c>
    </row>
    <row r="50" spans="1:22" s="113" customFormat="1" ht="18" x14ac:dyDescent="0.25">
      <c r="A50" s="421">
        <v>2012</v>
      </c>
      <c r="B50" s="421" t="s">
        <v>58</v>
      </c>
      <c r="C50" s="422">
        <v>97</v>
      </c>
      <c r="D50" s="422">
        <v>37</v>
      </c>
      <c r="E50" s="421">
        <v>4</v>
      </c>
      <c r="F50" s="421">
        <v>0</v>
      </c>
      <c r="G50" s="421">
        <v>15</v>
      </c>
      <c r="H50" s="422">
        <v>153</v>
      </c>
      <c r="I50" s="421">
        <v>0</v>
      </c>
      <c r="J50" s="421">
        <v>4</v>
      </c>
      <c r="K50" s="421">
        <v>4</v>
      </c>
      <c r="L50" s="421">
        <v>41</v>
      </c>
      <c r="M50" s="421">
        <v>14</v>
      </c>
      <c r="N50" s="421">
        <v>0</v>
      </c>
      <c r="O50" s="421">
        <v>55</v>
      </c>
      <c r="P50" s="421">
        <v>0</v>
      </c>
      <c r="Q50" s="421">
        <v>0</v>
      </c>
      <c r="R50" s="421">
        <v>12</v>
      </c>
      <c r="S50" s="422">
        <v>224</v>
      </c>
    </row>
    <row r="51" spans="1:22" s="113" customFormat="1" ht="18" x14ac:dyDescent="0.25">
      <c r="A51" s="421">
        <v>2013</v>
      </c>
      <c r="B51" s="421" t="s">
        <v>58</v>
      </c>
      <c r="C51" s="422">
        <v>144</v>
      </c>
      <c r="D51" s="422">
        <v>47</v>
      </c>
      <c r="E51" s="421">
        <v>4</v>
      </c>
      <c r="F51" s="421">
        <v>0</v>
      </c>
      <c r="G51" s="421">
        <v>1</v>
      </c>
      <c r="H51" s="422">
        <v>196</v>
      </c>
      <c r="I51" s="421">
        <v>0</v>
      </c>
      <c r="J51" s="421">
        <v>1</v>
      </c>
      <c r="K51" s="421">
        <v>1</v>
      </c>
      <c r="L51" s="421">
        <v>9</v>
      </c>
      <c r="M51" s="421">
        <v>3</v>
      </c>
      <c r="N51" s="421">
        <v>0</v>
      </c>
      <c r="O51" s="421">
        <v>12</v>
      </c>
      <c r="P51" s="421">
        <v>0</v>
      </c>
      <c r="Q51" s="421">
        <v>1</v>
      </c>
      <c r="R51" s="421">
        <v>5</v>
      </c>
      <c r="S51" s="422">
        <v>215</v>
      </c>
    </row>
    <row r="52" spans="1:22" s="113" customFormat="1" ht="18" x14ac:dyDescent="0.25">
      <c r="A52" s="421">
        <v>2014</v>
      </c>
      <c r="B52" s="421" t="s">
        <v>58</v>
      </c>
      <c r="C52" s="422">
        <v>533</v>
      </c>
      <c r="D52" s="422">
        <v>279</v>
      </c>
      <c r="E52" s="421">
        <v>23</v>
      </c>
      <c r="F52" s="421">
        <v>0</v>
      </c>
      <c r="G52" s="421">
        <v>3</v>
      </c>
      <c r="H52" s="422">
        <v>838</v>
      </c>
      <c r="I52" s="421">
        <v>3</v>
      </c>
      <c r="J52" s="421">
        <v>1</v>
      </c>
      <c r="K52" s="421">
        <v>4</v>
      </c>
      <c r="L52" s="421">
        <v>42</v>
      </c>
      <c r="M52" s="421">
        <v>5</v>
      </c>
      <c r="N52" s="421">
        <v>0</v>
      </c>
      <c r="O52" s="421">
        <v>47</v>
      </c>
      <c r="P52" s="421">
        <v>0</v>
      </c>
      <c r="Q52" s="421">
        <v>7</v>
      </c>
      <c r="R52" s="421">
        <v>10</v>
      </c>
      <c r="S52" s="422">
        <v>906</v>
      </c>
    </row>
    <row r="53" spans="1:22" s="113" customFormat="1" ht="15.75" customHeight="1" x14ac:dyDescent="0.25">
      <c r="A53" s="421">
        <v>2015</v>
      </c>
      <c r="B53" s="421" t="s">
        <v>58</v>
      </c>
      <c r="C53" s="422">
        <v>614</v>
      </c>
      <c r="D53" s="422">
        <v>637</v>
      </c>
      <c r="E53" s="421">
        <v>51</v>
      </c>
      <c r="F53" s="421">
        <v>1</v>
      </c>
      <c r="G53" s="421">
        <v>14</v>
      </c>
      <c r="H53" s="422">
        <v>1317</v>
      </c>
      <c r="I53" s="421">
        <v>0</v>
      </c>
      <c r="J53" s="421">
        <v>5</v>
      </c>
      <c r="K53" s="421">
        <v>5</v>
      </c>
      <c r="L53" s="421">
        <v>63</v>
      </c>
      <c r="M53" s="421">
        <v>7</v>
      </c>
      <c r="N53" s="421">
        <v>0</v>
      </c>
      <c r="O53" s="421">
        <v>70</v>
      </c>
      <c r="P53" s="421">
        <v>0</v>
      </c>
      <c r="Q53" s="421">
        <v>6</v>
      </c>
      <c r="R53" s="421">
        <v>5</v>
      </c>
      <c r="S53" s="422">
        <v>1403</v>
      </c>
    </row>
    <row r="54" spans="1:22" s="113" customFormat="1" ht="18" x14ac:dyDescent="0.25">
      <c r="A54" s="421">
        <v>2016</v>
      </c>
      <c r="B54" s="421" t="s">
        <v>58</v>
      </c>
      <c r="C54" s="422">
        <v>636</v>
      </c>
      <c r="D54" s="422">
        <v>699</v>
      </c>
      <c r="E54" s="421">
        <v>41</v>
      </c>
      <c r="F54" s="421">
        <v>58</v>
      </c>
      <c r="G54" s="421">
        <v>2</v>
      </c>
      <c r="H54" s="422">
        <v>1436</v>
      </c>
      <c r="I54" s="421">
        <v>0</v>
      </c>
      <c r="J54" s="421">
        <v>11</v>
      </c>
      <c r="K54" s="421">
        <v>11</v>
      </c>
      <c r="L54" s="421">
        <v>68</v>
      </c>
      <c r="M54" s="421">
        <v>2</v>
      </c>
      <c r="N54" s="421">
        <v>0</v>
      </c>
      <c r="O54" s="421">
        <v>70</v>
      </c>
      <c r="P54" s="421">
        <v>2</v>
      </c>
      <c r="Q54" s="421">
        <v>0</v>
      </c>
      <c r="R54" s="421">
        <v>8</v>
      </c>
      <c r="S54" s="422">
        <v>1527</v>
      </c>
    </row>
    <row r="55" spans="1:22" s="113" customFormat="1" ht="18" x14ac:dyDescent="0.25">
      <c r="A55" s="421">
        <v>2017</v>
      </c>
      <c r="B55" s="421" t="s">
        <v>58</v>
      </c>
      <c r="C55" s="422">
        <v>999</v>
      </c>
      <c r="D55" s="422">
        <v>1260</v>
      </c>
      <c r="E55" s="421">
        <v>66</v>
      </c>
      <c r="F55" s="421">
        <v>111</v>
      </c>
      <c r="G55" s="421">
        <v>1</v>
      </c>
      <c r="H55" s="422">
        <v>2437</v>
      </c>
      <c r="I55" s="421">
        <v>3</v>
      </c>
      <c r="J55" s="421">
        <v>21</v>
      </c>
      <c r="K55" s="421">
        <v>24</v>
      </c>
      <c r="L55" s="421">
        <v>70</v>
      </c>
      <c r="M55" s="421">
        <v>4</v>
      </c>
      <c r="N55" s="421">
        <v>0</v>
      </c>
      <c r="O55" s="421">
        <v>74</v>
      </c>
      <c r="P55" s="421">
        <v>0</v>
      </c>
      <c r="Q55" s="421">
        <v>6</v>
      </c>
      <c r="R55" s="421">
        <v>5</v>
      </c>
      <c r="S55" s="422">
        <v>2546</v>
      </c>
    </row>
    <row r="56" spans="1:22" s="113" customFormat="1" ht="18" x14ac:dyDescent="0.25">
      <c r="A56" s="425">
        <v>2018</v>
      </c>
      <c r="B56" s="425" t="s">
        <v>58</v>
      </c>
      <c r="C56" s="426">
        <v>1129</v>
      </c>
      <c r="D56" s="426">
        <v>1555</v>
      </c>
      <c r="E56" s="425">
        <v>673</v>
      </c>
      <c r="F56" s="425">
        <v>31</v>
      </c>
      <c r="G56" s="425">
        <v>2</v>
      </c>
      <c r="H56" s="426">
        <v>3390</v>
      </c>
      <c r="I56" s="425">
        <v>8</v>
      </c>
      <c r="J56" s="425">
        <v>21</v>
      </c>
      <c r="K56" s="425">
        <v>29</v>
      </c>
      <c r="L56" s="425">
        <v>81</v>
      </c>
      <c r="M56" s="425">
        <v>2</v>
      </c>
      <c r="N56" s="425">
        <v>0</v>
      </c>
      <c r="O56" s="425">
        <v>83</v>
      </c>
      <c r="P56" s="425">
        <v>0</v>
      </c>
      <c r="Q56" s="425">
        <v>1</v>
      </c>
      <c r="R56" s="425">
        <v>34</v>
      </c>
      <c r="S56" s="426">
        <v>3537</v>
      </c>
      <c r="V56" s="462"/>
    </row>
    <row r="57" spans="1:22" s="113" customFormat="1" ht="15" customHeight="1" x14ac:dyDescent="0.2">
      <c r="A57" s="258" t="s">
        <v>359</v>
      </c>
      <c r="B57" s="248"/>
      <c r="C57" s="248"/>
      <c r="D57" s="249"/>
      <c r="E57" s="249"/>
      <c r="F57" s="249"/>
      <c r="G57" s="249"/>
      <c r="H57" s="249"/>
      <c r="I57" s="249"/>
      <c r="J57" s="249"/>
      <c r="K57" s="249"/>
      <c r="L57" s="249"/>
      <c r="M57" s="249"/>
      <c r="N57" s="249"/>
      <c r="O57" s="249"/>
      <c r="P57" s="249"/>
      <c r="Q57" s="249"/>
      <c r="R57" s="249"/>
      <c r="S57" s="249"/>
    </row>
    <row r="58" spans="1:22" s="113" customFormat="1" ht="36" customHeight="1" x14ac:dyDescent="0.2">
      <c r="A58" s="478" t="s">
        <v>366</v>
      </c>
      <c r="B58" s="478"/>
      <c r="C58" s="478"/>
      <c r="D58" s="478"/>
      <c r="E58" s="478"/>
      <c r="F58" s="478"/>
      <c r="G58" s="478"/>
      <c r="H58" s="478"/>
      <c r="I58" s="478"/>
      <c r="J58" s="478"/>
      <c r="K58" s="478"/>
      <c r="L58" s="250"/>
      <c r="M58" s="250"/>
      <c r="N58" s="250"/>
      <c r="O58" s="250"/>
      <c r="P58" s="250"/>
      <c r="Q58" s="250"/>
      <c r="R58" s="250"/>
      <c r="S58" s="251"/>
    </row>
    <row r="59" spans="1:22" s="113" customFormat="1" ht="54" customHeight="1" x14ac:dyDescent="0.2">
      <c r="A59" s="479" t="s">
        <v>367</v>
      </c>
      <c r="B59" s="479"/>
      <c r="C59" s="479"/>
      <c r="D59" s="479"/>
      <c r="E59" s="479"/>
      <c r="F59" s="479"/>
      <c r="G59" s="479"/>
      <c r="H59" s="479"/>
      <c r="I59" s="479"/>
      <c r="J59" s="479"/>
      <c r="K59" s="479"/>
      <c r="L59" s="252"/>
      <c r="M59" s="252"/>
      <c r="N59" s="252"/>
      <c r="O59" s="252"/>
      <c r="P59" s="252"/>
      <c r="Q59" s="252"/>
      <c r="R59" s="252"/>
      <c r="S59" s="251"/>
    </row>
    <row r="60" spans="1:22" s="113" customFormat="1" ht="18" customHeight="1" x14ac:dyDescent="0.2">
      <c r="A60" s="477" t="s">
        <v>368</v>
      </c>
      <c r="B60" s="477"/>
      <c r="C60" s="477"/>
      <c r="D60" s="477"/>
      <c r="E60" s="477"/>
      <c r="F60" s="477"/>
      <c r="G60" s="477"/>
      <c r="H60" s="253"/>
      <c r="I60" s="253"/>
      <c r="J60" s="253"/>
      <c r="K60" s="254"/>
      <c r="L60" s="250"/>
      <c r="M60" s="250"/>
      <c r="N60" s="250"/>
      <c r="O60" s="250"/>
      <c r="P60" s="250"/>
      <c r="Q60" s="250"/>
      <c r="R60" s="250"/>
      <c r="S60" s="251"/>
    </row>
    <row r="61" spans="1:22" s="113" customFormat="1" ht="45.75" customHeight="1" x14ac:dyDescent="0.2">
      <c r="A61" s="476" t="s">
        <v>369</v>
      </c>
      <c r="B61" s="476"/>
      <c r="C61" s="476"/>
      <c r="D61" s="476"/>
      <c r="E61" s="476"/>
      <c r="F61" s="476"/>
      <c r="G61" s="476"/>
      <c r="H61" s="476"/>
      <c r="I61" s="476"/>
      <c r="J61" s="476"/>
      <c r="K61" s="476"/>
      <c r="L61" s="250"/>
      <c r="M61" s="250"/>
      <c r="N61" s="250"/>
      <c r="O61" s="250"/>
      <c r="P61" s="250"/>
      <c r="Q61" s="250"/>
      <c r="R61" s="250"/>
      <c r="S61" s="251"/>
    </row>
    <row r="62" spans="1:22" s="113" customFormat="1" ht="14.25" customHeight="1" x14ac:dyDescent="0.2">
      <c r="A62" s="477" t="s">
        <v>370</v>
      </c>
      <c r="B62" s="477"/>
      <c r="C62" s="477"/>
      <c r="D62" s="477"/>
      <c r="E62" s="477"/>
      <c r="F62" s="477"/>
      <c r="G62" s="477"/>
      <c r="H62" s="477"/>
      <c r="I62" s="477"/>
      <c r="J62" s="477"/>
      <c r="K62" s="477"/>
      <c r="L62" s="250"/>
      <c r="M62" s="250"/>
      <c r="N62" s="250"/>
      <c r="O62" s="250"/>
      <c r="P62" s="250"/>
      <c r="Q62" s="250"/>
      <c r="R62" s="250"/>
      <c r="S62" s="251"/>
    </row>
    <row r="63" spans="1:22" s="113" customFormat="1" ht="14.25" x14ac:dyDescent="0.2">
      <c r="A63" s="255" t="s">
        <v>371</v>
      </c>
      <c r="B63" s="253"/>
      <c r="C63" s="253"/>
      <c r="D63" s="253"/>
      <c r="E63" s="253"/>
      <c r="F63" s="253"/>
      <c r="G63" s="253"/>
      <c r="H63" s="253"/>
      <c r="I63" s="253"/>
      <c r="J63" s="253"/>
      <c r="K63" s="253"/>
      <c r="L63" s="250"/>
      <c r="M63" s="250"/>
      <c r="N63" s="250"/>
      <c r="O63" s="250"/>
      <c r="P63" s="250"/>
      <c r="Q63" s="250"/>
      <c r="R63" s="250"/>
      <c r="S63" s="251"/>
    </row>
    <row r="64" spans="1:22" s="113" customFormat="1" ht="14.25" x14ac:dyDescent="0.2">
      <c r="A64" s="256" t="s">
        <v>372</v>
      </c>
      <c r="B64" s="257"/>
      <c r="C64" s="257"/>
      <c r="D64" s="257"/>
      <c r="E64" s="257"/>
      <c r="F64" s="257"/>
      <c r="G64" s="257"/>
      <c r="H64" s="257"/>
      <c r="I64" s="257"/>
      <c r="J64" s="257"/>
      <c r="K64" s="257"/>
      <c r="L64" s="250"/>
      <c r="M64" s="250"/>
      <c r="N64" s="250"/>
      <c r="O64" s="250"/>
      <c r="P64" s="250"/>
      <c r="Q64" s="250"/>
      <c r="R64" s="250"/>
      <c r="S64" s="251"/>
    </row>
    <row r="65" spans="1:18" s="113" customFormat="1" x14ac:dyDescent="0.2">
      <c r="A65" s="49"/>
      <c r="B65" s="47"/>
      <c r="C65" s="47"/>
      <c r="D65" s="47"/>
      <c r="E65" s="47"/>
      <c r="F65" s="47"/>
      <c r="G65" s="47"/>
      <c r="H65" s="47"/>
      <c r="I65" s="47"/>
      <c r="J65" s="47"/>
      <c r="K65" s="48"/>
      <c r="L65" s="48"/>
    </row>
    <row r="66" spans="1:18" ht="23.25" x14ac:dyDescent="0.2">
      <c r="A66" s="228" t="s">
        <v>355</v>
      </c>
      <c r="B66" s="43"/>
      <c r="C66" s="43"/>
      <c r="D66" s="43"/>
      <c r="E66" s="42"/>
      <c r="F66" s="42"/>
      <c r="G66" s="42"/>
      <c r="H66" s="42"/>
      <c r="I66" s="42"/>
      <c r="J66" s="42"/>
      <c r="K66" s="42"/>
    </row>
    <row r="67" spans="1:18" ht="16.5" thickBot="1" x14ac:dyDescent="0.3">
      <c r="A67" s="44"/>
      <c r="B67" s="44"/>
      <c r="C67" s="44"/>
      <c r="D67" s="44"/>
      <c r="E67" s="44"/>
      <c r="F67" s="44"/>
      <c r="G67" s="44"/>
      <c r="H67" s="44"/>
      <c r="I67" s="44"/>
      <c r="J67" s="44"/>
      <c r="K67" s="44"/>
      <c r="L67" s="44"/>
      <c r="M67" s="44"/>
      <c r="N67" s="44"/>
      <c r="R67" s="45" t="s">
        <v>50</v>
      </c>
    </row>
    <row r="68" spans="1:18" ht="16.5" x14ac:dyDescent="0.25">
      <c r="A68" s="433"/>
      <c r="B68" s="473" t="s">
        <v>468</v>
      </c>
      <c r="C68" s="473"/>
      <c r="D68" s="471" t="s">
        <v>469</v>
      </c>
      <c r="E68" s="471" t="s">
        <v>360</v>
      </c>
      <c r="F68" s="471" t="s">
        <v>53</v>
      </c>
      <c r="G68" s="471" t="s">
        <v>361</v>
      </c>
      <c r="H68" s="471" t="s">
        <v>470</v>
      </c>
      <c r="I68" s="471" t="s">
        <v>471</v>
      </c>
      <c r="J68" s="471" t="s">
        <v>472</v>
      </c>
      <c r="K68" s="471" t="s">
        <v>473</v>
      </c>
      <c r="L68" s="471" t="s">
        <v>474</v>
      </c>
      <c r="M68" s="471" t="s">
        <v>362</v>
      </c>
      <c r="N68" s="471" t="s">
        <v>363</v>
      </c>
      <c r="O68" s="471" t="s">
        <v>182</v>
      </c>
      <c r="P68" s="471" t="s">
        <v>190</v>
      </c>
      <c r="Q68" s="471" t="s">
        <v>475</v>
      </c>
      <c r="R68" s="471" t="s">
        <v>35</v>
      </c>
    </row>
    <row r="69" spans="1:18" ht="99" customHeight="1" thickBot="1" x14ac:dyDescent="0.3">
      <c r="A69" s="434" t="s">
        <v>60</v>
      </c>
      <c r="B69" s="435" t="s">
        <v>364</v>
      </c>
      <c r="C69" s="435" t="s">
        <v>365</v>
      </c>
      <c r="D69" s="472"/>
      <c r="E69" s="472"/>
      <c r="F69" s="472"/>
      <c r="G69" s="472"/>
      <c r="H69" s="472"/>
      <c r="I69" s="472"/>
      <c r="J69" s="472"/>
      <c r="K69" s="472"/>
      <c r="L69" s="472"/>
      <c r="M69" s="472"/>
      <c r="N69" s="472"/>
      <c r="O69" s="472"/>
      <c r="P69" s="472"/>
      <c r="Q69" s="472"/>
      <c r="R69" s="472"/>
    </row>
    <row r="70" spans="1:18" ht="18" x14ac:dyDescent="0.25">
      <c r="A70" s="428" t="s">
        <v>65</v>
      </c>
      <c r="B70" s="429">
        <v>14</v>
      </c>
      <c r="C70" s="429">
        <v>0</v>
      </c>
      <c r="D70" s="429">
        <v>60</v>
      </c>
      <c r="E70" s="429">
        <v>0</v>
      </c>
      <c r="F70" s="429">
        <v>0</v>
      </c>
      <c r="G70" s="429">
        <v>74</v>
      </c>
      <c r="H70" s="429">
        <v>0</v>
      </c>
      <c r="I70" s="429">
        <v>73</v>
      </c>
      <c r="J70" s="429">
        <v>73</v>
      </c>
      <c r="K70" s="429">
        <v>0</v>
      </c>
      <c r="L70" s="429">
        <v>93</v>
      </c>
      <c r="M70" s="429">
        <v>0</v>
      </c>
      <c r="N70" s="429">
        <v>93</v>
      </c>
      <c r="O70" s="429">
        <v>9</v>
      </c>
      <c r="P70" s="429">
        <v>2</v>
      </c>
      <c r="Q70" s="429">
        <v>179</v>
      </c>
      <c r="R70" s="429">
        <v>430</v>
      </c>
    </row>
    <row r="71" spans="1:18" ht="18" x14ac:dyDescent="0.25">
      <c r="A71" s="428" t="s">
        <v>66</v>
      </c>
      <c r="B71" s="429">
        <v>51</v>
      </c>
      <c r="C71" s="429">
        <v>0</v>
      </c>
      <c r="D71" s="429">
        <v>61</v>
      </c>
      <c r="E71" s="429">
        <v>0</v>
      </c>
      <c r="F71" s="429">
        <v>0</v>
      </c>
      <c r="G71" s="429">
        <v>112</v>
      </c>
      <c r="H71" s="429">
        <v>0</v>
      </c>
      <c r="I71" s="429">
        <v>72</v>
      </c>
      <c r="J71" s="429">
        <v>72</v>
      </c>
      <c r="K71" s="429">
        <v>0</v>
      </c>
      <c r="L71" s="429">
        <v>96</v>
      </c>
      <c r="M71" s="429">
        <v>0</v>
      </c>
      <c r="N71" s="429">
        <v>96</v>
      </c>
      <c r="O71" s="429">
        <v>9</v>
      </c>
      <c r="P71" s="429">
        <v>1</v>
      </c>
      <c r="Q71" s="429">
        <v>174</v>
      </c>
      <c r="R71" s="429">
        <v>464</v>
      </c>
    </row>
    <row r="72" spans="1:18" ht="18" x14ac:dyDescent="0.25">
      <c r="A72" s="428" t="s">
        <v>67</v>
      </c>
      <c r="B72" s="429">
        <v>64</v>
      </c>
      <c r="C72" s="429">
        <v>0</v>
      </c>
      <c r="D72" s="429">
        <v>63</v>
      </c>
      <c r="E72" s="429">
        <v>0</v>
      </c>
      <c r="F72" s="429">
        <v>0</v>
      </c>
      <c r="G72" s="429">
        <v>127</v>
      </c>
      <c r="H72" s="429">
        <v>0</v>
      </c>
      <c r="I72" s="429">
        <v>68</v>
      </c>
      <c r="J72" s="429">
        <v>68</v>
      </c>
      <c r="K72" s="429">
        <v>0</v>
      </c>
      <c r="L72" s="429">
        <v>98</v>
      </c>
      <c r="M72" s="429">
        <v>0</v>
      </c>
      <c r="N72" s="429">
        <v>98</v>
      </c>
      <c r="O72" s="429">
        <v>10</v>
      </c>
      <c r="P72" s="429">
        <v>2</v>
      </c>
      <c r="Q72" s="429">
        <v>174</v>
      </c>
      <c r="R72" s="429">
        <v>479</v>
      </c>
    </row>
    <row r="73" spans="1:18" ht="17.25" customHeight="1" x14ac:dyDescent="0.25">
      <c r="A73" s="428" t="s">
        <v>68</v>
      </c>
      <c r="B73" s="429">
        <v>70</v>
      </c>
      <c r="C73" s="429">
        <v>0</v>
      </c>
      <c r="D73" s="429">
        <v>62</v>
      </c>
      <c r="E73" s="429">
        <v>0</v>
      </c>
      <c r="F73" s="429">
        <v>0</v>
      </c>
      <c r="G73" s="429">
        <v>132</v>
      </c>
      <c r="H73" s="429">
        <v>0</v>
      </c>
      <c r="I73" s="429">
        <v>63</v>
      </c>
      <c r="J73" s="429">
        <v>63</v>
      </c>
      <c r="K73" s="429">
        <v>1</v>
      </c>
      <c r="L73" s="429">
        <v>110</v>
      </c>
      <c r="M73" s="429">
        <v>0</v>
      </c>
      <c r="N73" s="429">
        <v>111</v>
      </c>
      <c r="O73" s="429">
        <v>9</v>
      </c>
      <c r="P73" s="429">
        <v>2</v>
      </c>
      <c r="Q73" s="429">
        <v>180</v>
      </c>
      <c r="R73" s="429">
        <v>497</v>
      </c>
    </row>
    <row r="74" spans="1:18" ht="24" customHeight="1" x14ac:dyDescent="0.25">
      <c r="A74" s="428" t="s">
        <v>69</v>
      </c>
      <c r="B74" s="429">
        <v>97</v>
      </c>
      <c r="C74" s="429">
        <v>0</v>
      </c>
      <c r="D74" s="429">
        <v>61</v>
      </c>
      <c r="E74" s="429">
        <v>0</v>
      </c>
      <c r="F74" s="429">
        <v>1</v>
      </c>
      <c r="G74" s="429">
        <v>159</v>
      </c>
      <c r="H74" s="429">
        <v>0</v>
      </c>
      <c r="I74" s="429">
        <v>67</v>
      </c>
      <c r="J74" s="429">
        <v>67</v>
      </c>
      <c r="K74" s="429">
        <v>1</v>
      </c>
      <c r="L74" s="429">
        <v>117</v>
      </c>
      <c r="M74" s="429">
        <v>0</v>
      </c>
      <c r="N74" s="429">
        <v>118</v>
      </c>
      <c r="O74" s="429">
        <v>9</v>
      </c>
      <c r="P74" s="429">
        <v>2</v>
      </c>
      <c r="Q74" s="429">
        <v>180</v>
      </c>
      <c r="R74" s="429">
        <v>535</v>
      </c>
    </row>
    <row r="75" spans="1:18" ht="18" x14ac:dyDescent="0.25">
      <c r="A75" s="428" t="s">
        <v>70</v>
      </c>
      <c r="B75" s="429">
        <v>119</v>
      </c>
      <c r="C75" s="429">
        <v>12</v>
      </c>
      <c r="D75" s="429">
        <v>63</v>
      </c>
      <c r="E75" s="429">
        <v>0</v>
      </c>
      <c r="F75" s="429">
        <v>14</v>
      </c>
      <c r="G75" s="429">
        <v>208</v>
      </c>
      <c r="H75" s="429">
        <v>0</v>
      </c>
      <c r="I75" s="429">
        <v>67</v>
      </c>
      <c r="J75" s="429">
        <v>67</v>
      </c>
      <c r="K75" s="429">
        <v>6</v>
      </c>
      <c r="L75" s="429">
        <v>119</v>
      </c>
      <c r="M75" s="429">
        <v>0</v>
      </c>
      <c r="N75" s="429">
        <v>125</v>
      </c>
      <c r="O75" s="429">
        <v>10</v>
      </c>
      <c r="P75" s="429">
        <v>3</v>
      </c>
      <c r="Q75" s="429">
        <v>188</v>
      </c>
      <c r="R75" s="429">
        <v>601</v>
      </c>
    </row>
    <row r="76" spans="1:18" ht="18" x14ac:dyDescent="0.25">
      <c r="A76" s="428" t="s">
        <v>71</v>
      </c>
      <c r="B76" s="429">
        <v>136</v>
      </c>
      <c r="C76" s="429">
        <v>31</v>
      </c>
      <c r="D76" s="429">
        <v>63</v>
      </c>
      <c r="E76" s="429">
        <v>0</v>
      </c>
      <c r="F76" s="429">
        <v>15</v>
      </c>
      <c r="G76" s="429">
        <v>245</v>
      </c>
      <c r="H76" s="429">
        <v>0</v>
      </c>
      <c r="I76" s="429">
        <v>60</v>
      </c>
      <c r="J76" s="429">
        <v>60</v>
      </c>
      <c r="K76" s="429">
        <v>31</v>
      </c>
      <c r="L76" s="429">
        <v>122</v>
      </c>
      <c r="M76" s="429">
        <v>0</v>
      </c>
      <c r="N76" s="429">
        <v>153</v>
      </c>
      <c r="O76" s="429">
        <v>10</v>
      </c>
      <c r="P76" s="429">
        <v>3</v>
      </c>
      <c r="Q76" s="429">
        <v>184</v>
      </c>
      <c r="R76" s="429">
        <v>655</v>
      </c>
    </row>
    <row r="77" spans="1:18" ht="18" x14ac:dyDescent="0.25">
      <c r="A77" s="430" t="s">
        <v>72</v>
      </c>
      <c r="B77" s="429">
        <v>168</v>
      </c>
      <c r="C77" s="429">
        <v>39</v>
      </c>
      <c r="D77" s="429">
        <v>64</v>
      </c>
      <c r="E77" s="429">
        <v>0</v>
      </c>
      <c r="F77" s="429">
        <v>16</v>
      </c>
      <c r="G77" s="429">
        <v>287</v>
      </c>
      <c r="H77" s="429">
        <v>0</v>
      </c>
      <c r="I77" s="429">
        <v>52</v>
      </c>
      <c r="J77" s="429">
        <v>52</v>
      </c>
      <c r="K77" s="429">
        <v>42</v>
      </c>
      <c r="L77" s="429">
        <v>121</v>
      </c>
      <c r="M77" s="429">
        <v>0</v>
      </c>
      <c r="N77" s="429">
        <v>163</v>
      </c>
      <c r="O77" s="429">
        <v>10</v>
      </c>
      <c r="P77" s="429">
        <v>4</v>
      </c>
      <c r="Q77" s="429">
        <v>183</v>
      </c>
      <c r="R77" s="429">
        <v>699</v>
      </c>
    </row>
    <row r="78" spans="1:18" ht="22.5" customHeight="1" x14ac:dyDescent="0.25">
      <c r="A78" s="428" t="s">
        <v>73</v>
      </c>
      <c r="B78" s="429">
        <v>187</v>
      </c>
      <c r="C78" s="429">
        <v>55</v>
      </c>
      <c r="D78" s="429">
        <v>63</v>
      </c>
      <c r="E78" s="429">
        <v>0</v>
      </c>
      <c r="F78" s="429">
        <v>16</v>
      </c>
      <c r="G78" s="429">
        <v>321</v>
      </c>
      <c r="H78" s="429">
        <v>0</v>
      </c>
      <c r="I78" s="429">
        <v>47</v>
      </c>
      <c r="J78" s="429">
        <v>47</v>
      </c>
      <c r="K78" s="429">
        <v>48</v>
      </c>
      <c r="L78" s="429">
        <v>121</v>
      </c>
      <c r="M78" s="429">
        <v>0</v>
      </c>
      <c r="N78" s="429">
        <v>169</v>
      </c>
      <c r="O78" s="429">
        <v>9</v>
      </c>
      <c r="P78" s="429">
        <v>4</v>
      </c>
      <c r="Q78" s="429">
        <v>181</v>
      </c>
      <c r="R78" s="429">
        <v>731</v>
      </c>
    </row>
    <row r="79" spans="1:18" ht="18" x14ac:dyDescent="0.25">
      <c r="A79" s="428" t="s">
        <v>74</v>
      </c>
      <c r="B79" s="429">
        <v>246</v>
      </c>
      <c r="C79" s="429">
        <v>68</v>
      </c>
      <c r="D79" s="429">
        <v>62</v>
      </c>
      <c r="E79" s="429">
        <v>0</v>
      </c>
      <c r="F79" s="429">
        <v>16</v>
      </c>
      <c r="G79" s="429">
        <v>392</v>
      </c>
      <c r="H79" s="429">
        <v>0</v>
      </c>
      <c r="I79" s="429">
        <v>48</v>
      </c>
      <c r="J79" s="429">
        <v>48</v>
      </c>
      <c r="K79" s="429">
        <v>48</v>
      </c>
      <c r="L79" s="429">
        <v>125</v>
      </c>
      <c r="M79" s="429">
        <v>0</v>
      </c>
      <c r="N79" s="429">
        <v>173</v>
      </c>
      <c r="O79" s="429">
        <v>8</v>
      </c>
      <c r="P79" s="429">
        <v>4</v>
      </c>
      <c r="Q79" s="429">
        <v>177</v>
      </c>
      <c r="R79" s="429">
        <v>802</v>
      </c>
    </row>
    <row r="80" spans="1:18" ht="18" x14ac:dyDescent="0.25">
      <c r="A80" s="430" t="s">
        <v>88</v>
      </c>
      <c r="B80" s="429">
        <v>290</v>
      </c>
      <c r="C80" s="429">
        <v>74</v>
      </c>
      <c r="D80" s="429">
        <v>66</v>
      </c>
      <c r="E80" s="429">
        <v>0</v>
      </c>
      <c r="F80" s="429">
        <v>15</v>
      </c>
      <c r="G80" s="429">
        <v>445</v>
      </c>
      <c r="H80" s="429">
        <v>0</v>
      </c>
      <c r="I80" s="429">
        <v>47</v>
      </c>
      <c r="J80" s="429">
        <v>47</v>
      </c>
      <c r="K80" s="429">
        <v>55</v>
      </c>
      <c r="L80" s="429">
        <v>120</v>
      </c>
      <c r="M80" s="429">
        <v>0</v>
      </c>
      <c r="N80" s="429">
        <v>175</v>
      </c>
      <c r="O80" s="429">
        <v>9</v>
      </c>
      <c r="P80" s="429">
        <v>5</v>
      </c>
      <c r="Q80" s="429">
        <v>177</v>
      </c>
      <c r="R80" s="429">
        <v>858</v>
      </c>
    </row>
    <row r="81" spans="1:18" ht="18" x14ac:dyDescent="0.25">
      <c r="A81" s="430" t="s">
        <v>176</v>
      </c>
      <c r="B81" s="429">
        <v>330</v>
      </c>
      <c r="C81" s="429">
        <v>85</v>
      </c>
      <c r="D81" s="429">
        <v>66</v>
      </c>
      <c r="E81" s="429">
        <v>0</v>
      </c>
      <c r="F81" s="429">
        <v>16</v>
      </c>
      <c r="G81" s="429">
        <v>497</v>
      </c>
      <c r="H81" s="429">
        <v>0</v>
      </c>
      <c r="I81" s="429">
        <v>45</v>
      </c>
      <c r="J81" s="429">
        <v>45</v>
      </c>
      <c r="K81" s="429">
        <v>58</v>
      </c>
      <c r="L81" s="429">
        <v>119</v>
      </c>
      <c r="M81" s="429">
        <v>0</v>
      </c>
      <c r="N81" s="429">
        <v>177</v>
      </c>
      <c r="O81" s="429">
        <v>9</v>
      </c>
      <c r="P81" s="429">
        <v>5</v>
      </c>
      <c r="Q81" s="429">
        <v>177</v>
      </c>
      <c r="R81" s="429">
        <v>910</v>
      </c>
    </row>
    <row r="82" spans="1:18" ht="21.75" customHeight="1" x14ac:dyDescent="0.25">
      <c r="A82" s="428" t="s">
        <v>177</v>
      </c>
      <c r="B82" s="429">
        <v>437</v>
      </c>
      <c r="C82" s="429">
        <v>104</v>
      </c>
      <c r="D82" s="429">
        <v>65</v>
      </c>
      <c r="E82" s="429">
        <v>0</v>
      </c>
      <c r="F82" s="429">
        <v>16</v>
      </c>
      <c r="G82" s="429">
        <v>622</v>
      </c>
      <c r="H82" s="429">
        <v>0</v>
      </c>
      <c r="I82" s="429">
        <v>43</v>
      </c>
      <c r="J82" s="429">
        <v>43</v>
      </c>
      <c r="K82" s="429">
        <v>70</v>
      </c>
      <c r="L82" s="429">
        <v>119</v>
      </c>
      <c r="M82" s="429">
        <v>0</v>
      </c>
      <c r="N82" s="429">
        <v>189</v>
      </c>
      <c r="O82" s="429">
        <v>8</v>
      </c>
      <c r="P82" s="429">
        <v>5</v>
      </c>
      <c r="Q82" s="429">
        <v>181</v>
      </c>
      <c r="R82" s="429">
        <v>1048</v>
      </c>
    </row>
    <row r="83" spans="1:18" ht="18" customHeight="1" x14ac:dyDescent="0.25">
      <c r="A83" s="428" t="s">
        <v>178</v>
      </c>
      <c r="B83" s="429">
        <v>555</v>
      </c>
      <c r="C83" s="429">
        <v>152</v>
      </c>
      <c r="D83" s="429">
        <v>65</v>
      </c>
      <c r="E83" s="429">
        <v>0</v>
      </c>
      <c r="F83" s="429">
        <v>15</v>
      </c>
      <c r="G83" s="429">
        <v>787</v>
      </c>
      <c r="H83" s="429">
        <v>3</v>
      </c>
      <c r="I83" s="429">
        <v>39</v>
      </c>
      <c r="J83" s="429">
        <v>42</v>
      </c>
      <c r="K83" s="429">
        <v>80</v>
      </c>
      <c r="L83" s="429">
        <v>120</v>
      </c>
      <c r="M83" s="429">
        <v>0</v>
      </c>
      <c r="N83" s="429">
        <v>200</v>
      </c>
      <c r="O83" s="429">
        <v>9</v>
      </c>
      <c r="P83" s="429">
        <v>6</v>
      </c>
      <c r="Q83" s="429">
        <v>177</v>
      </c>
      <c r="R83" s="429">
        <v>1221</v>
      </c>
    </row>
    <row r="84" spans="1:18" ht="18" x14ac:dyDescent="0.25">
      <c r="A84" s="428" t="s">
        <v>179</v>
      </c>
      <c r="B84" s="429">
        <v>702</v>
      </c>
      <c r="C84" s="429">
        <v>273</v>
      </c>
      <c r="D84" s="429">
        <v>73</v>
      </c>
      <c r="E84" s="429">
        <v>0</v>
      </c>
      <c r="F84" s="429">
        <v>17</v>
      </c>
      <c r="G84" s="429">
        <v>1065</v>
      </c>
      <c r="H84" s="429">
        <v>3</v>
      </c>
      <c r="I84" s="429">
        <v>32</v>
      </c>
      <c r="J84" s="429">
        <v>35</v>
      </c>
      <c r="K84" s="429">
        <v>89</v>
      </c>
      <c r="L84" s="429">
        <v>120</v>
      </c>
      <c r="M84" s="429">
        <v>0</v>
      </c>
      <c r="N84" s="429">
        <v>209</v>
      </c>
      <c r="O84" s="429">
        <v>10</v>
      </c>
      <c r="P84" s="429">
        <v>13</v>
      </c>
      <c r="Q84" s="429">
        <v>181</v>
      </c>
      <c r="R84" s="429">
        <v>1513</v>
      </c>
    </row>
    <row r="85" spans="1:18" ht="18" x14ac:dyDescent="0.25">
      <c r="A85" s="428" t="s">
        <v>274</v>
      </c>
      <c r="B85" s="429">
        <v>862</v>
      </c>
      <c r="C85" s="429">
        <v>363</v>
      </c>
      <c r="D85" s="429">
        <v>83</v>
      </c>
      <c r="E85" s="429">
        <v>0</v>
      </c>
      <c r="F85" s="429">
        <v>18</v>
      </c>
      <c r="G85" s="429">
        <v>1326</v>
      </c>
      <c r="H85" s="429">
        <v>3</v>
      </c>
      <c r="I85" s="429">
        <v>29</v>
      </c>
      <c r="J85" s="429">
        <v>32</v>
      </c>
      <c r="K85" s="429">
        <v>96</v>
      </c>
      <c r="L85" s="429">
        <v>126</v>
      </c>
      <c r="M85" s="429">
        <v>0</v>
      </c>
      <c r="N85" s="429">
        <v>222</v>
      </c>
      <c r="O85" s="429">
        <v>10</v>
      </c>
      <c r="P85" s="429">
        <v>14</v>
      </c>
      <c r="Q85" s="429">
        <v>181</v>
      </c>
      <c r="R85" s="429">
        <v>1785</v>
      </c>
    </row>
    <row r="86" spans="1:18" ht="24" customHeight="1" x14ac:dyDescent="0.25">
      <c r="A86" s="428" t="s">
        <v>275</v>
      </c>
      <c r="B86" s="429">
        <v>1024</v>
      </c>
      <c r="C86" s="429">
        <v>541</v>
      </c>
      <c r="D86" s="429">
        <v>101</v>
      </c>
      <c r="E86" s="429">
        <v>0</v>
      </c>
      <c r="F86" s="429">
        <v>27</v>
      </c>
      <c r="G86" s="429">
        <v>1693</v>
      </c>
      <c r="H86" s="429">
        <v>3</v>
      </c>
      <c r="I86" s="429">
        <v>31</v>
      </c>
      <c r="J86" s="429">
        <v>34</v>
      </c>
      <c r="K86" s="429">
        <v>113</v>
      </c>
      <c r="L86" s="429">
        <v>126</v>
      </c>
      <c r="M86" s="429">
        <v>0</v>
      </c>
      <c r="N86" s="429">
        <v>239</v>
      </c>
      <c r="O86" s="429">
        <v>10</v>
      </c>
      <c r="P86" s="429">
        <v>22</v>
      </c>
      <c r="Q86" s="429">
        <v>183</v>
      </c>
      <c r="R86" s="429">
        <v>2181</v>
      </c>
    </row>
    <row r="87" spans="1:18" s="113" customFormat="1" ht="18" x14ac:dyDescent="0.25">
      <c r="A87" s="428" t="s">
        <v>273</v>
      </c>
      <c r="B87" s="429">
        <v>1149</v>
      </c>
      <c r="C87" s="429">
        <v>716</v>
      </c>
      <c r="D87" s="429">
        <v>111</v>
      </c>
      <c r="E87" s="429">
        <v>0</v>
      </c>
      <c r="F87" s="429">
        <v>29</v>
      </c>
      <c r="G87" s="429">
        <v>2005</v>
      </c>
      <c r="H87" s="429">
        <v>3</v>
      </c>
      <c r="I87" s="429">
        <v>30</v>
      </c>
      <c r="J87" s="429">
        <v>33</v>
      </c>
      <c r="K87" s="429">
        <v>133</v>
      </c>
      <c r="L87" s="429">
        <v>116</v>
      </c>
      <c r="M87" s="429">
        <v>0</v>
      </c>
      <c r="N87" s="429">
        <v>249</v>
      </c>
      <c r="O87" s="429">
        <v>10</v>
      </c>
      <c r="P87" s="429">
        <v>23</v>
      </c>
      <c r="Q87" s="429">
        <v>174</v>
      </c>
      <c r="R87" s="429">
        <v>2494</v>
      </c>
    </row>
    <row r="88" spans="1:18" s="113" customFormat="1" ht="15.75" customHeight="1" x14ac:dyDescent="0.25">
      <c r="A88" s="428" t="s">
        <v>276</v>
      </c>
      <c r="B88" s="429">
        <v>1262</v>
      </c>
      <c r="C88" s="429">
        <v>891</v>
      </c>
      <c r="D88" s="429">
        <v>100</v>
      </c>
      <c r="E88" s="429">
        <v>1</v>
      </c>
      <c r="F88" s="429">
        <v>29</v>
      </c>
      <c r="G88" s="429">
        <v>2283</v>
      </c>
      <c r="H88" s="429">
        <v>4</v>
      </c>
      <c r="I88" s="429">
        <v>27</v>
      </c>
      <c r="J88" s="429">
        <v>31</v>
      </c>
      <c r="K88" s="429">
        <v>150</v>
      </c>
      <c r="L88" s="429">
        <v>109</v>
      </c>
      <c r="M88" s="429">
        <v>0</v>
      </c>
      <c r="N88" s="429">
        <v>259</v>
      </c>
      <c r="O88" s="429">
        <v>9</v>
      </c>
      <c r="P88" s="429">
        <v>22</v>
      </c>
      <c r="Q88" s="429">
        <v>174</v>
      </c>
      <c r="R88" s="429">
        <v>2778</v>
      </c>
    </row>
    <row r="89" spans="1:18" s="113" customFormat="1" ht="18" x14ac:dyDescent="0.25">
      <c r="A89" s="428" t="s">
        <v>303</v>
      </c>
      <c r="B89" s="429">
        <v>1451</v>
      </c>
      <c r="C89" s="429">
        <v>1060</v>
      </c>
      <c r="D89" s="429">
        <v>102</v>
      </c>
      <c r="E89" s="429">
        <v>2</v>
      </c>
      <c r="F89" s="429">
        <v>32</v>
      </c>
      <c r="G89" s="429">
        <v>2647</v>
      </c>
      <c r="H89" s="429">
        <v>4</v>
      </c>
      <c r="I89" s="429">
        <v>29</v>
      </c>
      <c r="J89" s="429">
        <v>33</v>
      </c>
      <c r="K89" s="429">
        <v>152</v>
      </c>
      <c r="L89" s="429">
        <v>118</v>
      </c>
      <c r="M89" s="429">
        <v>0</v>
      </c>
      <c r="N89" s="429">
        <v>270</v>
      </c>
      <c r="O89" s="429">
        <v>9</v>
      </c>
      <c r="P89" s="429">
        <v>22</v>
      </c>
      <c r="Q89" s="429">
        <v>180</v>
      </c>
      <c r="R89" s="429">
        <v>3161</v>
      </c>
    </row>
    <row r="90" spans="1:18" s="113" customFormat="1" ht="25.5" customHeight="1" x14ac:dyDescent="0.25">
      <c r="A90" s="428" t="s">
        <v>300</v>
      </c>
      <c r="B90" s="429">
        <v>1633</v>
      </c>
      <c r="C90" s="429">
        <v>1334</v>
      </c>
      <c r="D90" s="429">
        <v>107</v>
      </c>
      <c r="E90" s="429">
        <v>6</v>
      </c>
      <c r="F90" s="429">
        <v>36</v>
      </c>
      <c r="G90" s="429">
        <v>3116</v>
      </c>
      <c r="H90" s="429">
        <v>4</v>
      </c>
      <c r="I90" s="429">
        <v>30</v>
      </c>
      <c r="J90" s="429">
        <v>34</v>
      </c>
      <c r="K90" s="429">
        <v>176</v>
      </c>
      <c r="L90" s="429">
        <v>115</v>
      </c>
      <c r="M90" s="429">
        <v>0</v>
      </c>
      <c r="N90" s="429">
        <v>291</v>
      </c>
      <c r="O90" s="429">
        <v>10</v>
      </c>
      <c r="P90" s="429">
        <v>22</v>
      </c>
      <c r="Q90" s="429">
        <v>174</v>
      </c>
      <c r="R90" s="429">
        <v>3647</v>
      </c>
    </row>
    <row r="91" spans="1:18" s="113" customFormat="1" ht="18" x14ac:dyDescent="0.25">
      <c r="A91" s="428" t="s">
        <v>301</v>
      </c>
      <c r="B91" s="429">
        <v>1768</v>
      </c>
      <c r="C91" s="429">
        <v>1512</v>
      </c>
      <c r="D91" s="429">
        <v>116</v>
      </c>
      <c r="E91" s="429">
        <v>27</v>
      </c>
      <c r="F91" s="429">
        <v>36</v>
      </c>
      <c r="G91" s="429">
        <v>3459</v>
      </c>
      <c r="H91" s="429">
        <v>4</v>
      </c>
      <c r="I91" s="429">
        <v>34</v>
      </c>
      <c r="J91" s="429">
        <v>38</v>
      </c>
      <c r="K91" s="429">
        <v>202</v>
      </c>
      <c r="L91" s="429">
        <v>114</v>
      </c>
      <c r="M91" s="429">
        <v>0</v>
      </c>
      <c r="N91" s="429">
        <v>316</v>
      </c>
      <c r="O91" s="429">
        <v>10</v>
      </c>
      <c r="P91" s="429">
        <v>22</v>
      </c>
      <c r="Q91" s="429">
        <v>171</v>
      </c>
      <c r="R91" s="429">
        <v>4016</v>
      </c>
    </row>
    <row r="92" spans="1:18" s="113" customFormat="1" ht="18" x14ac:dyDescent="0.25">
      <c r="A92" s="428" t="s">
        <v>302</v>
      </c>
      <c r="B92" s="429">
        <v>1961</v>
      </c>
      <c r="C92" s="429">
        <v>1761</v>
      </c>
      <c r="D92" s="429">
        <v>121</v>
      </c>
      <c r="E92" s="429">
        <v>41</v>
      </c>
      <c r="F92" s="429">
        <v>36</v>
      </c>
      <c r="G92" s="429">
        <v>3920</v>
      </c>
      <c r="H92" s="429">
        <v>4</v>
      </c>
      <c r="I92" s="429">
        <v>38</v>
      </c>
      <c r="J92" s="429">
        <v>42</v>
      </c>
      <c r="K92" s="429">
        <v>219</v>
      </c>
      <c r="L92" s="429">
        <v>113</v>
      </c>
      <c r="M92" s="429">
        <v>0</v>
      </c>
      <c r="N92" s="429">
        <v>332</v>
      </c>
      <c r="O92" s="429">
        <v>11</v>
      </c>
      <c r="P92" s="429">
        <v>22</v>
      </c>
      <c r="Q92" s="429">
        <v>165</v>
      </c>
      <c r="R92" s="429">
        <v>4492</v>
      </c>
    </row>
    <row r="93" spans="1:18" s="113" customFormat="1" ht="18" customHeight="1" x14ac:dyDescent="0.25">
      <c r="A93" s="428" t="s">
        <v>311</v>
      </c>
      <c r="B93" s="429">
        <v>2125</v>
      </c>
      <c r="C93" s="429">
        <v>1931</v>
      </c>
      <c r="D93" s="429">
        <v>127</v>
      </c>
      <c r="E93" s="429">
        <v>59</v>
      </c>
      <c r="F93" s="429">
        <v>37</v>
      </c>
      <c r="G93" s="429">
        <v>4279</v>
      </c>
      <c r="H93" s="429">
        <v>4</v>
      </c>
      <c r="I93" s="429">
        <v>32</v>
      </c>
      <c r="J93" s="429">
        <v>36</v>
      </c>
      <c r="K93" s="429">
        <v>229</v>
      </c>
      <c r="L93" s="429">
        <v>114</v>
      </c>
      <c r="M93" s="429">
        <v>0</v>
      </c>
      <c r="N93" s="429">
        <v>343</v>
      </c>
      <c r="O93" s="429">
        <v>10</v>
      </c>
      <c r="P93" s="429">
        <v>23</v>
      </c>
      <c r="Q93" s="429">
        <v>166</v>
      </c>
      <c r="R93" s="429">
        <v>4857</v>
      </c>
    </row>
    <row r="94" spans="1:18" s="113" customFormat="1" ht="25.5" customHeight="1" x14ac:dyDescent="0.25">
      <c r="A94" s="428" t="s">
        <v>312</v>
      </c>
      <c r="B94" s="429">
        <v>2419</v>
      </c>
      <c r="C94" s="429">
        <v>2220</v>
      </c>
      <c r="D94" s="429">
        <v>144</v>
      </c>
      <c r="E94" s="429">
        <v>82</v>
      </c>
      <c r="F94" s="429">
        <v>33</v>
      </c>
      <c r="G94" s="429">
        <v>4898</v>
      </c>
      <c r="H94" s="429">
        <v>4</v>
      </c>
      <c r="I94" s="429">
        <v>31</v>
      </c>
      <c r="J94" s="429">
        <v>35</v>
      </c>
      <c r="K94" s="429">
        <v>256</v>
      </c>
      <c r="L94" s="429">
        <v>117</v>
      </c>
      <c r="M94" s="429">
        <v>0</v>
      </c>
      <c r="N94" s="429">
        <v>373</v>
      </c>
      <c r="O94" s="429">
        <v>9</v>
      </c>
      <c r="P94" s="429">
        <v>24</v>
      </c>
      <c r="Q94" s="429">
        <v>165</v>
      </c>
      <c r="R94" s="429">
        <v>5504</v>
      </c>
    </row>
    <row r="95" spans="1:18" s="113" customFormat="1" ht="18" x14ac:dyDescent="0.25">
      <c r="A95" s="428" t="s">
        <v>310</v>
      </c>
      <c r="B95" s="429">
        <v>2670</v>
      </c>
      <c r="C95" s="429">
        <v>2479</v>
      </c>
      <c r="D95" s="429">
        <v>161</v>
      </c>
      <c r="E95" s="429">
        <v>115</v>
      </c>
      <c r="F95" s="429">
        <v>33</v>
      </c>
      <c r="G95" s="429">
        <v>5458</v>
      </c>
      <c r="H95" s="429">
        <v>4</v>
      </c>
      <c r="I95" s="429">
        <v>36</v>
      </c>
      <c r="J95" s="429">
        <v>40</v>
      </c>
      <c r="K95" s="429">
        <v>272</v>
      </c>
      <c r="L95" s="429">
        <v>114</v>
      </c>
      <c r="M95" s="429">
        <v>0</v>
      </c>
      <c r="N95" s="429">
        <v>386</v>
      </c>
      <c r="O95" s="429">
        <v>10</v>
      </c>
      <c r="P95" s="429">
        <v>24</v>
      </c>
      <c r="Q95" s="429">
        <v>165</v>
      </c>
      <c r="R95" s="429">
        <v>6083</v>
      </c>
    </row>
    <row r="96" spans="1:18" s="113" customFormat="1" ht="18" x14ac:dyDescent="0.25">
      <c r="A96" s="428" t="s">
        <v>313</v>
      </c>
      <c r="B96" s="429">
        <v>3002</v>
      </c>
      <c r="C96" s="429">
        <v>2899</v>
      </c>
      <c r="D96" s="429">
        <v>171</v>
      </c>
      <c r="E96" s="429">
        <v>138</v>
      </c>
      <c r="F96" s="429">
        <v>28</v>
      </c>
      <c r="G96" s="429">
        <v>6238</v>
      </c>
      <c r="H96" s="429">
        <v>3</v>
      </c>
      <c r="I96" s="429">
        <v>44</v>
      </c>
      <c r="J96" s="429">
        <v>47</v>
      </c>
      <c r="K96" s="429">
        <v>289</v>
      </c>
      <c r="L96" s="429">
        <v>113</v>
      </c>
      <c r="M96" s="429">
        <v>0</v>
      </c>
      <c r="N96" s="429">
        <v>402</v>
      </c>
      <c r="O96" s="429">
        <v>10</v>
      </c>
      <c r="P96" s="429">
        <v>29</v>
      </c>
      <c r="Q96" s="429">
        <v>170</v>
      </c>
      <c r="R96" s="429">
        <v>6896</v>
      </c>
    </row>
    <row r="97" spans="1:22" s="113" customFormat="1" ht="18" x14ac:dyDescent="0.25">
      <c r="A97" s="428" t="s">
        <v>327</v>
      </c>
      <c r="B97" s="429">
        <v>3245</v>
      </c>
      <c r="C97" s="429">
        <v>3237</v>
      </c>
      <c r="D97" s="429">
        <v>177</v>
      </c>
      <c r="E97" s="429">
        <v>169</v>
      </c>
      <c r="F97" s="429">
        <v>25</v>
      </c>
      <c r="G97" s="429">
        <v>6853</v>
      </c>
      <c r="H97" s="429">
        <v>4</v>
      </c>
      <c r="I97" s="429">
        <v>44</v>
      </c>
      <c r="J97" s="429">
        <v>48</v>
      </c>
      <c r="K97" s="429">
        <v>292</v>
      </c>
      <c r="L97" s="429">
        <v>113</v>
      </c>
      <c r="M97" s="429">
        <v>0</v>
      </c>
      <c r="N97" s="429">
        <v>405</v>
      </c>
      <c r="O97" s="429">
        <v>10</v>
      </c>
      <c r="P97" s="429">
        <v>29</v>
      </c>
      <c r="Q97" s="429">
        <v>163</v>
      </c>
      <c r="R97" s="429">
        <v>7508</v>
      </c>
    </row>
    <row r="98" spans="1:22" s="113" customFormat="1" ht="25.5" customHeight="1" x14ac:dyDescent="0.25">
      <c r="A98" s="428" t="s">
        <v>328</v>
      </c>
      <c r="B98" s="429">
        <v>3562</v>
      </c>
      <c r="C98" s="429">
        <v>3752</v>
      </c>
      <c r="D98" s="429">
        <v>194</v>
      </c>
      <c r="E98" s="429">
        <v>191</v>
      </c>
      <c r="F98" s="429">
        <v>23</v>
      </c>
      <c r="G98" s="429">
        <v>7722</v>
      </c>
      <c r="H98" s="429">
        <v>5</v>
      </c>
      <c r="I98" s="429">
        <v>43</v>
      </c>
      <c r="J98" s="429">
        <v>48</v>
      </c>
      <c r="K98" s="429">
        <v>318</v>
      </c>
      <c r="L98" s="429">
        <v>115</v>
      </c>
      <c r="M98" s="429">
        <v>0</v>
      </c>
      <c r="N98" s="429">
        <v>433</v>
      </c>
      <c r="O98" s="429">
        <v>10</v>
      </c>
      <c r="P98" s="429">
        <v>28</v>
      </c>
      <c r="Q98" s="429">
        <v>164</v>
      </c>
      <c r="R98" s="429">
        <v>8405</v>
      </c>
    </row>
    <row r="99" spans="1:22" s="113" customFormat="1" ht="18" x14ac:dyDescent="0.25">
      <c r="A99" s="428" t="s">
        <v>329</v>
      </c>
      <c r="B99" s="429">
        <v>3810</v>
      </c>
      <c r="C99" s="429">
        <v>4335</v>
      </c>
      <c r="D99" s="429">
        <v>255</v>
      </c>
      <c r="E99" s="429">
        <v>193</v>
      </c>
      <c r="F99" s="429">
        <v>26</v>
      </c>
      <c r="G99" s="429">
        <v>8619</v>
      </c>
      <c r="H99" s="429">
        <v>10</v>
      </c>
      <c r="I99" s="429">
        <v>48</v>
      </c>
      <c r="J99" s="429">
        <v>58</v>
      </c>
      <c r="K99" s="429">
        <v>336</v>
      </c>
      <c r="L99" s="429">
        <v>107</v>
      </c>
      <c r="M99" s="429">
        <v>0</v>
      </c>
      <c r="N99" s="429">
        <v>443</v>
      </c>
      <c r="O99" s="429">
        <v>9</v>
      </c>
      <c r="P99" s="429">
        <v>28</v>
      </c>
      <c r="Q99" s="429">
        <v>159</v>
      </c>
      <c r="R99" s="429">
        <v>9316</v>
      </c>
    </row>
    <row r="100" spans="1:22" s="113" customFormat="1" ht="18" x14ac:dyDescent="0.25">
      <c r="A100" s="428" t="s">
        <v>326</v>
      </c>
      <c r="B100" s="429">
        <v>4241</v>
      </c>
      <c r="C100" s="429">
        <v>4869</v>
      </c>
      <c r="D100" s="429">
        <v>287</v>
      </c>
      <c r="E100" s="429">
        <v>190</v>
      </c>
      <c r="F100" s="429">
        <v>27</v>
      </c>
      <c r="G100" s="429">
        <v>9614</v>
      </c>
      <c r="H100" s="429">
        <v>12</v>
      </c>
      <c r="I100" s="429">
        <v>55</v>
      </c>
      <c r="J100" s="429">
        <v>67</v>
      </c>
      <c r="K100" s="429">
        <v>362</v>
      </c>
      <c r="L100" s="429">
        <v>106</v>
      </c>
      <c r="M100" s="429">
        <v>0</v>
      </c>
      <c r="N100" s="429">
        <v>468</v>
      </c>
      <c r="O100" s="429">
        <v>9</v>
      </c>
      <c r="P100" s="429">
        <v>28</v>
      </c>
      <c r="Q100" s="429">
        <v>175</v>
      </c>
      <c r="R100" s="429">
        <v>10361</v>
      </c>
    </row>
    <row r="101" spans="1:22" s="113" customFormat="1" ht="18" x14ac:dyDescent="0.25">
      <c r="A101" s="428" t="s">
        <v>354</v>
      </c>
      <c r="B101" s="429">
        <v>4520</v>
      </c>
      <c r="C101" s="429">
        <v>5008</v>
      </c>
      <c r="D101" s="429">
        <v>813</v>
      </c>
      <c r="E101" s="429">
        <v>190</v>
      </c>
      <c r="F101" s="429">
        <v>30</v>
      </c>
      <c r="G101" s="429">
        <v>10561</v>
      </c>
      <c r="H101" s="429">
        <v>13</v>
      </c>
      <c r="I101" s="429">
        <v>59</v>
      </c>
      <c r="J101" s="429">
        <v>72</v>
      </c>
      <c r="K101" s="429">
        <v>383</v>
      </c>
      <c r="L101" s="429">
        <v>104</v>
      </c>
      <c r="M101" s="429">
        <v>0</v>
      </c>
      <c r="N101" s="429">
        <v>487</v>
      </c>
      <c r="O101" s="429">
        <v>10</v>
      </c>
      <c r="P101" s="429">
        <v>29</v>
      </c>
      <c r="Q101" s="429">
        <v>191</v>
      </c>
      <c r="R101" s="429">
        <v>11350</v>
      </c>
      <c r="V101" s="462"/>
    </row>
    <row r="102" spans="1:22" s="113" customFormat="1" ht="22.5" customHeight="1" x14ac:dyDescent="0.25">
      <c r="A102" s="428" t="s">
        <v>351</v>
      </c>
      <c r="B102" s="429">
        <v>5024</v>
      </c>
      <c r="C102" s="429">
        <v>5003</v>
      </c>
      <c r="D102" s="429">
        <v>1365</v>
      </c>
      <c r="E102" s="429">
        <v>185</v>
      </c>
      <c r="F102" s="429">
        <v>30</v>
      </c>
      <c r="G102" s="429">
        <v>11607</v>
      </c>
      <c r="H102" s="429">
        <v>13</v>
      </c>
      <c r="I102" s="429">
        <v>63</v>
      </c>
      <c r="J102" s="429">
        <v>76</v>
      </c>
      <c r="K102" s="429">
        <v>416</v>
      </c>
      <c r="L102" s="429">
        <v>103</v>
      </c>
      <c r="M102" s="429">
        <v>0</v>
      </c>
      <c r="N102" s="429">
        <v>519</v>
      </c>
      <c r="O102" s="429">
        <v>10</v>
      </c>
      <c r="P102" s="429">
        <v>26</v>
      </c>
      <c r="Q102" s="429">
        <v>215</v>
      </c>
      <c r="R102" s="429">
        <v>12453</v>
      </c>
    </row>
    <row r="103" spans="1:22" s="113" customFormat="1" ht="18" x14ac:dyDescent="0.25">
      <c r="A103" s="428" t="s">
        <v>352</v>
      </c>
      <c r="B103" s="429">
        <v>5414</v>
      </c>
      <c r="C103" s="429">
        <v>5003</v>
      </c>
      <c r="D103" s="429">
        <v>1835</v>
      </c>
      <c r="E103" s="429">
        <v>178</v>
      </c>
      <c r="F103" s="429">
        <v>29</v>
      </c>
      <c r="G103" s="429">
        <v>12459</v>
      </c>
      <c r="H103" s="429">
        <v>18</v>
      </c>
      <c r="I103" s="429">
        <v>70</v>
      </c>
      <c r="J103" s="429">
        <v>88</v>
      </c>
      <c r="K103" s="429">
        <v>468</v>
      </c>
      <c r="L103" s="429">
        <v>95</v>
      </c>
      <c r="M103" s="429">
        <v>0</v>
      </c>
      <c r="N103" s="429">
        <v>563</v>
      </c>
      <c r="O103" s="429">
        <v>10</v>
      </c>
      <c r="P103" s="429">
        <v>26</v>
      </c>
      <c r="Q103" s="429">
        <v>241</v>
      </c>
      <c r="R103" s="429">
        <v>13387</v>
      </c>
    </row>
    <row r="104" spans="1:22" s="113" customFormat="1" ht="18" x14ac:dyDescent="0.25">
      <c r="A104" s="431" t="s">
        <v>353</v>
      </c>
      <c r="B104" s="432">
        <v>6237</v>
      </c>
      <c r="C104" s="432">
        <v>5000</v>
      </c>
      <c r="D104" s="432">
        <v>2375</v>
      </c>
      <c r="E104" s="432">
        <v>176</v>
      </c>
      <c r="F104" s="432">
        <v>30</v>
      </c>
      <c r="G104" s="432">
        <v>13818</v>
      </c>
      <c r="H104" s="432">
        <v>28</v>
      </c>
      <c r="I104" s="432">
        <v>67</v>
      </c>
      <c r="J104" s="432">
        <v>95</v>
      </c>
      <c r="K104" s="432">
        <v>496</v>
      </c>
      <c r="L104" s="432">
        <v>100</v>
      </c>
      <c r="M104" s="432">
        <v>0</v>
      </c>
      <c r="N104" s="432">
        <v>596</v>
      </c>
      <c r="O104" s="432">
        <v>10</v>
      </c>
      <c r="P104" s="432">
        <v>30</v>
      </c>
      <c r="Q104" s="432">
        <v>254</v>
      </c>
      <c r="R104" s="432">
        <v>14803</v>
      </c>
      <c r="V104" s="462"/>
    </row>
    <row r="105" spans="1:22" s="113" customFormat="1" ht="8.25" customHeight="1" x14ac:dyDescent="0.2">
      <c r="A105" s="46"/>
      <c r="B105" s="143"/>
      <c r="C105" s="143"/>
      <c r="D105" s="143"/>
      <c r="E105" s="144"/>
      <c r="F105" s="144"/>
      <c r="G105" s="144"/>
      <c r="H105" s="144"/>
      <c r="I105" s="144"/>
      <c r="J105" s="144"/>
      <c r="K105" s="144"/>
      <c r="L105" s="144"/>
      <c r="M105" s="144"/>
      <c r="N105" s="144"/>
      <c r="O105" s="144"/>
    </row>
    <row r="106" spans="1:22" ht="36.75" customHeight="1" x14ac:dyDescent="0.2">
      <c r="A106" s="478" t="s">
        <v>366</v>
      </c>
      <c r="B106" s="478"/>
      <c r="C106" s="478"/>
      <c r="D106" s="478"/>
      <c r="E106" s="478"/>
      <c r="F106" s="478"/>
      <c r="G106" s="478"/>
      <c r="H106" s="478"/>
      <c r="I106" s="478"/>
      <c r="J106" s="478"/>
      <c r="K106" s="478"/>
    </row>
    <row r="107" spans="1:22" ht="44.25" customHeight="1" x14ac:dyDescent="0.2">
      <c r="A107" s="479" t="s">
        <v>367</v>
      </c>
      <c r="B107" s="479"/>
      <c r="C107" s="479"/>
      <c r="D107" s="479"/>
      <c r="E107" s="479"/>
      <c r="F107" s="479"/>
      <c r="G107" s="479"/>
      <c r="H107" s="479"/>
      <c r="I107" s="479"/>
      <c r="J107" s="479"/>
      <c r="K107" s="479"/>
    </row>
    <row r="108" spans="1:22" ht="14.25" x14ac:dyDescent="0.2">
      <c r="A108" s="481" t="s">
        <v>368</v>
      </c>
      <c r="B108" s="481"/>
      <c r="C108" s="481"/>
      <c r="D108" s="481"/>
      <c r="E108" s="481"/>
      <c r="F108" s="481"/>
      <c r="G108" s="481"/>
      <c r="H108" s="259"/>
      <c r="I108" s="259"/>
      <c r="J108" s="259"/>
      <c r="K108" s="254"/>
    </row>
    <row r="109" spans="1:22" ht="42" customHeight="1" x14ac:dyDescent="0.2">
      <c r="A109" s="476" t="s">
        <v>369</v>
      </c>
      <c r="B109" s="476"/>
      <c r="C109" s="476"/>
      <c r="D109" s="476"/>
      <c r="E109" s="476"/>
      <c r="F109" s="476"/>
      <c r="G109" s="476"/>
      <c r="H109" s="476"/>
      <c r="I109" s="476"/>
      <c r="J109" s="476"/>
      <c r="K109" s="476"/>
    </row>
    <row r="110" spans="1:22" ht="14.25" x14ac:dyDescent="0.2">
      <c r="A110" s="481" t="s">
        <v>370</v>
      </c>
      <c r="B110" s="481"/>
      <c r="C110" s="481"/>
      <c r="D110" s="481"/>
      <c r="E110" s="481"/>
      <c r="F110" s="481"/>
      <c r="G110" s="481"/>
      <c r="H110" s="481"/>
      <c r="I110" s="481"/>
      <c r="J110" s="481"/>
      <c r="K110" s="481"/>
    </row>
    <row r="111" spans="1:22" ht="14.25" x14ac:dyDescent="0.2">
      <c r="A111" s="255" t="s">
        <v>371</v>
      </c>
      <c r="B111" s="259"/>
      <c r="C111" s="259"/>
      <c r="D111" s="259"/>
      <c r="E111" s="259"/>
      <c r="F111" s="259"/>
      <c r="G111" s="259"/>
      <c r="H111" s="259"/>
      <c r="I111" s="259"/>
      <c r="J111" s="259"/>
      <c r="K111" s="259"/>
    </row>
    <row r="112" spans="1:22" ht="14.25" x14ac:dyDescent="0.2">
      <c r="A112" s="260" t="s">
        <v>372</v>
      </c>
      <c r="B112" s="260"/>
      <c r="C112" s="260"/>
      <c r="D112" s="260"/>
      <c r="E112" s="260"/>
      <c r="F112" s="260"/>
      <c r="G112" s="260"/>
      <c r="H112" s="260"/>
      <c r="I112" s="260"/>
      <c r="J112" s="260"/>
      <c r="K112" s="260"/>
    </row>
    <row r="113" spans="1:11" ht="15" x14ac:dyDescent="0.2">
      <c r="A113" s="258" t="s">
        <v>359</v>
      </c>
      <c r="B113" s="250"/>
      <c r="C113" s="250"/>
      <c r="D113" s="250"/>
      <c r="E113" s="250"/>
      <c r="F113" s="250"/>
      <c r="G113" s="250"/>
      <c r="H113" s="250"/>
      <c r="I113" s="250"/>
      <c r="J113" s="250"/>
      <c r="K113" s="250"/>
    </row>
  </sheetData>
  <mergeCells count="42">
    <mergeCell ref="A109:K109"/>
    <mergeCell ref="A110:K110"/>
    <mergeCell ref="A106:K106"/>
    <mergeCell ref="A107:K107"/>
    <mergeCell ref="A108:G108"/>
    <mergeCell ref="Q68:Q69"/>
    <mergeCell ref="R68:R69"/>
    <mergeCell ref="L68:L69"/>
    <mergeCell ref="M68:M69"/>
    <mergeCell ref="N68:N69"/>
    <mergeCell ref="O68:O69"/>
    <mergeCell ref="P68:P69"/>
    <mergeCell ref="R3:R4"/>
    <mergeCell ref="S3:S4"/>
    <mergeCell ref="A58:K58"/>
    <mergeCell ref="A59:K59"/>
    <mergeCell ref="A60:G60"/>
    <mergeCell ref="C3:D3"/>
    <mergeCell ref="E3:E4"/>
    <mergeCell ref="F3:F4"/>
    <mergeCell ref="G3:G4"/>
    <mergeCell ref="H3:H4"/>
    <mergeCell ref="I3:I4"/>
    <mergeCell ref="J3:J4"/>
    <mergeCell ref="K3:K4"/>
    <mergeCell ref="L3:L4"/>
    <mergeCell ref="M3:M4"/>
    <mergeCell ref="N3:N4"/>
    <mergeCell ref="O3:O4"/>
    <mergeCell ref="P3:P4"/>
    <mergeCell ref="Q3:Q4"/>
    <mergeCell ref="A61:K61"/>
    <mergeCell ref="A62:K62"/>
    <mergeCell ref="H68:H69"/>
    <mergeCell ref="I68:I69"/>
    <mergeCell ref="J68:J69"/>
    <mergeCell ref="K68:K69"/>
    <mergeCell ref="B68:C68"/>
    <mergeCell ref="D68:D69"/>
    <mergeCell ref="E68:E69"/>
    <mergeCell ref="F68:F69"/>
    <mergeCell ref="G68:G69"/>
  </mergeCells>
  <hyperlinks>
    <hyperlink ref="A60" r:id="rId1"/>
    <hyperlink ref="A62" r:id="rId2"/>
    <hyperlink ref="A64" r:id="rId3"/>
    <hyperlink ref="A108" r:id="rId4"/>
    <hyperlink ref="A110" r:id="rId5"/>
    <hyperlink ref="A112" r:id="rId6"/>
  </hyperlinks>
  <pageMargins left="0.70866141732283472" right="0.70866141732283472" top="0.74803149606299213" bottom="0.74803149606299213" header="0.31496062992125984" footer="0.31496062992125984"/>
  <pageSetup paperSize="9" scale="33"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113"/>
  <sheetViews>
    <sheetView topLeftCell="A4" zoomScale="85" zoomScaleNormal="85" workbookViewId="0">
      <selection activeCell="Q21" sqref="Q21"/>
    </sheetView>
  </sheetViews>
  <sheetFormatPr defaultRowHeight="12.75" x14ac:dyDescent="0.2"/>
  <cols>
    <col min="1" max="1" width="35.7109375" customWidth="1"/>
    <col min="2" max="2" width="12.5703125" customWidth="1"/>
    <col min="3" max="3" width="10.7109375" customWidth="1"/>
    <col min="4" max="4" width="8.85546875" customWidth="1"/>
    <col min="5" max="5" width="8" customWidth="1"/>
    <col min="6" max="6" width="7.85546875" customWidth="1"/>
    <col min="7" max="7" width="10" customWidth="1"/>
    <col min="8" max="8" width="9.85546875" customWidth="1"/>
    <col min="9" max="9" width="10.7109375" customWidth="1"/>
    <col min="10" max="10" width="8.85546875" customWidth="1"/>
    <col min="11" max="11" width="13.140625" customWidth="1"/>
    <col min="12" max="12" width="9.7109375" customWidth="1"/>
    <col min="13" max="13" width="8.28515625" style="63" customWidth="1"/>
    <col min="14" max="14" width="11.85546875" style="63" customWidth="1"/>
    <col min="15" max="15" width="9.140625" style="63"/>
  </cols>
  <sheetData>
    <row r="1" spans="13:15" s="113" customFormat="1" x14ac:dyDescent="0.2">
      <c r="M1" s="63"/>
      <c r="N1" s="63"/>
      <c r="O1" s="63"/>
    </row>
    <row r="2" spans="13:15" s="113" customFormat="1" x14ac:dyDescent="0.2">
      <c r="M2" s="63"/>
      <c r="N2" s="63"/>
      <c r="O2" s="63"/>
    </row>
    <row r="3" spans="13:15" s="113" customFormat="1" x14ac:dyDescent="0.2">
      <c r="M3" s="63"/>
      <c r="N3" s="63"/>
      <c r="O3" s="63"/>
    </row>
    <row r="4" spans="13:15" s="113" customFormat="1" x14ac:dyDescent="0.2">
      <c r="M4" s="63"/>
      <c r="N4" s="63"/>
      <c r="O4" s="63"/>
    </row>
    <row r="5" spans="13:15" s="113" customFormat="1" x14ac:dyDescent="0.2">
      <c r="M5" s="63"/>
      <c r="N5" s="63"/>
      <c r="O5" s="63"/>
    </row>
    <row r="6" spans="13:15" s="113" customFormat="1" x14ac:dyDescent="0.2">
      <c r="M6" s="63"/>
      <c r="N6" s="63"/>
      <c r="O6" s="63"/>
    </row>
    <row r="7" spans="13:15" s="113" customFormat="1" x14ac:dyDescent="0.2">
      <c r="M7" s="63"/>
      <c r="N7" s="63"/>
      <c r="O7" s="63"/>
    </row>
    <row r="8" spans="13:15" s="113" customFormat="1" x14ac:dyDescent="0.2">
      <c r="M8" s="63"/>
      <c r="N8" s="63"/>
      <c r="O8" s="63"/>
    </row>
    <row r="9" spans="13:15" s="113" customFormat="1" x14ac:dyDescent="0.2">
      <c r="M9" s="63"/>
      <c r="N9" s="63"/>
      <c r="O9" s="63"/>
    </row>
    <row r="10" spans="13:15" s="113" customFormat="1" x14ac:dyDescent="0.2">
      <c r="M10" s="63"/>
      <c r="N10" s="63"/>
      <c r="O10" s="63"/>
    </row>
    <row r="11" spans="13:15" s="113" customFormat="1" x14ac:dyDescent="0.2">
      <c r="M11" s="63"/>
      <c r="N11" s="63"/>
      <c r="O11" s="63"/>
    </row>
    <row r="12" spans="13:15" s="113" customFormat="1" x14ac:dyDescent="0.2">
      <c r="M12" s="63"/>
      <c r="N12" s="63"/>
      <c r="O12" s="63"/>
    </row>
    <row r="13" spans="13:15" s="113" customFormat="1" x14ac:dyDescent="0.2">
      <c r="M13" s="63"/>
      <c r="N13" s="63"/>
      <c r="O13" s="63"/>
    </row>
    <row r="14" spans="13:15" s="113" customFormat="1" x14ac:dyDescent="0.2">
      <c r="M14" s="63"/>
      <c r="N14" s="63"/>
      <c r="O14" s="63"/>
    </row>
    <row r="15" spans="13:15" s="113" customFormat="1" x14ac:dyDescent="0.2">
      <c r="M15" s="63"/>
      <c r="N15" s="63"/>
      <c r="O15" s="63"/>
    </row>
    <row r="16" spans="13:15" s="113" customFormat="1" x14ac:dyDescent="0.2">
      <c r="M16" s="63"/>
      <c r="N16" s="63"/>
      <c r="O16" s="63"/>
    </row>
    <row r="17" spans="13:15" s="113" customFormat="1" x14ac:dyDescent="0.2">
      <c r="M17" s="63"/>
      <c r="N17" s="63"/>
      <c r="O17" s="63"/>
    </row>
    <row r="18" spans="13:15" s="113" customFormat="1" x14ac:dyDescent="0.2">
      <c r="M18" s="63"/>
      <c r="N18" s="63"/>
      <c r="O18" s="63"/>
    </row>
    <row r="19" spans="13:15" s="113" customFormat="1" x14ac:dyDescent="0.2">
      <c r="M19" s="63"/>
      <c r="N19" s="63"/>
      <c r="O19" s="63"/>
    </row>
    <row r="20" spans="13:15" s="113" customFormat="1" x14ac:dyDescent="0.2">
      <c r="M20" s="63"/>
      <c r="N20" s="63"/>
      <c r="O20" s="63"/>
    </row>
    <row r="21" spans="13:15" s="113" customFormat="1" x14ac:dyDescent="0.2">
      <c r="M21" s="63"/>
      <c r="N21" s="63"/>
      <c r="O21" s="63"/>
    </row>
    <row r="22" spans="13:15" s="113" customFormat="1" x14ac:dyDescent="0.2">
      <c r="M22" s="63"/>
      <c r="N22" s="63"/>
      <c r="O22" s="63"/>
    </row>
    <row r="23" spans="13:15" s="113" customFormat="1" x14ac:dyDescent="0.2">
      <c r="M23" s="63"/>
      <c r="N23" s="63"/>
      <c r="O23" s="63"/>
    </row>
    <row r="24" spans="13:15" s="113" customFormat="1" x14ac:dyDescent="0.2">
      <c r="M24" s="63"/>
      <c r="N24" s="63"/>
      <c r="O24" s="63"/>
    </row>
    <row r="25" spans="13:15" s="113" customFormat="1" x14ac:dyDescent="0.2">
      <c r="M25" s="63"/>
      <c r="N25" s="63"/>
      <c r="O25" s="63"/>
    </row>
    <row r="26" spans="13:15" s="113" customFormat="1" x14ac:dyDescent="0.2">
      <c r="M26" s="63"/>
      <c r="N26" s="63"/>
      <c r="O26" s="63"/>
    </row>
    <row r="27" spans="13:15" s="113" customFormat="1" x14ac:dyDescent="0.2">
      <c r="M27" s="63"/>
      <c r="N27" s="63"/>
      <c r="O27" s="63"/>
    </row>
    <row r="28" spans="13:15" s="113" customFormat="1" x14ac:dyDescent="0.2">
      <c r="M28" s="63"/>
      <c r="N28" s="63"/>
      <c r="O28" s="63"/>
    </row>
    <row r="29" spans="13:15" s="113" customFormat="1" x14ac:dyDescent="0.2">
      <c r="M29" s="63"/>
      <c r="N29" s="63"/>
      <c r="O29" s="63"/>
    </row>
    <row r="30" spans="13:15" s="113" customFormat="1" x14ac:dyDescent="0.2">
      <c r="M30" s="63"/>
      <c r="N30" s="63"/>
      <c r="O30" s="63"/>
    </row>
    <row r="31" spans="13:15" s="113" customFormat="1" x14ac:dyDescent="0.2">
      <c r="M31" s="63"/>
      <c r="N31" s="63"/>
      <c r="O31" s="63"/>
    </row>
    <row r="32" spans="13:15" s="113" customFormat="1" x14ac:dyDescent="0.2">
      <c r="M32" s="63"/>
      <c r="N32" s="63"/>
      <c r="O32" s="63"/>
    </row>
    <row r="33" spans="1:15" s="113" customFormat="1" x14ac:dyDescent="0.2">
      <c r="M33" s="63"/>
      <c r="N33" s="63"/>
      <c r="O33" s="63"/>
    </row>
    <row r="34" spans="1:15" s="113" customFormat="1" x14ac:dyDescent="0.2">
      <c r="M34" s="63"/>
      <c r="N34" s="63"/>
      <c r="O34" s="63"/>
    </row>
    <row r="35" spans="1:15" s="113" customFormat="1" x14ac:dyDescent="0.2">
      <c r="M35" s="63"/>
      <c r="N35" s="63"/>
      <c r="O35" s="63"/>
    </row>
    <row r="36" spans="1:15" s="113" customFormat="1" x14ac:dyDescent="0.2">
      <c r="M36" s="63"/>
      <c r="N36" s="63"/>
      <c r="O36" s="63"/>
    </row>
    <row r="37" spans="1:15" ht="15.75" x14ac:dyDescent="0.25">
      <c r="A37" s="1" t="s">
        <v>356</v>
      </c>
      <c r="B37" s="127"/>
      <c r="C37" s="127"/>
      <c r="D37" s="127"/>
      <c r="E37" s="127"/>
      <c r="F37" s="127"/>
      <c r="G37" s="127"/>
      <c r="H37" s="127"/>
      <c r="I37" s="127"/>
      <c r="J37" s="127"/>
      <c r="K37" s="127"/>
      <c r="L37" s="127"/>
    </row>
    <row r="38" spans="1:15" ht="14.25" x14ac:dyDescent="0.2">
      <c r="A38" s="127"/>
      <c r="B38" s="127"/>
      <c r="C38" s="127"/>
      <c r="D38" s="127"/>
      <c r="E38" s="127"/>
      <c r="F38" s="127"/>
      <c r="G38" s="127"/>
      <c r="H38" s="127"/>
      <c r="I38" s="127"/>
      <c r="J38" s="127"/>
      <c r="K38" s="127"/>
      <c r="L38" s="127"/>
      <c r="M38" s="66"/>
      <c r="N38" s="66"/>
    </row>
    <row r="39" spans="1:15" ht="15.75" x14ac:dyDescent="0.25">
      <c r="A39" s="128"/>
      <c r="B39" s="482" t="s">
        <v>172</v>
      </c>
      <c r="C39" s="482"/>
      <c r="D39" s="482"/>
      <c r="E39" s="482"/>
      <c r="F39" s="482"/>
      <c r="G39" s="482"/>
      <c r="H39" s="482"/>
      <c r="I39" s="482"/>
      <c r="J39" s="482"/>
      <c r="K39" s="482"/>
      <c r="L39" s="482"/>
      <c r="M39" s="126"/>
      <c r="N39" s="197"/>
    </row>
    <row r="40" spans="1:15" ht="78" customHeight="1" x14ac:dyDescent="0.25">
      <c r="A40" s="133"/>
      <c r="B40" s="196" t="s">
        <v>162</v>
      </c>
      <c r="C40" s="196" t="s">
        <v>163</v>
      </c>
      <c r="D40" s="196" t="s">
        <v>164</v>
      </c>
      <c r="E40" s="196" t="s">
        <v>297</v>
      </c>
      <c r="F40" s="196" t="s">
        <v>165</v>
      </c>
      <c r="G40" s="196" t="s">
        <v>166</v>
      </c>
      <c r="H40" s="196" t="s">
        <v>298</v>
      </c>
      <c r="I40" s="196" t="s">
        <v>167</v>
      </c>
      <c r="J40" s="196" t="s">
        <v>299</v>
      </c>
      <c r="K40" s="196" t="s">
        <v>168</v>
      </c>
      <c r="L40" s="196" t="s">
        <v>169</v>
      </c>
      <c r="M40" s="196" t="s">
        <v>170</v>
      </c>
      <c r="N40" s="198" t="s">
        <v>49</v>
      </c>
    </row>
    <row r="41" spans="1:15" s="113" customFormat="1" ht="15.75" x14ac:dyDescent="0.25">
      <c r="A41" s="29" t="s">
        <v>76</v>
      </c>
      <c r="B41" s="134"/>
      <c r="C41" s="134"/>
      <c r="D41" s="134"/>
      <c r="E41" s="134"/>
      <c r="F41" s="134"/>
      <c r="G41" s="134"/>
      <c r="H41" s="134"/>
      <c r="I41" s="134"/>
      <c r="J41" s="134"/>
      <c r="K41" s="134"/>
      <c r="L41" s="134"/>
      <c r="M41" s="134"/>
      <c r="N41" s="226" t="s">
        <v>145</v>
      </c>
      <c r="O41" s="63"/>
    </row>
    <row r="42" spans="1:15" ht="15" x14ac:dyDescent="0.2">
      <c r="A42" s="235" t="s">
        <v>154</v>
      </c>
      <c r="B42" s="261">
        <v>2.2519999999999998</v>
      </c>
      <c r="C42" s="261">
        <v>0</v>
      </c>
      <c r="D42" s="261" t="s">
        <v>335</v>
      </c>
      <c r="E42" s="261">
        <v>0</v>
      </c>
      <c r="F42" s="261">
        <v>0</v>
      </c>
      <c r="G42" s="261">
        <v>0</v>
      </c>
      <c r="H42" s="261">
        <v>0</v>
      </c>
      <c r="I42" s="261">
        <v>0</v>
      </c>
      <c r="J42" s="261">
        <v>0</v>
      </c>
      <c r="K42" s="261">
        <v>0.70799999999999996</v>
      </c>
      <c r="L42" s="261">
        <v>0</v>
      </c>
      <c r="M42" s="261" t="s">
        <v>335</v>
      </c>
      <c r="N42" s="261">
        <v>2.9649999999999999</v>
      </c>
    </row>
    <row r="43" spans="1:15" ht="15" x14ac:dyDescent="0.2">
      <c r="A43" s="235" t="s">
        <v>147</v>
      </c>
      <c r="B43" s="261">
        <v>0.69899999999999995</v>
      </c>
      <c r="C43" s="261">
        <v>0</v>
      </c>
      <c r="D43" s="261" t="s">
        <v>335</v>
      </c>
      <c r="E43" s="261">
        <v>0</v>
      </c>
      <c r="F43" s="261">
        <v>0</v>
      </c>
      <c r="G43" s="261">
        <v>0</v>
      </c>
      <c r="H43" s="261">
        <v>0</v>
      </c>
      <c r="I43" s="261">
        <v>0</v>
      </c>
      <c r="J43" s="261">
        <v>0</v>
      </c>
      <c r="K43" s="261" t="s">
        <v>335</v>
      </c>
      <c r="L43" s="261">
        <v>0</v>
      </c>
      <c r="M43" s="261">
        <v>0</v>
      </c>
      <c r="N43" s="261">
        <v>0.70199999999999996</v>
      </c>
    </row>
    <row r="44" spans="1:15" ht="15" x14ac:dyDescent="0.2">
      <c r="A44" s="235" t="s">
        <v>30</v>
      </c>
      <c r="B44" s="261">
        <v>55</v>
      </c>
      <c r="C44" s="261">
        <v>4.1000000000000002E-2</v>
      </c>
      <c r="D44" s="261">
        <v>1.054</v>
      </c>
      <c r="E44" s="261">
        <v>0</v>
      </c>
      <c r="F44" s="261">
        <v>0</v>
      </c>
      <c r="G44" s="261" t="s">
        <v>335</v>
      </c>
      <c r="H44" s="261" t="s">
        <v>335</v>
      </c>
      <c r="I44" s="261">
        <v>8.2230000000000008</v>
      </c>
      <c r="J44" s="261">
        <v>0</v>
      </c>
      <c r="K44" s="261">
        <v>123.185</v>
      </c>
      <c r="L44" s="261">
        <v>0</v>
      </c>
      <c r="M44" s="261">
        <v>0</v>
      </c>
      <c r="N44" s="261">
        <v>187.51</v>
      </c>
    </row>
    <row r="45" spans="1:15" ht="15" x14ac:dyDescent="0.2">
      <c r="A45" s="235" t="s">
        <v>155</v>
      </c>
      <c r="B45" s="261">
        <v>4.0949999999999998</v>
      </c>
      <c r="C45" s="261">
        <v>0</v>
      </c>
      <c r="D45" s="261">
        <v>0</v>
      </c>
      <c r="E45" s="261">
        <v>0</v>
      </c>
      <c r="F45" s="261">
        <v>0</v>
      </c>
      <c r="G45" s="261">
        <v>0</v>
      </c>
      <c r="H45" s="261">
        <v>0</v>
      </c>
      <c r="I45" s="261">
        <v>0</v>
      </c>
      <c r="J45" s="261">
        <v>0</v>
      </c>
      <c r="K45" s="261" t="s">
        <v>335</v>
      </c>
      <c r="L45" s="261">
        <v>0</v>
      </c>
      <c r="M45" s="261">
        <v>0</v>
      </c>
      <c r="N45" s="261">
        <v>4.0979999999999999</v>
      </c>
    </row>
    <row r="46" spans="1:15" ht="15" x14ac:dyDescent="0.2">
      <c r="A46" s="235" t="s">
        <v>156</v>
      </c>
      <c r="B46" s="261">
        <v>27.724</v>
      </c>
      <c r="C46" s="261">
        <v>0</v>
      </c>
      <c r="D46" s="261">
        <v>7.4999999999999997E-2</v>
      </c>
      <c r="E46" s="261">
        <v>0</v>
      </c>
      <c r="F46" s="261">
        <v>0</v>
      </c>
      <c r="G46" s="261" t="s">
        <v>335</v>
      </c>
      <c r="H46" s="261">
        <v>0</v>
      </c>
      <c r="I46" s="261">
        <v>0.01</v>
      </c>
      <c r="J46" s="261">
        <v>0</v>
      </c>
      <c r="K46" s="261">
        <v>0.316</v>
      </c>
      <c r="L46" s="261">
        <v>0</v>
      </c>
      <c r="M46" s="261">
        <v>0</v>
      </c>
      <c r="N46" s="261">
        <v>28.126000000000001</v>
      </c>
    </row>
    <row r="47" spans="1:15" ht="15" x14ac:dyDescent="0.2">
      <c r="A47" s="235" t="s">
        <v>157</v>
      </c>
      <c r="B47" s="261" t="s">
        <v>335</v>
      </c>
      <c r="C47" s="261">
        <v>0</v>
      </c>
      <c r="D47" s="261">
        <v>0.03</v>
      </c>
      <c r="E47" s="261">
        <v>0</v>
      </c>
      <c r="F47" s="261">
        <v>0</v>
      </c>
      <c r="G47" s="261">
        <v>0</v>
      </c>
      <c r="H47" s="261">
        <v>0</v>
      </c>
      <c r="I47" s="261">
        <v>0</v>
      </c>
      <c r="J47" s="261">
        <v>0</v>
      </c>
      <c r="K47" s="261">
        <v>6.351</v>
      </c>
      <c r="L47" s="261">
        <v>0</v>
      </c>
      <c r="M47" s="261" t="s">
        <v>335</v>
      </c>
      <c r="N47" s="261">
        <v>6.3860000000000001</v>
      </c>
    </row>
    <row r="48" spans="1:15" ht="18" x14ac:dyDescent="0.2">
      <c r="A48" s="235" t="s">
        <v>316</v>
      </c>
      <c r="B48" s="261">
        <v>2.0550000000000002</v>
      </c>
      <c r="C48" s="261">
        <v>0</v>
      </c>
      <c r="D48" s="261">
        <v>0.83399999999999996</v>
      </c>
      <c r="E48" s="261">
        <v>0</v>
      </c>
      <c r="F48" s="261">
        <v>8.9999999999999993E-3</v>
      </c>
      <c r="G48" s="261">
        <v>0</v>
      </c>
      <c r="H48" s="261">
        <v>0</v>
      </c>
      <c r="I48" s="261">
        <v>0</v>
      </c>
      <c r="J48" s="261">
        <v>0</v>
      </c>
      <c r="K48" s="261">
        <v>5.7000000000000002E-2</v>
      </c>
      <c r="L48" s="261">
        <v>0</v>
      </c>
      <c r="M48" s="261">
        <v>0</v>
      </c>
      <c r="N48" s="261">
        <v>2.9550000000000001</v>
      </c>
    </row>
    <row r="49" spans="1:17" s="113" customFormat="1" ht="15" x14ac:dyDescent="0.2">
      <c r="A49" s="235" t="s">
        <v>373</v>
      </c>
      <c r="B49" s="261" t="s">
        <v>335</v>
      </c>
      <c r="C49" s="261">
        <v>0</v>
      </c>
      <c r="D49" s="261">
        <v>0</v>
      </c>
      <c r="E49" s="261">
        <v>0</v>
      </c>
      <c r="F49" s="261">
        <v>0</v>
      </c>
      <c r="G49" s="261">
        <v>0</v>
      </c>
      <c r="H49" s="261">
        <v>0</v>
      </c>
      <c r="I49" s="261">
        <v>0</v>
      </c>
      <c r="J49" s="261">
        <v>0</v>
      </c>
      <c r="K49" s="261">
        <v>0</v>
      </c>
      <c r="L49" s="261">
        <v>0</v>
      </c>
      <c r="M49" s="261">
        <v>0</v>
      </c>
      <c r="N49" s="261" t="s">
        <v>335</v>
      </c>
      <c r="O49" s="63"/>
    </row>
    <row r="50" spans="1:17" ht="15" x14ac:dyDescent="0.2">
      <c r="A50" s="235" t="s">
        <v>160</v>
      </c>
      <c r="B50" s="261">
        <v>0.248</v>
      </c>
      <c r="C50" s="261">
        <v>0</v>
      </c>
      <c r="D50" s="261">
        <v>0</v>
      </c>
      <c r="E50" s="261">
        <v>0</v>
      </c>
      <c r="F50" s="261">
        <v>0</v>
      </c>
      <c r="G50" s="261">
        <v>0</v>
      </c>
      <c r="H50" s="261">
        <v>0</v>
      </c>
      <c r="I50" s="261">
        <v>2.4E-2</v>
      </c>
      <c r="J50" s="261">
        <v>0</v>
      </c>
      <c r="K50" s="261">
        <v>0</v>
      </c>
      <c r="L50" s="261">
        <v>0</v>
      </c>
      <c r="M50" s="261">
        <v>0</v>
      </c>
      <c r="N50" s="261">
        <v>0.27200000000000002</v>
      </c>
    </row>
    <row r="51" spans="1:17" ht="15" x14ac:dyDescent="0.2">
      <c r="A51" s="235" t="s">
        <v>161</v>
      </c>
      <c r="B51" s="261" t="s">
        <v>335</v>
      </c>
      <c r="C51" s="261">
        <v>0</v>
      </c>
      <c r="D51" s="261">
        <v>0</v>
      </c>
      <c r="E51" s="261">
        <v>0</v>
      </c>
      <c r="F51" s="261">
        <v>0</v>
      </c>
      <c r="G51" s="261">
        <v>0</v>
      </c>
      <c r="H51" s="261">
        <v>0</v>
      </c>
      <c r="I51" s="261">
        <v>0</v>
      </c>
      <c r="J51" s="261">
        <v>0</v>
      </c>
      <c r="K51" s="261">
        <v>4.2000000000000003E-2</v>
      </c>
      <c r="L51" s="261">
        <v>0</v>
      </c>
      <c r="M51" s="261">
        <v>0</v>
      </c>
      <c r="N51" s="261">
        <v>4.2999999999999997E-2</v>
      </c>
      <c r="O51" s="264"/>
    </row>
    <row r="52" spans="1:17" ht="16.5" thickBot="1" x14ac:dyDescent="0.3">
      <c r="A52" s="236" t="s">
        <v>49</v>
      </c>
      <c r="B52" s="262">
        <v>92.079000000000022</v>
      </c>
      <c r="C52" s="262">
        <v>4.1000000000000002E-2</v>
      </c>
      <c r="D52" s="262">
        <v>1.996</v>
      </c>
      <c r="E52" s="262">
        <v>0</v>
      </c>
      <c r="F52" s="262">
        <v>8.9999999999999993E-3</v>
      </c>
      <c r="G52" s="262" t="s">
        <v>335</v>
      </c>
      <c r="H52" s="262" t="s">
        <v>335</v>
      </c>
      <c r="I52" s="262">
        <v>8.2569999999999997</v>
      </c>
      <c r="J52" s="262">
        <v>0</v>
      </c>
      <c r="K52" s="262">
        <v>130.66399999999999</v>
      </c>
      <c r="L52" s="262">
        <v>0</v>
      </c>
      <c r="M52" s="262" t="s">
        <v>335</v>
      </c>
      <c r="N52" s="262">
        <v>233.05800000000002</v>
      </c>
    </row>
    <row r="53" spans="1:17" s="113" customFormat="1" ht="15.75" x14ac:dyDescent="0.25">
      <c r="A53" s="245" t="s">
        <v>359</v>
      </c>
      <c r="B53" s="263"/>
      <c r="C53" s="263"/>
      <c r="D53" s="263"/>
      <c r="E53" s="263"/>
      <c r="F53" s="263"/>
      <c r="G53" s="263"/>
      <c r="H53" s="263"/>
      <c r="I53" s="263"/>
      <c r="J53" s="263"/>
      <c r="K53" s="263"/>
      <c r="L53" s="263"/>
      <c r="M53" s="263"/>
      <c r="N53" s="263"/>
      <c r="O53" s="63"/>
    </row>
    <row r="54" spans="1:17" s="113" customFormat="1" ht="15.75" x14ac:dyDescent="0.25">
      <c r="A54" s="238" t="s">
        <v>336</v>
      </c>
      <c r="B54" s="237"/>
      <c r="C54" s="237"/>
      <c r="D54" s="237"/>
      <c r="E54" s="237"/>
      <c r="F54" s="237"/>
      <c r="G54" s="237"/>
      <c r="H54" s="237"/>
      <c r="I54" s="237"/>
      <c r="J54" s="237"/>
      <c r="K54" s="237"/>
      <c r="L54" s="237"/>
      <c r="M54" s="237"/>
      <c r="N54" s="237"/>
      <c r="O54" s="63"/>
    </row>
    <row r="55" spans="1:17" ht="14.25" x14ac:dyDescent="0.2">
      <c r="A55" s="129" t="s">
        <v>269</v>
      </c>
      <c r="B55" s="201"/>
      <c r="C55" s="201"/>
      <c r="D55" s="201"/>
      <c r="E55" s="201"/>
      <c r="F55" s="201"/>
      <c r="G55" s="201"/>
      <c r="H55" s="201"/>
      <c r="I55" s="201"/>
      <c r="J55" s="201"/>
      <c r="K55" s="201"/>
      <c r="L55" s="201"/>
      <c r="M55" s="9"/>
      <c r="N55" s="9"/>
    </row>
    <row r="56" spans="1:17" ht="16.5" customHeight="1" x14ac:dyDescent="0.2">
      <c r="A56" s="229" t="s">
        <v>317</v>
      </c>
      <c r="B56" s="201"/>
      <c r="C56" s="201"/>
      <c r="D56" s="201"/>
      <c r="E56" s="201"/>
      <c r="F56" s="201"/>
      <c r="G56" s="201"/>
      <c r="H56" s="201"/>
      <c r="I56" s="201"/>
      <c r="J56" s="201"/>
      <c r="K56" s="201"/>
      <c r="L56" s="201"/>
      <c r="M56" s="9"/>
      <c r="N56" s="9"/>
    </row>
    <row r="57" spans="1:17" ht="13.15" customHeight="1" x14ac:dyDescent="0.2">
      <c r="A57" s="229" t="s">
        <v>318</v>
      </c>
      <c r="B57" s="201"/>
      <c r="C57" s="201"/>
      <c r="D57" s="201"/>
      <c r="E57" s="201"/>
      <c r="F57" s="201"/>
      <c r="G57" s="201"/>
      <c r="H57" s="201"/>
      <c r="I57" s="201"/>
      <c r="J57" s="201"/>
      <c r="K57" s="201"/>
      <c r="L57" s="201"/>
      <c r="M57" s="9"/>
      <c r="N57" s="9"/>
    </row>
    <row r="58" spans="1:17" ht="12.75" hidden="1" customHeight="1" x14ac:dyDescent="0.25">
      <c r="A58" s="215" t="s">
        <v>314</v>
      </c>
      <c r="B58" s="201"/>
      <c r="C58" s="201"/>
      <c r="D58" s="201"/>
      <c r="E58" s="201"/>
      <c r="F58" s="201"/>
      <c r="G58" s="201"/>
      <c r="H58" s="201"/>
      <c r="I58" s="201"/>
      <c r="J58" s="201"/>
      <c r="K58" s="201"/>
      <c r="L58" s="201"/>
      <c r="M58" s="9"/>
      <c r="N58" s="9"/>
    </row>
    <row r="59" spans="1:17" ht="12.75" hidden="1" customHeight="1" x14ac:dyDescent="0.2">
      <c r="A59" s="127"/>
      <c r="B59" s="201"/>
      <c r="C59" s="201"/>
      <c r="D59" s="201"/>
      <c r="E59" s="201"/>
      <c r="F59" s="201"/>
      <c r="G59" s="201"/>
      <c r="H59" s="201"/>
      <c r="I59" s="201"/>
      <c r="J59" s="201"/>
      <c r="K59" s="201"/>
      <c r="L59" s="201"/>
      <c r="M59" s="9"/>
      <c r="N59" s="9"/>
    </row>
    <row r="60" spans="1:17" ht="12.75" hidden="1" customHeight="1" x14ac:dyDescent="0.2">
      <c r="A60" s="206" t="s">
        <v>75</v>
      </c>
      <c r="B60" s="207" t="s">
        <v>36</v>
      </c>
      <c r="C60" s="208"/>
      <c r="D60" s="208"/>
      <c r="E60" s="208"/>
      <c r="F60" s="208"/>
      <c r="G60" s="208"/>
      <c r="H60" s="208"/>
      <c r="I60" s="208"/>
      <c r="J60" s="208"/>
      <c r="K60" s="208"/>
      <c r="L60" s="208"/>
      <c r="M60" s="209"/>
      <c r="N60" s="209"/>
    </row>
    <row r="61" spans="1:17" ht="12.75" hidden="1" customHeight="1" x14ac:dyDescent="0.2">
      <c r="A61" s="206" t="s">
        <v>76</v>
      </c>
      <c r="B61" s="210" t="s">
        <v>37</v>
      </c>
      <c r="C61" s="211" t="s">
        <v>38</v>
      </c>
      <c r="D61" s="211" t="s">
        <v>39</v>
      </c>
      <c r="E61" s="211" t="s">
        <v>40</v>
      </c>
      <c r="F61" s="211" t="s">
        <v>41</v>
      </c>
      <c r="G61" s="211" t="s">
        <v>42</v>
      </c>
      <c r="H61" s="211" t="s">
        <v>43</v>
      </c>
      <c r="I61" s="211" t="s">
        <v>44</v>
      </c>
      <c r="J61" s="211" t="s">
        <v>45</v>
      </c>
      <c r="K61" s="211" t="s">
        <v>46</v>
      </c>
      <c r="L61" s="211" t="s">
        <v>47</v>
      </c>
      <c r="M61" s="212" t="s">
        <v>48</v>
      </c>
      <c r="N61" s="213" t="s">
        <v>49</v>
      </c>
    </row>
    <row r="62" spans="1:17" ht="12.75" hidden="1" customHeight="1" x14ac:dyDescent="0.2">
      <c r="A62" s="205" t="s">
        <v>77</v>
      </c>
      <c r="B62" s="205">
        <v>2145</v>
      </c>
      <c r="C62" s="205">
        <v>0</v>
      </c>
      <c r="D62" s="205">
        <v>3</v>
      </c>
      <c r="E62" s="205">
        <v>0</v>
      </c>
      <c r="F62" s="205">
        <v>1</v>
      </c>
      <c r="G62" s="205">
        <v>0</v>
      </c>
      <c r="H62" s="205">
        <v>0</v>
      </c>
      <c r="I62" s="205">
        <v>0</v>
      </c>
      <c r="J62" s="205">
        <v>0</v>
      </c>
      <c r="K62" s="205">
        <v>624</v>
      </c>
      <c r="L62" s="205">
        <v>0</v>
      </c>
      <c r="M62" s="205">
        <v>1</v>
      </c>
      <c r="N62" s="205">
        <v>2774</v>
      </c>
      <c r="O62" s="125"/>
    </row>
    <row r="63" spans="1:17" ht="12.75" hidden="1" customHeight="1" x14ac:dyDescent="0.2">
      <c r="A63" s="205" t="s">
        <v>78</v>
      </c>
      <c r="B63" s="205">
        <v>874</v>
      </c>
      <c r="C63" s="205">
        <v>0</v>
      </c>
      <c r="D63" s="205">
        <v>0</v>
      </c>
      <c r="E63" s="205">
        <v>0</v>
      </c>
      <c r="F63" s="205">
        <v>0</v>
      </c>
      <c r="G63" s="205">
        <v>0</v>
      </c>
      <c r="H63" s="205">
        <v>0</v>
      </c>
      <c r="I63" s="205">
        <v>0</v>
      </c>
      <c r="J63" s="205">
        <v>0</v>
      </c>
      <c r="K63" s="205">
        <v>2</v>
      </c>
      <c r="L63" s="205">
        <v>1</v>
      </c>
      <c r="M63" s="205">
        <v>0</v>
      </c>
      <c r="N63" s="205">
        <v>877</v>
      </c>
      <c r="O63" s="125"/>
    </row>
    <row r="64" spans="1:17" ht="12.75" hidden="1" customHeight="1" x14ac:dyDescent="0.2">
      <c r="A64" s="205" t="s">
        <v>79</v>
      </c>
      <c r="B64" s="205">
        <v>97959</v>
      </c>
      <c r="C64" s="205">
        <v>63</v>
      </c>
      <c r="D64" s="205">
        <v>617</v>
      </c>
      <c r="E64" s="205">
        <v>1</v>
      </c>
      <c r="F64" s="205">
        <v>0</v>
      </c>
      <c r="G64" s="205">
        <v>3</v>
      </c>
      <c r="H64" s="205">
        <v>0</v>
      </c>
      <c r="I64" s="205">
        <v>3217</v>
      </c>
      <c r="J64" s="205">
        <v>0</v>
      </c>
      <c r="K64" s="205">
        <v>120249</v>
      </c>
      <c r="L64" s="205">
        <v>0</v>
      </c>
      <c r="M64" s="205">
        <v>0</v>
      </c>
      <c r="N64" s="205">
        <v>222109</v>
      </c>
      <c r="O64" s="125"/>
      <c r="P64" s="111"/>
      <c r="Q64" s="111"/>
    </row>
    <row r="65" spans="1:15" ht="12.75" hidden="1" customHeight="1" x14ac:dyDescent="0.2">
      <c r="A65" s="205" t="s">
        <v>80</v>
      </c>
      <c r="B65" s="205">
        <v>4888</v>
      </c>
      <c r="C65" s="205">
        <v>0</v>
      </c>
      <c r="D65" s="205">
        <v>2</v>
      </c>
      <c r="E65" s="205">
        <v>0</v>
      </c>
      <c r="F65" s="205">
        <v>0</v>
      </c>
      <c r="G65" s="205">
        <v>0</v>
      </c>
      <c r="H65" s="205">
        <v>1</v>
      </c>
      <c r="I65" s="205">
        <v>0</v>
      </c>
      <c r="J65" s="205">
        <v>0</v>
      </c>
      <c r="K65" s="205">
        <v>3</v>
      </c>
      <c r="L65" s="205">
        <v>0</v>
      </c>
      <c r="M65" s="205">
        <v>0</v>
      </c>
      <c r="N65" s="205">
        <v>4894</v>
      </c>
      <c r="O65" s="125"/>
    </row>
    <row r="66" spans="1:15" ht="12.75" hidden="1" customHeight="1" x14ac:dyDescent="0.2">
      <c r="A66" s="205" t="s">
        <v>81</v>
      </c>
      <c r="B66" s="205">
        <v>28912</v>
      </c>
      <c r="C66" s="205">
        <v>0</v>
      </c>
      <c r="D66" s="205">
        <v>70</v>
      </c>
      <c r="E66" s="205">
        <v>0</v>
      </c>
      <c r="F66" s="205">
        <v>0</v>
      </c>
      <c r="G66" s="205">
        <v>2</v>
      </c>
      <c r="H66" s="205">
        <v>0</v>
      </c>
      <c r="I66" s="205">
        <v>7</v>
      </c>
      <c r="J66" s="205">
        <v>0</v>
      </c>
      <c r="K66" s="205">
        <v>391</v>
      </c>
      <c r="L66" s="205">
        <v>0</v>
      </c>
      <c r="M66" s="205">
        <v>0</v>
      </c>
      <c r="N66" s="205">
        <v>29382</v>
      </c>
      <c r="O66" s="125"/>
    </row>
    <row r="67" spans="1:15" ht="12.75" hidden="1" customHeight="1" x14ac:dyDescent="0.2">
      <c r="A67" s="205" t="s">
        <v>82</v>
      </c>
      <c r="B67" s="205">
        <v>1</v>
      </c>
      <c r="C67" s="205">
        <v>0</v>
      </c>
      <c r="D67" s="205">
        <v>11</v>
      </c>
      <c r="E67" s="205">
        <v>0</v>
      </c>
      <c r="F67" s="205">
        <v>0</v>
      </c>
      <c r="G67" s="205">
        <v>0</v>
      </c>
      <c r="H67" s="205">
        <v>0</v>
      </c>
      <c r="I67" s="205">
        <v>0</v>
      </c>
      <c r="J67" s="205">
        <v>0</v>
      </c>
      <c r="K67" s="205">
        <v>6934</v>
      </c>
      <c r="L67" s="205">
        <v>0</v>
      </c>
      <c r="M67" s="205">
        <v>0</v>
      </c>
      <c r="N67" s="205">
        <v>6946</v>
      </c>
      <c r="O67" s="125"/>
    </row>
    <row r="68" spans="1:15" ht="12.75" hidden="1" customHeight="1" x14ac:dyDescent="0.2">
      <c r="A68" s="205" t="s">
        <v>83</v>
      </c>
      <c r="B68" s="205">
        <v>1792</v>
      </c>
      <c r="C68" s="205">
        <v>0</v>
      </c>
      <c r="D68" s="205">
        <v>786</v>
      </c>
      <c r="E68" s="205">
        <v>0</v>
      </c>
      <c r="F68" s="205">
        <v>20</v>
      </c>
      <c r="G68" s="205">
        <v>3</v>
      </c>
      <c r="H68" s="205">
        <v>0</v>
      </c>
      <c r="I68" s="205">
        <v>3</v>
      </c>
      <c r="J68" s="205">
        <v>0</v>
      </c>
      <c r="K68" s="205">
        <v>78</v>
      </c>
      <c r="L68" s="205">
        <v>0</v>
      </c>
      <c r="M68" s="205">
        <v>0</v>
      </c>
      <c r="N68" s="205">
        <v>2682</v>
      </c>
      <c r="O68" s="125"/>
    </row>
    <row r="69" spans="1:15" ht="12.75" hidden="1" customHeight="1" x14ac:dyDescent="0.2">
      <c r="A69" s="205" t="s">
        <v>84</v>
      </c>
      <c r="B69" s="205">
        <v>7</v>
      </c>
      <c r="C69" s="205">
        <v>0</v>
      </c>
      <c r="D69" s="205">
        <v>0</v>
      </c>
      <c r="E69" s="205">
        <v>0</v>
      </c>
      <c r="F69" s="205">
        <v>0</v>
      </c>
      <c r="G69" s="205">
        <v>0</v>
      </c>
      <c r="H69" s="205">
        <v>0</v>
      </c>
      <c r="I69" s="205">
        <v>0</v>
      </c>
      <c r="J69" s="205">
        <v>0</v>
      </c>
      <c r="K69" s="205">
        <v>1</v>
      </c>
      <c r="L69" s="205">
        <v>0</v>
      </c>
      <c r="M69" s="205">
        <v>0</v>
      </c>
      <c r="N69" s="205">
        <v>8</v>
      </c>
      <c r="O69" s="125"/>
    </row>
    <row r="70" spans="1:15" ht="12.75" hidden="1" customHeight="1" x14ac:dyDescent="0.2">
      <c r="A70" s="205" t="s">
        <v>85</v>
      </c>
      <c r="B70" s="205">
        <v>444</v>
      </c>
      <c r="C70" s="205">
        <v>0</v>
      </c>
      <c r="D70" s="205">
        <v>0</v>
      </c>
      <c r="E70" s="205">
        <v>0</v>
      </c>
      <c r="F70" s="205">
        <v>0</v>
      </c>
      <c r="G70" s="205">
        <v>0</v>
      </c>
      <c r="H70" s="205">
        <v>0</v>
      </c>
      <c r="I70" s="205">
        <v>0</v>
      </c>
      <c r="J70" s="205">
        <v>0</v>
      </c>
      <c r="K70" s="205">
        <v>0</v>
      </c>
      <c r="L70" s="205">
        <v>0</v>
      </c>
      <c r="M70" s="205">
        <v>0</v>
      </c>
      <c r="N70" s="205">
        <v>444</v>
      </c>
      <c r="O70" s="125"/>
    </row>
    <row r="71" spans="1:15" ht="12.75" hidden="1" customHeight="1" x14ac:dyDescent="0.2">
      <c r="A71" s="205" t="s">
        <v>86</v>
      </c>
      <c r="B71" s="205">
        <v>1</v>
      </c>
      <c r="C71" s="205">
        <v>0</v>
      </c>
      <c r="D71" s="205">
        <v>0</v>
      </c>
      <c r="E71" s="205">
        <v>0</v>
      </c>
      <c r="F71" s="205">
        <v>0</v>
      </c>
      <c r="G71" s="205">
        <v>0</v>
      </c>
      <c r="H71" s="205">
        <v>0</v>
      </c>
      <c r="I71" s="205">
        <v>0</v>
      </c>
      <c r="J71" s="205">
        <v>0</v>
      </c>
      <c r="K71" s="205">
        <v>48</v>
      </c>
      <c r="L71" s="205">
        <v>0</v>
      </c>
      <c r="M71" s="205">
        <v>0</v>
      </c>
      <c r="N71" s="205">
        <v>49</v>
      </c>
      <c r="O71" s="125"/>
    </row>
    <row r="72" spans="1:15" ht="12.75" hidden="1" customHeight="1" x14ac:dyDescent="0.2">
      <c r="A72" s="214" t="s">
        <v>49</v>
      </c>
      <c r="B72" s="203">
        <f t="shared" ref="B72:N72" si="0">SUM(B62:B71)</f>
        <v>137023</v>
      </c>
      <c r="C72" s="203">
        <f t="shared" si="0"/>
        <v>63</v>
      </c>
      <c r="D72" s="203">
        <f t="shared" si="0"/>
        <v>1489</v>
      </c>
      <c r="E72" s="203">
        <f t="shared" si="0"/>
        <v>1</v>
      </c>
      <c r="F72" s="203">
        <f t="shared" si="0"/>
        <v>21</v>
      </c>
      <c r="G72" s="203">
        <f t="shared" si="0"/>
        <v>8</v>
      </c>
      <c r="H72" s="203">
        <f t="shared" si="0"/>
        <v>1</v>
      </c>
      <c r="I72" s="203">
        <f t="shared" si="0"/>
        <v>3227</v>
      </c>
      <c r="J72" s="203">
        <f t="shared" si="0"/>
        <v>0</v>
      </c>
      <c r="K72" s="203">
        <f t="shared" si="0"/>
        <v>128330</v>
      </c>
      <c r="L72" s="203">
        <f t="shared" si="0"/>
        <v>1</v>
      </c>
      <c r="M72" s="202">
        <f t="shared" si="0"/>
        <v>1</v>
      </c>
      <c r="N72" s="202">
        <f t="shared" si="0"/>
        <v>270165</v>
      </c>
      <c r="O72" s="125"/>
    </row>
    <row r="73" spans="1:15" ht="13.15" customHeight="1" x14ac:dyDescent="0.2">
      <c r="A73" s="127"/>
      <c r="B73" s="201"/>
      <c r="C73" s="201"/>
      <c r="D73" s="201"/>
      <c r="E73" s="201"/>
      <c r="F73" s="201"/>
      <c r="G73" s="201"/>
      <c r="H73" s="201"/>
      <c r="I73" s="201"/>
      <c r="J73" s="201"/>
      <c r="K73" s="201"/>
      <c r="L73" s="201"/>
      <c r="M73" s="9"/>
      <c r="N73" s="9"/>
    </row>
    <row r="74" spans="1:15" ht="15.75" x14ac:dyDescent="0.25">
      <c r="A74" s="1" t="s">
        <v>357</v>
      </c>
      <c r="B74" s="201"/>
      <c r="C74" s="201"/>
      <c r="D74" s="201"/>
      <c r="E74" s="201"/>
      <c r="F74" s="201"/>
      <c r="G74" s="201"/>
      <c r="H74" s="201"/>
      <c r="I74" s="201"/>
      <c r="J74" s="201"/>
      <c r="K74" s="201"/>
      <c r="L74" s="201"/>
      <c r="M74" s="9"/>
      <c r="N74" s="9"/>
    </row>
    <row r="75" spans="1:15" ht="14.25" x14ac:dyDescent="0.2">
      <c r="A75" s="130"/>
      <c r="B75" s="131"/>
      <c r="C75" s="131"/>
      <c r="D75" s="131"/>
      <c r="E75" s="131"/>
      <c r="F75" s="131"/>
      <c r="G75" s="131"/>
      <c r="H75" s="131"/>
      <c r="I75" s="131"/>
      <c r="J75" s="131"/>
      <c r="K75" s="131"/>
      <c r="L75" s="131"/>
      <c r="M75" s="38"/>
      <c r="N75" s="38"/>
    </row>
    <row r="76" spans="1:15" ht="15.75" x14ac:dyDescent="0.25">
      <c r="A76" s="131"/>
      <c r="B76" s="483" t="s">
        <v>172</v>
      </c>
      <c r="C76" s="483"/>
      <c r="D76" s="483"/>
      <c r="E76" s="483"/>
      <c r="F76" s="483"/>
      <c r="G76" s="483"/>
      <c r="H76" s="483"/>
      <c r="I76" s="483"/>
      <c r="J76" s="483"/>
      <c r="K76" s="483"/>
      <c r="L76" s="483"/>
      <c r="M76" s="126"/>
      <c r="N76" s="115"/>
    </row>
    <row r="77" spans="1:15" ht="75" customHeight="1" x14ac:dyDescent="0.25">
      <c r="A77" s="135"/>
      <c r="B77" s="196" t="s">
        <v>162</v>
      </c>
      <c r="C77" s="196" t="s">
        <v>163</v>
      </c>
      <c r="D77" s="196" t="s">
        <v>164</v>
      </c>
      <c r="E77" s="196" t="s">
        <v>297</v>
      </c>
      <c r="F77" s="196" t="s">
        <v>165</v>
      </c>
      <c r="G77" s="196" t="s">
        <v>166</v>
      </c>
      <c r="H77" s="196" t="s">
        <v>298</v>
      </c>
      <c r="I77" s="196" t="s">
        <v>167</v>
      </c>
      <c r="J77" s="196" t="s">
        <v>299</v>
      </c>
      <c r="K77" s="196" t="s">
        <v>168</v>
      </c>
      <c r="L77" s="196" t="s">
        <v>169</v>
      </c>
      <c r="M77" s="196" t="s">
        <v>170</v>
      </c>
      <c r="N77" s="198" t="s">
        <v>171</v>
      </c>
    </row>
    <row r="78" spans="1:15" s="113" customFormat="1" ht="15.75" x14ac:dyDescent="0.25">
      <c r="A78" s="29" t="s">
        <v>76</v>
      </c>
      <c r="B78" s="18"/>
      <c r="C78" s="18"/>
      <c r="D78" s="18"/>
      <c r="E78" s="18"/>
      <c r="F78" s="18"/>
      <c r="G78" s="18"/>
      <c r="H78" s="18"/>
      <c r="I78" s="18"/>
      <c r="J78" s="18"/>
      <c r="K78" s="18"/>
      <c r="L78" s="18"/>
      <c r="M78" s="18"/>
      <c r="N78" s="227" t="s">
        <v>145</v>
      </c>
      <c r="O78" s="63"/>
    </row>
    <row r="79" spans="1:15" ht="15" x14ac:dyDescent="0.2">
      <c r="A79" s="235" t="s">
        <v>154</v>
      </c>
      <c r="B79" s="265">
        <v>49.488999999999997</v>
      </c>
      <c r="C79" s="265">
        <v>0</v>
      </c>
      <c r="D79" s="265">
        <v>1.7999999999999999E-2</v>
      </c>
      <c r="E79" s="265">
        <v>0</v>
      </c>
      <c r="F79" s="265">
        <v>1.4E-2</v>
      </c>
      <c r="G79" s="265">
        <v>0</v>
      </c>
      <c r="H79" s="265">
        <v>0</v>
      </c>
      <c r="I79" s="265">
        <v>0</v>
      </c>
      <c r="J79" s="265">
        <v>0</v>
      </c>
      <c r="K79" s="265">
        <v>4.7080000000000002</v>
      </c>
      <c r="L79" s="265">
        <v>1.6E-2</v>
      </c>
      <c r="M79" s="265">
        <v>0.03</v>
      </c>
      <c r="N79" s="265">
        <v>54.274999999999999</v>
      </c>
    </row>
    <row r="80" spans="1:15" ht="15" x14ac:dyDescent="0.2">
      <c r="A80" s="235" t="s">
        <v>147</v>
      </c>
      <c r="B80" s="265">
        <v>14.295</v>
      </c>
      <c r="C80" s="265">
        <v>0</v>
      </c>
      <c r="D80" s="265">
        <v>2.9000000000000001E-2</v>
      </c>
      <c r="E80" s="265">
        <v>0</v>
      </c>
      <c r="F80" s="265">
        <v>0</v>
      </c>
      <c r="G80" s="265" t="s">
        <v>335</v>
      </c>
      <c r="H80" s="265" t="s">
        <v>335</v>
      </c>
      <c r="I80" s="265">
        <v>0</v>
      </c>
      <c r="J80" s="265">
        <v>0</v>
      </c>
      <c r="K80" s="265">
        <v>0.161</v>
      </c>
      <c r="L80" s="265">
        <v>6.0000000000000001E-3</v>
      </c>
      <c r="M80" s="265">
        <v>0</v>
      </c>
      <c r="N80" s="265">
        <v>14.493</v>
      </c>
    </row>
    <row r="81" spans="1:17" ht="15" x14ac:dyDescent="0.2">
      <c r="A81" s="235" t="s">
        <v>30</v>
      </c>
      <c r="B81" s="265">
        <v>1034.6010000000001</v>
      </c>
      <c r="C81" s="265">
        <v>0.47499999999999998</v>
      </c>
      <c r="D81" s="265">
        <v>4.4710000000000001</v>
      </c>
      <c r="E81" s="265">
        <v>0</v>
      </c>
      <c r="F81" s="265">
        <v>1.4999999999999999E-2</v>
      </c>
      <c r="G81" s="265">
        <v>0.65900000000000003</v>
      </c>
      <c r="H81" s="265">
        <v>8.0000000000000002E-3</v>
      </c>
      <c r="I81" s="265">
        <v>26.052</v>
      </c>
      <c r="J81" s="265">
        <v>2.5000000000000001E-2</v>
      </c>
      <c r="K81" s="265">
        <v>1419.134</v>
      </c>
      <c r="L81" s="265">
        <v>0.51600000000000001</v>
      </c>
      <c r="M81" s="265" t="s">
        <v>335</v>
      </c>
      <c r="N81" s="265">
        <v>2485.96</v>
      </c>
    </row>
    <row r="82" spans="1:17" ht="15" x14ac:dyDescent="0.2">
      <c r="A82" s="235" t="s">
        <v>155</v>
      </c>
      <c r="B82" s="265">
        <v>36.688000000000002</v>
      </c>
      <c r="C82" s="265">
        <v>0</v>
      </c>
      <c r="D82" s="265">
        <v>0.01</v>
      </c>
      <c r="E82" s="265">
        <v>0</v>
      </c>
      <c r="F82" s="265">
        <v>6.0000000000000001E-3</v>
      </c>
      <c r="G82" s="265" t="s">
        <v>335</v>
      </c>
      <c r="H82" s="265" t="s">
        <v>335</v>
      </c>
      <c r="I82" s="265">
        <v>0</v>
      </c>
      <c r="J82" s="265">
        <v>0</v>
      </c>
      <c r="K82" s="265">
        <v>6.8000000000000005E-2</v>
      </c>
      <c r="L82" s="265" t="s">
        <v>335</v>
      </c>
      <c r="M82" s="265" t="s">
        <v>335</v>
      </c>
      <c r="N82" s="265">
        <v>36.780999999999999</v>
      </c>
      <c r="Q82" s="113"/>
    </row>
    <row r="83" spans="1:17" ht="15" x14ac:dyDescent="0.2">
      <c r="A83" s="235" t="s">
        <v>156</v>
      </c>
      <c r="B83" s="265">
        <v>290.42399999999998</v>
      </c>
      <c r="C83" s="265">
        <v>0</v>
      </c>
      <c r="D83" s="265">
        <v>0.47099999999999997</v>
      </c>
      <c r="E83" s="265">
        <v>0</v>
      </c>
      <c r="F83" s="265">
        <v>6.0000000000000001E-3</v>
      </c>
      <c r="G83" s="265">
        <v>0.19500000000000001</v>
      </c>
      <c r="H83" s="265">
        <v>0</v>
      </c>
      <c r="I83" s="265">
        <v>0.04</v>
      </c>
      <c r="J83" s="265" t="s">
        <v>335</v>
      </c>
      <c r="K83" s="265">
        <v>6.3289999999999997</v>
      </c>
      <c r="L83" s="265">
        <v>5.3999999999999999E-2</v>
      </c>
      <c r="M83" s="265">
        <v>3.4000000000000002E-2</v>
      </c>
      <c r="N83" s="265">
        <v>297.55599999999998</v>
      </c>
      <c r="Q83" s="113"/>
    </row>
    <row r="84" spans="1:17" ht="15" x14ac:dyDescent="0.2">
      <c r="A84" s="235" t="s">
        <v>157</v>
      </c>
      <c r="B84" s="265">
        <v>4.3999999999999997E-2</v>
      </c>
      <c r="C84" s="265">
        <v>0</v>
      </c>
      <c r="D84" s="265">
        <v>6.8000000000000005E-2</v>
      </c>
      <c r="E84" s="265">
        <v>0</v>
      </c>
      <c r="F84" s="265" t="s">
        <v>335</v>
      </c>
      <c r="G84" s="265">
        <v>0</v>
      </c>
      <c r="H84" s="265">
        <v>0</v>
      </c>
      <c r="I84" s="265">
        <v>0</v>
      </c>
      <c r="J84" s="265">
        <v>0</v>
      </c>
      <c r="K84" s="265">
        <v>70.427000000000007</v>
      </c>
      <c r="L84" s="265" t="s">
        <v>335</v>
      </c>
      <c r="M84" s="265">
        <v>0</v>
      </c>
      <c r="N84" s="265">
        <v>70.542000000000002</v>
      </c>
    </row>
    <row r="85" spans="1:17" ht="15" x14ac:dyDescent="0.2">
      <c r="A85" s="235" t="s">
        <v>158</v>
      </c>
      <c r="B85" s="265">
        <v>0.26900000000000002</v>
      </c>
      <c r="C85" s="265">
        <v>0</v>
      </c>
      <c r="D85" s="265">
        <v>7.0000000000000001E-3</v>
      </c>
      <c r="E85" s="265">
        <v>0</v>
      </c>
      <c r="F85" s="265">
        <v>0</v>
      </c>
      <c r="G85" s="265">
        <v>0</v>
      </c>
      <c r="H85" s="265">
        <v>0</v>
      </c>
      <c r="I85" s="265">
        <v>0</v>
      </c>
      <c r="J85" s="265">
        <v>0</v>
      </c>
      <c r="K85" s="265">
        <v>7.0999999999999994E-2</v>
      </c>
      <c r="L85" s="265">
        <v>0</v>
      </c>
      <c r="M85" s="265" t="s">
        <v>335</v>
      </c>
      <c r="N85" s="265">
        <v>0.34799999999999998</v>
      </c>
    </row>
    <row r="86" spans="1:17" ht="18" x14ac:dyDescent="0.2">
      <c r="A86" s="235" t="s">
        <v>316</v>
      </c>
      <c r="B86" s="265">
        <v>20.09</v>
      </c>
      <c r="C86" s="265">
        <v>0</v>
      </c>
      <c r="D86" s="265">
        <v>4.7969999999999997</v>
      </c>
      <c r="E86" s="265">
        <v>0</v>
      </c>
      <c r="F86" s="265">
        <v>9.7000000000000003E-2</v>
      </c>
      <c r="G86" s="265">
        <v>2.3E-2</v>
      </c>
      <c r="H86" s="265">
        <v>0.01</v>
      </c>
      <c r="I86" s="265" t="s">
        <v>335</v>
      </c>
      <c r="J86" s="265" t="s">
        <v>335</v>
      </c>
      <c r="K86" s="265">
        <v>1.0029999999999999</v>
      </c>
      <c r="L86" s="265">
        <v>1.2E-2</v>
      </c>
      <c r="M86" s="265">
        <v>2.7E-2</v>
      </c>
      <c r="N86" s="265">
        <v>26.061</v>
      </c>
    </row>
    <row r="87" spans="1:17" ht="15" x14ac:dyDescent="0.2">
      <c r="A87" s="235" t="s">
        <v>159</v>
      </c>
      <c r="B87" s="265">
        <v>0.26300000000000001</v>
      </c>
      <c r="C87" s="265">
        <v>0</v>
      </c>
      <c r="D87" s="265">
        <v>7.0000000000000001E-3</v>
      </c>
      <c r="E87" s="265">
        <v>0</v>
      </c>
      <c r="F87" s="265">
        <v>0</v>
      </c>
      <c r="G87" s="265">
        <v>0</v>
      </c>
      <c r="H87" s="265">
        <v>0</v>
      </c>
      <c r="I87" s="265">
        <v>0</v>
      </c>
      <c r="J87" s="265">
        <v>0</v>
      </c>
      <c r="K87" s="265">
        <v>3.9E-2</v>
      </c>
      <c r="L87" s="265" t="s">
        <v>335</v>
      </c>
      <c r="M87" s="265">
        <v>6.0000000000000001E-3</v>
      </c>
      <c r="N87" s="265">
        <v>0.317</v>
      </c>
    </row>
    <row r="88" spans="1:17" ht="15" x14ac:dyDescent="0.2">
      <c r="A88" s="235" t="s">
        <v>160</v>
      </c>
      <c r="B88" s="265">
        <v>3.427</v>
      </c>
      <c r="C88" s="265">
        <v>0</v>
      </c>
      <c r="D88" s="265">
        <v>0</v>
      </c>
      <c r="E88" s="265">
        <v>0</v>
      </c>
      <c r="F88" s="265">
        <v>0</v>
      </c>
      <c r="G88" s="265" t="s">
        <v>335</v>
      </c>
      <c r="H88" s="265">
        <v>0</v>
      </c>
      <c r="I88" s="265">
        <v>2.3E-2</v>
      </c>
      <c r="J88" s="265">
        <v>0</v>
      </c>
      <c r="K88" s="265">
        <v>6.0000000000000001E-3</v>
      </c>
      <c r="L88" s="265">
        <v>0</v>
      </c>
      <c r="M88" s="265">
        <v>0</v>
      </c>
      <c r="N88" s="265">
        <v>3.4580000000000002</v>
      </c>
    </row>
    <row r="89" spans="1:17" ht="15" x14ac:dyDescent="0.2">
      <c r="A89" s="235" t="s">
        <v>161</v>
      </c>
      <c r="B89" s="265">
        <v>1.0999999999999999E-2</v>
      </c>
      <c r="C89" s="265">
        <v>0</v>
      </c>
      <c r="D89" s="265" t="s">
        <v>335</v>
      </c>
      <c r="E89" s="265">
        <v>0</v>
      </c>
      <c r="F89" s="265">
        <v>0</v>
      </c>
      <c r="G89" s="265">
        <v>0</v>
      </c>
      <c r="H89" s="265">
        <v>0</v>
      </c>
      <c r="I89" s="265">
        <v>0</v>
      </c>
      <c r="J89" s="265">
        <v>0</v>
      </c>
      <c r="K89" s="265">
        <v>0.90800000000000003</v>
      </c>
      <c r="L89" s="265" t="s">
        <v>335</v>
      </c>
      <c r="M89" s="265">
        <v>0</v>
      </c>
      <c r="N89" s="265">
        <v>0.92400000000000004</v>
      </c>
    </row>
    <row r="90" spans="1:17" ht="16.5" thickBot="1" x14ac:dyDescent="0.3">
      <c r="A90" s="236" t="s">
        <v>49</v>
      </c>
      <c r="B90" s="266">
        <v>1449.6010000000001</v>
      </c>
      <c r="C90" s="266">
        <v>0.47499999999999998</v>
      </c>
      <c r="D90" s="266">
        <v>9.8819999999999979</v>
      </c>
      <c r="E90" s="266">
        <v>0</v>
      </c>
      <c r="F90" s="266">
        <v>0.13900000000000001</v>
      </c>
      <c r="G90" s="266">
        <v>0.88100000000000012</v>
      </c>
      <c r="H90" s="266">
        <v>2.1000000000000001E-2</v>
      </c>
      <c r="I90" s="266">
        <v>26.116</v>
      </c>
      <c r="J90" s="266">
        <v>2.9000000000000001E-2</v>
      </c>
      <c r="K90" s="266">
        <v>1502.8539999999996</v>
      </c>
      <c r="L90" s="266">
        <v>0.6110000000000001</v>
      </c>
      <c r="M90" s="266">
        <v>0.10600000000000001</v>
      </c>
      <c r="N90" s="266">
        <v>2990.7150000000001</v>
      </c>
    </row>
    <row r="91" spans="1:17" s="113" customFormat="1" ht="15.75" x14ac:dyDescent="0.25">
      <c r="A91" s="245" t="s">
        <v>359</v>
      </c>
      <c r="B91" s="263"/>
      <c r="C91" s="263"/>
      <c r="D91" s="263"/>
      <c r="E91" s="263"/>
      <c r="F91" s="263"/>
      <c r="G91" s="263"/>
      <c r="H91" s="263"/>
      <c r="I91" s="263"/>
      <c r="J91" s="263"/>
      <c r="K91" s="263"/>
      <c r="L91" s="263"/>
      <c r="M91" s="263"/>
      <c r="N91" s="263"/>
      <c r="O91" s="63"/>
    </row>
    <row r="92" spans="1:17" s="113" customFormat="1" ht="15.75" x14ac:dyDescent="0.25">
      <c r="A92" s="238" t="s">
        <v>336</v>
      </c>
      <c r="B92" s="237"/>
      <c r="C92" s="237"/>
      <c r="D92" s="237"/>
      <c r="E92" s="237"/>
      <c r="F92" s="237"/>
      <c r="G92" s="237"/>
      <c r="H92" s="237"/>
      <c r="I92" s="237"/>
      <c r="J92" s="237"/>
      <c r="K92" s="237"/>
      <c r="L92" s="237"/>
      <c r="M92" s="237"/>
      <c r="N92" s="237"/>
      <c r="O92" s="63"/>
    </row>
    <row r="93" spans="1:17" x14ac:dyDescent="0.2">
      <c r="A93" s="9" t="s">
        <v>269</v>
      </c>
    </row>
    <row r="94" spans="1:17" ht="18.75" customHeight="1" x14ac:dyDescent="0.2">
      <c r="A94" s="229" t="s">
        <v>317</v>
      </c>
      <c r="L94" s="132"/>
    </row>
    <row r="95" spans="1:17" ht="13.15" customHeight="1" x14ac:dyDescent="0.2">
      <c r="A95" s="229" t="s">
        <v>318</v>
      </c>
    </row>
    <row r="96" spans="1:17" ht="12.75" hidden="1" customHeight="1" x14ac:dyDescent="0.25">
      <c r="A96" s="225" t="s">
        <v>315</v>
      </c>
    </row>
    <row r="97" spans="1:15" ht="12.75" hidden="1" customHeight="1" x14ac:dyDescent="0.2"/>
    <row r="98" spans="1:15" ht="12.75" hidden="1" customHeight="1" x14ac:dyDescent="0.2">
      <c r="A98" s="216" t="s">
        <v>75</v>
      </c>
      <c r="B98" s="216" t="s">
        <v>36</v>
      </c>
      <c r="C98" s="217"/>
      <c r="D98" s="217"/>
      <c r="E98" s="217"/>
      <c r="F98" s="217"/>
      <c r="G98" s="217"/>
      <c r="H98" s="217"/>
      <c r="I98" s="217"/>
      <c r="J98" s="217"/>
      <c r="K98" s="217"/>
      <c r="L98" s="217"/>
      <c r="M98" s="218"/>
      <c r="N98" s="218"/>
    </row>
    <row r="99" spans="1:15" ht="12.75" hidden="1" customHeight="1" x14ac:dyDescent="0.2">
      <c r="A99" s="216" t="s">
        <v>76</v>
      </c>
      <c r="B99" s="219" t="s">
        <v>37</v>
      </c>
      <c r="C99" s="220" t="s">
        <v>38</v>
      </c>
      <c r="D99" s="220" t="s">
        <v>39</v>
      </c>
      <c r="E99" s="220" t="s">
        <v>40</v>
      </c>
      <c r="F99" s="220" t="s">
        <v>41</v>
      </c>
      <c r="G99" s="220" t="s">
        <v>42</v>
      </c>
      <c r="H99" s="220" t="s">
        <v>43</v>
      </c>
      <c r="I99" s="220" t="s">
        <v>44</v>
      </c>
      <c r="J99" s="220" t="s">
        <v>45</v>
      </c>
      <c r="K99" s="220" t="s">
        <v>46</v>
      </c>
      <c r="L99" s="220" t="s">
        <v>47</v>
      </c>
      <c r="M99" s="221" t="s">
        <v>48</v>
      </c>
      <c r="N99" s="222" t="s">
        <v>49</v>
      </c>
    </row>
    <row r="100" spans="1:15" ht="12.75" hidden="1" customHeight="1" x14ac:dyDescent="0.2">
      <c r="A100" s="216" t="s">
        <v>77</v>
      </c>
      <c r="B100" s="50">
        <v>46339</v>
      </c>
      <c r="C100" s="51">
        <v>0</v>
      </c>
      <c r="D100" s="51">
        <v>15</v>
      </c>
      <c r="E100" s="51">
        <v>0</v>
      </c>
      <c r="F100" s="51">
        <v>13</v>
      </c>
      <c r="G100" s="51">
        <v>0</v>
      </c>
      <c r="H100" s="51">
        <v>0</v>
      </c>
      <c r="I100" s="51">
        <v>0</v>
      </c>
      <c r="J100" s="51">
        <v>0</v>
      </c>
      <c r="K100" s="51">
        <v>3979</v>
      </c>
      <c r="L100" s="51">
        <v>17</v>
      </c>
      <c r="M100" s="124">
        <v>27</v>
      </c>
      <c r="N100" s="124">
        <v>50390</v>
      </c>
      <c r="O100" s="125"/>
    </row>
    <row r="101" spans="1:15" ht="12.75" hidden="1" customHeight="1" x14ac:dyDescent="0.2">
      <c r="A101" s="223" t="s">
        <v>78</v>
      </c>
      <c r="B101" s="52">
        <v>14703</v>
      </c>
      <c r="C101" s="53">
        <v>0</v>
      </c>
      <c r="D101" s="53">
        <v>23</v>
      </c>
      <c r="E101" s="53">
        <v>0</v>
      </c>
      <c r="F101" s="53">
        <v>0</v>
      </c>
      <c r="G101" s="53">
        <v>5</v>
      </c>
      <c r="H101" s="53">
        <v>1</v>
      </c>
      <c r="I101" s="53">
        <v>0</v>
      </c>
      <c r="J101" s="53">
        <v>0</v>
      </c>
      <c r="K101" s="53">
        <v>182</v>
      </c>
      <c r="L101" s="53">
        <v>4</v>
      </c>
      <c r="M101" s="124">
        <v>0</v>
      </c>
      <c r="N101" s="124">
        <v>14918</v>
      </c>
      <c r="O101" s="125"/>
    </row>
    <row r="102" spans="1:15" ht="12.75" hidden="1" customHeight="1" x14ac:dyDescent="0.2">
      <c r="A102" s="223" t="s">
        <v>79</v>
      </c>
      <c r="B102" s="52">
        <v>987948</v>
      </c>
      <c r="C102" s="53">
        <v>437</v>
      </c>
      <c r="D102" s="53">
        <v>2320</v>
      </c>
      <c r="E102" s="53">
        <v>0</v>
      </c>
      <c r="F102" s="53">
        <v>16</v>
      </c>
      <c r="G102" s="53">
        <v>920</v>
      </c>
      <c r="H102" s="53">
        <v>5</v>
      </c>
      <c r="I102" s="53">
        <v>13718</v>
      </c>
      <c r="J102" s="53">
        <v>26</v>
      </c>
      <c r="K102" s="53">
        <v>1427063</v>
      </c>
      <c r="L102" s="53">
        <v>639</v>
      </c>
      <c r="M102" s="124">
        <v>4</v>
      </c>
      <c r="N102" s="124">
        <v>2433096</v>
      </c>
      <c r="O102" s="125"/>
    </row>
    <row r="103" spans="1:15" ht="12.75" hidden="1" customHeight="1" x14ac:dyDescent="0.2">
      <c r="A103" s="223" t="s">
        <v>80</v>
      </c>
      <c r="B103" s="52">
        <v>37947</v>
      </c>
      <c r="C103" s="53">
        <v>0</v>
      </c>
      <c r="D103" s="53">
        <v>10</v>
      </c>
      <c r="E103" s="53">
        <v>0</v>
      </c>
      <c r="F103" s="53">
        <v>2</v>
      </c>
      <c r="G103" s="53">
        <v>1</v>
      </c>
      <c r="H103" s="53">
        <v>4</v>
      </c>
      <c r="I103" s="53">
        <v>0</v>
      </c>
      <c r="J103" s="53">
        <v>0</v>
      </c>
      <c r="K103" s="53">
        <v>74</v>
      </c>
      <c r="L103" s="53">
        <v>7</v>
      </c>
      <c r="M103" s="124">
        <v>5</v>
      </c>
      <c r="N103" s="124">
        <v>38050</v>
      </c>
      <c r="O103" s="125"/>
    </row>
    <row r="104" spans="1:15" ht="12.75" hidden="1" customHeight="1" x14ac:dyDescent="0.2">
      <c r="A104" s="223" t="s">
        <v>81</v>
      </c>
      <c r="B104" s="52">
        <v>275914</v>
      </c>
      <c r="C104" s="53">
        <v>1</v>
      </c>
      <c r="D104" s="53">
        <v>342</v>
      </c>
      <c r="E104" s="53">
        <v>0</v>
      </c>
      <c r="F104" s="53">
        <v>6</v>
      </c>
      <c r="G104" s="53">
        <v>246</v>
      </c>
      <c r="H104" s="53">
        <v>0</v>
      </c>
      <c r="I104" s="53">
        <v>11</v>
      </c>
      <c r="J104" s="53">
        <v>6</v>
      </c>
      <c r="K104" s="53">
        <v>5975</v>
      </c>
      <c r="L104" s="53">
        <v>55</v>
      </c>
      <c r="M104" s="124">
        <v>33</v>
      </c>
      <c r="N104" s="124">
        <v>282589</v>
      </c>
      <c r="O104" s="125"/>
    </row>
    <row r="105" spans="1:15" ht="12.75" hidden="1" customHeight="1" x14ac:dyDescent="0.2">
      <c r="A105" s="223" t="s">
        <v>82</v>
      </c>
      <c r="B105" s="52">
        <v>49</v>
      </c>
      <c r="C105" s="53">
        <v>0</v>
      </c>
      <c r="D105" s="53">
        <v>35</v>
      </c>
      <c r="E105" s="53">
        <v>0</v>
      </c>
      <c r="F105" s="53">
        <v>6</v>
      </c>
      <c r="G105" s="53">
        <v>0</v>
      </c>
      <c r="H105" s="53">
        <v>0</v>
      </c>
      <c r="I105" s="53">
        <v>0</v>
      </c>
      <c r="J105" s="53">
        <v>0</v>
      </c>
      <c r="K105" s="53">
        <v>69658</v>
      </c>
      <c r="L105" s="53">
        <v>2</v>
      </c>
      <c r="M105" s="124">
        <v>0</v>
      </c>
      <c r="N105" s="124">
        <v>69750</v>
      </c>
      <c r="O105" s="125"/>
    </row>
    <row r="106" spans="1:15" ht="12.75" hidden="1" customHeight="1" x14ac:dyDescent="0.2">
      <c r="A106" s="223" t="s">
        <v>87</v>
      </c>
      <c r="B106" s="52">
        <v>307</v>
      </c>
      <c r="C106" s="53">
        <v>0</v>
      </c>
      <c r="D106" s="53">
        <v>8</v>
      </c>
      <c r="E106" s="53">
        <v>0</v>
      </c>
      <c r="F106" s="53">
        <v>0</v>
      </c>
      <c r="G106" s="53">
        <v>0</v>
      </c>
      <c r="H106" s="53">
        <v>0</v>
      </c>
      <c r="I106" s="53">
        <v>0</v>
      </c>
      <c r="J106" s="53">
        <v>0</v>
      </c>
      <c r="K106" s="53">
        <v>63</v>
      </c>
      <c r="L106" s="53">
        <v>0</v>
      </c>
      <c r="M106" s="124">
        <v>1</v>
      </c>
      <c r="N106" s="124">
        <v>379</v>
      </c>
      <c r="O106" s="125"/>
    </row>
    <row r="107" spans="1:15" ht="12.75" hidden="1" customHeight="1" x14ac:dyDescent="0.2">
      <c r="A107" s="223" t="s">
        <v>83</v>
      </c>
      <c r="B107" s="52">
        <v>18950</v>
      </c>
      <c r="C107" s="53">
        <v>0</v>
      </c>
      <c r="D107" s="53">
        <v>4462</v>
      </c>
      <c r="E107" s="53">
        <v>0</v>
      </c>
      <c r="F107" s="53">
        <v>108</v>
      </c>
      <c r="G107" s="53">
        <v>30</v>
      </c>
      <c r="H107" s="53">
        <v>9</v>
      </c>
      <c r="I107" s="53">
        <v>3</v>
      </c>
      <c r="J107" s="53">
        <v>1</v>
      </c>
      <c r="K107" s="53">
        <v>1090</v>
      </c>
      <c r="L107" s="53">
        <v>17</v>
      </c>
      <c r="M107" s="124">
        <v>28</v>
      </c>
      <c r="N107" s="124">
        <v>24698</v>
      </c>
      <c r="O107" s="125"/>
    </row>
    <row r="108" spans="1:15" ht="12.75" hidden="1" customHeight="1" x14ac:dyDescent="0.2">
      <c r="A108" s="223" t="s">
        <v>84</v>
      </c>
      <c r="B108" s="52">
        <v>298</v>
      </c>
      <c r="C108" s="53">
        <v>0</v>
      </c>
      <c r="D108" s="53">
        <v>9</v>
      </c>
      <c r="E108" s="53">
        <v>0</v>
      </c>
      <c r="F108" s="53">
        <v>0</v>
      </c>
      <c r="G108" s="53">
        <v>0</v>
      </c>
      <c r="H108" s="53">
        <v>0</v>
      </c>
      <c r="I108" s="53">
        <v>0</v>
      </c>
      <c r="J108" s="53">
        <v>0</v>
      </c>
      <c r="K108" s="53">
        <v>44</v>
      </c>
      <c r="L108" s="53">
        <v>3</v>
      </c>
      <c r="M108" s="124">
        <v>5</v>
      </c>
      <c r="N108" s="124">
        <v>359</v>
      </c>
      <c r="O108" s="125"/>
    </row>
    <row r="109" spans="1:15" ht="12.75" hidden="1" customHeight="1" x14ac:dyDescent="0.2">
      <c r="A109" s="223" t="s">
        <v>85</v>
      </c>
      <c r="B109" s="52">
        <v>3723</v>
      </c>
      <c r="C109" s="53">
        <v>0</v>
      </c>
      <c r="D109" s="53">
        <v>0</v>
      </c>
      <c r="E109" s="53">
        <v>0</v>
      </c>
      <c r="F109" s="53">
        <v>0</v>
      </c>
      <c r="G109" s="53">
        <v>1</v>
      </c>
      <c r="H109" s="53">
        <v>0</v>
      </c>
      <c r="I109" s="53">
        <v>0</v>
      </c>
      <c r="J109" s="53">
        <v>0</v>
      </c>
      <c r="K109" s="53">
        <v>5</v>
      </c>
      <c r="L109" s="53">
        <v>0</v>
      </c>
      <c r="M109" s="124">
        <v>0</v>
      </c>
      <c r="N109" s="124">
        <v>3729</v>
      </c>
      <c r="O109" s="125"/>
    </row>
    <row r="110" spans="1:15" ht="12.75" hidden="1" customHeight="1" x14ac:dyDescent="0.2">
      <c r="A110" s="223" t="s">
        <v>86</v>
      </c>
      <c r="B110" s="52">
        <v>8</v>
      </c>
      <c r="C110" s="53">
        <v>0</v>
      </c>
      <c r="D110" s="53">
        <v>1</v>
      </c>
      <c r="E110" s="53">
        <v>0</v>
      </c>
      <c r="F110" s="53">
        <v>0</v>
      </c>
      <c r="G110" s="53">
        <v>0</v>
      </c>
      <c r="H110" s="53">
        <v>0</v>
      </c>
      <c r="I110" s="53">
        <v>0</v>
      </c>
      <c r="J110" s="53">
        <v>0</v>
      </c>
      <c r="K110" s="53">
        <v>883</v>
      </c>
      <c r="L110" s="53">
        <v>1</v>
      </c>
      <c r="M110" s="124">
        <v>0</v>
      </c>
      <c r="N110" s="124">
        <v>893</v>
      </c>
      <c r="O110" s="125"/>
    </row>
    <row r="111" spans="1:15" ht="12.75" hidden="1" customHeight="1" x14ac:dyDescent="0.2">
      <c r="A111" s="224" t="s">
        <v>49</v>
      </c>
      <c r="B111" s="54">
        <f>SUM(B100:B110)</f>
        <v>1386186</v>
      </c>
      <c r="C111" s="54">
        <f>SUM(C100:C110)</f>
        <v>438</v>
      </c>
      <c r="D111" s="54">
        <f t="shared" ref="D111:N111" si="1">SUM(D100:D110)</f>
        <v>7225</v>
      </c>
      <c r="E111" s="54">
        <f t="shared" si="1"/>
        <v>0</v>
      </c>
      <c r="F111" s="54">
        <f t="shared" si="1"/>
        <v>151</v>
      </c>
      <c r="G111" s="54">
        <f t="shared" si="1"/>
        <v>1203</v>
      </c>
      <c r="H111" s="54">
        <f t="shared" si="1"/>
        <v>19</v>
      </c>
      <c r="I111" s="54">
        <f t="shared" si="1"/>
        <v>13732</v>
      </c>
      <c r="J111" s="54">
        <f t="shared" si="1"/>
        <v>33</v>
      </c>
      <c r="K111" s="54">
        <f t="shared" si="1"/>
        <v>1509016</v>
      </c>
      <c r="L111" s="54">
        <f t="shared" si="1"/>
        <v>745</v>
      </c>
      <c r="M111" s="124">
        <f t="shared" si="1"/>
        <v>103</v>
      </c>
      <c r="N111" s="124">
        <f t="shared" si="1"/>
        <v>2918851</v>
      </c>
      <c r="O111" s="125"/>
    </row>
    <row r="112" spans="1:15" ht="13.15" customHeight="1" x14ac:dyDescent="0.2"/>
    <row r="113" ht="13.15" customHeight="1" x14ac:dyDescent="0.2"/>
  </sheetData>
  <mergeCells count="2">
    <mergeCell ref="B39:L39"/>
    <mergeCell ref="B76:L76"/>
  </mergeCells>
  <pageMargins left="0.70866141732283472" right="0.70866141732283472" top="0.74803149606299213" bottom="0.74803149606299213" header="0.31496062992125984" footer="0.31496062992125984"/>
  <pageSetup paperSize="9" scale="48" orientation="portrait" r:id="rId1"/>
  <headerFooter>
    <oddHeader>&amp;R&amp;"Arial,Bold"&amp;14ENVIRONMENT AND EMISSIONS</oddHead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zoomScaleNormal="100" workbookViewId="0">
      <selection activeCell="A3" sqref="A3"/>
    </sheetView>
  </sheetViews>
  <sheetFormatPr defaultRowHeight="12.75" x14ac:dyDescent="0.2"/>
  <cols>
    <col min="1" max="1" width="37" customWidth="1"/>
    <col min="2" max="4" width="18.42578125" customWidth="1"/>
  </cols>
  <sheetData>
    <row r="1" spans="1:7" ht="15.75" x14ac:dyDescent="0.25">
      <c r="A1" s="1" t="s">
        <v>514</v>
      </c>
      <c r="B1" s="113"/>
      <c r="C1" s="113"/>
      <c r="D1" s="113"/>
      <c r="E1" s="113"/>
      <c r="F1" s="113"/>
      <c r="G1" s="113"/>
    </row>
    <row r="2" spans="1:7" x14ac:dyDescent="0.2">
      <c r="A2" s="113"/>
      <c r="B2" s="113"/>
      <c r="C2" s="113"/>
      <c r="D2" s="113"/>
      <c r="E2" s="113"/>
      <c r="F2" s="113"/>
      <c r="G2" s="113"/>
    </row>
    <row r="3" spans="1:7" ht="24" customHeight="1" x14ac:dyDescent="0.25">
      <c r="A3" s="445"/>
      <c r="B3" s="446">
        <v>2017</v>
      </c>
      <c r="C3" s="446">
        <v>2018</v>
      </c>
      <c r="D3" s="446">
        <v>2019</v>
      </c>
      <c r="E3" s="113"/>
      <c r="F3" s="113"/>
      <c r="G3" s="113"/>
    </row>
    <row r="4" spans="1:7" ht="24" customHeight="1" x14ac:dyDescent="0.25">
      <c r="A4" s="421" t="s">
        <v>482</v>
      </c>
      <c r="B4" s="421">
        <v>43</v>
      </c>
      <c r="C4" s="421">
        <v>46</v>
      </c>
      <c r="D4" s="421">
        <v>50</v>
      </c>
      <c r="E4" s="113"/>
      <c r="F4" s="113"/>
      <c r="G4" s="113"/>
    </row>
    <row r="5" spans="1:7" ht="24" customHeight="1" x14ac:dyDescent="0.25">
      <c r="A5" s="421" t="s">
        <v>483</v>
      </c>
      <c r="B5" s="421">
        <v>19</v>
      </c>
      <c r="C5" s="421">
        <v>32</v>
      </c>
      <c r="D5" s="421">
        <v>48</v>
      </c>
      <c r="E5" s="113"/>
      <c r="F5" s="113"/>
      <c r="G5" s="113"/>
    </row>
    <row r="6" spans="1:7" ht="24" customHeight="1" x14ac:dyDescent="0.25">
      <c r="A6" s="421" t="s">
        <v>484</v>
      </c>
      <c r="B6" s="421">
        <v>16</v>
      </c>
      <c r="C6" s="421">
        <v>25</v>
      </c>
      <c r="D6" s="421">
        <v>42</v>
      </c>
      <c r="E6" s="113"/>
      <c r="F6" s="113"/>
      <c r="G6" s="113"/>
    </row>
    <row r="7" spans="1:7" ht="24" customHeight="1" x14ac:dyDescent="0.25">
      <c r="A7" s="421" t="s">
        <v>485</v>
      </c>
      <c r="B7" s="421">
        <v>24</v>
      </c>
      <c r="C7" s="421">
        <v>29</v>
      </c>
      <c r="D7" s="421">
        <v>40</v>
      </c>
      <c r="E7" s="113"/>
      <c r="F7" s="113"/>
      <c r="G7" s="113"/>
    </row>
    <row r="8" spans="1:7" ht="24" customHeight="1" x14ac:dyDescent="0.25">
      <c r="A8" s="421" t="s">
        <v>486</v>
      </c>
      <c r="B8" s="421">
        <v>44</v>
      </c>
      <c r="C8" s="421">
        <v>56</v>
      </c>
      <c r="D8" s="421">
        <v>69</v>
      </c>
      <c r="E8" s="113"/>
      <c r="F8" s="113"/>
      <c r="G8" s="113"/>
    </row>
    <row r="9" spans="1:7" ht="24" customHeight="1" x14ac:dyDescent="0.25">
      <c r="A9" s="421" t="s">
        <v>487</v>
      </c>
      <c r="B9" s="421">
        <v>12</v>
      </c>
      <c r="C9" s="421">
        <v>13</v>
      </c>
      <c r="D9" s="421">
        <v>15</v>
      </c>
      <c r="E9" s="113"/>
      <c r="F9" s="113"/>
      <c r="G9" s="113"/>
    </row>
    <row r="10" spans="1:7" ht="24" customHeight="1" x14ac:dyDescent="0.25">
      <c r="A10" s="421" t="s">
        <v>488</v>
      </c>
      <c r="B10" s="421">
        <v>19</v>
      </c>
      <c r="C10" s="421">
        <v>19</v>
      </c>
      <c r="D10" s="421">
        <v>22</v>
      </c>
      <c r="E10" s="113"/>
      <c r="F10" s="113"/>
      <c r="G10" s="113"/>
    </row>
    <row r="11" spans="1:7" ht="24" customHeight="1" x14ac:dyDescent="0.25">
      <c r="A11" s="421" t="s">
        <v>489</v>
      </c>
      <c r="B11" s="421">
        <v>17</v>
      </c>
      <c r="C11" s="421">
        <v>20</v>
      </c>
      <c r="D11" s="421">
        <v>26</v>
      </c>
      <c r="E11" s="113"/>
      <c r="F11" s="113"/>
      <c r="G11" s="113"/>
    </row>
    <row r="12" spans="1:7" ht="24" customHeight="1" x14ac:dyDescent="0.25">
      <c r="A12" s="421" t="s">
        <v>490</v>
      </c>
      <c r="B12" s="421">
        <v>34</v>
      </c>
      <c r="C12" s="421">
        <v>62</v>
      </c>
      <c r="D12" s="421">
        <v>73</v>
      </c>
      <c r="E12" s="113"/>
      <c r="F12" s="113"/>
      <c r="G12" s="113"/>
    </row>
    <row r="13" spans="1:7" ht="24" customHeight="1" x14ac:dyDescent="0.25">
      <c r="A13" s="421" t="s">
        <v>491</v>
      </c>
      <c r="B13" s="421">
        <v>10</v>
      </c>
      <c r="C13" s="421">
        <v>14</v>
      </c>
      <c r="D13" s="421">
        <v>34</v>
      </c>
      <c r="E13" s="113"/>
      <c r="F13" s="113"/>
      <c r="G13" s="113"/>
    </row>
    <row r="14" spans="1:7" ht="24" customHeight="1" x14ac:dyDescent="0.25">
      <c r="A14" s="421" t="s">
        <v>492</v>
      </c>
      <c r="B14" s="421">
        <v>6</v>
      </c>
      <c r="C14" s="421">
        <v>6</v>
      </c>
      <c r="D14" s="421">
        <v>15</v>
      </c>
      <c r="E14" s="113"/>
      <c r="F14" s="113"/>
      <c r="G14" s="113"/>
    </row>
    <row r="15" spans="1:7" ht="24" customHeight="1" x14ac:dyDescent="0.25">
      <c r="A15" s="421" t="s">
        <v>493</v>
      </c>
      <c r="B15" s="421">
        <v>12</v>
      </c>
      <c r="C15" s="421">
        <v>34</v>
      </c>
      <c r="D15" s="421">
        <v>53</v>
      </c>
      <c r="E15" s="113"/>
      <c r="F15" s="113"/>
      <c r="G15" s="113"/>
    </row>
    <row r="16" spans="1:7" ht="24" customHeight="1" x14ac:dyDescent="0.25">
      <c r="A16" s="421" t="s">
        <v>494</v>
      </c>
      <c r="B16" s="421">
        <v>8</v>
      </c>
      <c r="C16" s="421">
        <v>9</v>
      </c>
      <c r="D16" s="421">
        <v>13</v>
      </c>
      <c r="E16" s="113"/>
      <c r="F16" s="113"/>
      <c r="G16" s="113"/>
    </row>
    <row r="17" spans="1:7" ht="24" customHeight="1" x14ac:dyDescent="0.25">
      <c r="A17" s="421" t="s">
        <v>495</v>
      </c>
      <c r="B17" s="421">
        <v>12</v>
      </c>
      <c r="C17" s="421">
        <v>14</v>
      </c>
      <c r="D17" s="421">
        <v>20</v>
      </c>
      <c r="E17" s="113"/>
      <c r="F17" s="113"/>
      <c r="G17" s="113"/>
    </row>
    <row r="18" spans="1:7" ht="24" customHeight="1" x14ac:dyDescent="0.25">
      <c r="A18" s="421" t="s">
        <v>496</v>
      </c>
      <c r="B18" s="421">
        <v>43</v>
      </c>
      <c r="C18" s="421">
        <v>50</v>
      </c>
      <c r="D18" s="421">
        <v>67</v>
      </c>
      <c r="E18" s="113"/>
      <c r="F18" s="113"/>
      <c r="G18" s="113"/>
    </row>
    <row r="19" spans="1:7" ht="24" customHeight="1" x14ac:dyDescent="0.25">
      <c r="A19" s="421" t="s">
        <v>497</v>
      </c>
      <c r="B19" s="421">
        <v>73</v>
      </c>
      <c r="C19" s="421">
        <v>80</v>
      </c>
      <c r="D19" s="421">
        <v>119</v>
      </c>
      <c r="E19" s="113"/>
      <c r="F19" s="113"/>
      <c r="G19" s="113"/>
    </row>
    <row r="20" spans="1:7" ht="24" customHeight="1" x14ac:dyDescent="0.25">
      <c r="A20" s="421" t="s">
        <v>498</v>
      </c>
      <c r="B20" s="421">
        <v>40</v>
      </c>
      <c r="C20" s="421">
        <v>54</v>
      </c>
      <c r="D20" s="421">
        <v>78</v>
      </c>
      <c r="E20" s="113"/>
      <c r="F20" s="113"/>
      <c r="G20" s="113"/>
    </row>
    <row r="21" spans="1:7" ht="24" customHeight="1" x14ac:dyDescent="0.25">
      <c r="A21" s="421" t="s">
        <v>499</v>
      </c>
      <c r="B21" s="421">
        <v>13</v>
      </c>
      <c r="C21" s="421">
        <v>13</v>
      </c>
      <c r="D21" s="421">
        <v>17</v>
      </c>
      <c r="E21" s="113"/>
      <c r="F21" s="113"/>
      <c r="G21" s="113"/>
    </row>
    <row r="22" spans="1:7" ht="24" customHeight="1" x14ac:dyDescent="0.25">
      <c r="A22" s="421" t="s">
        <v>500</v>
      </c>
      <c r="B22" s="421">
        <v>21</v>
      </c>
      <c r="C22" s="421">
        <v>22</v>
      </c>
      <c r="D22" s="421">
        <v>25</v>
      </c>
      <c r="E22" s="113"/>
      <c r="F22" s="113"/>
      <c r="G22" s="113"/>
    </row>
    <row r="23" spans="1:7" ht="24" customHeight="1" x14ac:dyDescent="0.25">
      <c r="A23" s="421" t="s">
        <v>501</v>
      </c>
      <c r="B23" s="421">
        <v>11</v>
      </c>
      <c r="C23" s="421">
        <v>13</v>
      </c>
      <c r="D23" s="421">
        <v>21</v>
      </c>
      <c r="E23" s="113"/>
      <c r="F23" s="113"/>
      <c r="G23" s="113"/>
    </row>
    <row r="24" spans="1:7" ht="24" customHeight="1" x14ac:dyDescent="0.25">
      <c r="A24" s="421" t="s">
        <v>502</v>
      </c>
      <c r="B24" s="421">
        <v>16</v>
      </c>
      <c r="C24" s="421">
        <v>24</v>
      </c>
      <c r="D24" s="421">
        <v>31</v>
      </c>
      <c r="E24" s="113"/>
      <c r="F24" s="113"/>
      <c r="G24" s="113"/>
    </row>
    <row r="25" spans="1:7" ht="24" customHeight="1" x14ac:dyDescent="0.25">
      <c r="A25" s="421" t="s">
        <v>503</v>
      </c>
      <c r="B25" s="421">
        <v>23</v>
      </c>
      <c r="C25" s="421">
        <v>30</v>
      </c>
      <c r="D25" s="421">
        <v>37</v>
      </c>
      <c r="E25" s="113"/>
      <c r="F25" s="113"/>
      <c r="G25" s="113"/>
    </row>
    <row r="26" spans="1:7" ht="24" customHeight="1" x14ac:dyDescent="0.25">
      <c r="A26" s="421" t="s">
        <v>504</v>
      </c>
      <c r="B26" s="421">
        <v>14</v>
      </c>
      <c r="C26" s="421">
        <v>14</v>
      </c>
      <c r="D26" s="421">
        <v>23</v>
      </c>
      <c r="E26" s="113"/>
      <c r="F26" s="113"/>
      <c r="G26" s="113"/>
    </row>
    <row r="27" spans="1:7" ht="24" customHeight="1" x14ac:dyDescent="0.25">
      <c r="A27" s="421" t="s">
        <v>505</v>
      </c>
      <c r="B27" s="421">
        <v>41</v>
      </c>
      <c r="C27" s="421">
        <v>47</v>
      </c>
      <c r="D27" s="421">
        <v>53</v>
      </c>
      <c r="E27" s="113"/>
      <c r="F27" s="113"/>
      <c r="G27" s="113"/>
    </row>
    <row r="28" spans="1:7" ht="24" customHeight="1" x14ac:dyDescent="0.25">
      <c r="A28" s="421" t="s">
        <v>506</v>
      </c>
      <c r="B28" s="421">
        <v>20</v>
      </c>
      <c r="C28" s="421">
        <v>23</v>
      </c>
      <c r="D28" s="421">
        <v>31</v>
      </c>
      <c r="E28" s="113"/>
      <c r="F28" s="113"/>
      <c r="G28" s="113"/>
    </row>
    <row r="29" spans="1:7" ht="24" customHeight="1" x14ac:dyDescent="0.25">
      <c r="A29" s="421" t="s">
        <v>507</v>
      </c>
      <c r="B29" s="421">
        <v>23</v>
      </c>
      <c r="C29" s="421">
        <v>24</v>
      </c>
      <c r="D29" s="421">
        <v>32</v>
      </c>
      <c r="E29" s="113"/>
      <c r="F29" s="113"/>
      <c r="G29" s="113"/>
    </row>
    <row r="30" spans="1:7" ht="24" customHeight="1" x14ac:dyDescent="0.25">
      <c r="A30" s="421" t="s">
        <v>508</v>
      </c>
      <c r="B30" s="421">
        <v>12</v>
      </c>
      <c r="C30" s="421">
        <v>13</v>
      </c>
      <c r="D30" s="421">
        <v>13</v>
      </c>
      <c r="E30" s="113"/>
      <c r="F30" s="113"/>
      <c r="G30" s="113"/>
    </row>
    <row r="31" spans="1:7" ht="24" customHeight="1" x14ac:dyDescent="0.25">
      <c r="A31" s="421" t="s">
        <v>509</v>
      </c>
      <c r="B31" s="421">
        <v>9</v>
      </c>
      <c r="C31" s="421">
        <v>13</v>
      </c>
      <c r="D31" s="421">
        <v>24</v>
      </c>
      <c r="E31" s="113"/>
      <c r="F31" s="113"/>
      <c r="G31" s="113"/>
    </row>
    <row r="32" spans="1:7" ht="24" customHeight="1" x14ac:dyDescent="0.25">
      <c r="A32" s="421" t="s">
        <v>510</v>
      </c>
      <c r="B32" s="421">
        <v>14</v>
      </c>
      <c r="C32" s="421">
        <v>15</v>
      </c>
      <c r="D32" s="421">
        <v>50</v>
      </c>
      <c r="E32" s="113"/>
      <c r="F32" s="113"/>
      <c r="G32" s="113"/>
    </row>
    <row r="33" spans="1:7" ht="24" customHeight="1" x14ac:dyDescent="0.25">
      <c r="A33" s="421" t="s">
        <v>511</v>
      </c>
      <c r="B33" s="421">
        <v>22</v>
      </c>
      <c r="C33" s="421">
        <v>22</v>
      </c>
      <c r="D33" s="421">
        <v>42</v>
      </c>
      <c r="E33" s="113"/>
      <c r="F33" s="113"/>
      <c r="G33" s="113"/>
    </row>
    <row r="34" spans="1:7" ht="24" customHeight="1" x14ac:dyDescent="0.25">
      <c r="A34" s="421" t="s">
        <v>512</v>
      </c>
      <c r="B34" s="421">
        <v>12</v>
      </c>
      <c r="C34" s="421">
        <v>15</v>
      </c>
      <c r="D34" s="421">
        <v>18</v>
      </c>
      <c r="E34" s="113"/>
      <c r="F34" s="113"/>
      <c r="G34" s="113"/>
    </row>
    <row r="35" spans="1:7" ht="24" customHeight="1" x14ac:dyDescent="0.25">
      <c r="A35" s="421" t="s">
        <v>513</v>
      </c>
      <c r="B35" s="421">
        <v>19</v>
      </c>
      <c r="C35" s="421">
        <v>25</v>
      </c>
      <c r="D35" s="421">
        <v>25</v>
      </c>
      <c r="E35" s="113"/>
      <c r="F35" s="113"/>
      <c r="G35" s="113"/>
    </row>
    <row r="36" spans="1:7" ht="24" customHeight="1" thickBot="1" x14ac:dyDescent="0.3">
      <c r="A36" s="450" t="s">
        <v>35</v>
      </c>
      <c r="B36" s="450">
        <v>702</v>
      </c>
      <c r="C36" s="450">
        <v>876</v>
      </c>
      <c r="D36" s="451">
        <v>1226</v>
      </c>
      <c r="E36" s="113"/>
      <c r="F36" s="113"/>
      <c r="G36" s="113"/>
    </row>
  </sheetData>
  <pageMargins left="0.70866141732283472" right="0.70866141732283472" top="0.74803149606299213" bottom="0.74803149606299213" header="0.31496062992125984" footer="0.31496062992125984"/>
  <pageSetup paperSize="9" scale="60" orientation="portrait" r:id="rId1"/>
  <headerFooter>
    <oddHeader>&amp;R&amp;"Arial,Bold"&amp;12ENVIRONMENT AND EMISSIONS</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zoomScaleNormal="100" workbookViewId="0">
      <selection activeCell="H6" sqref="H6"/>
    </sheetView>
  </sheetViews>
  <sheetFormatPr defaultRowHeight="12.75" x14ac:dyDescent="0.2"/>
  <cols>
    <col min="1" max="1" width="41.140625" customWidth="1"/>
    <col min="2" max="4" width="29.5703125" customWidth="1"/>
  </cols>
  <sheetData>
    <row r="1" spans="1:8" ht="18" x14ac:dyDescent="0.25">
      <c r="A1" s="461" t="s">
        <v>518</v>
      </c>
      <c r="B1" s="113"/>
      <c r="C1" s="113"/>
      <c r="D1" s="113"/>
      <c r="E1" s="113"/>
      <c r="F1" s="113"/>
      <c r="G1" s="113"/>
      <c r="H1" s="113"/>
    </row>
    <row r="2" spans="1:8" s="113" customFormat="1" ht="15.75" x14ac:dyDescent="0.25">
      <c r="A2" s="1"/>
    </row>
    <row r="3" spans="1:8" ht="28.5" customHeight="1" x14ac:dyDescent="0.4">
      <c r="A3" s="457"/>
      <c r="B3" s="458" t="s">
        <v>515</v>
      </c>
      <c r="C3" s="458" t="s">
        <v>516</v>
      </c>
      <c r="D3" s="458" t="s">
        <v>517</v>
      </c>
      <c r="E3" s="113"/>
      <c r="F3" s="113"/>
      <c r="G3" s="113"/>
      <c r="H3" s="113"/>
    </row>
    <row r="4" spans="1:8" ht="28.5" customHeight="1" x14ac:dyDescent="0.35">
      <c r="A4" s="459" t="s">
        <v>482</v>
      </c>
      <c r="B4" s="459">
        <v>11</v>
      </c>
      <c r="C4" s="459">
        <v>26</v>
      </c>
      <c r="D4" s="459">
        <v>13</v>
      </c>
      <c r="E4" s="113"/>
      <c r="F4" s="113"/>
      <c r="G4" s="113"/>
      <c r="H4" s="113"/>
    </row>
    <row r="5" spans="1:8" ht="28.5" customHeight="1" x14ac:dyDescent="0.35">
      <c r="A5" s="459" t="s">
        <v>483</v>
      </c>
      <c r="B5" s="459">
        <v>14</v>
      </c>
      <c r="C5" s="459">
        <v>21</v>
      </c>
      <c r="D5" s="459">
        <v>13</v>
      </c>
      <c r="E5" s="113"/>
      <c r="F5" s="113"/>
      <c r="G5" s="113"/>
      <c r="H5" s="113"/>
    </row>
    <row r="6" spans="1:8" ht="28.5" customHeight="1" x14ac:dyDescent="0.35">
      <c r="A6" s="459" t="s">
        <v>484</v>
      </c>
      <c r="B6" s="459">
        <v>10</v>
      </c>
      <c r="C6" s="459">
        <v>24</v>
      </c>
      <c r="D6" s="459">
        <v>8</v>
      </c>
      <c r="E6" s="113"/>
      <c r="F6" s="113"/>
      <c r="G6" s="113"/>
      <c r="H6" s="113"/>
    </row>
    <row r="7" spans="1:8" ht="28.5" customHeight="1" x14ac:dyDescent="0.35">
      <c r="A7" s="459" t="s">
        <v>485</v>
      </c>
      <c r="B7" s="459">
        <v>13</v>
      </c>
      <c r="C7" s="459">
        <v>17</v>
      </c>
      <c r="D7" s="459">
        <v>10</v>
      </c>
      <c r="E7" s="113"/>
      <c r="F7" s="113"/>
      <c r="G7" s="113"/>
      <c r="H7" s="113"/>
    </row>
    <row r="8" spans="1:8" ht="28.5" customHeight="1" x14ac:dyDescent="0.35">
      <c r="A8" s="459" t="s">
        <v>486</v>
      </c>
      <c r="B8" s="459">
        <v>8</v>
      </c>
      <c r="C8" s="459">
        <v>26</v>
      </c>
      <c r="D8" s="459">
        <v>35</v>
      </c>
      <c r="E8" s="113"/>
      <c r="F8" s="113"/>
      <c r="G8" s="113"/>
      <c r="H8" s="113"/>
    </row>
    <row r="9" spans="1:8" ht="28.5" customHeight="1" x14ac:dyDescent="0.35">
      <c r="A9" s="459" t="s">
        <v>487</v>
      </c>
      <c r="B9" s="459">
        <v>0</v>
      </c>
      <c r="C9" s="459">
        <v>5</v>
      </c>
      <c r="D9" s="459">
        <v>10</v>
      </c>
      <c r="E9" s="113"/>
      <c r="F9" s="113"/>
      <c r="G9" s="113"/>
      <c r="H9" s="113"/>
    </row>
    <row r="10" spans="1:8" ht="28.5" customHeight="1" x14ac:dyDescent="0.35">
      <c r="A10" s="459" t="s">
        <v>488</v>
      </c>
      <c r="B10" s="459">
        <v>8</v>
      </c>
      <c r="C10" s="459">
        <v>10</v>
      </c>
      <c r="D10" s="459">
        <v>4</v>
      </c>
      <c r="E10" s="113"/>
      <c r="F10" s="113"/>
      <c r="G10" s="113"/>
      <c r="H10" s="113"/>
    </row>
    <row r="11" spans="1:8" ht="28.5" customHeight="1" x14ac:dyDescent="0.35">
      <c r="A11" s="459" t="s">
        <v>489</v>
      </c>
      <c r="B11" s="459">
        <v>5</v>
      </c>
      <c r="C11" s="459">
        <v>5</v>
      </c>
      <c r="D11" s="459">
        <v>16</v>
      </c>
      <c r="E11" s="113"/>
      <c r="F11" s="113"/>
      <c r="G11" s="113"/>
      <c r="H11" s="113"/>
    </row>
    <row r="12" spans="1:8" ht="28.5" customHeight="1" x14ac:dyDescent="0.35">
      <c r="A12" s="459" t="s">
        <v>490</v>
      </c>
      <c r="B12" s="459">
        <v>26</v>
      </c>
      <c r="C12" s="459">
        <v>23</v>
      </c>
      <c r="D12" s="459">
        <v>24</v>
      </c>
      <c r="E12" s="113"/>
      <c r="F12" s="113"/>
      <c r="G12" s="113"/>
      <c r="H12" s="113"/>
    </row>
    <row r="13" spans="1:8" ht="28.5" customHeight="1" x14ac:dyDescent="0.35">
      <c r="A13" s="459" t="s">
        <v>491</v>
      </c>
      <c r="B13" s="459">
        <v>10</v>
      </c>
      <c r="C13" s="459">
        <v>9</v>
      </c>
      <c r="D13" s="459">
        <v>15</v>
      </c>
      <c r="E13" s="113"/>
      <c r="F13" s="113"/>
      <c r="G13" s="113"/>
      <c r="H13" s="113"/>
    </row>
    <row r="14" spans="1:8" ht="28.5" customHeight="1" x14ac:dyDescent="0.35">
      <c r="A14" s="459" t="s">
        <v>492</v>
      </c>
      <c r="B14" s="459">
        <v>1</v>
      </c>
      <c r="C14" s="459">
        <v>12</v>
      </c>
      <c r="D14" s="459">
        <v>2</v>
      </c>
      <c r="E14" s="113"/>
      <c r="F14" s="113"/>
      <c r="G14" s="113"/>
      <c r="H14" s="113"/>
    </row>
    <row r="15" spans="1:8" ht="28.5" customHeight="1" x14ac:dyDescent="0.35">
      <c r="A15" s="459" t="s">
        <v>493</v>
      </c>
      <c r="B15" s="459">
        <v>11</v>
      </c>
      <c r="C15" s="459">
        <v>24</v>
      </c>
      <c r="D15" s="459">
        <v>18</v>
      </c>
      <c r="E15" s="113"/>
      <c r="F15" s="113"/>
      <c r="G15" s="113"/>
      <c r="H15" s="113"/>
    </row>
    <row r="16" spans="1:8" ht="28.5" customHeight="1" x14ac:dyDescent="0.35">
      <c r="A16" s="459" t="s">
        <v>494</v>
      </c>
      <c r="B16" s="459">
        <v>4</v>
      </c>
      <c r="C16" s="459">
        <v>6</v>
      </c>
      <c r="D16" s="459">
        <v>3</v>
      </c>
      <c r="E16" s="113"/>
      <c r="F16" s="113"/>
      <c r="G16" s="113"/>
      <c r="H16" s="113"/>
    </row>
    <row r="17" spans="1:8" ht="28.5" customHeight="1" x14ac:dyDescent="0.35">
      <c r="A17" s="459" t="s">
        <v>495</v>
      </c>
      <c r="B17" s="459">
        <v>3</v>
      </c>
      <c r="C17" s="459">
        <v>10</v>
      </c>
      <c r="D17" s="459">
        <v>7</v>
      </c>
      <c r="E17" s="113"/>
      <c r="F17" s="113"/>
      <c r="G17" s="113"/>
      <c r="H17" s="113"/>
    </row>
    <row r="18" spans="1:8" ht="28.5" customHeight="1" x14ac:dyDescent="0.35">
      <c r="A18" s="459" t="s">
        <v>496</v>
      </c>
      <c r="B18" s="459">
        <v>7</v>
      </c>
      <c r="C18" s="459">
        <v>16</v>
      </c>
      <c r="D18" s="459">
        <v>44</v>
      </c>
      <c r="E18" s="113"/>
      <c r="F18" s="113"/>
      <c r="G18" s="113"/>
      <c r="H18" s="113"/>
    </row>
    <row r="19" spans="1:8" ht="28.5" customHeight="1" x14ac:dyDescent="0.35">
      <c r="A19" s="459" t="s">
        <v>497</v>
      </c>
      <c r="B19" s="459">
        <v>11</v>
      </c>
      <c r="C19" s="459">
        <v>47</v>
      </c>
      <c r="D19" s="459">
        <v>61</v>
      </c>
      <c r="E19" s="113"/>
      <c r="F19" s="113"/>
      <c r="G19" s="113"/>
      <c r="H19" s="113"/>
    </row>
    <row r="20" spans="1:8" ht="28.5" customHeight="1" x14ac:dyDescent="0.35">
      <c r="A20" s="459" t="s">
        <v>498</v>
      </c>
      <c r="B20" s="459">
        <v>40</v>
      </c>
      <c r="C20" s="459">
        <v>20</v>
      </c>
      <c r="D20" s="459">
        <v>18</v>
      </c>
      <c r="E20" s="113"/>
      <c r="F20" s="113"/>
      <c r="G20" s="113"/>
      <c r="H20" s="113"/>
    </row>
    <row r="21" spans="1:8" ht="28.5" customHeight="1" x14ac:dyDescent="0.35">
      <c r="A21" s="459" t="s">
        <v>499</v>
      </c>
      <c r="B21" s="459">
        <v>2</v>
      </c>
      <c r="C21" s="459">
        <v>10</v>
      </c>
      <c r="D21" s="459">
        <v>5</v>
      </c>
      <c r="E21" s="113"/>
      <c r="F21" s="113"/>
      <c r="G21" s="113"/>
      <c r="H21" s="113"/>
    </row>
    <row r="22" spans="1:8" ht="28.5" customHeight="1" x14ac:dyDescent="0.35">
      <c r="A22" s="459" t="s">
        <v>500</v>
      </c>
      <c r="B22" s="459">
        <v>3</v>
      </c>
      <c r="C22" s="459">
        <v>7</v>
      </c>
      <c r="D22" s="459">
        <v>15</v>
      </c>
      <c r="E22" s="113"/>
      <c r="F22" s="113"/>
      <c r="G22" s="113"/>
      <c r="H22" s="113"/>
    </row>
    <row r="23" spans="1:8" ht="28.5" customHeight="1" x14ac:dyDescent="0.35">
      <c r="A23" s="459" t="s">
        <v>501</v>
      </c>
      <c r="B23" s="459">
        <v>6</v>
      </c>
      <c r="C23" s="459">
        <v>10</v>
      </c>
      <c r="D23" s="459">
        <v>5</v>
      </c>
      <c r="E23" s="113"/>
      <c r="F23" s="113"/>
      <c r="G23" s="113"/>
      <c r="H23" s="113"/>
    </row>
    <row r="24" spans="1:8" ht="28.5" customHeight="1" x14ac:dyDescent="0.35">
      <c r="A24" s="459" t="s">
        <v>502</v>
      </c>
      <c r="B24" s="459">
        <v>8</v>
      </c>
      <c r="C24" s="459">
        <v>16</v>
      </c>
      <c r="D24" s="459">
        <v>7</v>
      </c>
      <c r="E24" s="113"/>
      <c r="F24" s="113"/>
      <c r="G24" s="113"/>
      <c r="H24" s="113"/>
    </row>
    <row r="25" spans="1:8" ht="28.5" customHeight="1" x14ac:dyDescent="0.35">
      <c r="A25" s="459" t="s">
        <v>503</v>
      </c>
      <c r="B25" s="459">
        <v>8</v>
      </c>
      <c r="C25" s="459">
        <v>9</v>
      </c>
      <c r="D25" s="459">
        <v>20</v>
      </c>
      <c r="E25" s="113"/>
      <c r="F25" s="113"/>
      <c r="G25" s="113"/>
      <c r="H25" s="113"/>
    </row>
    <row r="26" spans="1:8" ht="28.5" customHeight="1" x14ac:dyDescent="0.35">
      <c r="A26" s="459" t="s">
        <v>504</v>
      </c>
      <c r="B26" s="459">
        <v>6</v>
      </c>
      <c r="C26" s="459">
        <v>9</v>
      </c>
      <c r="D26" s="459">
        <v>8</v>
      </c>
      <c r="E26" s="113"/>
      <c r="F26" s="113"/>
      <c r="G26" s="113"/>
      <c r="H26" s="113"/>
    </row>
    <row r="27" spans="1:8" ht="28.5" customHeight="1" x14ac:dyDescent="0.35">
      <c r="A27" s="459" t="s">
        <v>505</v>
      </c>
      <c r="B27" s="459">
        <v>15</v>
      </c>
      <c r="C27" s="459">
        <v>27</v>
      </c>
      <c r="D27" s="459">
        <v>11</v>
      </c>
      <c r="E27" s="113"/>
      <c r="F27" s="113"/>
      <c r="G27" s="113"/>
      <c r="H27" s="113"/>
    </row>
    <row r="28" spans="1:8" ht="28.5" customHeight="1" x14ac:dyDescent="0.35">
      <c r="A28" s="459" t="s">
        <v>506</v>
      </c>
      <c r="B28" s="459">
        <v>6</v>
      </c>
      <c r="C28" s="459">
        <v>12</v>
      </c>
      <c r="D28" s="459">
        <v>13</v>
      </c>
      <c r="E28" s="113"/>
      <c r="F28" s="113"/>
      <c r="G28" s="113"/>
      <c r="H28" s="113"/>
    </row>
    <row r="29" spans="1:8" ht="28.5" customHeight="1" x14ac:dyDescent="0.35">
      <c r="A29" s="459" t="s">
        <v>507</v>
      </c>
      <c r="B29" s="459">
        <v>13</v>
      </c>
      <c r="C29" s="459">
        <v>8</v>
      </c>
      <c r="D29" s="459">
        <v>11</v>
      </c>
      <c r="E29" s="113"/>
      <c r="F29" s="113"/>
      <c r="G29" s="113"/>
      <c r="H29" s="113"/>
    </row>
    <row r="30" spans="1:8" ht="28.5" customHeight="1" x14ac:dyDescent="0.35">
      <c r="A30" s="459" t="s">
        <v>508</v>
      </c>
      <c r="B30" s="459">
        <v>2</v>
      </c>
      <c r="C30" s="459">
        <v>3</v>
      </c>
      <c r="D30" s="459">
        <v>8</v>
      </c>
      <c r="E30" s="113"/>
      <c r="F30" s="113"/>
      <c r="G30" s="113"/>
      <c r="H30" s="113"/>
    </row>
    <row r="31" spans="1:8" ht="28.5" customHeight="1" x14ac:dyDescent="0.35">
      <c r="A31" s="459" t="s">
        <v>509</v>
      </c>
      <c r="B31" s="459">
        <v>4</v>
      </c>
      <c r="C31" s="459">
        <v>10</v>
      </c>
      <c r="D31" s="459">
        <v>10</v>
      </c>
      <c r="E31" s="113"/>
      <c r="F31" s="113"/>
      <c r="G31" s="113"/>
      <c r="H31" s="113"/>
    </row>
    <row r="32" spans="1:8" ht="28.5" customHeight="1" x14ac:dyDescent="0.35">
      <c r="A32" s="459" t="s">
        <v>510</v>
      </c>
      <c r="B32" s="459">
        <v>5</v>
      </c>
      <c r="C32" s="459">
        <v>6</v>
      </c>
      <c r="D32" s="459">
        <v>39</v>
      </c>
      <c r="E32" s="113"/>
      <c r="F32" s="113"/>
      <c r="G32" s="113"/>
      <c r="H32" s="113"/>
    </row>
    <row r="33" spans="1:8" ht="28.5" customHeight="1" x14ac:dyDescent="0.35">
      <c r="A33" s="459" t="s">
        <v>511</v>
      </c>
      <c r="B33" s="459">
        <v>11</v>
      </c>
      <c r="C33" s="459">
        <v>18</v>
      </c>
      <c r="D33" s="459">
        <v>13</v>
      </c>
      <c r="E33" s="113"/>
      <c r="F33" s="113"/>
      <c r="G33" s="113"/>
      <c r="H33" s="113"/>
    </row>
    <row r="34" spans="1:8" ht="28.5" customHeight="1" x14ac:dyDescent="0.35">
      <c r="A34" s="459" t="s">
        <v>512</v>
      </c>
      <c r="B34" s="459">
        <v>2</v>
      </c>
      <c r="C34" s="459">
        <v>8</v>
      </c>
      <c r="D34" s="459">
        <v>8</v>
      </c>
      <c r="E34" s="113"/>
      <c r="F34" s="113"/>
      <c r="G34" s="113"/>
      <c r="H34" s="113"/>
    </row>
    <row r="35" spans="1:8" ht="28.5" customHeight="1" x14ac:dyDescent="0.35">
      <c r="A35" s="459" t="s">
        <v>513</v>
      </c>
      <c r="B35" s="459">
        <v>2</v>
      </c>
      <c r="C35" s="459">
        <v>12</v>
      </c>
      <c r="D35" s="459">
        <v>11</v>
      </c>
      <c r="E35" s="113"/>
      <c r="F35" s="113"/>
      <c r="G35" s="113"/>
      <c r="H35" s="113"/>
    </row>
    <row r="36" spans="1:8" ht="28.5" customHeight="1" x14ac:dyDescent="0.4">
      <c r="A36" s="460" t="s">
        <v>35</v>
      </c>
      <c r="B36" s="460">
        <v>275</v>
      </c>
      <c r="C36" s="460">
        <v>466</v>
      </c>
      <c r="D36" s="460">
        <v>485</v>
      </c>
      <c r="E36" s="113"/>
      <c r="F36" s="113"/>
      <c r="G36" s="113"/>
      <c r="H36" s="113"/>
    </row>
    <row r="37" spans="1:8" ht="25.5" x14ac:dyDescent="0.35">
      <c r="A37" s="459"/>
      <c r="B37" s="459"/>
      <c r="C37" s="459"/>
      <c r="D37" s="459"/>
    </row>
    <row r="38" spans="1:8" ht="36.75" customHeight="1" x14ac:dyDescent="0.35">
      <c r="A38" s="459"/>
      <c r="B38" s="459"/>
      <c r="C38" s="459"/>
      <c r="D38" s="459"/>
    </row>
  </sheetData>
  <pageMargins left="0.70866141732283472" right="0.70866141732283472" top="0.74803149606299213" bottom="0.74803149606299213" header="0.31496062992125984" footer="0.31496062992125984"/>
  <pageSetup paperSize="9" scale="50" orientation="portrait" r:id="rId1"/>
  <headerFooter>
    <oddHeader>&amp;R&amp;"Arial,Bold"&amp;16ENVIRONMENT AND EMISSIONS</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zoomScaleNormal="100" workbookViewId="0">
      <selection activeCell="M15" sqref="M15"/>
    </sheetView>
  </sheetViews>
  <sheetFormatPr defaultRowHeight="12.75" x14ac:dyDescent="0.2"/>
  <cols>
    <col min="1" max="1" width="29.5703125" customWidth="1"/>
    <col min="2" max="2" width="11.85546875" customWidth="1"/>
    <col min="3" max="3" width="13.28515625" customWidth="1"/>
    <col min="4" max="4" width="4.85546875" style="113" customWidth="1"/>
    <col min="5" max="5" width="11.28515625" customWidth="1"/>
    <col min="6" max="6" width="12.28515625" customWidth="1"/>
    <col min="7" max="7" width="4.42578125" style="113" customWidth="1"/>
    <col min="8" max="8" width="11.5703125" customWidth="1"/>
    <col min="9" max="9" width="11.42578125" bestFit="1" customWidth="1"/>
  </cols>
  <sheetData>
    <row r="1" spans="1:13" ht="15.75" x14ac:dyDescent="0.25">
      <c r="A1" s="444" t="s">
        <v>526</v>
      </c>
      <c r="B1" s="113"/>
      <c r="C1" s="113"/>
      <c r="E1" s="113"/>
      <c r="F1" s="113"/>
      <c r="H1" s="113"/>
      <c r="I1" s="113"/>
      <c r="J1" s="113"/>
      <c r="K1" s="113"/>
      <c r="L1" s="113"/>
      <c r="M1" s="113"/>
    </row>
    <row r="2" spans="1:13" x14ac:dyDescent="0.2">
      <c r="A2" s="66"/>
      <c r="B2" s="66"/>
      <c r="C2" s="66"/>
      <c r="D2" s="66"/>
      <c r="E2" s="66"/>
      <c r="F2" s="66"/>
      <c r="G2" s="66"/>
      <c r="H2" s="66"/>
      <c r="I2" s="66"/>
      <c r="J2" s="113"/>
      <c r="K2" s="113"/>
      <c r="L2" s="113"/>
      <c r="M2" s="113"/>
    </row>
    <row r="3" spans="1:13" ht="15.75" x14ac:dyDescent="0.25">
      <c r="A3" s="447"/>
      <c r="B3" s="452" t="s">
        <v>515</v>
      </c>
      <c r="C3" s="452"/>
      <c r="D3" s="453"/>
      <c r="E3" s="452" t="s">
        <v>516</v>
      </c>
      <c r="F3" s="452"/>
      <c r="G3" s="453"/>
      <c r="H3" s="452" t="s">
        <v>517</v>
      </c>
      <c r="I3" s="452"/>
      <c r="J3" s="113"/>
      <c r="K3" s="113"/>
      <c r="L3" s="113"/>
      <c r="M3" s="113"/>
    </row>
    <row r="4" spans="1:13" ht="31.5" x14ac:dyDescent="0.25">
      <c r="A4" s="454"/>
      <c r="B4" s="455" t="s">
        <v>519</v>
      </c>
      <c r="C4" s="455" t="s">
        <v>520</v>
      </c>
      <c r="D4" s="455"/>
      <c r="E4" s="455" t="s">
        <v>519</v>
      </c>
      <c r="F4" s="455" t="s">
        <v>520</v>
      </c>
      <c r="G4" s="455"/>
      <c r="H4" s="455" t="s">
        <v>519</v>
      </c>
      <c r="I4" s="455" t="s">
        <v>520</v>
      </c>
      <c r="J4" s="113"/>
      <c r="K4" s="113"/>
      <c r="L4" s="113"/>
      <c r="M4" s="113"/>
    </row>
    <row r="5" spans="1:13" ht="15" x14ac:dyDescent="0.2">
      <c r="A5" s="447" t="s">
        <v>482</v>
      </c>
      <c r="B5" s="456">
        <v>17375</v>
      </c>
      <c r="C5" s="456">
        <v>217009</v>
      </c>
      <c r="D5" s="456"/>
      <c r="E5" s="456">
        <v>11879</v>
      </c>
      <c r="F5" s="456">
        <v>133564</v>
      </c>
      <c r="G5" s="456"/>
      <c r="H5" s="456">
        <v>5122</v>
      </c>
      <c r="I5" s="456">
        <v>45961</v>
      </c>
      <c r="J5" s="113"/>
      <c r="K5" s="113"/>
      <c r="L5" s="113"/>
      <c r="M5" s="113"/>
    </row>
    <row r="6" spans="1:13" ht="15" x14ac:dyDescent="0.2">
      <c r="A6" s="447" t="s">
        <v>483</v>
      </c>
      <c r="B6" s="456">
        <v>17298</v>
      </c>
      <c r="C6" s="456">
        <v>197570</v>
      </c>
      <c r="D6" s="456"/>
      <c r="E6" s="456">
        <v>4103</v>
      </c>
      <c r="F6" s="456">
        <v>51094</v>
      </c>
      <c r="G6" s="456"/>
      <c r="H6" s="456">
        <v>1875</v>
      </c>
      <c r="I6" s="456">
        <v>15935</v>
      </c>
      <c r="J6" s="113"/>
      <c r="K6" s="113"/>
      <c r="L6" s="113"/>
      <c r="M6" s="113"/>
    </row>
    <row r="7" spans="1:13" ht="15" x14ac:dyDescent="0.2">
      <c r="A7" s="447" t="s">
        <v>484</v>
      </c>
      <c r="B7" s="456">
        <v>10130</v>
      </c>
      <c r="C7" s="456">
        <v>125429</v>
      </c>
      <c r="D7" s="456"/>
      <c r="E7" s="456">
        <v>7401</v>
      </c>
      <c r="F7" s="456">
        <v>88755</v>
      </c>
      <c r="G7" s="456"/>
      <c r="H7" s="456">
        <v>2192</v>
      </c>
      <c r="I7" s="456">
        <v>25664</v>
      </c>
      <c r="J7" s="113"/>
      <c r="K7" s="113"/>
      <c r="L7" s="113"/>
      <c r="M7" s="113"/>
    </row>
    <row r="8" spans="1:13" ht="15" x14ac:dyDescent="0.2">
      <c r="A8" s="447" t="s">
        <v>485</v>
      </c>
      <c r="B8" s="456">
        <v>7635</v>
      </c>
      <c r="C8" s="456">
        <v>94535</v>
      </c>
      <c r="D8" s="456"/>
      <c r="E8" s="456">
        <v>3817</v>
      </c>
      <c r="F8" s="456">
        <v>40604</v>
      </c>
      <c r="G8" s="456"/>
      <c r="H8" s="447">
        <v>672</v>
      </c>
      <c r="I8" s="456">
        <v>7381</v>
      </c>
      <c r="J8" s="113"/>
      <c r="K8" s="113"/>
      <c r="L8" s="113"/>
      <c r="M8" s="113"/>
    </row>
    <row r="9" spans="1:13" ht="15" x14ac:dyDescent="0.2">
      <c r="A9" s="447" t="s">
        <v>486</v>
      </c>
      <c r="B9" s="456">
        <v>24393</v>
      </c>
      <c r="C9" s="456">
        <v>325495</v>
      </c>
      <c r="D9" s="456"/>
      <c r="E9" s="456">
        <v>16205</v>
      </c>
      <c r="F9" s="456">
        <v>204443</v>
      </c>
      <c r="G9" s="456"/>
      <c r="H9" s="456">
        <v>11558</v>
      </c>
      <c r="I9" s="456">
        <v>128609</v>
      </c>
      <c r="J9" s="113"/>
      <c r="K9" s="113"/>
      <c r="L9" s="113"/>
      <c r="M9" s="113"/>
    </row>
    <row r="10" spans="1:13" ht="15" x14ac:dyDescent="0.2">
      <c r="A10" s="447" t="s">
        <v>487</v>
      </c>
      <c r="B10" s="447">
        <v>0</v>
      </c>
      <c r="C10" s="447">
        <v>0</v>
      </c>
      <c r="D10" s="447"/>
      <c r="E10" s="456">
        <v>1436</v>
      </c>
      <c r="F10" s="456">
        <v>21727</v>
      </c>
      <c r="G10" s="456"/>
      <c r="H10" s="456">
        <v>3504</v>
      </c>
      <c r="I10" s="456">
        <v>25405</v>
      </c>
      <c r="J10" s="113"/>
      <c r="K10" s="113"/>
      <c r="L10" s="113"/>
      <c r="M10" s="113"/>
    </row>
    <row r="11" spans="1:13" ht="15" x14ac:dyDescent="0.2">
      <c r="A11" s="447" t="s">
        <v>488</v>
      </c>
      <c r="B11" s="456">
        <v>2029</v>
      </c>
      <c r="C11" s="456">
        <v>25324</v>
      </c>
      <c r="D11" s="456"/>
      <c r="E11" s="447">
        <v>621</v>
      </c>
      <c r="F11" s="456">
        <v>8911</v>
      </c>
      <c r="G11" s="456"/>
      <c r="H11" s="447">
        <v>720</v>
      </c>
      <c r="I11" s="456">
        <v>11031</v>
      </c>
      <c r="J11" s="113"/>
      <c r="K11" s="113"/>
      <c r="L11" s="113"/>
      <c r="M11" s="113"/>
    </row>
    <row r="12" spans="1:13" ht="15" x14ac:dyDescent="0.2">
      <c r="A12" s="447" t="s">
        <v>489</v>
      </c>
      <c r="B12" s="456">
        <v>2921</v>
      </c>
      <c r="C12" s="456">
        <v>44078</v>
      </c>
      <c r="D12" s="456"/>
      <c r="E12" s="447">
        <v>388</v>
      </c>
      <c r="F12" s="456">
        <v>4190</v>
      </c>
      <c r="G12" s="456"/>
      <c r="H12" s="456">
        <v>1532</v>
      </c>
      <c r="I12" s="456">
        <v>18117</v>
      </c>
      <c r="J12" s="113"/>
      <c r="K12" s="113"/>
      <c r="L12" s="113"/>
      <c r="M12" s="113"/>
    </row>
    <row r="13" spans="1:13" ht="15" x14ac:dyDescent="0.2">
      <c r="A13" s="447" t="s">
        <v>490</v>
      </c>
      <c r="B13" s="456">
        <v>97767</v>
      </c>
      <c r="C13" s="456">
        <v>1065144</v>
      </c>
      <c r="D13" s="456"/>
      <c r="E13" s="456">
        <v>11805</v>
      </c>
      <c r="F13" s="456">
        <v>139396</v>
      </c>
      <c r="G13" s="456"/>
      <c r="H13" s="456">
        <v>9702</v>
      </c>
      <c r="I13" s="456">
        <v>97324</v>
      </c>
      <c r="J13" s="113"/>
      <c r="K13" s="113"/>
      <c r="L13" s="113"/>
      <c r="M13" s="113"/>
    </row>
    <row r="14" spans="1:13" ht="15" x14ac:dyDescent="0.2">
      <c r="A14" s="447" t="s">
        <v>491</v>
      </c>
      <c r="B14" s="456">
        <v>6233</v>
      </c>
      <c r="C14" s="456">
        <v>75447</v>
      </c>
      <c r="D14" s="456"/>
      <c r="E14" s="456">
        <v>3118</v>
      </c>
      <c r="F14" s="456">
        <v>30921</v>
      </c>
      <c r="G14" s="456"/>
      <c r="H14" s="456">
        <v>2241</v>
      </c>
      <c r="I14" s="456">
        <v>18912</v>
      </c>
      <c r="J14" s="113"/>
      <c r="K14" s="113"/>
      <c r="L14" s="113"/>
      <c r="M14" s="113"/>
    </row>
    <row r="15" spans="1:13" ht="15" x14ac:dyDescent="0.2">
      <c r="A15" s="447" t="s">
        <v>492</v>
      </c>
      <c r="B15" s="456">
        <v>1942</v>
      </c>
      <c r="C15" s="456">
        <v>24567</v>
      </c>
      <c r="D15" s="456"/>
      <c r="E15" s="456">
        <v>4331</v>
      </c>
      <c r="F15" s="456">
        <v>49971</v>
      </c>
      <c r="G15" s="456"/>
      <c r="H15" s="456">
        <v>1067</v>
      </c>
      <c r="I15" s="456">
        <v>11762</v>
      </c>
      <c r="J15" s="113"/>
      <c r="K15" s="113"/>
      <c r="L15" s="113"/>
      <c r="M15" s="113"/>
    </row>
    <row r="16" spans="1:13" ht="15" x14ac:dyDescent="0.2">
      <c r="A16" s="447" t="s">
        <v>493</v>
      </c>
      <c r="B16" s="456">
        <v>9066</v>
      </c>
      <c r="C16" s="456">
        <v>113724</v>
      </c>
      <c r="D16" s="456"/>
      <c r="E16" s="456">
        <v>8278</v>
      </c>
      <c r="F16" s="456">
        <v>98382</v>
      </c>
      <c r="G16" s="456"/>
      <c r="H16" s="456">
        <v>3479</v>
      </c>
      <c r="I16" s="456">
        <v>39095</v>
      </c>
      <c r="J16" s="113"/>
      <c r="K16" s="113"/>
      <c r="L16" s="113"/>
      <c r="M16" s="113"/>
    </row>
    <row r="17" spans="1:13" ht="15" x14ac:dyDescent="0.2">
      <c r="A17" s="447" t="s">
        <v>494</v>
      </c>
      <c r="B17" s="456">
        <v>1196</v>
      </c>
      <c r="C17" s="456">
        <v>18851</v>
      </c>
      <c r="D17" s="456"/>
      <c r="E17" s="456">
        <v>4454</v>
      </c>
      <c r="F17" s="456">
        <v>41392</v>
      </c>
      <c r="G17" s="456"/>
      <c r="H17" s="447">
        <v>345</v>
      </c>
      <c r="I17" s="456">
        <v>3780</v>
      </c>
      <c r="J17" s="113"/>
      <c r="K17" s="113"/>
      <c r="L17" s="113"/>
      <c r="M17" s="113"/>
    </row>
    <row r="18" spans="1:13" ht="15" x14ac:dyDescent="0.2">
      <c r="A18" s="447" t="s">
        <v>495</v>
      </c>
      <c r="B18" s="456">
        <v>5131</v>
      </c>
      <c r="C18" s="456">
        <v>65774</v>
      </c>
      <c r="D18" s="456"/>
      <c r="E18" s="456">
        <v>4706</v>
      </c>
      <c r="F18" s="456">
        <v>52407</v>
      </c>
      <c r="G18" s="456"/>
      <c r="H18" s="456">
        <v>1563</v>
      </c>
      <c r="I18" s="456">
        <v>14094</v>
      </c>
      <c r="J18" s="113"/>
      <c r="K18" s="113"/>
      <c r="L18" s="113"/>
      <c r="M18" s="113"/>
    </row>
    <row r="19" spans="1:13" ht="15" x14ac:dyDescent="0.2">
      <c r="A19" s="447" t="s">
        <v>496</v>
      </c>
      <c r="B19" s="456">
        <v>17004</v>
      </c>
      <c r="C19" s="456">
        <v>231378</v>
      </c>
      <c r="D19" s="456"/>
      <c r="E19" s="456">
        <v>3820</v>
      </c>
      <c r="F19" s="456">
        <v>43102</v>
      </c>
      <c r="G19" s="456"/>
      <c r="H19" s="456">
        <v>16891</v>
      </c>
      <c r="I19" s="456">
        <v>181723</v>
      </c>
      <c r="J19" s="113"/>
      <c r="K19" s="113"/>
      <c r="L19" s="113"/>
      <c r="M19" s="113"/>
    </row>
    <row r="20" spans="1:13" ht="15" x14ac:dyDescent="0.2">
      <c r="A20" s="447" t="s">
        <v>497</v>
      </c>
      <c r="B20" s="456">
        <v>17584</v>
      </c>
      <c r="C20" s="456">
        <v>290027</v>
      </c>
      <c r="D20" s="456"/>
      <c r="E20" s="456">
        <v>21780</v>
      </c>
      <c r="F20" s="456">
        <v>257989</v>
      </c>
      <c r="G20" s="456"/>
      <c r="H20" s="456">
        <v>13763</v>
      </c>
      <c r="I20" s="456">
        <v>142851</v>
      </c>
      <c r="J20" s="113"/>
      <c r="K20" s="113"/>
      <c r="L20" s="113"/>
      <c r="M20" s="113"/>
    </row>
    <row r="21" spans="1:13" ht="15" x14ac:dyDescent="0.2">
      <c r="A21" s="447" t="s">
        <v>498</v>
      </c>
      <c r="B21" s="456">
        <v>22435</v>
      </c>
      <c r="C21" s="456">
        <v>320189</v>
      </c>
      <c r="D21" s="456"/>
      <c r="E21" s="456">
        <v>1572</v>
      </c>
      <c r="F21" s="456">
        <v>18453</v>
      </c>
      <c r="G21" s="456"/>
      <c r="H21" s="456">
        <v>1079</v>
      </c>
      <c r="I21" s="456">
        <v>12429</v>
      </c>
      <c r="J21" s="113"/>
      <c r="K21" s="113"/>
      <c r="L21" s="113"/>
      <c r="M21" s="113"/>
    </row>
    <row r="22" spans="1:13" ht="15" x14ac:dyDescent="0.2">
      <c r="A22" s="447" t="s">
        <v>499</v>
      </c>
      <c r="B22" s="447">
        <v>943</v>
      </c>
      <c r="C22" s="456">
        <v>10754</v>
      </c>
      <c r="D22" s="456"/>
      <c r="E22" s="456">
        <v>3898</v>
      </c>
      <c r="F22" s="456">
        <v>35597</v>
      </c>
      <c r="G22" s="456"/>
      <c r="H22" s="447">
        <v>573</v>
      </c>
      <c r="I22" s="456">
        <v>6962</v>
      </c>
      <c r="J22" s="113"/>
      <c r="K22" s="113"/>
      <c r="L22" s="113"/>
      <c r="M22" s="113"/>
    </row>
    <row r="23" spans="1:13" ht="15" x14ac:dyDescent="0.2">
      <c r="A23" s="447" t="s">
        <v>500</v>
      </c>
      <c r="B23" s="456">
        <v>8983</v>
      </c>
      <c r="C23" s="456">
        <v>122041</v>
      </c>
      <c r="D23" s="456"/>
      <c r="E23" s="456">
        <v>1116</v>
      </c>
      <c r="F23" s="456">
        <v>10915</v>
      </c>
      <c r="G23" s="456"/>
      <c r="H23" s="456">
        <v>4971</v>
      </c>
      <c r="I23" s="456">
        <v>55461</v>
      </c>
      <c r="J23" s="113"/>
      <c r="K23" s="113"/>
      <c r="L23" s="113"/>
      <c r="M23" s="113"/>
    </row>
    <row r="24" spans="1:13" ht="15" x14ac:dyDescent="0.2">
      <c r="A24" s="447" t="s">
        <v>501</v>
      </c>
      <c r="B24" s="456">
        <v>1189</v>
      </c>
      <c r="C24" s="456">
        <v>21683</v>
      </c>
      <c r="D24" s="456"/>
      <c r="E24" s="456">
        <v>1583</v>
      </c>
      <c r="F24" s="456">
        <v>20378</v>
      </c>
      <c r="G24" s="456"/>
      <c r="H24" s="456">
        <v>1344</v>
      </c>
      <c r="I24" s="456">
        <v>10229</v>
      </c>
      <c r="J24" s="113"/>
      <c r="K24" s="113"/>
      <c r="L24" s="113"/>
      <c r="M24" s="113"/>
    </row>
    <row r="25" spans="1:13" ht="15" x14ac:dyDescent="0.2">
      <c r="A25" s="447" t="s">
        <v>502</v>
      </c>
      <c r="B25" s="456">
        <v>5882</v>
      </c>
      <c r="C25" s="456">
        <v>73628</v>
      </c>
      <c r="D25" s="456"/>
      <c r="E25" s="456">
        <v>2632</v>
      </c>
      <c r="F25" s="456">
        <v>26612</v>
      </c>
      <c r="G25" s="456"/>
      <c r="H25" s="447">
        <v>715</v>
      </c>
      <c r="I25" s="456">
        <v>5273</v>
      </c>
      <c r="J25" s="113"/>
      <c r="K25" s="113"/>
      <c r="L25" s="113"/>
      <c r="M25" s="113"/>
    </row>
    <row r="26" spans="1:13" ht="15" x14ac:dyDescent="0.2">
      <c r="A26" s="447" t="s">
        <v>503</v>
      </c>
      <c r="B26" s="456">
        <v>5092</v>
      </c>
      <c r="C26" s="456">
        <v>72659</v>
      </c>
      <c r="D26" s="456"/>
      <c r="E26" s="456">
        <v>2503</v>
      </c>
      <c r="F26" s="456">
        <v>31115</v>
      </c>
      <c r="G26" s="456"/>
      <c r="H26" s="456">
        <v>4122</v>
      </c>
      <c r="I26" s="456">
        <v>39895</v>
      </c>
      <c r="J26" s="113"/>
      <c r="K26" s="113"/>
      <c r="L26" s="113"/>
      <c r="M26" s="113"/>
    </row>
    <row r="27" spans="1:13" ht="15" x14ac:dyDescent="0.2">
      <c r="A27" s="447" t="s">
        <v>504</v>
      </c>
      <c r="B27" s="456">
        <v>4628</v>
      </c>
      <c r="C27" s="456">
        <v>50336</v>
      </c>
      <c r="D27" s="456"/>
      <c r="E27" s="456">
        <v>2504</v>
      </c>
      <c r="F27" s="456">
        <v>21202</v>
      </c>
      <c r="G27" s="456"/>
      <c r="H27" s="456">
        <v>1459</v>
      </c>
      <c r="I27" s="456">
        <v>12125</v>
      </c>
      <c r="J27" s="113"/>
      <c r="K27" s="113"/>
      <c r="L27" s="113"/>
      <c r="M27" s="113"/>
    </row>
    <row r="28" spans="1:13" ht="15" x14ac:dyDescent="0.2">
      <c r="A28" s="447" t="s">
        <v>505</v>
      </c>
      <c r="B28" s="456">
        <v>25455</v>
      </c>
      <c r="C28" s="456">
        <v>315740</v>
      </c>
      <c r="D28" s="456"/>
      <c r="E28" s="456">
        <v>10033</v>
      </c>
      <c r="F28" s="456">
        <v>116519</v>
      </c>
      <c r="G28" s="456"/>
      <c r="H28" s="456">
        <v>2379</v>
      </c>
      <c r="I28" s="456">
        <v>27720</v>
      </c>
      <c r="J28" s="113"/>
      <c r="K28" s="113"/>
      <c r="L28" s="113"/>
      <c r="M28" s="113"/>
    </row>
    <row r="29" spans="1:13" ht="15" x14ac:dyDescent="0.2">
      <c r="A29" s="447" t="s">
        <v>506</v>
      </c>
      <c r="B29" s="456">
        <v>12437</v>
      </c>
      <c r="C29" s="456">
        <v>140374</v>
      </c>
      <c r="D29" s="456"/>
      <c r="E29" s="456">
        <v>4541</v>
      </c>
      <c r="F29" s="456">
        <v>46935</v>
      </c>
      <c r="G29" s="456"/>
      <c r="H29" s="456">
        <v>3524</v>
      </c>
      <c r="I29" s="456">
        <v>25301</v>
      </c>
      <c r="J29" s="113"/>
      <c r="K29" s="113"/>
      <c r="L29" s="113"/>
      <c r="M29" s="113"/>
    </row>
    <row r="30" spans="1:13" ht="15" x14ac:dyDescent="0.2">
      <c r="A30" s="447" t="s">
        <v>507</v>
      </c>
      <c r="B30" s="456">
        <v>11588</v>
      </c>
      <c r="C30" s="456">
        <v>139960</v>
      </c>
      <c r="D30" s="456"/>
      <c r="E30" s="456">
        <v>1316</v>
      </c>
      <c r="F30" s="456">
        <v>15945</v>
      </c>
      <c r="G30" s="456"/>
      <c r="H30" s="456">
        <v>1094</v>
      </c>
      <c r="I30" s="456">
        <v>12280</v>
      </c>
      <c r="J30" s="113"/>
      <c r="K30" s="113"/>
      <c r="L30" s="113"/>
      <c r="M30" s="113"/>
    </row>
    <row r="31" spans="1:13" ht="15" x14ac:dyDescent="0.2">
      <c r="A31" s="447" t="s">
        <v>508</v>
      </c>
      <c r="B31" s="456">
        <v>1146</v>
      </c>
      <c r="C31" s="456">
        <v>10624</v>
      </c>
      <c r="D31" s="456"/>
      <c r="E31" s="447">
        <v>60</v>
      </c>
      <c r="F31" s="447">
        <v>500</v>
      </c>
      <c r="G31" s="447"/>
      <c r="H31" s="456">
        <v>1744</v>
      </c>
      <c r="I31" s="456">
        <v>16293</v>
      </c>
      <c r="J31" s="113"/>
      <c r="K31" s="113"/>
      <c r="L31" s="113"/>
      <c r="M31" s="113"/>
    </row>
    <row r="32" spans="1:13" ht="15" x14ac:dyDescent="0.2">
      <c r="A32" s="447" t="s">
        <v>509</v>
      </c>
      <c r="B32" s="456">
        <v>3953</v>
      </c>
      <c r="C32" s="456">
        <v>50482</v>
      </c>
      <c r="D32" s="456"/>
      <c r="E32" s="456">
        <v>5428</v>
      </c>
      <c r="F32" s="456">
        <v>65252</v>
      </c>
      <c r="G32" s="456"/>
      <c r="H32" s="456">
        <v>1222</v>
      </c>
      <c r="I32" s="456">
        <v>13079</v>
      </c>
      <c r="J32" s="113"/>
      <c r="K32" s="113"/>
      <c r="L32" s="113"/>
      <c r="M32" s="113"/>
    </row>
    <row r="33" spans="1:13" ht="15" x14ac:dyDescent="0.2">
      <c r="A33" s="447" t="s">
        <v>510</v>
      </c>
      <c r="B33" s="456">
        <v>11306</v>
      </c>
      <c r="C33" s="456">
        <v>151693</v>
      </c>
      <c r="D33" s="456"/>
      <c r="E33" s="456">
        <v>3361</v>
      </c>
      <c r="F33" s="456">
        <v>36764</v>
      </c>
      <c r="G33" s="456"/>
      <c r="H33" s="456">
        <v>1668</v>
      </c>
      <c r="I33" s="456">
        <v>17420</v>
      </c>
      <c r="J33" s="113"/>
      <c r="K33" s="113"/>
      <c r="L33" s="113"/>
      <c r="M33" s="113"/>
    </row>
    <row r="34" spans="1:13" ht="15" x14ac:dyDescent="0.2">
      <c r="A34" s="447" t="s">
        <v>511</v>
      </c>
      <c r="B34" s="456">
        <v>9228</v>
      </c>
      <c r="C34" s="456">
        <v>129716</v>
      </c>
      <c r="D34" s="456"/>
      <c r="E34" s="456">
        <v>8351</v>
      </c>
      <c r="F34" s="456">
        <v>99984</v>
      </c>
      <c r="G34" s="456"/>
      <c r="H34" s="456">
        <v>1886</v>
      </c>
      <c r="I34" s="456">
        <v>21502</v>
      </c>
      <c r="J34" s="113"/>
      <c r="K34" s="113"/>
      <c r="L34" s="113"/>
      <c r="M34" s="113"/>
    </row>
    <row r="35" spans="1:13" ht="15" x14ac:dyDescent="0.2">
      <c r="A35" s="447" t="s">
        <v>512</v>
      </c>
      <c r="B35" s="456">
        <v>4198</v>
      </c>
      <c r="C35" s="456">
        <v>56623</v>
      </c>
      <c r="D35" s="456"/>
      <c r="E35" s="456">
        <v>2141</v>
      </c>
      <c r="F35" s="456">
        <v>24969</v>
      </c>
      <c r="G35" s="456"/>
      <c r="H35" s="456">
        <v>1104</v>
      </c>
      <c r="I35" s="456">
        <v>11665</v>
      </c>
      <c r="J35" s="113"/>
      <c r="K35" s="113"/>
      <c r="L35" s="113"/>
      <c r="M35" s="113"/>
    </row>
    <row r="36" spans="1:13" ht="15" x14ac:dyDescent="0.2">
      <c r="A36" s="447" t="s">
        <v>513</v>
      </c>
      <c r="B36" s="456">
        <v>5624</v>
      </c>
      <c r="C36" s="456">
        <v>72403</v>
      </c>
      <c r="D36" s="456"/>
      <c r="E36" s="456">
        <v>8953</v>
      </c>
      <c r="F36" s="456">
        <v>102074</v>
      </c>
      <c r="G36" s="456"/>
      <c r="H36" s="456">
        <v>1664</v>
      </c>
      <c r="I36" s="456">
        <v>14754</v>
      </c>
      <c r="J36" s="113"/>
      <c r="K36" s="113"/>
      <c r="L36" s="113"/>
      <c r="M36" s="113"/>
    </row>
    <row r="37" spans="1:13" ht="15.75" x14ac:dyDescent="0.25">
      <c r="A37" s="448" t="s">
        <v>35</v>
      </c>
      <c r="B37" s="449">
        <v>371791</v>
      </c>
      <c r="C37" s="449">
        <v>4653259</v>
      </c>
      <c r="D37" s="449"/>
      <c r="E37" s="449">
        <v>168134</v>
      </c>
      <c r="F37" s="449">
        <v>1940061</v>
      </c>
      <c r="G37" s="449"/>
      <c r="H37" s="449">
        <v>106774</v>
      </c>
      <c r="I37" s="449">
        <v>1090031</v>
      </c>
      <c r="J37" s="113"/>
      <c r="K37" s="113"/>
      <c r="L37" s="113"/>
      <c r="M37" s="113"/>
    </row>
    <row r="38" spans="1:13" x14ac:dyDescent="0.2">
      <c r="A38" s="113"/>
      <c r="B38" s="113"/>
      <c r="C38" s="113"/>
      <c r="E38" s="113"/>
      <c r="F38" s="113"/>
      <c r="H38" s="113"/>
      <c r="I38" s="113"/>
      <c r="J38" s="113"/>
      <c r="K38" s="113"/>
      <c r="L38" s="113"/>
      <c r="M38" s="113"/>
    </row>
    <row r="39" spans="1:13" x14ac:dyDescent="0.2">
      <c r="A39" s="113" t="s">
        <v>521</v>
      </c>
      <c r="B39" s="113"/>
      <c r="C39" s="113"/>
      <c r="E39" s="113"/>
      <c r="F39" s="113"/>
      <c r="H39" s="113"/>
      <c r="I39" s="113"/>
      <c r="J39" s="113"/>
      <c r="K39" s="113"/>
      <c r="L39" s="113"/>
      <c r="M39" s="113"/>
    </row>
    <row r="40" spans="1:13" x14ac:dyDescent="0.2">
      <c r="A40" s="113" t="s">
        <v>522</v>
      </c>
      <c r="B40" s="113"/>
      <c r="C40" s="113"/>
      <c r="E40" s="113"/>
      <c r="F40" s="113"/>
      <c r="H40" s="113"/>
      <c r="I40" s="113"/>
      <c r="J40" s="113"/>
      <c r="K40" s="113"/>
      <c r="L40" s="113"/>
      <c r="M40" s="113"/>
    </row>
    <row r="41" spans="1:13" x14ac:dyDescent="0.2">
      <c r="A41" s="113" t="s">
        <v>527</v>
      </c>
      <c r="B41" s="113"/>
      <c r="C41" s="113"/>
      <c r="E41" s="113"/>
      <c r="F41" s="113"/>
      <c r="H41" s="113"/>
      <c r="I41" s="113"/>
      <c r="J41" s="113"/>
      <c r="K41" s="113"/>
      <c r="L41" s="113"/>
      <c r="M41" s="113"/>
    </row>
    <row r="42" spans="1:13" s="113" customFormat="1" x14ac:dyDescent="0.2">
      <c r="A42" s="113" t="s">
        <v>528</v>
      </c>
    </row>
    <row r="43" spans="1:13" x14ac:dyDescent="0.2">
      <c r="A43" s="113" t="s">
        <v>529</v>
      </c>
      <c r="B43" s="113"/>
      <c r="C43" s="113"/>
      <c r="E43" s="113"/>
      <c r="F43" s="113"/>
      <c r="H43" s="113"/>
      <c r="I43" s="113"/>
      <c r="J43" s="113"/>
      <c r="K43" s="113"/>
      <c r="L43" s="113"/>
      <c r="M43" s="113"/>
    </row>
    <row r="44" spans="1:13" s="113" customFormat="1" x14ac:dyDescent="0.2">
      <c r="A44" s="113" t="s">
        <v>530</v>
      </c>
    </row>
    <row r="45" spans="1:13" x14ac:dyDescent="0.2">
      <c r="A45" s="113" t="s">
        <v>523</v>
      </c>
      <c r="B45" s="113"/>
      <c r="C45" s="113"/>
      <c r="E45" s="113"/>
      <c r="F45" s="113"/>
      <c r="H45" s="113"/>
      <c r="I45" s="113"/>
      <c r="J45" s="113"/>
      <c r="K45" s="113"/>
      <c r="L45" s="113"/>
      <c r="M45" s="113"/>
    </row>
    <row r="46" spans="1:13" x14ac:dyDescent="0.2">
      <c r="A46" s="113" t="s">
        <v>524</v>
      </c>
      <c r="B46" s="113"/>
      <c r="C46" s="113"/>
      <c r="E46" s="113"/>
      <c r="F46" s="113"/>
      <c r="H46" s="113"/>
      <c r="I46" s="113"/>
      <c r="J46" s="113"/>
      <c r="K46" s="113"/>
      <c r="L46" s="113"/>
      <c r="M46" s="113"/>
    </row>
    <row r="47" spans="1:13" x14ac:dyDescent="0.2">
      <c r="A47" s="113" t="s">
        <v>525</v>
      </c>
      <c r="B47" s="113"/>
      <c r="C47" s="113"/>
      <c r="E47" s="113"/>
      <c r="F47" s="113"/>
      <c r="H47" s="113"/>
      <c r="I47" s="113"/>
      <c r="J47" s="113"/>
      <c r="K47" s="113"/>
      <c r="L47" s="113"/>
      <c r="M47" s="113"/>
    </row>
  </sheetData>
  <pageMargins left="0.70866141732283472" right="0.70866141732283472" top="0.74803149606299213" bottom="0.74803149606299213" header="0.31496062992125984" footer="0.31496062992125984"/>
  <pageSetup paperSize="9" scale="59" orientation="portrait" r:id="rId1"/>
  <headerFooter>
    <oddHeader>&amp;R&amp;"Arial,Bold"&amp;12ENVIRONMENT AND EMISSIONS</oddHeader>
  </headerFooter>
  <colBreaks count="1" manualBreakCount="1">
    <brk id="1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1"/>
  <sheetViews>
    <sheetView topLeftCell="A9" zoomScaleNormal="100" workbookViewId="0">
      <selection activeCell="AF49" sqref="AF49:AF50"/>
    </sheetView>
  </sheetViews>
  <sheetFormatPr defaultRowHeight="12.75" x14ac:dyDescent="0.2"/>
  <cols>
    <col min="1" max="1" width="2.5703125" style="113" customWidth="1"/>
    <col min="2" max="2" width="3.140625" style="113" customWidth="1"/>
    <col min="3" max="3" width="10" style="113" customWidth="1"/>
    <col min="4" max="4" width="10.42578125" style="113" customWidth="1"/>
    <col min="5" max="5" width="25.140625" style="113" customWidth="1"/>
    <col min="6" max="6" width="6.7109375" style="113" bestFit="1" customWidth="1"/>
    <col min="7" max="10" width="0" style="113" hidden="1" customWidth="1"/>
    <col min="11" max="15" width="6.140625" style="113" hidden="1" customWidth="1"/>
    <col min="16" max="19" width="6.140625" style="113" bestFit="1" customWidth="1"/>
    <col min="20" max="20" width="5.85546875" style="113" bestFit="1" customWidth="1"/>
    <col min="21" max="21" width="6.140625" style="113" bestFit="1" customWidth="1"/>
    <col min="22" max="23" width="6.28515625" style="113" customWidth="1"/>
    <col min="24" max="24" width="6.5703125" style="113" customWidth="1"/>
    <col min="25" max="26" width="6.85546875" style="113" customWidth="1"/>
    <col min="27" max="27" width="7.28515625" style="113" customWidth="1"/>
    <col min="28" max="16384" width="9.140625" style="113"/>
  </cols>
  <sheetData>
    <row r="1" spans="1:27" ht="15" x14ac:dyDescent="0.25">
      <c r="A1" s="176" t="s">
        <v>271</v>
      </c>
      <c r="B1" s="147"/>
      <c r="C1" s="63"/>
      <c r="D1" s="63"/>
      <c r="E1" s="63"/>
      <c r="F1" s="148"/>
      <c r="G1" s="148"/>
      <c r="H1" s="148"/>
      <c r="I1" s="148"/>
      <c r="J1" s="148"/>
      <c r="K1" s="148"/>
      <c r="L1" s="148"/>
      <c r="M1" s="148"/>
      <c r="N1" s="148"/>
      <c r="O1" s="148"/>
      <c r="P1" s="148"/>
      <c r="Q1" s="148"/>
      <c r="R1" s="148"/>
      <c r="S1" s="148"/>
      <c r="T1" s="148"/>
      <c r="U1" s="148"/>
      <c r="V1" s="148"/>
    </row>
    <row r="2" spans="1:27" x14ac:dyDescent="0.2">
      <c r="A2" s="149"/>
      <c r="B2" s="149"/>
      <c r="C2" s="149"/>
      <c r="D2" s="149"/>
      <c r="E2" s="149"/>
      <c r="F2" s="178">
        <v>1990</v>
      </c>
      <c r="G2" s="178">
        <v>1995</v>
      </c>
      <c r="H2" s="178">
        <v>1998</v>
      </c>
      <c r="I2" s="178">
        <v>1999</v>
      </c>
      <c r="J2" s="178">
        <v>2000</v>
      </c>
      <c r="K2" s="178">
        <v>2001</v>
      </c>
      <c r="L2" s="179">
        <v>2002</v>
      </c>
      <c r="M2" s="178">
        <v>2003</v>
      </c>
      <c r="N2" s="178">
        <v>2004</v>
      </c>
      <c r="O2" s="178">
        <v>2005</v>
      </c>
      <c r="P2" s="178">
        <v>2006</v>
      </c>
      <c r="Q2" s="178">
        <v>2007</v>
      </c>
      <c r="R2" s="178">
        <v>2008</v>
      </c>
      <c r="S2" s="178">
        <v>2009</v>
      </c>
      <c r="T2" s="178">
        <v>2010</v>
      </c>
      <c r="U2" s="178">
        <v>2011</v>
      </c>
      <c r="V2" s="178">
        <v>2012</v>
      </c>
      <c r="W2" s="178">
        <v>2013</v>
      </c>
      <c r="X2" s="178">
        <v>2014</v>
      </c>
      <c r="Y2" s="178">
        <v>2015</v>
      </c>
      <c r="Z2" s="178">
        <v>2016</v>
      </c>
      <c r="AA2" s="178">
        <v>2017</v>
      </c>
    </row>
    <row r="3" spans="1:27" ht="15" x14ac:dyDescent="0.25">
      <c r="A3" s="63"/>
      <c r="B3" s="63"/>
      <c r="C3" s="63"/>
      <c r="D3" s="63"/>
      <c r="E3" s="63"/>
      <c r="F3" s="151"/>
      <c r="G3" s="151"/>
      <c r="H3" s="151"/>
      <c r="I3" s="151"/>
      <c r="J3" s="151"/>
      <c r="K3" s="151"/>
      <c r="L3" s="147"/>
      <c r="M3" s="151"/>
      <c r="N3" s="151"/>
      <c r="O3" s="151"/>
      <c r="P3" s="151"/>
      <c r="R3" s="152"/>
      <c r="S3" s="151"/>
      <c r="T3" s="151"/>
      <c r="U3" s="151"/>
      <c r="AA3" s="153" t="s">
        <v>187</v>
      </c>
    </row>
    <row r="4" spans="1:27" x14ac:dyDescent="0.2">
      <c r="B4" s="174" t="s">
        <v>188</v>
      </c>
      <c r="C4" s="63"/>
      <c r="D4" s="63"/>
      <c r="E4" s="63"/>
      <c r="F4" s="63"/>
      <c r="G4" s="63"/>
      <c r="H4" s="63"/>
      <c r="I4" s="63"/>
      <c r="J4" s="63"/>
      <c r="K4" s="63"/>
      <c r="L4" s="63"/>
      <c r="M4" s="63"/>
      <c r="N4" s="63"/>
      <c r="O4" s="63"/>
      <c r="P4" s="63"/>
      <c r="Q4" s="63"/>
      <c r="R4" s="63"/>
      <c r="S4" s="63"/>
      <c r="T4" s="63"/>
      <c r="U4" s="63"/>
      <c r="V4" s="63"/>
    </row>
    <row r="5" spans="1:27" ht="15" x14ac:dyDescent="0.25">
      <c r="B5" s="147"/>
      <c r="C5" s="154" t="s">
        <v>189</v>
      </c>
      <c r="D5" s="154"/>
      <c r="E5" s="154"/>
      <c r="F5" s="155">
        <v>105.54421381323834</v>
      </c>
      <c r="G5" s="155">
        <v>85.782251558992684</v>
      </c>
      <c r="H5" s="155">
        <v>72.163552703790913</v>
      </c>
      <c r="I5" s="155">
        <v>67.180710296644975</v>
      </c>
      <c r="J5" s="155">
        <v>61.17931536643195</v>
      </c>
      <c r="K5" s="155">
        <v>58.238708971244719</v>
      </c>
      <c r="L5" s="155">
        <v>55.439510479434006</v>
      </c>
      <c r="M5" s="155">
        <v>52.85349049702878</v>
      </c>
      <c r="N5" s="155">
        <v>50.462170983799695</v>
      </c>
      <c r="O5" s="155">
        <v>48.394576036900716</v>
      </c>
      <c r="P5" s="155">
        <v>47.472376335373511</v>
      </c>
      <c r="Q5" s="155">
        <v>46.143419223114833</v>
      </c>
      <c r="R5" s="155">
        <v>43.541643879564063</v>
      </c>
      <c r="S5" s="155">
        <v>35.834909209636173</v>
      </c>
      <c r="T5" s="155">
        <v>33.902572256074947</v>
      </c>
      <c r="U5" s="155">
        <v>31.869023586073432</v>
      </c>
      <c r="V5" s="155">
        <v>30.703258557103194</v>
      </c>
      <c r="W5" s="186">
        <v>29.726242694899543</v>
      </c>
      <c r="X5" s="186">
        <v>28.807766453391533</v>
      </c>
      <c r="Y5" s="186">
        <v>27.730892141188463</v>
      </c>
      <c r="Z5" s="186">
        <v>26.584842153260038</v>
      </c>
      <c r="AA5" s="186">
        <v>26.206055783717503</v>
      </c>
    </row>
    <row r="6" spans="1:27" ht="15" x14ac:dyDescent="0.25">
      <c r="B6" s="147"/>
      <c r="C6" s="230" t="s">
        <v>34</v>
      </c>
      <c r="D6" s="154" t="s">
        <v>190</v>
      </c>
      <c r="F6" s="155">
        <v>6.4245117224778454</v>
      </c>
      <c r="G6" s="155">
        <v>6.2465911615707181</v>
      </c>
      <c r="H6" s="155">
        <v>5.9904268117702575</v>
      </c>
      <c r="I6" s="155">
        <v>5.901918551829926</v>
      </c>
      <c r="J6" s="155">
        <v>5.5392146260436395</v>
      </c>
      <c r="K6" s="155">
        <v>5.4167072954171029</v>
      </c>
      <c r="L6" s="155">
        <v>5.3801294654687766</v>
      </c>
      <c r="M6" s="155">
        <v>5.3740273439307229</v>
      </c>
      <c r="N6" s="155">
        <v>4.8470323710290408</v>
      </c>
      <c r="O6" s="155">
        <v>4.6925149731798639</v>
      </c>
      <c r="P6" s="155">
        <v>4.6957387860083806</v>
      </c>
      <c r="Q6" s="155">
        <v>4.7548097400305416</v>
      </c>
      <c r="R6" s="155">
        <v>4.3466524536162643</v>
      </c>
      <c r="S6" s="155">
        <v>4.1610693407785266</v>
      </c>
      <c r="T6" s="155">
        <v>4.0915822280715242</v>
      </c>
      <c r="U6" s="155">
        <v>3.6309906945396149</v>
      </c>
      <c r="V6" s="155">
        <v>3.2854228172958506</v>
      </c>
      <c r="W6" s="186">
        <v>3.1435955173265779</v>
      </c>
      <c r="X6" s="186">
        <v>2.8071757695573729</v>
      </c>
      <c r="Y6" s="186">
        <v>2.3459972178319832</v>
      </c>
      <c r="Z6" s="186">
        <v>1.8760824685721675</v>
      </c>
      <c r="AA6" s="186">
        <v>1.7399238652989297</v>
      </c>
    </row>
    <row r="7" spans="1:27" ht="15" x14ac:dyDescent="0.25">
      <c r="B7" s="147"/>
      <c r="C7" s="154"/>
      <c r="D7" s="154" t="s">
        <v>148</v>
      </c>
      <c r="F7" s="155">
        <v>70.52067126786153</v>
      </c>
      <c r="G7" s="155">
        <v>53.873397001420301</v>
      </c>
      <c r="H7" s="155">
        <v>41.453871522191115</v>
      </c>
      <c r="I7" s="155">
        <v>37.339105166512127</v>
      </c>
      <c r="J7" s="155">
        <v>32.792723219129059</v>
      </c>
      <c r="K7" s="155">
        <v>30.659977519984515</v>
      </c>
      <c r="L7" s="155">
        <v>28.655585800012012</v>
      </c>
      <c r="M7" s="155">
        <v>26.093052298167855</v>
      </c>
      <c r="N7" s="155">
        <v>24.25794135489388</v>
      </c>
      <c r="O7" s="155">
        <v>22.61081975346379</v>
      </c>
      <c r="P7" s="155">
        <v>21.70256260173921</v>
      </c>
      <c r="Q7" s="155">
        <v>20.021506377988722</v>
      </c>
      <c r="R7" s="155">
        <v>19.361759383229774</v>
      </c>
      <c r="S7" s="155">
        <v>14.854850774328057</v>
      </c>
      <c r="T7" s="155">
        <v>13.750332963848088</v>
      </c>
      <c r="U7" s="155">
        <v>13.179360627642627</v>
      </c>
      <c r="V7" s="155">
        <v>12.886075623312802</v>
      </c>
      <c r="W7" s="186">
        <v>12.611124670800699</v>
      </c>
      <c r="X7" s="186">
        <v>12.535000089365628</v>
      </c>
      <c r="Y7" s="186">
        <v>12.37664257164079</v>
      </c>
      <c r="Z7" s="186">
        <v>12.177519344309822</v>
      </c>
      <c r="AA7" s="186">
        <v>12.100190963531684</v>
      </c>
    </row>
    <row r="8" spans="1:27" ht="15" x14ac:dyDescent="0.25">
      <c r="C8" s="147"/>
      <c r="D8" s="230" t="s">
        <v>34</v>
      </c>
      <c r="E8" s="113" t="s">
        <v>162</v>
      </c>
      <c r="F8" s="155">
        <v>0.87402248429293972</v>
      </c>
      <c r="G8" s="155">
        <v>2.6682725492089778</v>
      </c>
      <c r="H8" s="155">
        <v>3.5223027666633238</v>
      </c>
      <c r="I8" s="155">
        <v>3.8784779214636593</v>
      </c>
      <c r="J8" s="155">
        <v>4.1162333335055292</v>
      </c>
      <c r="K8" s="155">
        <v>4.5104341909507735</v>
      </c>
      <c r="L8" s="155">
        <v>5.1457899624688803</v>
      </c>
      <c r="M8" s="155">
        <v>5.7093507718704828</v>
      </c>
      <c r="N8" s="155">
        <v>6.4044856145859912</v>
      </c>
      <c r="O8" s="155">
        <v>7.0738412235865207</v>
      </c>
      <c r="P8" s="155">
        <v>7.5812754475769282</v>
      </c>
      <c r="Q8" s="155">
        <v>7.8647996271454925</v>
      </c>
      <c r="R8" s="155">
        <v>8.4903439614906429</v>
      </c>
      <c r="S8" s="155">
        <v>8.5955764298178572</v>
      </c>
      <c r="T8" s="155">
        <v>8.6646357347249996</v>
      </c>
      <c r="U8" s="155">
        <v>8.9848059990331883</v>
      </c>
      <c r="V8" s="155">
        <v>9.5117184557178689</v>
      </c>
      <c r="W8" s="186">
        <v>9.9475745398952391</v>
      </c>
      <c r="X8" s="186">
        <v>10.305969147215698</v>
      </c>
      <c r="Y8" s="186">
        <v>10.495471175312613</v>
      </c>
      <c r="Z8" s="186">
        <v>10.573614174515548</v>
      </c>
      <c r="AA8" s="186">
        <v>10.670787615357089</v>
      </c>
    </row>
    <row r="9" spans="1:27" ht="15" x14ac:dyDescent="0.25">
      <c r="B9" s="147"/>
      <c r="C9" s="154"/>
      <c r="D9" s="154"/>
      <c r="E9" s="113" t="s">
        <v>168</v>
      </c>
      <c r="F9" s="155">
        <v>69.646648783568594</v>
      </c>
      <c r="G9" s="155">
        <v>51.205124452211322</v>
      </c>
      <c r="H9" s="155">
        <v>37.931568755527792</v>
      </c>
      <c r="I9" s="155">
        <v>33.460627245048471</v>
      </c>
      <c r="J9" s="155">
        <v>28.676489885623532</v>
      </c>
      <c r="K9" s="155">
        <v>26.14954332903374</v>
      </c>
      <c r="L9" s="155">
        <v>23.50979583754313</v>
      </c>
      <c r="M9" s="155">
        <v>20.383701526297372</v>
      </c>
      <c r="N9" s="155">
        <v>17.85345574030789</v>
      </c>
      <c r="O9" s="155">
        <v>15.53697852987727</v>
      </c>
      <c r="P9" s="155">
        <v>14.12128715416228</v>
      </c>
      <c r="Q9" s="155">
        <v>12.156706750843231</v>
      </c>
      <c r="R9" s="155">
        <v>10.87141542173913</v>
      </c>
      <c r="S9" s="155">
        <v>6.2592743445101995</v>
      </c>
      <c r="T9" s="155">
        <v>5.0856972291230882</v>
      </c>
      <c r="U9" s="155">
        <v>4.1945546286094384</v>
      </c>
      <c r="V9" s="155">
        <v>3.3743571675949333</v>
      </c>
      <c r="W9" s="186">
        <v>2.6635501309054588</v>
      </c>
      <c r="X9" s="186">
        <v>2.2290309421499299</v>
      </c>
      <c r="Y9" s="186">
        <v>1.881171396328178</v>
      </c>
      <c r="Z9" s="186">
        <v>1.603905169794273</v>
      </c>
      <c r="AA9" s="186">
        <v>1.4294033481745951</v>
      </c>
    </row>
    <row r="10" spans="1:27" ht="15" x14ac:dyDescent="0.25">
      <c r="B10" s="147"/>
      <c r="C10" s="154"/>
      <c r="D10" s="154" t="s">
        <v>31</v>
      </c>
      <c r="F10" s="155">
        <v>19.392824922213293</v>
      </c>
      <c r="G10" s="155">
        <v>17.289972593235291</v>
      </c>
      <c r="H10" s="155">
        <v>16.453346454396051</v>
      </c>
      <c r="I10" s="155">
        <v>16.152959862529542</v>
      </c>
      <c r="J10" s="155">
        <v>15.621647584593788</v>
      </c>
      <c r="K10" s="155">
        <v>15.203584727437955</v>
      </c>
      <c r="L10" s="155">
        <v>14.755121389689435</v>
      </c>
      <c r="M10" s="155">
        <v>14.882463388235578</v>
      </c>
      <c r="N10" s="155">
        <v>14.997157113668333</v>
      </c>
      <c r="O10" s="155">
        <v>14.849154696284383</v>
      </c>
      <c r="P10" s="155">
        <v>14.894953697200128</v>
      </c>
      <c r="Q10" s="155">
        <v>15.163213374360833</v>
      </c>
      <c r="R10" s="155">
        <v>13.878453377246686</v>
      </c>
      <c r="S10" s="155">
        <v>11.188289254441543</v>
      </c>
      <c r="T10" s="155">
        <v>10.487576537301877</v>
      </c>
      <c r="U10" s="155">
        <v>9.302002170563032</v>
      </c>
      <c r="V10" s="155">
        <v>8.338407932841557</v>
      </c>
      <c r="W10" s="186">
        <v>7.1235075984271656</v>
      </c>
      <c r="X10" s="186">
        <v>5.9033790125804835</v>
      </c>
      <c r="Y10" s="186">
        <v>4.6886997513332931</v>
      </c>
      <c r="Z10" s="186">
        <v>3.6054931635086671</v>
      </c>
      <c r="AA10" s="186">
        <v>2.8294041772559391</v>
      </c>
    </row>
    <row r="11" spans="1:27" ht="15" x14ac:dyDescent="0.25">
      <c r="B11" s="147"/>
      <c r="C11" s="154"/>
      <c r="D11" s="154" t="s">
        <v>191</v>
      </c>
      <c r="F11" s="155">
        <v>9.1075313595662042</v>
      </c>
      <c r="G11" s="155">
        <v>8.2978010512436171</v>
      </c>
      <c r="H11" s="155">
        <v>8.1884515531549322</v>
      </c>
      <c r="I11" s="155">
        <v>7.7008659104885542</v>
      </c>
      <c r="J11" s="155">
        <v>7.13628287109682</v>
      </c>
      <c r="K11" s="155">
        <v>6.8652435889003263</v>
      </c>
      <c r="L11" s="155">
        <v>6.5443289171438472</v>
      </c>
      <c r="M11" s="155">
        <v>6.3875023331431136</v>
      </c>
      <c r="N11" s="155">
        <v>6.2516736935533732</v>
      </c>
      <c r="O11" s="155">
        <v>6.1391117789091396</v>
      </c>
      <c r="P11" s="155">
        <v>6.082359985596673</v>
      </c>
      <c r="Q11" s="155">
        <v>6.1066795563392411</v>
      </c>
      <c r="R11" s="155">
        <v>5.8631637345508087</v>
      </c>
      <c r="S11" s="155">
        <v>5.5408800178917579</v>
      </c>
      <c r="T11" s="155">
        <v>5.4936263719026197</v>
      </c>
      <c r="U11" s="155">
        <v>5.6782031796400911</v>
      </c>
      <c r="V11" s="155">
        <v>6.1190349667118369</v>
      </c>
      <c r="W11" s="186">
        <v>6.7756860022435248</v>
      </c>
      <c r="X11" s="186">
        <v>7.4894414818106609</v>
      </c>
      <c r="Y11" s="186">
        <v>8.2505826078983766</v>
      </c>
      <c r="Z11" s="186">
        <v>8.8598670969168207</v>
      </c>
      <c r="AA11" s="186">
        <v>9.4720002126384699</v>
      </c>
    </row>
    <row r="12" spans="1:27" ht="15" x14ac:dyDescent="0.25">
      <c r="C12" s="147"/>
      <c r="D12" s="230" t="s">
        <v>34</v>
      </c>
      <c r="E12" s="113" t="s">
        <v>162</v>
      </c>
      <c r="F12" s="155">
        <v>1.7343253228124547</v>
      </c>
      <c r="G12" s="155">
        <v>3.0711108232217263</v>
      </c>
      <c r="H12" s="155">
        <v>4.0752208057332862</v>
      </c>
      <c r="I12" s="155">
        <v>4.4037270656501146</v>
      </c>
      <c r="J12" s="155">
        <v>4.5722182751512079</v>
      </c>
      <c r="K12" s="155">
        <v>4.8093748036695478</v>
      </c>
      <c r="L12" s="155">
        <v>4.9395961500634264</v>
      </c>
      <c r="M12" s="155">
        <v>5.168285086435354</v>
      </c>
      <c r="N12" s="155">
        <v>5.3356377369664223</v>
      </c>
      <c r="O12" s="155">
        <v>5.47208496970533</v>
      </c>
      <c r="P12" s="155">
        <v>5.4932974757809951</v>
      </c>
      <c r="Q12" s="155">
        <v>5.6334663848293332</v>
      </c>
      <c r="R12" s="155">
        <v>5.4949597683529667</v>
      </c>
      <c r="S12" s="155">
        <v>5.3142692454183438</v>
      </c>
      <c r="T12" s="155">
        <v>5.3314291428942333</v>
      </c>
      <c r="U12" s="155">
        <v>5.5572936119656848</v>
      </c>
      <c r="V12" s="155">
        <v>6.0280977115830865</v>
      </c>
      <c r="W12" s="186">
        <v>6.705921166951466</v>
      </c>
      <c r="X12" s="186">
        <v>7.4346515574436118</v>
      </c>
      <c r="Y12" s="186">
        <v>8.2079296638899955</v>
      </c>
      <c r="Z12" s="186">
        <v>8.8256389259852615</v>
      </c>
      <c r="AA12" s="186">
        <v>9.444788507131701</v>
      </c>
    </row>
    <row r="13" spans="1:27" ht="15" x14ac:dyDescent="0.25">
      <c r="B13" s="147"/>
      <c r="C13" s="154"/>
      <c r="D13" s="154"/>
      <c r="E13" s="113" t="s">
        <v>168</v>
      </c>
      <c r="F13" s="155">
        <v>7.37320603675375</v>
      </c>
      <c r="G13" s="155">
        <v>5.2266902280218908</v>
      </c>
      <c r="H13" s="155">
        <v>4.1132307474216461</v>
      </c>
      <c r="I13" s="155">
        <v>3.2971388448384391</v>
      </c>
      <c r="J13" s="155">
        <v>2.5640645959456121</v>
      </c>
      <c r="K13" s="155">
        <v>2.0558687852307784</v>
      </c>
      <c r="L13" s="155">
        <v>1.6047327670804208</v>
      </c>
      <c r="M13" s="155">
        <v>1.2192172467077593</v>
      </c>
      <c r="N13" s="155">
        <v>0.91603595658695081</v>
      </c>
      <c r="O13" s="155">
        <v>0.66702680920380963</v>
      </c>
      <c r="P13" s="155">
        <v>0.58906250981567743</v>
      </c>
      <c r="Q13" s="155">
        <v>0.47321317150990777</v>
      </c>
      <c r="R13" s="155">
        <v>0.36820396619784201</v>
      </c>
      <c r="S13" s="155">
        <v>0.22661077247341371</v>
      </c>
      <c r="T13" s="155">
        <v>0.1621972290083864</v>
      </c>
      <c r="U13" s="155">
        <v>0.1209095676744066</v>
      </c>
      <c r="V13" s="155">
        <v>9.0937255128750089E-2</v>
      </c>
      <c r="W13" s="186">
        <v>6.9764835292058777E-2</v>
      </c>
      <c r="X13" s="186">
        <v>5.4789924367048715E-2</v>
      </c>
      <c r="Y13" s="186">
        <v>4.2652944008381863E-2</v>
      </c>
      <c r="Z13" s="186">
        <v>3.4228170931558694E-2</v>
      </c>
      <c r="AA13" s="186">
        <v>2.7211705506768262E-2</v>
      </c>
    </row>
    <row r="14" spans="1:27" ht="15" x14ac:dyDescent="0.25">
      <c r="B14" s="147"/>
      <c r="C14" s="154"/>
      <c r="D14" s="154" t="s">
        <v>192</v>
      </c>
      <c r="F14" s="155">
        <v>7.3533458100651608E-2</v>
      </c>
      <c r="G14" s="155">
        <v>5.842266182796927E-2</v>
      </c>
      <c r="H14" s="155">
        <v>5.8458324071848512E-2</v>
      </c>
      <c r="I14" s="155">
        <v>6.6060375523263881E-2</v>
      </c>
      <c r="J14" s="155">
        <v>6.8765985047581427E-2</v>
      </c>
      <c r="K14" s="155">
        <v>7.142958255829028E-2</v>
      </c>
      <c r="L14" s="155">
        <v>8.0618861977337225E-2</v>
      </c>
      <c r="M14" s="155">
        <v>8.7443577645196321E-2</v>
      </c>
      <c r="N14" s="155">
        <v>8.247573895668088E-2</v>
      </c>
      <c r="O14" s="155">
        <v>7.6599130482071898E-2</v>
      </c>
      <c r="P14" s="155">
        <v>7.1794949542000761E-2</v>
      </c>
      <c r="Q14" s="155">
        <v>7.0318530612021271E-2</v>
      </c>
      <c r="R14" s="155">
        <v>6.7153954732130275E-2</v>
      </c>
      <c r="S14" s="155">
        <v>6.5212434693066146E-2</v>
      </c>
      <c r="T14" s="155">
        <v>5.5786706580223396E-2</v>
      </c>
      <c r="U14" s="155">
        <v>5.5988297035976034E-2</v>
      </c>
      <c r="V14" s="155">
        <v>5.2521345389712593E-2</v>
      </c>
      <c r="W14" s="186">
        <v>5.1631525168626576E-2</v>
      </c>
      <c r="X14" s="186">
        <v>5.225450052203786E-2</v>
      </c>
      <c r="Y14" s="186">
        <v>4.9172147909265995E-2</v>
      </c>
      <c r="Z14" s="186">
        <v>4.7271296773040108E-2</v>
      </c>
      <c r="AA14" s="186">
        <v>4.4594873700509567E-2</v>
      </c>
    </row>
    <row r="15" spans="1:27" x14ac:dyDescent="0.2">
      <c r="B15" s="63"/>
      <c r="C15" s="154" t="s">
        <v>18</v>
      </c>
      <c r="D15" s="154"/>
      <c r="E15" s="154"/>
      <c r="F15" s="155">
        <v>2.099517004984357</v>
      </c>
      <c r="G15" s="155">
        <v>2.2406705086660699</v>
      </c>
      <c r="H15" s="155">
        <v>2.430243263004372</v>
      </c>
      <c r="I15" s="155">
        <v>2.3946199785109172</v>
      </c>
      <c r="J15" s="155">
        <v>2.4148953446802572</v>
      </c>
      <c r="K15" s="155">
        <v>2.2379669027396889</v>
      </c>
      <c r="L15" s="155">
        <v>2.1636097344338898</v>
      </c>
      <c r="M15" s="155">
        <v>2.1378140147103681</v>
      </c>
      <c r="N15" s="155">
        <v>2.1786247312831977</v>
      </c>
      <c r="O15" s="155">
        <v>2.166581245835193</v>
      </c>
      <c r="P15" s="155">
        <v>2.1167959339433375</v>
      </c>
      <c r="Q15" s="155">
        <v>2.0794744199327355</v>
      </c>
      <c r="R15" s="155">
        <v>2.1273424349890173</v>
      </c>
      <c r="S15" s="155">
        <v>2.1915875834268115</v>
      </c>
      <c r="T15" s="155">
        <v>2.1990206279242104</v>
      </c>
      <c r="U15" s="155">
        <v>2.2803857090921449</v>
      </c>
      <c r="V15" s="155">
        <v>2.2256448658532308</v>
      </c>
      <c r="W15" s="186">
        <v>2.2352926560838986</v>
      </c>
      <c r="X15" s="186">
        <v>2.2884636509764138</v>
      </c>
      <c r="Y15" s="186">
        <v>2.23873141054389</v>
      </c>
      <c r="Z15" s="186">
        <v>2.2157454622315056</v>
      </c>
      <c r="AA15" s="186">
        <v>2.2046124012566004</v>
      </c>
    </row>
    <row r="16" spans="1:27" x14ac:dyDescent="0.2">
      <c r="B16" s="63"/>
      <c r="C16" s="154" t="s">
        <v>33</v>
      </c>
      <c r="D16" s="154"/>
      <c r="E16" s="154"/>
      <c r="F16" s="155">
        <v>0.6723261067335875</v>
      </c>
      <c r="G16" s="155">
        <v>0.72108996897684741</v>
      </c>
      <c r="H16" s="155">
        <v>0.89698358669703138</v>
      </c>
      <c r="I16" s="155">
        <v>0.96695913245256548</v>
      </c>
      <c r="J16" s="155">
        <v>0.9230257670422779</v>
      </c>
      <c r="K16" s="155">
        <v>0.9690147537054099</v>
      </c>
      <c r="L16" s="155">
        <v>0.9431222247240072</v>
      </c>
      <c r="M16" s="155">
        <v>0.98946093883859287</v>
      </c>
      <c r="N16" s="155">
        <v>1.0508865327908645</v>
      </c>
      <c r="O16" s="155">
        <v>1.1310349376773421</v>
      </c>
      <c r="P16" s="155">
        <v>1.1056372002002113</v>
      </c>
      <c r="Q16" s="155">
        <v>1.1188878359469618</v>
      </c>
      <c r="R16" s="155">
        <v>1.0476617429094497</v>
      </c>
      <c r="S16" s="155">
        <v>0.94641025649912913</v>
      </c>
      <c r="T16" s="155">
        <v>0.89268334741291788</v>
      </c>
      <c r="U16" s="155">
        <v>0.91502632872110334</v>
      </c>
      <c r="V16" s="155">
        <v>0.91144194661759148</v>
      </c>
      <c r="W16" s="186">
        <v>0.97510027865723137</v>
      </c>
      <c r="X16" s="186">
        <v>0.91763678948049687</v>
      </c>
      <c r="Y16" s="186">
        <v>0.9534713087553377</v>
      </c>
      <c r="Z16" s="186">
        <v>0.93931848876124013</v>
      </c>
      <c r="AA16" s="186">
        <v>0.97900046503411198</v>
      </c>
    </row>
    <row r="17" spans="2:27" ht="14.25" x14ac:dyDescent="0.2">
      <c r="B17" s="63"/>
      <c r="C17" s="154" t="s">
        <v>347</v>
      </c>
      <c r="D17" s="154"/>
      <c r="E17" s="154"/>
      <c r="F17" s="155">
        <v>38.684629701832193</v>
      </c>
      <c r="G17" s="155">
        <v>45.41733966392038</v>
      </c>
      <c r="H17" s="155">
        <v>42.256099309210242</v>
      </c>
      <c r="I17" s="155">
        <v>41.967591298891605</v>
      </c>
      <c r="J17" s="155">
        <v>38.354808133940196</v>
      </c>
      <c r="K17" s="155">
        <v>34.33403172794084</v>
      </c>
      <c r="L17" s="155">
        <v>36.706940525792049</v>
      </c>
      <c r="M17" s="155">
        <v>35.572219347220582</v>
      </c>
      <c r="N17" s="155">
        <v>34.957767778138759</v>
      </c>
      <c r="O17" s="155">
        <v>36.141930674853363</v>
      </c>
      <c r="P17" s="155">
        <v>31.298206733630298</v>
      </c>
      <c r="Q17" s="155">
        <v>32.301511728301477</v>
      </c>
      <c r="R17" s="155">
        <v>30.523116754578535</v>
      </c>
      <c r="S17" s="155">
        <v>28.764576733671852</v>
      </c>
      <c r="T17" s="155">
        <v>27.150847547124066</v>
      </c>
      <c r="U17" s="155">
        <v>24.000535629819595</v>
      </c>
      <c r="V17" s="155">
        <v>23.44534526810736</v>
      </c>
      <c r="W17" s="186">
        <v>21.741293405401986</v>
      </c>
      <c r="X17" s="186">
        <v>22.778897210149953</v>
      </c>
      <c r="Y17" s="186">
        <v>22.66519739978661</v>
      </c>
      <c r="Z17" s="186">
        <v>22.872022138984214</v>
      </c>
      <c r="AA17" s="186">
        <v>25.198988863956437</v>
      </c>
    </row>
    <row r="18" spans="2:27" x14ac:dyDescent="0.2">
      <c r="B18" s="63"/>
      <c r="C18" s="154" t="s">
        <v>193</v>
      </c>
      <c r="D18" s="154"/>
      <c r="E18" s="154"/>
      <c r="F18" s="155">
        <v>4.0930362302794272</v>
      </c>
      <c r="G18" s="155">
        <v>3.4291325703758453</v>
      </c>
      <c r="H18" s="155">
        <v>2.8380109231794499</v>
      </c>
      <c r="I18" s="155">
        <v>2.8621609028785731</v>
      </c>
      <c r="J18" s="155">
        <v>2.7649229477036448</v>
      </c>
      <c r="K18" s="155">
        <v>2.7001479177880583</v>
      </c>
      <c r="L18" s="155">
        <v>2.5967972939183701</v>
      </c>
      <c r="M18" s="155">
        <v>2.703378051883023</v>
      </c>
      <c r="N18" s="155">
        <v>2.838141313554654</v>
      </c>
      <c r="O18" s="155">
        <v>2.676881565571104</v>
      </c>
      <c r="P18" s="155">
        <v>2.8016887577765219</v>
      </c>
      <c r="Q18" s="155">
        <v>3.0238523204470589</v>
      </c>
      <c r="R18" s="155">
        <v>2.8152023560000741</v>
      </c>
      <c r="S18" s="155">
        <v>2.6927632411369977</v>
      </c>
      <c r="T18" s="155">
        <v>2.5555547467184807</v>
      </c>
      <c r="U18" s="155">
        <v>2.3825960488242472</v>
      </c>
      <c r="V18" s="155">
        <v>2.1641629343013413</v>
      </c>
      <c r="W18" s="186">
        <v>1.986930894964209</v>
      </c>
      <c r="X18" s="186">
        <v>1.7331617865800619</v>
      </c>
      <c r="Y18" s="186">
        <v>1.4306123333529739</v>
      </c>
      <c r="Z18" s="186">
        <v>1.3588816917496689</v>
      </c>
      <c r="AA18" s="186">
        <v>1.2998532193272081</v>
      </c>
    </row>
    <row r="19" spans="2:27" ht="15" x14ac:dyDescent="0.25">
      <c r="B19" s="63"/>
      <c r="C19" s="147" t="s">
        <v>194</v>
      </c>
      <c r="D19" s="147"/>
      <c r="E19" s="63"/>
      <c r="F19" s="180">
        <v>151.09372285706789</v>
      </c>
      <c r="G19" s="180">
        <v>137.59048427093182</v>
      </c>
      <c r="H19" s="180">
        <v>120.58488978588201</v>
      </c>
      <c r="I19" s="180">
        <v>115.37204160937861</v>
      </c>
      <c r="J19" s="180">
        <v>105.63696755979829</v>
      </c>
      <c r="K19" s="180">
        <v>98.479870273418697</v>
      </c>
      <c r="L19" s="180">
        <v>97.849980258302296</v>
      </c>
      <c r="M19" s="180">
        <v>94.256362849681366</v>
      </c>
      <c r="N19" s="180">
        <v>91.487591339567189</v>
      </c>
      <c r="O19" s="180">
        <v>90.511004460837711</v>
      </c>
      <c r="P19" s="180">
        <v>84.79470496092388</v>
      </c>
      <c r="Q19" s="180">
        <v>84.667145527743088</v>
      </c>
      <c r="R19" s="180">
        <v>80.054967168041145</v>
      </c>
      <c r="S19" s="180">
        <v>70.430247024370971</v>
      </c>
      <c r="T19" s="180">
        <v>66.700678525254617</v>
      </c>
      <c r="U19" s="180">
        <v>61.447567302530523</v>
      </c>
      <c r="V19" s="180">
        <v>59.449853571982722</v>
      </c>
      <c r="W19" s="187">
        <v>56.664859930006862</v>
      </c>
      <c r="X19" s="187">
        <v>56.525925890578449</v>
      </c>
      <c r="Y19" s="187">
        <v>55.018904593627276</v>
      </c>
      <c r="Z19" s="180">
        <v>53.970809934986683</v>
      </c>
      <c r="AA19" s="180">
        <v>55.888510733291845</v>
      </c>
    </row>
    <row r="20" spans="2:27" x14ac:dyDescent="0.2">
      <c r="B20" s="174" t="s">
        <v>195</v>
      </c>
      <c r="C20" s="63"/>
      <c r="D20" s="63"/>
      <c r="E20" s="63"/>
      <c r="F20" s="180">
        <v>172.92050019862566</v>
      </c>
      <c r="G20" s="180">
        <v>131.07405163030148</v>
      </c>
      <c r="H20" s="180">
        <v>112.39039015625465</v>
      </c>
      <c r="I20" s="180">
        <v>108.45682902548776</v>
      </c>
      <c r="J20" s="180">
        <v>112.76919166279463</v>
      </c>
      <c r="K20" s="180">
        <v>108.44140047203695</v>
      </c>
      <c r="L20" s="180">
        <v>99.163812187941758</v>
      </c>
      <c r="M20" s="180">
        <v>94.562134116240159</v>
      </c>
      <c r="N20" s="180">
        <v>92.067962442719335</v>
      </c>
      <c r="O20" s="180">
        <v>90.484944503372077</v>
      </c>
      <c r="P20" s="180">
        <v>99.123447393132508</v>
      </c>
      <c r="Q20" s="180">
        <v>90.279440199234358</v>
      </c>
      <c r="R20" s="180">
        <v>78.44245952565177</v>
      </c>
      <c r="S20" s="180">
        <v>69.520886554758874</v>
      </c>
      <c r="T20" s="180">
        <v>70.689567720783813</v>
      </c>
      <c r="U20" s="180">
        <v>59.145828938795312</v>
      </c>
      <c r="V20" s="180">
        <v>59.814314993699448</v>
      </c>
      <c r="W20" s="187">
        <v>56.875663207787376</v>
      </c>
      <c r="X20" s="187">
        <v>52.984718174589048</v>
      </c>
      <c r="Y20" s="187">
        <v>50.328411277559788</v>
      </c>
      <c r="Z20" s="180">
        <v>39.910315954610745</v>
      </c>
      <c r="AA20" s="180">
        <v>36.876542472163102</v>
      </c>
    </row>
    <row r="21" spans="2:27" x14ac:dyDescent="0.2">
      <c r="B21" s="174" t="s">
        <v>196</v>
      </c>
      <c r="C21" s="63"/>
      <c r="D21" s="63"/>
      <c r="E21" s="63"/>
      <c r="F21" s="180">
        <v>324.01422305569355</v>
      </c>
      <c r="G21" s="180">
        <v>268.66453590123331</v>
      </c>
      <c r="H21" s="180">
        <v>232.97527994213667</v>
      </c>
      <c r="I21" s="180">
        <v>223.82887063486638</v>
      </c>
      <c r="J21" s="180">
        <v>218.40615922259292</v>
      </c>
      <c r="K21" s="180">
        <v>206.92127074545564</v>
      </c>
      <c r="L21" s="180">
        <v>197.01379244624405</v>
      </c>
      <c r="M21" s="180">
        <v>188.81849696592153</v>
      </c>
      <c r="N21" s="180">
        <v>183.55555378228652</v>
      </c>
      <c r="O21" s="180">
        <v>180.99594896420979</v>
      </c>
      <c r="P21" s="180">
        <v>183.91815235405639</v>
      </c>
      <c r="Q21" s="180">
        <v>174.94658572697745</v>
      </c>
      <c r="R21" s="180">
        <v>158.49742669369292</v>
      </c>
      <c r="S21" s="180">
        <v>139.95113357912984</v>
      </c>
      <c r="T21" s="180">
        <v>137.39024624603843</v>
      </c>
      <c r="U21" s="180">
        <v>120.59339624132583</v>
      </c>
      <c r="V21" s="180">
        <v>119.26416856568217</v>
      </c>
      <c r="W21" s="187">
        <v>113.54052313779424</v>
      </c>
      <c r="X21" s="187">
        <v>109.5106440651675</v>
      </c>
      <c r="Y21" s="187">
        <v>105.34731587118706</v>
      </c>
      <c r="Z21" s="180">
        <v>93.881125889597428</v>
      </c>
      <c r="AA21" s="180">
        <v>92.765053205454947</v>
      </c>
    </row>
    <row r="22" spans="2:27" ht="15" x14ac:dyDescent="0.25">
      <c r="B22" s="63"/>
      <c r="C22" s="63"/>
      <c r="D22" s="63"/>
      <c r="E22" s="156"/>
      <c r="F22" s="156"/>
      <c r="G22" s="156"/>
      <c r="H22" s="156"/>
      <c r="I22" s="156"/>
      <c r="J22" s="156"/>
      <c r="K22" s="156"/>
      <c r="L22" s="156"/>
      <c r="M22" s="156"/>
      <c r="N22" s="156"/>
      <c r="O22" s="156"/>
      <c r="P22" s="156"/>
      <c r="Q22" s="156"/>
      <c r="R22" s="156"/>
      <c r="S22" s="156"/>
      <c r="T22" s="156"/>
      <c r="U22" s="156"/>
      <c r="V22" s="156"/>
      <c r="W22" s="188"/>
    </row>
    <row r="23" spans="2:27" x14ac:dyDescent="0.2">
      <c r="B23" s="175" t="s">
        <v>197</v>
      </c>
      <c r="C23" s="66"/>
      <c r="D23" s="66"/>
      <c r="E23" s="66"/>
      <c r="F23" s="189">
        <f t="shared" ref="F23:AA23" si="0">F19/F21</f>
        <v>0.4663181802087033</v>
      </c>
      <c r="G23" s="189">
        <f t="shared" si="0"/>
        <v>0.51212745221242362</v>
      </c>
      <c r="H23" s="189">
        <f t="shared" si="0"/>
        <v>0.51758662900128849</v>
      </c>
      <c r="I23" s="189">
        <f t="shared" si="0"/>
        <v>0.51544754384069535</v>
      </c>
      <c r="J23" s="189">
        <f t="shared" si="0"/>
        <v>0.48367210858800141</v>
      </c>
      <c r="K23" s="189">
        <f t="shared" si="0"/>
        <v>0.47592917788796968</v>
      </c>
      <c r="L23" s="189">
        <f t="shared" si="0"/>
        <v>0.49666563464078806</v>
      </c>
      <c r="M23" s="189">
        <f t="shared" si="0"/>
        <v>0.49919030372693313</v>
      </c>
      <c r="N23" s="189">
        <f t="shared" si="0"/>
        <v>0.49841908596282375</v>
      </c>
      <c r="O23" s="189">
        <f t="shared" si="0"/>
        <v>0.50007199044402584</v>
      </c>
      <c r="P23" s="189">
        <f t="shared" si="0"/>
        <v>0.46104587217518173</v>
      </c>
      <c r="Q23" s="189">
        <f t="shared" si="0"/>
        <v>0.48395997656036038</v>
      </c>
      <c r="R23" s="189">
        <f t="shared" si="0"/>
        <v>0.50508685748414595</v>
      </c>
      <c r="S23" s="189">
        <f t="shared" si="0"/>
        <v>0.50324884996053976</v>
      </c>
      <c r="T23" s="189">
        <f t="shared" si="0"/>
        <v>0.48548336106630929</v>
      </c>
      <c r="U23" s="189">
        <f t="shared" si="0"/>
        <v>0.50954338477676286</v>
      </c>
      <c r="V23" s="189">
        <f t="shared" si="0"/>
        <v>0.49847204140983886</v>
      </c>
      <c r="W23" s="189">
        <f t="shared" si="0"/>
        <v>0.49907168263825646</v>
      </c>
      <c r="X23" s="189">
        <f t="shared" si="0"/>
        <v>0.51616832658696676</v>
      </c>
      <c r="Y23" s="189">
        <f t="shared" si="0"/>
        <v>0.52226204472927795</v>
      </c>
      <c r="Z23" s="189">
        <f t="shared" si="0"/>
        <v>0.57488456197740334</v>
      </c>
      <c r="AA23" s="189">
        <f t="shared" si="0"/>
        <v>0.60247376357894855</v>
      </c>
    </row>
    <row r="25" spans="2:27" ht="14.25" x14ac:dyDescent="0.25">
      <c r="B25" s="174" t="s">
        <v>270</v>
      </c>
      <c r="C25" s="63"/>
      <c r="D25" s="63"/>
      <c r="E25" s="63"/>
      <c r="F25" s="63"/>
      <c r="G25" s="63"/>
      <c r="H25" s="63"/>
      <c r="I25" s="63"/>
      <c r="J25" s="63"/>
      <c r="K25" s="63"/>
      <c r="L25" s="63"/>
      <c r="M25" s="63"/>
      <c r="N25" s="63"/>
      <c r="O25" s="63"/>
      <c r="P25" s="63"/>
      <c r="Q25" s="63"/>
      <c r="R25" s="63"/>
      <c r="S25" s="63"/>
      <c r="T25" s="63"/>
      <c r="U25" s="63"/>
      <c r="V25" s="63"/>
    </row>
    <row r="26" spans="2:27" ht="17.25" x14ac:dyDescent="0.25">
      <c r="B26" s="147"/>
      <c r="C26" s="154" t="s">
        <v>198</v>
      </c>
      <c r="D26" s="154"/>
      <c r="E26" s="154"/>
      <c r="F26" s="158">
        <v>3.0076756627267978</v>
      </c>
      <c r="G26" s="158">
        <v>3.442987594494658</v>
      </c>
      <c r="H26" s="158">
        <v>3.3263568747703269</v>
      </c>
      <c r="I26" s="158">
        <v>3.2631702786198078</v>
      </c>
      <c r="J26" s="158">
        <v>2.8848178549164616</v>
      </c>
      <c r="K26" s="158">
        <v>2.8162880241069832</v>
      </c>
      <c r="L26" s="158">
        <v>2.7404879197095582</v>
      </c>
      <c r="M26" s="158">
        <v>2.6959523073082634</v>
      </c>
      <c r="N26" s="158">
        <v>2.6405269481973832</v>
      </c>
      <c r="O26" s="158">
        <v>2.5854048224014754</v>
      </c>
      <c r="P26" s="158">
        <v>2.5573626654866288</v>
      </c>
      <c r="Q26" s="158">
        <v>2.5055228859033356</v>
      </c>
      <c r="R26" s="158">
        <v>2.4046252875411742</v>
      </c>
      <c r="S26" s="158">
        <v>2.3052210514464817</v>
      </c>
      <c r="T26" s="158">
        <v>2.2421942461987183</v>
      </c>
      <c r="U26" s="158">
        <v>2.0828236814094221</v>
      </c>
      <c r="V26" s="158">
        <v>2.0068504930216373</v>
      </c>
      <c r="W26" s="190">
        <v>1.9184745308566047</v>
      </c>
      <c r="X26" s="190">
        <v>1.8470879969176144</v>
      </c>
      <c r="Y26" s="190">
        <v>1.7939277355009766</v>
      </c>
      <c r="Z26" s="190">
        <v>1.7455000943229855</v>
      </c>
      <c r="AA26" s="190">
        <v>1.7599447722924511</v>
      </c>
    </row>
    <row r="27" spans="2:27" ht="15" x14ac:dyDescent="0.25">
      <c r="B27" s="147"/>
      <c r="C27" s="230" t="s">
        <v>319</v>
      </c>
      <c r="D27" s="165" t="s">
        <v>320</v>
      </c>
      <c r="E27" s="154" t="s">
        <v>190</v>
      </c>
      <c r="F27" s="158">
        <v>0.28655908948024933</v>
      </c>
      <c r="G27" s="158">
        <v>0.2780964177610325</v>
      </c>
      <c r="H27" s="158">
        <v>0.21433562707158843</v>
      </c>
      <c r="I27" s="158">
        <v>0.18900775124391483</v>
      </c>
      <c r="J27" s="158">
        <v>0.15037711027739636</v>
      </c>
      <c r="K27" s="158">
        <v>0.13449259959353721</v>
      </c>
      <c r="L27" s="158">
        <v>0.12335731859762425</v>
      </c>
      <c r="M27" s="158">
        <v>0.11434130797450362</v>
      </c>
      <c r="N27" s="158">
        <v>9.5018749840917849E-2</v>
      </c>
      <c r="O27" s="158">
        <v>8.6342775954102335E-2</v>
      </c>
      <c r="P27" s="158">
        <v>8.2562796535862806E-2</v>
      </c>
      <c r="Q27" s="158">
        <v>7.7980354371937802E-2</v>
      </c>
      <c r="R27" s="158">
        <v>6.4471076596107929E-2</v>
      </c>
      <c r="S27" s="158">
        <v>5.9168252578442118E-2</v>
      </c>
      <c r="T27" s="158">
        <v>5.607200280374125E-2</v>
      </c>
      <c r="U27" s="158">
        <v>4.8034181907425401E-2</v>
      </c>
      <c r="V27" s="158">
        <v>4.27062356352058E-2</v>
      </c>
      <c r="W27" s="158">
        <v>4.0350287637615299E-2</v>
      </c>
      <c r="X27" s="158">
        <v>3.5406795128264147E-2</v>
      </c>
      <c r="Y27" s="158">
        <v>2.8990167731781848E-2</v>
      </c>
      <c r="Z27" s="158">
        <v>2.347211298810746E-2</v>
      </c>
      <c r="AA27" s="158">
        <v>2.0691878062660689E-2</v>
      </c>
    </row>
    <row r="28" spans="2:27" ht="15" x14ac:dyDescent="0.25">
      <c r="B28" s="147"/>
      <c r="D28" s="165" t="s">
        <v>321</v>
      </c>
      <c r="E28" s="154" t="s">
        <v>148</v>
      </c>
      <c r="F28" s="158">
        <v>0.48994759446007119</v>
      </c>
      <c r="G28" s="158">
        <v>0.7472369801151848</v>
      </c>
      <c r="H28" s="158">
        <v>0.72159037240305368</v>
      </c>
      <c r="I28" s="158">
        <v>0.71480487177443508</v>
      </c>
      <c r="J28" s="158">
        <v>0.58673449393524402</v>
      </c>
      <c r="K28" s="158">
        <v>0.56604329552982913</v>
      </c>
      <c r="L28" s="158">
        <v>0.5426155302285175</v>
      </c>
      <c r="M28" s="158">
        <v>0.52149215383880998</v>
      </c>
      <c r="N28" s="158">
        <v>0.50783548904116527</v>
      </c>
      <c r="O28" s="158">
        <v>0.49937101694696084</v>
      </c>
      <c r="P28" s="158">
        <v>0.49407351558245416</v>
      </c>
      <c r="Q28" s="158">
        <v>0.47655911955708263</v>
      </c>
      <c r="R28" s="158">
        <v>0.48792660277264355</v>
      </c>
      <c r="S28" s="158">
        <v>0.48241192232858937</v>
      </c>
      <c r="T28" s="158">
        <v>0.45134619854051666</v>
      </c>
      <c r="U28" s="158">
        <v>0.38027049368630506</v>
      </c>
      <c r="V28" s="158">
        <v>0.36373270227986149</v>
      </c>
      <c r="W28" s="158">
        <v>0.33031097044840474</v>
      </c>
      <c r="X28" s="158">
        <v>0.29381599078698972</v>
      </c>
      <c r="Y28" s="158">
        <v>0.27589291851206321</v>
      </c>
      <c r="Z28" s="158">
        <v>0.24822948329442407</v>
      </c>
      <c r="AA28" s="158">
        <v>0.22942273268545399</v>
      </c>
    </row>
    <row r="29" spans="2:27" ht="15" x14ac:dyDescent="0.25">
      <c r="B29" s="147"/>
      <c r="D29" s="165" t="s">
        <v>322</v>
      </c>
      <c r="E29" s="154" t="s">
        <v>31</v>
      </c>
      <c r="F29" s="158">
        <v>0.74522440365653275</v>
      </c>
      <c r="G29" s="158">
        <v>0.6484691619379801</v>
      </c>
      <c r="H29" s="158">
        <v>0.54023472016968022</v>
      </c>
      <c r="I29" s="158">
        <v>0.49685450971251882</v>
      </c>
      <c r="J29" s="158">
        <v>0.42939955167406429</v>
      </c>
      <c r="K29" s="158">
        <v>0.39422534233737011</v>
      </c>
      <c r="L29" s="158">
        <v>0.36196665811842288</v>
      </c>
      <c r="M29" s="158">
        <v>0.345351037870685</v>
      </c>
      <c r="N29" s="158">
        <v>0.33078076698894199</v>
      </c>
      <c r="O29" s="158">
        <v>0.31257359077472113</v>
      </c>
      <c r="P29" s="158">
        <v>0.29876283231936207</v>
      </c>
      <c r="Q29" s="158">
        <v>0.2767407673069196</v>
      </c>
      <c r="R29" s="158">
        <v>0.2293117634209689</v>
      </c>
      <c r="S29" s="158">
        <v>0.18595694136424357</v>
      </c>
      <c r="T29" s="158">
        <v>0.17151182467246734</v>
      </c>
      <c r="U29" s="158">
        <v>0.15033191226906273</v>
      </c>
      <c r="V29" s="158">
        <v>0.1332991698161676</v>
      </c>
      <c r="W29" s="158">
        <v>0.11390244129898319</v>
      </c>
      <c r="X29" s="158">
        <v>9.4464575338384482E-2</v>
      </c>
      <c r="Y29" s="158">
        <v>7.5193088572858058E-2</v>
      </c>
      <c r="Z29" s="158">
        <v>5.7261384318605127E-2</v>
      </c>
      <c r="AA29" s="158">
        <v>4.4066765267529853E-2</v>
      </c>
    </row>
    <row r="30" spans="2:27" ht="15" x14ac:dyDescent="0.25">
      <c r="B30" s="147"/>
      <c r="E30" s="154" t="s">
        <v>191</v>
      </c>
      <c r="F30" s="158">
        <v>0.48815077449591293</v>
      </c>
      <c r="G30" s="158">
        <v>0.73400222324361775</v>
      </c>
      <c r="H30" s="158">
        <v>0.74735308905779108</v>
      </c>
      <c r="I30" s="158">
        <v>0.74339926094088837</v>
      </c>
      <c r="J30" s="158">
        <v>0.6072277438804039</v>
      </c>
      <c r="K30" s="158">
        <v>0.60286889513579145</v>
      </c>
      <c r="L30" s="158">
        <v>0.55867028065361557</v>
      </c>
      <c r="M30" s="158">
        <v>0.54032566186019171</v>
      </c>
      <c r="N30" s="158">
        <v>0.51468026343516493</v>
      </c>
      <c r="O30" s="158">
        <v>0.49252592813273277</v>
      </c>
      <c r="P30" s="158">
        <v>0.45264024719355545</v>
      </c>
      <c r="Q30" s="158">
        <v>0.42485077398202564</v>
      </c>
      <c r="R30" s="158">
        <v>0.38329840807851384</v>
      </c>
      <c r="S30" s="158">
        <v>0.35876550262561269</v>
      </c>
      <c r="T30" s="158">
        <v>0.35941168466008799</v>
      </c>
      <c r="U30" s="158">
        <v>0.31131943811573631</v>
      </c>
      <c r="V30" s="158">
        <v>0.27877247385537229</v>
      </c>
      <c r="W30" s="158">
        <v>0.2379138463684321</v>
      </c>
      <c r="X30" s="158">
        <v>0.20473773688797861</v>
      </c>
      <c r="Y30" s="158">
        <v>0.18125048047364592</v>
      </c>
      <c r="Z30" s="158">
        <v>0.1572913554281492</v>
      </c>
      <c r="AA30" s="158">
        <v>0.13634989093796859</v>
      </c>
    </row>
    <row r="31" spans="2:27" ht="15" x14ac:dyDescent="0.25">
      <c r="B31" s="147"/>
      <c r="C31" s="154"/>
      <c r="E31" s="154" t="s">
        <v>192</v>
      </c>
      <c r="F31" s="158">
        <v>7.4103518448288119E-3</v>
      </c>
      <c r="G31" s="158">
        <v>4.7833737216291198E-3</v>
      </c>
      <c r="H31" s="158">
        <v>4.6341895889147645E-3</v>
      </c>
      <c r="I31" s="158">
        <v>5.2023579742628886E-3</v>
      </c>
      <c r="J31" s="158">
        <v>4.9651574702632411E-3</v>
      </c>
      <c r="K31" s="158">
        <v>4.8947068042616429E-3</v>
      </c>
      <c r="L31" s="158">
        <v>5.1792653098909954E-3</v>
      </c>
      <c r="M31" s="158">
        <v>5.5063186276234537E-3</v>
      </c>
      <c r="N31" s="158">
        <v>4.884464681071737E-3</v>
      </c>
      <c r="O31" s="158">
        <v>4.3893470751893713E-3</v>
      </c>
      <c r="P31" s="158">
        <v>3.8274015685819361E-3</v>
      </c>
      <c r="Q31" s="158">
        <v>3.6403698286158049E-3</v>
      </c>
      <c r="R31" s="158">
        <v>3.2556835075572138E-3</v>
      </c>
      <c r="S31" s="158">
        <v>3.0593905479409733E-3</v>
      </c>
      <c r="T31" s="158">
        <v>2.5235663526618304E-3</v>
      </c>
      <c r="U31" s="158">
        <v>2.4490507885757619E-3</v>
      </c>
      <c r="V31" s="158">
        <v>2.2547195895798251E-3</v>
      </c>
      <c r="W31" s="158">
        <v>2.1084015470956481E-3</v>
      </c>
      <c r="X31" s="158">
        <v>2.0393114587947468E-3</v>
      </c>
      <c r="Y31" s="158">
        <v>1.833290366550634E-3</v>
      </c>
      <c r="Z31" s="158">
        <v>1.6481186886639697E-3</v>
      </c>
      <c r="AA31" s="158">
        <v>1.5147164438245161E-3</v>
      </c>
    </row>
    <row r="32" spans="2:27" x14ac:dyDescent="0.2">
      <c r="B32" s="63"/>
      <c r="D32" s="115" t="s">
        <v>323</v>
      </c>
      <c r="F32" s="158">
        <v>0.34557412160530265</v>
      </c>
      <c r="G32" s="158">
        <v>0.35895811643350262</v>
      </c>
      <c r="H32" s="158">
        <v>0.38337613974569701</v>
      </c>
      <c r="I32" s="158">
        <v>0.38869204984816313</v>
      </c>
      <c r="J32" s="158">
        <v>0.38681292914960397</v>
      </c>
      <c r="K32" s="158">
        <v>0.38957268913131671</v>
      </c>
      <c r="L32" s="158">
        <v>0.40153617166618555</v>
      </c>
      <c r="M32" s="158">
        <v>0.4087966597976313</v>
      </c>
      <c r="N32" s="158">
        <v>0.41557193655947189</v>
      </c>
      <c r="O32" s="158">
        <v>0.41644494647858843</v>
      </c>
      <c r="P32" s="158">
        <v>0.42971302863158101</v>
      </c>
      <c r="Q32" s="158">
        <v>0.43696444013866809</v>
      </c>
      <c r="R32" s="158">
        <v>0.43377052461791377</v>
      </c>
      <c r="S32" s="158">
        <v>0.42597318459400568</v>
      </c>
      <c r="T32" s="158">
        <v>0.42079889233952106</v>
      </c>
      <c r="U32" s="158">
        <v>0.41662979393959021</v>
      </c>
      <c r="V32" s="158">
        <v>0.41659007050657104</v>
      </c>
      <c r="W32" s="190">
        <v>0.41996414778833147</v>
      </c>
      <c r="X32" s="190">
        <v>0.4267653026404758</v>
      </c>
      <c r="Y32" s="190">
        <v>0.4312741213559157</v>
      </c>
      <c r="Z32" s="190">
        <v>0.44020843450924052</v>
      </c>
      <c r="AA32" s="190">
        <v>0.45395846246540361</v>
      </c>
    </row>
    <row r="33" spans="2:27" x14ac:dyDescent="0.2">
      <c r="B33" s="63"/>
      <c r="D33" s="115" t="s">
        <v>324</v>
      </c>
      <c r="F33" s="158">
        <v>0.64300553175669273</v>
      </c>
      <c r="G33" s="158">
        <v>0.67032873182471309</v>
      </c>
      <c r="H33" s="158">
        <v>0.71348356262047341</v>
      </c>
      <c r="I33" s="158">
        <v>0.72378498467671737</v>
      </c>
      <c r="J33" s="158">
        <v>0.71781714643173122</v>
      </c>
      <c r="K33" s="158">
        <v>0.72260260417146149</v>
      </c>
      <c r="L33" s="158">
        <v>0.74543560192629787</v>
      </c>
      <c r="M33" s="158">
        <v>0.75802520353959868</v>
      </c>
      <c r="N33" s="158">
        <v>0.76993821251543637</v>
      </c>
      <c r="O33" s="158">
        <v>0.77197127375921681</v>
      </c>
      <c r="P33" s="158">
        <v>0.7942427066246982</v>
      </c>
      <c r="Q33" s="158">
        <v>0.80714460449296399</v>
      </c>
      <c r="R33" s="158">
        <v>0.80121856076717268</v>
      </c>
      <c r="S33" s="158">
        <v>0.78852144512793776</v>
      </c>
      <c r="T33" s="158">
        <v>0.7793032600996348</v>
      </c>
      <c r="U33" s="158">
        <v>0.77265549329766869</v>
      </c>
      <c r="V33" s="158">
        <v>0.76844145696485544</v>
      </c>
      <c r="W33" s="190">
        <v>0.77298204916221991</v>
      </c>
      <c r="X33" s="190">
        <v>0.78895144652045701</v>
      </c>
      <c r="Y33" s="190">
        <v>0.79863950288454144</v>
      </c>
      <c r="Z33" s="190">
        <v>0.81660862895065101</v>
      </c>
      <c r="AA33" s="190">
        <v>0.87308000703746669</v>
      </c>
    </row>
    <row r="34" spans="2:27" x14ac:dyDescent="0.2">
      <c r="B34" s="63"/>
      <c r="C34" s="154" t="s">
        <v>18</v>
      </c>
      <c r="D34" s="154"/>
      <c r="E34" s="154"/>
      <c r="F34" s="158">
        <v>9.0734128856507598E-2</v>
      </c>
      <c r="G34" s="158">
        <v>0.10382771289308271</v>
      </c>
      <c r="H34" s="158">
        <v>0.1177457803618852</v>
      </c>
      <c r="I34" s="158">
        <v>0.1211122206536448</v>
      </c>
      <c r="J34" s="158">
        <v>0.12325692837102881</v>
      </c>
      <c r="K34" s="158">
        <v>0.11602407715213429</v>
      </c>
      <c r="L34" s="158">
        <v>0.1077710825967672</v>
      </c>
      <c r="M34" s="158">
        <v>0.10419910333958481</v>
      </c>
      <c r="N34" s="158">
        <v>0.1012545356046359</v>
      </c>
      <c r="O34" s="158">
        <v>0.10474710348354867</v>
      </c>
      <c r="P34" s="158">
        <v>0.10737653226090976</v>
      </c>
      <c r="Q34" s="158">
        <v>0.10317266971550226</v>
      </c>
      <c r="R34" s="158">
        <v>0.10554439480617045</v>
      </c>
      <c r="S34" s="158">
        <v>0.10871259563507726</v>
      </c>
      <c r="T34" s="158">
        <v>0.10855468390267276</v>
      </c>
      <c r="U34" s="158">
        <v>0.11295261445411355</v>
      </c>
      <c r="V34" s="158">
        <v>0.11104625342544341</v>
      </c>
      <c r="W34" s="190">
        <v>0.10988257207698807</v>
      </c>
      <c r="X34" s="190">
        <v>0.10635312381481098</v>
      </c>
      <c r="Y34" s="190">
        <v>0.10453617388904327</v>
      </c>
      <c r="Z34" s="190">
        <v>0.10434392341790091</v>
      </c>
      <c r="AA34" s="190">
        <v>0.10388196704921811</v>
      </c>
    </row>
    <row r="35" spans="2:27" ht="17.25" x14ac:dyDescent="0.25">
      <c r="B35" s="63"/>
      <c r="C35" s="154" t="s">
        <v>199</v>
      </c>
      <c r="D35" s="154"/>
      <c r="E35" s="154"/>
      <c r="F35" s="158">
        <v>1.409160278122998E-2</v>
      </c>
      <c r="G35" s="158">
        <v>1.1370458571566967E-2</v>
      </c>
      <c r="H35" s="158">
        <v>1.374177567577993E-2</v>
      </c>
      <c r="I35" s="158">
        <v>1.4376291370608979E-2</v>
      </c>
      <c r="J35" s="158">
        <v>1.4266786557966024E-2</v>
      </c>
      <c r="K35" s="158">
        <v>1.3833771810799554E-2</v>
      </c>
      <c r="L35" s="158">
        <v>1.3488803811966875E-2</v>
      </c>
      <c r="M35" s="158">
        <v>1.3462148847716618E-2</v>
      </c>
      <c r="N35" s="158">
        <v>1.3153050324127266E-2</v>
      </c>
      <c r="O35" s="158">
        <v>1.3790775596903596E-2</v>
      </c>
      <c r="P35" s="158">
        <v>1.3528635004351506E-2</v>
      </c>
      <c r="Q35" s="158">
        <v>1.3025478107095118E-2</v>
      </c>
      <c r="R35" s="158">
        <v>1.2165238375166972E-2</v>
      </c>
      <c r="S35" s="158">
        <v>1.0646615134372912E-2</v>
      </c>
      <c r="T35" s="158">
        <v>1.0094780574852571E-2</v>
      </c>
      <c r="U35" s="158">
        <v>1.0413965097815173E-2</v>
      </c>
      <c r="V35" s="158">
        <v>1.0197370637671743E-2</v>
      </c>
      <c r="W35" s="190">
        <v>1.0086191694301493E-2</v>
      </c>
      <c r="X35" s="190">
        <v>9.8852146670167524E-3</v>
      </c>
      <c r="Y35" s="190">
        <v>9.560248515013095E-3</v>
      </c>
      <c r="Z35" s="190">
        <v>9.520196351792052E-3</v>
      </c>
      <c r="AA35" s="190">
        <v>9.7981173622278626E-3</v>
      </c>
    </row>
    <row r="36" spans="2:27" ht="17.25" x14ac:dyDescent="0.25">
      <c r="B36" s="63"/>
      <c r="C36" s="154" t="s">
        <v>350</v>
      </c>
      <c r="D36" s="154"/>
      <c r="E36" s="154"/>
      <c r="F36" s="158">
        <v>4.0101987078016146</v>
      </c>
      <c r="G36" s="158">
        <v>3.6868939782025376</v>
      </c>
      <c r="H36" s="158">
        <v>3.3619512746339755</v>
      </c>
      <c r="I36" s="158">
        <v>3.2979045192979131</v>
      </c>
      <c r="J36" s="158">
        <v>2.9449191561183161</v>
      </c>
      <c r="K36" s="158">
        <v>2.6092080242878755</v>
      </c>
      <c r="L36" s="158">
        <v>2.7898071132926199</v>
      </c>
      <c r="M36" s="158">
        <v>2.6529518750230263</v>
      </c>
      <c r="N36" s="158">
        <v>2.6467724099350618</v>
      </c>
      <c r="O36" s="158">
        <v>2.6631270571985963</v>
      </c>
      <c r="P36" s="158">
        <v>2.3562057723163052</v>
      </c>
      <c r="Q36" s="158">
        <v>1.944387509297006</v>
      </c>
      <c r="R36" s="158">
        <v>1.6044528876477326</v>
      </c>
      <c r="S36" s="158">
        <v>1.4424656339032165</v>
      </c>
      <c r="T36" s="158">
        <v>1.1095921061693201</v>
      </c>
      <c r="U36" s="158">
        <v>0.88561242083275182</v>
      </c>
      <c r="V36" s="158">
        <v>0.80923567815288699</v>
      </c>
      <c r="W36" s="190">
        <v>0.71005163774661861</v>
      </c>
      <c r="X36" s="190">
        <v>0.70376469669720132</v>
      </c>
      <c r="Y36" s="190">
        <v>0.68707773682791184</v>
      </c>
      <c r="Z36" s="190">
        <v>0.71199204754417511</v>
      </c>
      <c r="AA36" s="190">
        <v>0.72586370224516539</v>
      </c>
    </row>
    <row r="37" spans="2:27" ht="17.25" x14ac:dyDescent="0.25">
      <c r="C37" s="154" t="s">
        <v>200</v>
      </c>
      <c r="D37" s="154"/>
      <c r="E37" s="154"/>
      <c r="F37" s="158">
        <v>0.1701658848239764</v>
      </c>
      <c r="G37" s="158">
        <v>0.147948420024062</v>
      </c>
      <c r="H37" s="158">
        <v>0.13726932791269081</v>
      </c>
      <c r="I37" s="158">
        <v>0.13644090415543139</v>
      </c>
      <c r="J37" s="158">
        <v>0.1339060139031652</v>
      </c>
      <c r="K37" s="158">
        <v>0.1348511253887423</v>
      </c>
      <c r="L37" s="158">
        <v>0.13219772524310069</v>
      </c>
      <c r="M37" s="158">
        <v>0.13304621703871189</v>
      </c>
      <c r="N37" s="158">
        <v>0.13625297597842659</v>
      </c>
      <c r="O37" s="158">
        <v>0.13120623492989711</v>
      </c>
      <c r="P37" s="158">
        <v>0.13466976674767639</v>
      </c>
      <c r="Q37" s="158">
        <v>0.13290875209564218</v>
      </c>
      <c r="R37" s="158">
        <v>0.1199231344520641</v>
      </c>
      <c r="S37" s="158">
        <v>0.10876471757839448</v>
      </c>
      <c r="T37" s="158">
        <v>9.9666861710945215E-2</v>
      </c>
      <c r="U37" s="158">
        <v>9.2009216259786586E-2</v>
      </c>
      <c r="V37" s="158">
        <v>8.1746085852478403E-2</v>
      </c>
      <c r="W37" s="190">
        <v>7.1280435076487861E-2</v>
      </c>
      <c r="X37" s="190">
        <v>6.0545933298323723E-2</v>
      </c>
      <c r="Y37" s="190">
        <v>4.5904131242038293E-2</v>
      </c>
      <c r="Z37" s="190">
        <v>4.174356826713576E-2</v>
      </c>
      <c r="AA37" s="190">
        <v>3.5703030832188933E-2</v>
      </c>
    </row>
    <row r="38" spans="2:27" x14ac:dyDescent="0.2">
      <c r="C38" s="174" t="s">
        <v>194</v>
      </c>
      <c r="D38" s="174"/>
      <c r="E38" s="231"/>
      <c r="F38" s="181">
        <v>7.2928659869901251</v>
      </c>
      <c r="G38" s="181">
        <v>7.3930281641859068</v>
      </c>
      <c r="H38" s="181">
        <v>6.9570650333546595</v>
      </c>
      <c r="I38" s="181">
        <v>6.8330042140974054</v>
      </c>
      <c r="J38" s="181">
        <v>6.1011667398669376</v>
      </c>
      <c r="K38" s="181">
        <v>5.6902050227465359</v>
      </c>
      <c r="L38" s="181">
        <v>5.7837526446540135</v>
      </c>
      <c r="M38" s="181">
        <v>5.5996116515573027</v>
      </c>
      <c r="N38" s="181">
        <v>5.5379599200396372</v>
      </c>
      <c r="O38" s="181">
        <v>5.498275993610422</v>
      </c>
      <c r="P38" s="181">
        <v>5.1691433718158715</v>
      </c>
      <c r="Q38" s="181">
        <v>4.6990172951185798</v>
      </c>
      <c r="R38" s="181">
        <v>4.2467109428223075</v>
      </c>
      <c r="S38" s="181">
        <v>3.9758106136975422</v>
      </c>
      <c r="T38" s="181">
        <v>3.5701026785565095</v>
      </c>
      <c r="U38" s="181">
        <v>3.1838118980538899</v>
      </c>
      <c r="V38" s="181">
        <v>3.0190758810901177</v>
      </c>
      <c r="W38" s="191">
        <v>2.8197753674510015</v>
      </c>
      <c r="X38" s="191">
        <v>2.7276369653949666</v>
      </c>
      <c r="Y38" s="191">
        <v>2.6410060259749835</v>
      </c>
      <c r="Z38" s="181">
        <v>2.6130998299039891</v>
      </c>
      <c r="AA38" s="181">
        <v>2.6351915897812499</v>
      </c>
    </row>
    <row r="39" spans="2:27" x14ac:dyDescent="0.2">
      <c r="B39" s="174" t="s">
        <v>195</v>
      </c>
      <c r="C39" s="63"/>
      <c r="D39" s="63"/>
      <c r="E39" s="63"/>
      <c r="F39" s="181">
        <v>33.067816644417995</v>
      </c>
      <c r="G39" s="181">
        <v>22.96376999187121</v>
      </c>
      <c r="H39" s="181">
        <v>19.853289161981817</v>
      </c>
      <c r="I39" s="181">
        <v>19.34262942643889</v>
      </c>
      <c r="J39" s="181">
        <v>18.824942327749234</v>
      </c>
      <c r="K39" s="181">
        <v>20.214510931904723</v>
      </c>
      <c r="L39" s="181">
        <v>16.69595041364753</v>
      </c>
      <c r="M39" s="181">
        <v>16.389059434926143</v>
      </c>
      <c r="N39" s="181">
        <v>15.985994071223121</v>
      </c>
      <c r="O39" s="181">
        <v>15.468618036649763</v>
      </c>
      <c r="P39" s="181">
        <v>15.753699411710222</v>
      </c>
      <c r="Q39" s="181">
        <v>15.229518199805902</v>
      </c>
      <c r="R39" s="181">
        <v>13.749822732535609</v>
      </c>
      <c r="S39" s="181">
        <v>12.674569874301488</v>
      </c>
      <c r="T39" s="181">
        <v>14.218033046815428</v>
      </c>
      <c r="U39" s="181">
        <v>12.847933788177706</v>
      </c>
      <c r="V39" s="181">
        <v>12.235787581869859</v>
      </c>
      <c r="W39" s="191">
        <v>12.588674133186258</v>
      </c>
      <c r="X39" s="191">
        <v>12.217993790180582</v>
      </c>
      <c r="Y39" s="191">
        <v>11.961787004627762</v>
      </c>
      <c r="Z39" s="181">
        <v>12.084174090690802</v>
      </c>
      <c r="AA39" s="181">
        <v>12.150604039356107</v>
      </c>
    </row>
    <row r="40" spans="2:27" ht="15" x14ac:dyDescent="0.25">
      <c r="B40" s="174" t="s">
        <v>196</v>
      </c>
      <c r="C40" s="63"/>
      <c r="D40" s="63"/>
      <c r="E40" s="63"/>
      <c r="F40" s="159">
        <v>40.360682631408118</v>
      </c>
      <c r="G40" s="159">
        <v>30.356798156057117</v>
      </c>
      <c r="H40" s="159">
        <v>26.810354195336476</v>
      </c>
      <c r="I40" s="159">
        <v>26.175633640536294</v>
      </c>
      <c r="J40" s="159">
        <v>24.926109067616171</v>
      </c>
      <c r="K40" s="159">
        <v>25.904715954651259</v>
      </c>
      <c r="L40" s="159">
        <v>22.479703058301546</v>
      </c>
      <c r="M40" s="159">
        <v>21.988671086483446</v>
      </c>
      <c r="N40" s="159">
        <v>21.523953991262758</v>
      </c>
      <c r="O40" s="159">
        <v>20.966894030260185</v>
      </c>
      <c r="P40" s="159">
        <v>20.922842783526093</v>
      </c>
      <c r="Q40" s="159">
        <v>19.928535494924482</v>
      </c>
      <c r="R40" s="159">
        <v>17.996533675357917</v>
      </c>
      <c r="S40" s="159">
        <v>16.65038048799903</v>
      </c>
      <c r="T40" s="159">
        <v>17.788135725371937</v>
      </c>
      <c r="U40" s="159">
        <v>16.031745686231595</v>
      </c>
      <c r="V40" s="181">
        <v>15.254863462959976</v>
      </c>
      <c r="W40" s="191">
        <v>15.408449500637259</v>
      </c>
      <c r="X40" s="191">
        <v>14.945630755575548</v>
      </c>
      <c r="Y40" s="191">
        <v>14.602793030602745</v>
      </c>
      <c r="Z40" s="181">
        <v>14.697273920594791</v>
      </c>
      <c r="AA40" s="181">
        <v>14.785795629137358</v>
      </c>
    </row>
    <row r="41" spans="2:27" ht="14.25" x14ac:dyDescent="0.25">
      <c r="B41" s="175" t="s">
        <v>272</v>
      </c>
      <c r="C41" s="66"/>
      <c r="D41" s="66"/>
      <c r="E41" s="66"/>
      <c r="F41" s="189">
        <f>F38/F40</f>
        <v>0.18069233500314782</v>
      </c>
      <c r="G41" s="189">
        <f t="shared" ref="G41:AA41" si="1">G38/G40</f>
        <v>0.24353781074605096</v>
      </c>
      <c r="H41" s="189">
        <f t="shared" si="1"/>
        <v>0.25949172408042281</v>
      </c>
      <c r="I41" s="189">
        <f t="shared" si="1"/>
        <v>0.26104446249261493</v>
      </c>
      <c r="J41" s="189">
        <f t="shared" si="1"/>
        <v>0.24477012129396206</v>
      </c>
      <c r="K41" s="189">
        <f t="shared" si="1"/>
        <v>0.21965903940841494</v>
      </c>
      <c r="L41" s="189">
        <f t="shared" si="1"/>
        <v>0.25728776886659666</v>
      </c>
      <c r="M41" s="189">
        <f t="shared" si="1"/>
        <v>0.25465893912067356</v>
      </c>
      <c r="N41" s="189">
        <f t="shared" si="1"/>
        <v>0.25729287110944704</v>
      </c>
      <c r="O41" s="189">
        <f t="shared" si="1"/>
        <v>0.26223607491291318</v>
      </c>
      <c r="P41" s="189">
        <f t="shared" si="1"/>
        <v>0.24705741114137092</v>
      </c>
      <c r="Q41" s="189">
        <f t="shared" si="1"/>
        <v>0.23579340771505028</v>
      </c>
      <c r="R41" s="189">
        <f t="shared" si="1"/>
        <v>0.23597382803985159</v>
      </c>
      <c r="S41" s="189">
        <f t="shared" si="1"/>
        <v>0.23878196756903888</v>
      </c>
      <c r="T41" s="189">
        <f t="shared" si="1"/>
        <v>0.20070134013337484</v>
      </c>
      <c r="U41" s="189">
        <f t="shared" si="1"/>
        <v>0.19859421178245207</v>
      </c>
      <c r="V41" s="189">
        <f t="shared" si="1"/>
        <v>0.19790907263251975</v>
      </c>
      <c r="W41" s="189">
        <f t="shared" si="1"/>
        <v>0.1830018891475344</v>
      </c>
      <c r="X41" s="189">
        <f t="shared" si="1"/>
        <v>0.18250397122767179</v>
      </c>
      <c r="Y41" s="189">
        <f t="shared" si="1"/>
        <v>0.18085622527418463</v>
      </c>
      <c r="Z41" s="189">
        <f t="shared" si="1"/>
        <v>0.17779486481791301</v>
      </c>
      <c r="AA41" s="189">
        <f t="shared" si="1"/>
        <v>0.1782245376493814</v>
      </c>
    </row>
    <row r="42" spans="2:27" x14ac:dyDescent="0.2">
      <c r="B42" s="174"/>
      <c r="C42" s="63"/>
      <c r="D42" s="63"/>
      <c r="E42" s="63"/>
      <c r="F42" s="244"/>
      <c r="G42" s="244"/>
      <c r="H42" s="244"/>
      <c r="I42" s="244"/>
      <c r="J42" s="244"/>
      <c r="K42" s="244"/>
      <c r="L42" s="244"/>
      <c r="M42" s="244"/>
      <c r="N42" s="244"/>
      <c r="O42" s="244"/>
      <c r="P42" s="244"/>
      <c r="Q42" s="244"/>
      <c r="R42" s="244"/>
      <c r="S42" s="244"/>
      <c r="T42" s="244"/>
      <c r="U42" s="244"/>
      <c r="V42" s="244"/>
      <c r="W42" s="244"/>
      <c r="X42" s="244"/>
      <c r="Y42" s="244"/>
      <c r="Z42" s="244"/>
    </row>
    <row r="43" spans="2:27" ht="14.25" x14ac:dyDescent="0.25">
      <c r="B43" s="174" t="s">
        <v>348</v>
      </c>
      <c r="C43" s="63"/>
      <c r="D43" s="63"/>
      <c r="E43" s="63"/>
      <c r="F43" s="63"/>
      <c r="G43" s="63"/>
      <c r="H43" s="63"/>
      <c r="I43" s="63"/>
      <c r="J43" s="63"/>
      <c r="K43" s="63"/>
      <c r="L43" s="63"/>
      <c r="M43" s="63"/>
      <c r="N43" s="63"/>
      <c r="O43" s="63"/>
      <c r="P43" s="63"/>
      <c r="Q43" s="63"/>
      <c r="R43" s="63"/>
      <c r="S43" s="63"/>
      <c r="T43" s="63"/>
      <c r="U43" s="63"/>
      <c r="V43" s="63"/>
    </row>
    <row r="44" spans="2:27" ht="17.25" x14ac:dyDescent="0.25">
      <c r="B44" s="147"/>
      <c r="C44" s="154" t="s">
        <v>198</v>
      </c>
      <c r="D44" s="154"/>
      <c r="E44" s="154"/>
      <c r="F44" s="158">
        <v>2.5624461425361336</v>
      </c>
      <c r="G44" s="158">
        <v>2.980174027605901</v>
      </c>
      <c r="H44" s="158">
        <v>2.8338715737808271</v>
      </c>
      <c r="I44" s="158">
        <v>2.7636618538341553</v>
      </c>
      <c r="J44" s="158">
        <v>2.3890020195761212</v>
      </c>
      <c r="K44" s="158">
        <v>2.3172502636567835</v>
      </c>
      <c r="L44" s="158">
        <v>2.2258750507645582</v>
      </c>
      <c r="M44" s="158">
        <v>2.1723842529529289</v>
      </c>
      <c r="N44" s="158">
        <v>2.1088228483086828</v>
      </c>
      <c r="O44" s="158">
        <v>2.0524548748740727</v>
      </c>
      <c r="P44" s="158">
        <v>2.0088111209048956</v>
      </c>
      <c r="Q44" s="158">
        <v>1.9480682734741994</v>
      </c>
      <c r="R44" s="158">
        <v>1.851509165785018</v>
      </c>
      <c r="S44" s="158">
        <v>1.7613874825797329</v>
      </c>
      <c r="T44" s="158">
        <v>1.7047429835454393</v>
      </c>
      <c r="U44" s="158">
        <v>1.5504916786182203</v>
      </c>
      <c r="V44" s="158">
        <v>1.4770822364382661</v>
      </c>
      <c r="W44" s="190">
        <v>1.3853753246928147</v>
      </c>
      <c r="X44" s="190">
        <v>1.303905091705311</v>
      </c>
      <c r="Y44" s="190">
        <v>1.2446450150757127</v>
      </c>
      <c r="Z44" s="190">
        <v>1.1846084555313139</v>
      </c>
      <c r="AA44" s="190">
        <v>1.1657130067550638</v>
      </c>
    </row>
    <row r="45" spans="2:27" ht="15" x14ac:dyDescent="0.25">
      <c r="B45" s="147"/>
      <c r="C45" s="230" t="s">
        <v>319</v>
      </c>
      <c r="D45" s="165" t="s">
        <v>320</v>
      </c>
      <c r="E45" s="154" t="s">
        <v>190</v>
      </c>
      <c r="F45" s="158">
        <v>0.28655908948024933</v>
      </c>
      <c r="G45" s="158">
        <v>0.2780964177610325</v>
      </c>
      <c r="H45" s="158">
        <v>0.21433562707158843</v>
      </c>
      <c r="I45" s="158">
        <v>0.18900775124391483</v>
      </c>
      <c r="J45" s="158">
        <v>0.15037711027739636</v>
      </c>
      <c r="K45" s="158">
        <v>0.13449259959353721</v>
      </c>
      <c r="L45" s="158">
        <v>0.12335731859762425</v>
      </c>
      <c r="M45" s="158">
        <v>0.11434130797450362</v>
      </c>
      <c r="N45" s="158">
        <v>9.5018749840917849E-2</v>
      </c>
      <c r="O45" s="158">
        <v>8.6342775954102335E-2</v>
      </c>
      <c r="P45" s="158">
        <v>8.2562796535862806E-2</v>
      </c>
      <c r="Q45" s="158">
        <v>7.7980354371937802E-2</v>
      </c>
      <c r="R45" s="158">
        <v>6.4471076596107929E-2</v>
      </c>
      <c r="S45" s="158">
        <v>5.9168252578442118E-2</v>
      </c>
      <c r="T45" s="158">
        <v>5.607200280374125E-2</v>
      </c>
      <c r="U45" s="158">
        <v>4.8034181907425401E-2</v>
      </c>
      <c r="V45" s="158">
        <v>4.27062356352058E-2</v>
      </c>
      <c r="W45" s="158">
        <v>4.0350287637615299E-2</v>
      </c>
      <c r="X45" s="158">
        <v>3.5406795128264147E-2</v>
      </c>
      <c r="Y45" s="158">
        <v>2.8990167731781848E-2</v>
      </c>
      <c r="Z45" s="158">
        <v>2.347211298810746E-2</v>
      </c>
      <c r="AA45" s="158">
        <v>2.0691878062660689E-2</v>
      </c>
    </row>
    <row r="46" spans="2:27" ht="15" x14ac:dyDescent="0.25">
      <c r="B46" s="147"/>
      <c r="D46" s="165" t="s">
        <v>321</v>
      </c>
      <c r="E46" s="154" t="s">
        <v>148</v>
      </c>
      <c r="F46" s="158">
        <v>0.4899475944600713</v>
      </c>
      <c r="G46" s="158">
        <v>0.74723698011518491</v>
      </c>
      <c r="H46" s="158">
        <v>0.72159037240305368</v>
      </c>
      <c r="I46" s="158">
        <v>0.71480487177443508</v>
      </c>
      <c r="J46" s="158">
        <v>0.58673449393524413</v>
      </c>
      <c r="K46" s="158">
        <v>0.56604329552982913</v>
      </c>
      <c r="L46" s="158">
        <v>0.5426155302285175</v>
      </c>
      <c r="M46" s="158">
        <v>0.52149215383880998</v>
      </c>
      <c r="N46" s="158">
        <v>0.50783548904116527</v>
      </c>
      <c r="O46" s="158">
        <v>0.49937101694696084</v>
      </c>
      <c r="P46" s="158">
        <v>0.49407351558245416</v>
      </c>
      <c r="Q46" s="158">
        <v>0.47655911955708263</v>
      </c>
      <c r="R46" s="158">
        <v>0.48792660277264355</v>
      </c>
      <c r="S46" s="158">
        <v>0.48241192232858937</v>
      </c>
      <c r="T46" s="158">
        <v>0.45134619854051666</v>
      </c>
      <c r="U46" s="158">
        <v>0.38027049368630506</v>
      </c>
      <c r="V46" s="158">
        <v>0.36373270227986149</v>
      </c>
      <c r="W46" s="158">
        <v>0.33031097044840474</v>
      </c>
      <c r="X46" s="158">
        <v>0.29381599078698972</v>
      </c>
      <c r="Y46" s="158">
        <v>0.27589291851206321</v>
      </c>
      <c r="Z46" s="158">
        <v>0.24822948329442407</v>
      </c>
      <c r="AA46" s="158">
        <v>0.22942273268545399</v>
      </c>
    </row>
    <row r="47" spans="2:27" ht="15" x14ac:dyDescent="0.25">
      <c r="B47" s="147"/>
      <c r="D47" s="165" t="s">
        <v>322</v>
      </c>
      <c r="E47" s="154" t="s">
        <v>31</v>
      </c>
      <c r="F47" s="158">
        <v>0.74522440365653275</v>
      </c>
      <c r="G47" s="158">
        <v>0.6484691619379801</v>
      </c>
      <c r="H47" s="158">
        <v>0.54023472016968022</v>
      </c>
      <c r="I47" s="158">
        <v>0.49685450971251882</v>
      </c>
      <c r="J47" s="158">
        <v>0.42939955167406429</v>
      </c>
      <c r="K47" s="158">
        <v>0.39422534233737028</v>
      </c>
      <c r="L47" s="158">
        <v>0.36196665811842288</v>
      </c>
      <c r="M47" s="158">
        <v>0.34535103787068511</v>
      </c>
      <c r="N47" s="158">
        <v>0.33078076698894199</v>
      </c>
      <c r="O47" s="158">
        <v>0.31257359077472113</v>
      </c>
      <c r="P47" s="158">
        <v>0.29876283231936218</v>
      </c>
      <c r="Q47" s="158">
        <v>0.2767407673069196</v>
      </c>
      <c r="R47" s="158">
        <v>0.2293117634209689</v>
      </c>
      <c r="S47" s="158">
        <v>0.18595694136424365</v>
      </c>
      <c r="T47" s="158">
        <v>0.17151182467246734</v>
      </c>
      <c r="U47" s="158">
        <v>0.15033191226906273</v>
      </c>
      <c r="V47" s="158">
        <v>0.1332991698161678</v>
      </c>
      <c r="W47" s="158">
        <v>0.11390244129898319</v>
      </c>
      <c r="X47" s="158">
        <v>9.4464575338384482E-2</v>
      </c>
      <c r="Y47" s="158">
        <v>7.5193088572858072E-2</v>
      </c>
      <c r="Z47" s="158">
        <v>5.7261384318605127E-2</v>
      </c>
      <c r="AA47" s="158">
        <v>4.4066765267529853E-2</v>
      </c>
    </row>
    <row r="48" spans="2:27" ht="15" x14ac:dyDescent="0.25">
      <c r="B48" s="147"/>
      <c r="E48" s="154" t="s">
        <v>191</v>
      </c>
      <c r="F48" s="158">
        <v>0.48815077449591293</v>
      </c>
      <c r="G48" s="158">
        <v>0.73400222324361775</v>
      </c>
      <c r="H48" s="158">
        <v>0.74735308905779108</v>
      </c>
      <c r="I48" s="158">
        <v>0.74339926094088837</v>
      </c>
      <c r="J48" s="158">
        <v>0.6072277438804039</v>
      </c>
      <c r="K48" s="158">
        <v>0.60286889513579145</v>
      </c>
      <c r="L48" s="158">
        <v>0.55867028065361568</v>
      </c>
      <c r="M48" s="158">
        <v>0.54032566186019182</v>
      </c>
      <c r="N48" s="158">
        <v>0.51468026343516493</v>
      </c>
      <c r="O48" s="158">
        <v>0.49252592813273277</v>
      </c>
      <c r="P48" s="158">
        <v>0.45264024719355556</v>
      </c>
      <c r="Q48" s="158">
        <v>0.42485077398202564</v>
      </c>
      <c r="R48" s="158">
        <v>0.38329840807851384</v>
      </c>
      <c r="S48" s="158">
        <v>0.35876550262561269</v>
      </c>
      <c r="T48" s="158">
        <v>0.3594116846600881</v>
      </c>
      <c r="U48" s="158">
        <v>0.31131943811573731</v>
      </c>
      <c r="V48" s="158">
        <v>0.27877247385537229</v>
      </c>
      <c r="W48" s="158">
        <v>0.2379138463684321</v>
      </c>
      <c r="X48" s="158">
        <v>0.20473773688797872</v>
      </c>
      <c r="Y48" s="158">
        <v>0.18125048047364592</v>
      </c>
      <c r="Z48" s="158">
        <v>0.15729135542814932</v>
      </c>
      <c r="AA48" s="158">
        <v>0.13634989093796859</v>
      </c>
    </row>
    <row r="49" spans="1:27" ht="15" x14ac:dyDescent="0.25">
      <c r="B49" s="147"/>
      <c r="C49" s="154"/>
      <c r="E49" s="154" t="s">
        <v>192</v>
      </c>
      <c r="F49" s="158">
        <v>7.4103518448288119E-3</v>
      </c>
      <c r="G49" s="158">
        <v>4.7833737216291198E-3</v>
      </c>
      <c r="H49" s="158">
        <v>4.6341895889147645E-3</v>
      </c>
      <c r="I49" s="158">
        <v>5.202357974262899E-3</v>
      </c>
      <c r="J49" s="158">
        <v>4.9651574702632411E-3</v>
      </c>
      <c r="K49" s="158">
        <v>4.8947068042616525E-3</v>
      </c>
      <c r="L49" s="158">
        <v>5.1792653098909954E-3</v>
      </c>
      <c r="M49" s="158">
        <v>5.5063186276234537E-3</v>
      </c>
      <c r="N49" s="158">
        <v>4.884464681071737E-3</v>
      </c>
      <c r="O49" s="158">
        <v>4.3893470751893713E-3</v>
      </c>
      <c r="P49" s="158">
        <v>3.8274015685819361E-3</v>
      </c>
      <c r="Q49" s="158">
        <v>3.6403698286158058E-3</v>
      </c>
      <c r="R49" s="158">
        <v>3.2556835075572138E-3</v>
      </c>
      <c r="S49" s="158">
        <v>3.0593905479409733E-3</v>
      </c>
      <c r="T49" s="158">
        <v>2.5235663526618304E-3</v>
      </c>
      <c r="U49" s="158">
        <v>2.4490507885757619E-3</v>
      </c>
      <c r="V49" s="158">
        <v>2.2547195895798251E-3</v>
      </c>
      <c r="W49" s="158">
        <v>2.1084015470956481E-3</v>
      </c>
      <c r="X49" s="158">
        <v>2.0393114587947468E-3</v>
      </c>
      <c r="Y49" s="158">
        <v>1.833290366550634E-3</v>
      </c>
      <c r="Z49" s="158">
        <v>1.6481186886639699E-3</v>
      </c>
      <c r="AA49" s="158">
        <v>1.5147164438245161E-3</v>
      </c>
    </row>
    <row r="50" spans="1:27" x14ac:dyDescent="0.2">
      <c r="B50" s="63"/>
      <c r="D50" s="115" t="s">
        <v>323</v>
      </c>
      <c r="F50" s="158">
        <v>0.18814040690478157</v>
      </c>
      <c r="G50" s="158">
        <v>0.19545294168132799</v>
      </c>
      <c r="H50" s="158">
        <v>0.20874667007302769</v>
      </c>
      <c r="I50" s="158">
        <v>0.21164321302678252</v>
      </c>
      <c r="J50" s="158">
        <v>0.21061806384650181</v>
      </c>
      <c r="K50" s="158">
        <v>0.21213562801261338</v>
      </c>
      <c r="L50" s="158">
        <v>0.21866444194941007</v>
      </c>
      <c r="M50" s="158">
        <v>0.22259947978377909</v>
      </c>
      <c r="N50" s="158">
        <v>0.22629011681689482</v>
      </c>
      <c r="O50" s="158">
        <v>0.22676236613732817</v>
      </c>
      <c r="P50" s="158">
        <v>0.2339876646395358</v>
      </c>
      <c r="Q50" s="158">
        <v>0.23792299702132852</v>
      </c>
      <c r="R50" s="158">
        <v>0.23619118096201164</v>
      </c>
      <c r="S50" s="158">
        <v>0.23198003655887628</v>
      </c>
      <c r="T50" s="158">
        <v>0.22915035609215162</v>
      </c>
      <c r="U50" s="158">
        <v>0.22690113364988929</v>
      </c>
      <c r="V50" s="158">
        <v>0.22689040604025576</v>
      </c>
      <c r="W50" s="190">
        <v>0.22872316105845883</v>
      </c>
      <c r="X50" s="190">
        <v>0.23244387652280771</v>
      </c>
      <c r="Y50" s="190">
        <v>0.234906414820198</v>
      </c>
      <c r="Z50" s="190">
        <v>0.23978734441070093</v>
      </c>
      <c r="AA50" s="190">
        <v>0.24728326131175515</v>
      </c>
    </row>
    <row r="51" spans="1:27" x14ac:dyDescent="0.2">
      <c r="B51" s="63"/>
      <c r="D51" s="115" t="s">
        <v>324</v>
      </c>
      <c r="F51" s="158">
        <v>0.35520972626654956</v>
      </c>
      <c r="G51" s="158">
        <v>0.3710203396881307</v>
      </c>
      <c r="H51" s="158">
        <v>0.39562773130364248</v>
      </c>
      <c r="I51" s="158">
        <v>0.40132539671244583</v>
      </c>
      <c r="J51" s="158">
        <v>0.39819617639449312</v>
      </c>
      <c r="K51" s="158">
        <v>0.40100190483996517</v>
      </c>
      <c r="L51" s="158">
        <v>0.41369446269807353</v>
      </c>
      <c r="M51" s="158">
        <v>0.42065432919811641</v>
      </c>
      <c r="N51" s="158">
        <v>0.42751593236931323</v>
      </c>
      <c r="O51" s="158">
        <v>0.42870390657307422</v>
      </c>
      <c r="P51" s="158">
        <v>0.44141652603501008</v>
      </c>
      <c r="Q51" s="158">
        <v>0.44873143518116743</v>
      </c>
      <c r="R51" s="158">
        <v>0.44568178266691877</v>
      </c>
      <c r="S51" s="158">
        <v>0.43868102429631806</v>
      </c>
      <c r="T51" s="158">
        <v>0.43350053369372515</v>
      </c>
      <c r="U51" s="158">
        <v>0.43005215079616677</v>
      </c>
      <c r="V51" s="158">
        <v>0.42837286484779979</v>
      </c>
      <c r="W51" s="190">
        <v>0.43112382972830227</v>
      </c>
      <c r="X51" s="190">
        <v>0.44008996742582174</v>
      </c>
      <c r="Y51" s="190">
        <v>0.44572448899499506</v>
      </c>
      <c r="Z51" s="190">
        <v>0.45613808025751912</v>
      </c>
      <c r="AA51" s="190">
        <v>0.48552344265372804</v>
      </c>
    </row>
    <row r="52" spans="1:27" x14ac:dyDescent="0.2">
      <c r="B52" s="63"/>
      <c r="C52" s="154" t="s">
        <v>18</v>
      </c>
      <c r="D52" s="154"/>
      <c r="E52" s="154"/>
      <c r="F52" s="158">
        <v>8.6197422413682098E-2</v>
      </c>
      <c r="G52" s="158">
        <v>9.8636327248428718E-2</v>
      </c>
      <c r="H52" s="158">
        <v>0.1118584913437909</v>
      </c>
      <c r="I52" s="158">
        <v>0.1150566096209628</v>
      </c>
      <c r="J52" s="158">
        <v>0.11709408195247739</v>
      </c>
      <c r="K52" s="158">
        <v>0.11022287329452769</v>
      </c>
      <c r="L52" s="158">
        <v>0.1023825284669289</v>
      </c>
      <c r="M52" s="158">
        <v>9.8989148172605693E-2</v>
      </c>
      <c r="N52" s="158">
        <v>9.6191808824404007E-2</v>
      </c>
      <c r="O52" s="158">
        <v>9.8654555132723781E-2</v>
      </c>
      <c r="P52" s="158">
        <v>9.7988297717621714E-2</v>
      </c>
      <c r="Q52" s="158">
        <v>9.3994628299484725E-2</v>
      </c>
      <c r="R52" s="158">
        <v>9.6247767135619527E-2</v>
      </c>
      <c r="S52" s="158">
        <v>9.9257557923080914E-2</v>
      </c>
      <c r="T52" s="158">
        <v>9.9107541777296415E-2</v>
      </c>
      <c r="U52" s="158">
        <v>0.1040360078136732</v>
      </c>
      <c r="V52" s="158">
        <v>0.10204965023522397</v>
      </c>
      <c r="W52" s="190">
        <v>0.10145726886017993</v>
      </c>
      <c r="X52" s="190">
        <v>9.8256089799966528E-2</v>
      </c>
      <c r="Y52" s="190">
        <v>9.6529987370487041E-2</v>
      </c>
      <c r="Z52" s="190">
        <v>9.5919752834578223E-2</v>
      </c>
      <c r="AA52" s="190">
        <v>9.5480894284329543E-2</v>
      </c>
    </row>
    <row r="53" spans="1:27" ht="17.25" x14ac:dyDescent="0.25">
      <c r="B53" s="63"/>
      <c r="C53" s="154" t="s">
        <v>199</v>
      </c>
      <c r="D53" s="154"/>
      <c r="E53" s="154"/>
      <c r="F53" s="158">
        <v>1.409160278122998E-2</v>
      </c>
      <c r="G53" s="158">
        <v>1.1370458571566967E-2</v>
      </c>
      <c r="H53" s="158">
        <v>1.374177567577993E-2</v>
      </c>
      <c r="I53" s="158">
        <v>1.4376291370608979E-2</v>
      </c>
      <c r="J53" s="158">
        <v>1.4266786557965995E-2</v>
      </c>
      <c r="K53" s="158">
        <v>1.3833771810799554E-2</v>
      </c>
      <c r="L53" s="158">
        <v>1.3488803811966894E-2</v>
      </c>
      <c r="M53" s="158">
        <v>1.3462148847716626E-2</v>
      </c>
      <c r="N53" s="158">
        <v>1.3153050324127235E-2</v>
      </c>
      <c r="O53" s="158">
        <v>1.3790775596903606E-2</v>
      </c>
      <c r="P53" s="158">
        <v>1.3528635004351506E-2</v>
      </c>
      <c r="Q53" s="158">
        <v>1.3025478107095118E-2</v>
      </c>
      <c r="R53" s="158">
        <v>1.2165238375166972E-2</v>
      </c>
      <c r="S53" s="158">
        <v>1.0646615134372941E-2</v>
      </c>
      <c r="T53" s="158">
        <v>1.0094780574852562E-2</v>
      </c>
      <c r="U53" s="158">
        <v>1.0413965097815144E-2</v>
      </c>
      <c r="V53" s="158">
        <v>1.0197370637671743E-2</v>
      </c>
      <c r="W53" s="190">
        <v>1.0086191694301494E-2</v>
      </c>
      <c r="X53" s="190">
        <v>9.8852146670167524E-3</v>
      </c>
      <c r="Y53" s="190">
        <v>9.560248515013095E-3</v>
      </c>
      <c r="Z53" s="190">
        <v>9.520196351792052E-3</v>
      </c>
      <c r="AA53" s="190">
        <v>9.7981173622278643E-3</v>
      </c>
    </row>
    <row r="54" spans="1:27" ht="17.25" x14ac:dyDescent="0.25">
      <c r="B54" s="63"/>
      <c r="C54" s="154" t="s">
        <v>350</v>
      </c>
      <c r="D54" s="154"/>
      <c r="E54" s="154"/>
      <c r="F54" s="158">
        <v>3.8004615449757857</v>
      </c>
      <c r="G54" s="158">
        <v>3.4944267642560733</v>
      </c>
      <c r="H54" s="158">
        <v>3.1866723288032088</v>
      </c>
      <c r="I54" s="158">
        <v>3.1260401788658192</v>
      </c>
      <c r="J54" s="158">
        <v>2.7916605538069206</v>
      </c>
      <c r="K54" s="158">
        <v>2.4736374449387952</v>
      </c>
      <c r="L54" s="158">
        <v>2.6448556525476401</v>
      </c>
      <c r="M54" s="158">
        <v>2.5152781156219413</v>
      </c>
      <c r="N54" s="158">
        <v>2.5094973531795057</v>
      </c>
      <c r="O54" s="158">
        <v>2.5250747844057138</v>
      </c>
      <c r="P54" s="158">
        <v>2.2343949161559942</v>
      </c>
      <c r="Q54" s="158">
        <v>1.8443288555818493</v>
      </c>
      <c r="R54" s="158">
        <v>1.5223691067202418</v>
      </c>
      <c r="S54" s="158">
        <v>1.3690046972909966</v>
      </c>
      <c r="T54" s="158">
        <v>1.0536806097081415</v>
      </c>
      <c r="U54" s="158">
        <v>0.84148618649454121</v>
      </c>
      <c r="V54" s="158">
        <v>0.76914140586537783</v>
      </c>
      <c r="W54" s="190">
        <v>0.67523440753312713</v>
      </c>
      <c r="X54" s="190">
        <v>0.66935170192544891</v>
      </c>
      <c r="Y54" s="190">
        <v>0.65360648363704843</v>
      </c>
      <c r="Z54" s="190">
        <v>0.67734976986070894</v>
      </c>
      <c r="AA54" s="190">
        <v>0.69059689550749792</v>
      </c>
    </row>
    <row r="55" spans="1:27" ht="17.25" x14ac:dyDescent="0.25">
      <c r="C55" s="154" t="s">
        <v>200</v>
      </c>
      <c r="D55" s="154"/>
      <c r="E55" s="154"/>
      <c r="F55" s="158">
        <v>0.16599217791872278</v>
      </c>
      <c r="G55" s="158">
        <v>0.1447948970609067</v>
      </c>
      <c r="H55" s="158">
        <v>0.1351407665113957</v>
      </c>
      <c r="I55" s="158">
        <v>0.1342181757557088</v>
      </c>
      <c r="J55" s="158">
        <v>0.13178341091362578</v>
      </c>
      <c r="K55" s="158">
        <v>0.13288034112061159</v>
      </c>
      <c r="L55" s="158">
        <v>0.13041607040971842</v>
      </c>
      <c r="M55" s="158">
        <v>0.13105046450485469</v>
      </c>
      <c r="N55" s="158">
        <v>0.13398150635916808</v>
      </c>
      <c r="O55" s="158">
        <v>0.12913609615177851</v>
      </c>
      <c r="P55" s="158">
        <v>0.13261228228281929</v>
      </c>
      <c r="Q55" s="158">
        <v>0.1307778322397557</v>
      </c>
      <c r="R55" s="158">
        <v>0.11794316946805419</v>
      </c>
      <c r="S55" s="158">
        <v>0.10682193309758699</v>
      </c>
      <c r="T55" s="158">
        <v>9.7841051070300916E-2</v>
      </c>
      <c r="U55" s="158">
        <v>9.0399867519224381E-2</v>
      </c>
      <c r="V55" s="158">
        <v>8.0347795360141305E-2</v>
      </c>
      <c r="W55" s="190">
        <v>7.003578307204146E-2</v>
      </c>
      <c r="X55" s="190">
        <v>5.9512018435322514E-2</v>
      </c>
      <c r="Y55" s="190">
        <v>4.5301114832136696E-2</v>
      </c>
      <c r="Z55" s="190">
        <v>4.1160856407438155E-2</v>
      </c>
      <c r="AA55" s="190">
        <v>3.5120960529490527E-2</v>
      </c>
    </row>
    <row r="56" spans="1:27" x14ac:dyDescent="0.2">
      <c r="C56" s="174" t="s">
        <v>194</v>
      </c>
      <c r="D56" s="174"/>
      <c r="E56" s="231"/>
      <c r="F56" s="181">
        <v>6.6291888906255547</v>
      </c>
      <c r="G56" s="181">
        <v>6.7294024747428764</v>
      </c>
      <c r="H56" s="181">
        <v>6.2812849361150018</v>
      </c>
      <c r="I56" s="181">
        <v>6.153353109447254</v>
      </c>
      <c r="J56" s="181">
        <v>5.4438068528071124</v>
      </c>
      <c r="K56" s="181">
        <v>5.0478246948215162</v>
      </c>
      <c r="L56" s="181">
        <v>5.1170181060008124</v>
      </c>
      <c r="M56" s="181">
        <v>4.9311641301000453</v>
      </c>
      <c r="N56" s="181">
        <v>4.8616465669958888</v>
      </c>
      <c r="O56" s="181">
        <v>4.8191110861611923</v>
      </c>
      <c r="P56" s="181">
        <v>4.487335252065682</v>
      </c>
      <c r="Q56" s="181">
        <v>4.0301950677023841</v>
      </c>
      <c r="R56" s="181">
        <v>3.6002344474840999</v>
      </c>
      <c r="S56" s="181">
        <v>3.3471182860257702</v>
      </c>
      <c r="T56" s="181">
        <v>2.9654669666760305</v>
      </c>
      <c r="U56" s="181">
        <v>2.5968277055434754</v>
      </c>
      <c r="V56" s="181">
        <v>2.4388184585366814</v>
      </c>
      <c r="W56" s="181">
        <v>2.2421889758524642</v>
      </c>
      <c r="X56" s="181">
        <v>2.1409101165330653</v>
      </c>
      <c r="Y56" s="181">
        <v>2.049642849430398</v>
      </c>
      <c r="Z56" s="181">
        <v>2.0085590309858317</v>
      </c>
      <c r="AA56" s="181">
        <v>1.9967098744386094</v>
      </c>
    </row>
    <row r="57" spans="1:27" x14ac:dyDescent="0.2">
      <c r="B57" s="174" t="s">
        <v>195</v>
      </c>
      <c r="C57" s="63"/>
      <c r="D57" s="63"/>
      <c r="E57" s="63"/>
      <c r="F57" s="180">
        <v>19.323455452034558</v>
      </c>
      <c r="G57" s="180">
        <v>12.854225727714979</v>
      </c>
      <c r="H57" s="180">
        <v>11.121297875510384</v>
      </c>
      <c r="I57" s="180">
        <v>10.986466974648112</v>
      </c>
      <c r="J57" s="180">
        <v>10.111099494227913</v>
      </c>
      <c r="K57" s="180">
        <v>10.588531058473972</v>
      </c>
      <c r="L57" s="180">
        <v>8.5155307682002075</v>
      </c>
      <c r="M57" s="180">
        <v>7.9489775525921775</v>
      </c>
      <c r="N57" s="180">
        <v>7.9781016131814866</v>
      </c>
      <c r="O57" s="180">
        <v>7.9828700853586012</v>
      </c>
      <c r="P57" s="180">
        <v>8.2676010351321967</v>
      </c>
      <c r="Q57" s="180">
        <v>8.0017574469468187</v>
      </c>
      <c r="R57" s="180">
        <v>7.4575822546247448</v>
      </c>
      <c r="S57" s="180">
        <v>6.9526839783111125</v>
      </c>
      <c r="T57" s="180">
        <v>7.7298605016642181</v>
      </c>
      <c r="U57" s="180">
        <v>6.8362059521732554</v>
      </c>
      <c r="V57" s="180">
        <v>6.8270777379257801</v>
      </c>
      <c r="W57" s="180">
        <v>6.7275290061325048</v>
      </c>
      <c r="X57" s="180">
        <v>6.4089353062552821</v>
      </c>
      <c r="Y57" s="180">
        <v>6.416644322109283</v>
      </c>
      <c r="Z57" s="180">
        <v>6.3956826841033978</v>
      </c>
      <c r="AA57" s="180">
        <v>6.324530422787582</v>
      </c>
    </row>
    <row r="58" spans="1:27" x14ac:dyDescent="0.2">
      <c r="B58" s="174" t="s">
        <v>196</v>
      </c>
      <c r="C58" s="63"/>
      <c r="D58" s="63"/>
      <c r="E58" s="63"/>
      <c r="F58" s="180">
        <v>25.952644342660111</v>
      </c>
      <c r="G58" s="180">
        <v>19.583628202457856</v>
      </c>
      <c r="H58" s="180">
        <v>17.402582811625386</v>
      </c>
      <c r="I58" s="180">
        <v>17.139820084095366</v>
      </c>
      <c r="J58" s="180">
        <v>15.554906347035026</v>
      </c>
      <c r="K58" s="180">
        <v>15.636355753295488</v>
      </c>
      <c r="L58" s="180">
        <v>13.632548874201021</v>
      </c>
      <c r="M58" s="180">
        <v>12.880141682692223</v>
      </c>
      <c r="N58" s="180">
        <v>12.839748180177375</v>
      </c>
      <c r="O58" s="180">
        <v>12.801981171519794</v>
      </c>
      <c r="P58" s="180">
        <v>12.754936287197879</v>
      </c>
      <c r="Q58" s="180">
        <v>12.031952514649204</v>
      </c>
      <c r="R58" s="180">
        <v>11.057816702108845</v>
      </c>
      <c r="S58" s="180">
        <v>10.299802264336883</v>
      </c>
      <c r="T58" s="180">
        <v>10.695327468340249</v>
      </c>
      <c r="U58" s="180">
        <v>9.4330336577167309</v>
      </c>
      <c r="V58" s="180">
        <v>9.265896196462462</v>
      </c>
      <c r="W58" s="180">
        <v>8.9697179819849691</v>
      </c>
      <c r="X58" s="180">
        <v>8.5498454227883478</v>
      </c>
      <c r="Y58" s="180">
        <v>8.4662871715396815</v>
      </c>
      <c r="Z58" s="180">
        <v>8.4042417150892295</v>
      </c>
      <c r="AA58" s="180">
        <v>8.3212402972261916</v>
      </c>
    </row>
    <row r="59" spans="1:27" ht="14.25" x14ac:dyDescent="0.25">
      <c r="B59" s="175" t="s">
        <v>349</v>
      </c>
      <c r="C59" s="66"/>
      <c r="D59" s="66"/>
      <c r="E59" s="66"/>
      <c r="F59" s="189">
        <f>F56/F58</f>
        <v>0.25543404375671691</v>
      </c>
      <c r="G59" s="189">
        <f t="shared" ref="G59:AA59" si="2">G56/G58</f>
        <v>0.34362388854473341</v>
      </c>
      <c r="H59" s="189">
        <f t="shared" si="2"/>
        <v>0.36093981014811993</v>
      </c>
      <c r="I59" s="189">
        <f t="shared" si="2"/>
        <v>0.35900920075334769</v>
      </c>
      <c r="J59" s="189">
        <f t="shared" si="2"/>
        <v>0.34997361805683741</v>
      </c>
      <c r="K59" s="189">
        <f t="shared" si="2"/>
        <v>0.32282616067734621</v>
      </c>
      <c r="L59" s="189">
        <f t="shared" si="2"/>
        <v>0.37535299915077047</v>
      </c>
      <c r="M59" s="189">
        <f t="shared" si="2"/>
        <v>0.38285014649538601</v>
      </c>
      <c r="N59" s="189">
        <f t="shared" si="2"/>
        <v>0.37864033614783305</v>
      </c>
      <c r="O59" s="189">
        <f t="shared" si="2"/>
        <v>0.3764347893966703</v>
      </c>
      <c r="P59" s="189">
        <f t="shared" si="2"/>
        <v>0.35181165558385558</v>
      </c>
      <c r="Q59" s="189">
        <f t="shared" si="2"/>
        <v>0.33495769392336949</v>
      </c>
      <c r="R59" s="189">
        <f t="shared" si="2"/>
        <v>0.32558275692863459</v>
      </c>
      <c r="S59" s="189">
        <f t="shared" si="2"/>
        <v>0.32496917903125033</v>
      </c>
      <c r="T59" s="189">
        <f t="shared" si="2"/>
        <v>0.27726752410847177</v>
      </c>
      <c r="U59" s="189">
        <f t="shared" si="2"/>
        <v>0.27529083429264883</v>
      </c>
      <c r="V59" s="189">
        <f t="shared" si="2"/>
        <v>0.26320373192479479</v>
      </c>
      <c r="W59" s="189">
        <f t="shared" si="2"/>
        <v>0.24997318537279978</v>
      </c>
      <c r="X59" s="189">
        <f t="shared" si="2"/>
        <v>0.25040337113309513</v>
      </c>
      <c r="Y59" s="189">
        <f t="shared" si="2"/>
        <v>0.24209465234305882</v>
      </c>
      <c r="Z59" s="189">
        <f t="shared" si="2"/>
        <v>0.23899348675081586</v>
      </c>
      <c r="AA59" s="189">
        <f t="shared" si="2"/>
        <v>0.23995339674353522</v>
      </c>
    </row>
    <row r="60" spans="1:27" ht="19.5" customHeight="1" x14ac:dyDescent="0.25">
      <c r="A60" s="177" t="s">
        <v>325</v>
      </c>
      <c r="B60" s="147"/>
      <c r="C60" s="63"/>
      <c r="D60" s="63"/>
      <c r="E60" s="63"/>
      <c r="F60" s="148"/>
      <c r="G60" s="148"/>
      <c r="H60" s="148"/>
      <c r="I60" s="148"/>
      <c r="J60" s="148"/>
      <c r="K60" s="148"/>
      <c r="L60" s="148"/>
      <c r="M60" s="148"/>
      <c r="N60" s="148"/>
      <c r="O60" s="148"/>
      <c r="P60" s="148"/>
      <c r="Q60" s="148"/>
      <c r="R60" s="148"/>
      <c r="S60" s="148"/>
      <c r="T60" s="148"/>
      <c r="U60" s="148"/>
      <c r="V60" s="148"/>
    </row>
    <row r="61" spans="1:27" ht="15" x14ac:dyDescent="0.25">
      <c r="A61" s="242" t="s">
        <v>201</v>
      </c>
      <c r="B61" s="438" t="s">
        <v>477</v>
      </c>
      <c r="C61" s="9"/>
      <c r="D61" s="9"/>
      <c r="E61" s="9"/>
      <c r="F61" s="243"/>
      <c r="G61" s="243"/>
      <c r="H61" s="243"/>
      <c r="I61" s="243"/>
      <c r="J61" s="243"/>
      <c r="K61" s="243"/>
      <c r="L61" s="243"/>
      <c r="M61" s="243"/>
      <c r="N61" s="243"/>
      <c r="O61" s="243"/>
      <c r="P61" s="243"/>
      <c r="Q61" s="243"/>
      <c r="R61" s="148"/>
      <c r="S61" s="148"/>
      <c r="T61" s="148"/>
      <c r="U61" s="148"/>
      <c r="V61" s="160"/>
    </row>
    <row r="62" spans="1:27" x14ac:dyDescent="0.2">
      <c r="A62" s="171"/>
      <c r="B62" s="170" t="s">
        <v>202</v>
      </c>
    </row>
    <row r="63" spans="1:27" x14ac:dyDescent="0.2">
      <c r="A63" s="169" t="s">
        <v>203</v>
      </c>
      <c r="B63" s="170" t="s">
        <v>204</v>
      </c>
    </row>
    <row r="64" spans="1:27" x14ac:dyDescent="0.2">
      <c r="A64" s="172"/>
      <c r="B64" s="170" t="s">
        <v>205</v>
      </c>
    </row>
    <row r="65" spans="1:2" x14ac:dyDescent="0.2">
      <c r="A65" s="172"/>
      <c r="B65" s="170" t="s">
        <v>206</v>
      </c>
    </row>
    <row r="66" spans="1:2" x14ac:dyDescent="0.2">
      <c r="A66" s="172"/>
      <c r="B66" s="170" t="s">
        <v>207</v>
      </c>
    </row>
    <row r="67" spans="1:2" x14ac:dyDescent="0.2">
      <c r="A67" s="169" t="s">
        <v>208</v>
      </c>
      <c r="B67" s="173" t="s">
        <v>209</v>
      </c>
    </row>
    <row r="68" spans="1:2" x14ac:dyDescent="0.2">
      <c r="A68" s="169" t="s">
        <v>210</v>
      </c>
      <c r="B68" s="173" t="s">
        <v>211</v>
      </c>
    </row>
    <row r="69" spans="1:2" x14ac:dyDescent="0.2">
      <c r="A69" s="172"/>
      <c r="B69" s="173" t="s">
        <v>212</v>
      </c>
    </row>
    <row r="70" spans="1:2" x14ac:dyDescent="0.2">
      <c r="A70" s="169" t="s">
        <v>213</v>
      </c>
      <c r="B70" s="173" t="s">
        <v>214</v>
      </c>
    </row>
    <row r="71" spans="1:2" x14ac:dyDescent="0.2">
      <c r="A71" s="169" t="s">
        <v>346</v>
      </c>
      <c r="B71" s="173" t="s">
        <v>345</v>
      </c>
    </row>
  </sheetData>
  <hyperlinks>
    <hyperlink ref="B61" r:id="rId1" display="From the Air Quality Pollutant Inventories for England, Scotland, Wales and Northern Ireland: 1990 - 2016."/>
  </hyperlinks>
  <pageMargins left="0.70866141732283472" right="0.70866141732283472" top="0.74803149606299213" bottom="0.74803149606299213" header="0.31496062992125984" footer="0.31496062992125984"/>
  <pageSetup paperSize="9" scale="66" orientation="portrait" r:id="rId2"/>
  <headerFooter>
    <oddHeader>&amp;RENVIRIONMENT AND EMISSIONS</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78"/>
  <sheetViews>
    <sheetView topLeftCell="A25" zoomScale="75" zoomScaleNormal="75" workbookViewId="0">
      <selection activeCell="W32" sqref="W32"/>
    </sheetView>
  </sheetViews>
  <sheetFormatPr defaultRowHeight="12.75" x14ac:dyDescent="0.2"/>
  <cols>
    <col min="1" max="1" width="38.28515625" style="2" customWidth="1"/>
    <col min="2" max="2" width="24" style="2" customWidth="1"/>
    <col min="3" max="7" width="7.7109375" style="2" hidden="1" customWidth="1"/>
    <col min="8" max="9" width="7.7109375" style="2" customWidth="1"/>
    <col min="10" max="10" width="7.7109375" style="3" customWidth="1"/>
    <col min="11" max="11" width="7.7109375" style="2" customWidth="1"/>
    <col min="12" max="16384" width="9.140625" style="2"/>
  </cols>
  <sheetData>
    <row r="1" spans="1:18" s="14" customFormat="1" ht="18.75" x14ac:dyDescent="0.25">
      <c r="A1" s="41" t="s">
        <v>268</v>
      </c>
      <c r="J1" s="13"/>
    </row>
    <row r="2" spans="1:18" ht="12" customHeight="1" x14ac:dyDescent="0.25">
      <c r="A2" s="40"/>
      <c r="B2" s="9"/>
      <c r="C2" s="9"/>
      <c r="D2" s="9"/>
      <c r="E2" s="9"/>
      <c r="F2" s="9"/>
      <c r="G2" s="9"/>
      <c r="H2" s="9"/>
      <c r="I2" s="39"/>
      <c r="J2" s="2"/>
      <c r="K2" s="38"/>
      <c r="M2" s="38"/>
      <c r="O2" s="38"/>
      <c r="Q2" s="38"/>
    </row>
    <row r="3" spans="1:18" ht="15.75" x14ac:dyDescent="0.25">
      <c r="A3" s="37" t="s">
        <v>13</v>
      </c>
      <c r="B3" s="37" t="s">
        <v>215</v>
      </c>
      <c r="C3" s="37"/>
      <c r="D3" s="37"/>
      <c r="E3" s="37"/>
      <c r="F3" s="37"/>
      <c r="G3" s="37"/>
      <c r="H3" s="37"/>
      <c r="I3" s="36"/>
      <c r="J3" s="36"/>
      <c r="L3" s="36"/>
      <c r="N3" s="36"/>
      <c r="P3" s="36"/>
      <c r="R3" s="36"/>
    </row>
    <row r="4" spans="1:18" s="28" customFormat="1" ht="18.75" x14ac:dyDescent="0.25">
      <c r="A4" s="35" t="s">
        <v>12</v>
      </c>
      <c r="B4" s="35" t="s">
        <v>216</v>
      </c>
      <c r="C4" s="34">
        <v>2003</v>
      </c>
      <c r="D4" s="33">
        <v>2004</v>
      </c>
      <c r="E4" s="33">
        <v>2005</v>
      </c>
      <c r="F4" s="33">
        <v>2006</v>
      </c>
      <c r="G4" s="33">
        <v>2007</v>
      </c>
      <c r="H4" s="33">
        <v>2008</v>
      </c>
      <c r="I4" s="33">
        <v>2009</v>
      </c>
      <c r="J4" s="33">
        <v>2010</v>
      </c>
      <c r="K4" s="33">
        <v>2011</v>
      </c>
      <c r="L4" s="33">
        <v>2012</v>
      </c>
      <c r="M4" s="33">
        <v>2013</v>
      </c>
      <c r="N4" s="33">
        <v>2014</v>
      </c>
      <c r="O4" s="33">
        <v>2015</v>
      </c>
      <c r="P4" s="33">
        <v>2016</v>
      </c>
      <c r="Q4" s="33">
        <v>2017</v>
      </c>
      <c r="R4" s="33">
        <v>2018</v>
      </c>
    </row>
    <row r="5" spans="1:18" s="28" customFormat="1" ht="8.25" customHeight="1" x14ac:dyDescent="0.25">
      <c r="A5" s="32"/>
      <c r="F5" s="31"/>
    </row>
    <row r="6" spans="1:18" s="28" customFormat="1" ht="18" hidden="1" customHeight="1" x14ac:dyDescent="0.25">
      <c r="A6" s="21" t="s">
        <v>173</v>
      </c>
      <c r="C6" s="20"/>
      <c r="D6" s="20"/>
      <c r="E6" s="20"/>
      <c r="G6" s="20"/>
      <c r="H6" s="20"/>
      <c r="I6" s="20"/>
      <c r="J6" s="20"/>
      <c r="K6" s="20"/>
      <c r="L6" s="20" t="s">
        <v>6</v>
      </c>
    </row>
    <row r="7" spans="1:18" s="28" customFormat="1" ht="18" hidden="1" customHeight="1" x14ac:dyDescent="0.25">
      <c r="A7" s="16" t="s">
        <v>11</v>
      </c>
      <c r="B7" s="19"/>
      <c r="C7" s="19" t="s">
        <v>2</v>
      </c>
      <c r="D7" s="19" t="s">
        <v>2</v>
      </c>
      <c r="E7" s="19" t="s">
        <v>2</v>
      </c>
      <c r="F7" s="19" t="s">
        <v>2</v>
      </c>
      <c r="G7" s="19" t="s">
        <v>2</v>
      </c>
      <c r="H7" s="19" t="s">
        <v>2</v>
      </c>
      <c r="I7" s="19" t="s">
        <v>2</v>
      </c>
      <c r="J7" s="19" t="s">
        <v>2</v>
      </c>
      <c r="K7" s="19" t="s">
        <v>2</v>
      </c>
      <c r="L7" s="19" t="s">
        <v>2</v>
      </c>
    </row>
    <row r="8" spans="1:18" s="8" customFormat="1" ht="7.5" hidden="1" customHeight="1" x14ac:dyDescent="0.2">
      <c r="A8" s="16"/>
      <c r="F8" s="30"/>
      <c r="G8" s="8" t="s">
        <v>10</v>
      </c>
      <c r="H8" s="8" t="s">
        <v>10</v>
      </c>
      <c r="I8" s="8" t="s">
        <v>10</v>
      </c>
      <c r="J8" s="8" t="s">
        <v>10</v>
      </c>
    </row>
    <row r="9" spans="1:18" ht="18" customHeight="1" x14ac:dyDescent="0.2">
      <c r="A9" s="27" t="s">
        <v>217</v>
      </c>
      <c r="B9" s="14"/>
      <c r="C9" s="20"/>
      <c r="D9" s="20"/>
      <c r="E9" s="20"/>
      <c r="G9" s="20"/>
      <c r="H9" s="20"/>
      <c r="I9" s="20"/>
      <c r="J9" s="20"/>
      <c r="K9" s="20"/>
      <c r="R9" s="20" t="s">
        <v>6</v>
      </c>
    </row>
    <row r="10" spans="1:18" ht="18" customHeight="1" x14ac:dyDescent="0.25">
      <c r="A10" s="27"/>
      <c r="B10" s="14"/>
      <c r="C10" s="20"/>
      <c r="D10" s="20"/>
      <c r="E10" s="20"/>
      <c r="G10" s="20"/>
      <c r="H10" s="20"/>
      <c r="I10" s="20"/>
      <c r="J10" s="20"/>
      <c r="K10" s="20"/>
      <c r="M10" s="20"/>
      <c r="O10" s="161"/>
    </row>
    <row r="11" spans="1:18" ht="18" customHeight="1" x14ac:dyDescent="0.2">
      <c r="A11" s="16" t="s">
        <v>3</v>
      </c>
      <c r="B11" s="16" t="s">
        <v>218</v>
      </c>
      <c r="C11" s="14">
        <v>31</v>
      </c>
      <c r="D11" s="14">
        <v>26</v>
      </c>
      <c r="E11" s="14">
        <v>24</v>
      </c>
      <c r="F11" s="14">
        <v>27</v>
      </c>
      <c r="G11" s="14">
        <v>24</v>
      </c>
      <c r="H11" s="14">
        <v>25</v>
      </c>
      <c r="I11" s="14">
        <v>26</v>
      </c>
      <c r="J11" s="13" t="s">
        <v>4</v>
      </c>
      <c r="K11" s="13">
        <v>23</v>
      </c>
      <c r="L11" s="13">
        <v>21</v>
      </c>
      <c r="M11" s="13" t="s">
        <v>4</v>
      </c>
      <c r="N11" s="14">
        <v>22</v>
      </c>
      <c r="O11" s="14">
        <v>23</v>
      </c>
      <c r="P11" s="204">
        <v>20.8</v>
      </c>
      <c r="Q11" s="204">
        <v>22</v>
      </c>
      <c r="R11" s="204">
        <v>20.3</v>
      </c>
    </row>
    <row r="12" spans="1:18" ht="18" customHeight="1" x14ac:dyDescent="0.2">
      <c r="A12" s="16" t="s">
        <v>219</v>
      </c>
      <c r="B12" s="16" t="s">
        <v>220</v>
      </c>
      <c r="C12" s="15" t="s">
        <v>2</v>
      </c>
      <c r="D12" s="15" t="s">
        <v>2</v>
      </c>
      <c r="E12" s="13">
        <v>64</v>
      </c>
      <c r="F12" s="13">
        <v>49</v>
      </c>
      <c r="G12" s="13">
        <v>53</v>
      </c>
      <c r="H12" s="13">
        <v>55</v>
      </c>
      <c r="I12" s="13" t="s">
        <v>4</v>
      </c>
      <c r="J12" s="13">
        <v>59</v>
      </c>
      <c r="K12" s="13">
        <v>44</v>
      </c>
      <c r="L12" s="13">
        <v>53</v>
      </c>
      <c r="M12" s="13">
        <v>48</v>
      </c>
      <c r="N12" s="14">
        <v>47</v>
      </c>
      <c r="O12" s="14">
        <v>46</v>
      </c>
      <c r="P12" s="204">
        <v>43</v>
      </c>
      <c r="Q12" s="204">
        <v>40</v>
      </c>
      <c r="R12" s="204">
        <v>38.200000000000003</v>
      </c>
    </row>
    <row r="13" spans="1:18" ht="18" customHeight="1" x14ac:dyDescent="0.2">
      <c r="A13" s="16" t="s">
        <v>221</v>
      </c>
      <c r="B13" s="16" t="s">
        <v>220</v>
      </c>
      <c r="C13" s="13" t="s">
        <v>4</v>
      </c>
      <c r="D13" s="14">
        <v>35</v>
      </c>
      <c r="E13" s="13" t="s">
        <v>4</v>
      </c>
      <c r="F13" s="14">
        <v>33</v>
      </c>
      <c r="G13" s="14">
        <v>32</v>
      </c>
      <c r="H13" s="14">
        <v>33</v>
      </c>
      <c r="I13" s="14">
        <v>33</v>
      </c>
      <c r="J13" s="14">
        <v>33</v>
      </c>
      <c r="K13" s="13" t="s">
        <v>4</v>
      </c>
      <c r="L13" s="14">
        <v>30</v>
      </c>
      <c r="M13" s="14">
        <v>31</v>
      </c>
      <c r="N13" s="14">
        <v>29</v>
      </c>
      <c r="O13" s="14">
        <v>27</v>
      </c>
      <c r="P13" s="204">
        <v>28.6</v>
      </c>
      <c r="Q13" s="204">
        <v>27</v>
      </c>
      <c r="R13" s="204">
        <v>27</v>
      </c>
    </row>
    <row r="14" spans="1:18" ht="18" customHeight="1" x14ac:dyDescent="0.2">
      <c r="A14" s="16" t="s">
        <v>222</v>
      </c>
      <c r="B14" s="16" t="s">
        <v>220</v>
      </c>
      <c r="C14" s="14">
        <v>38</v>
      </c>
      <c r="D14" s="14">
        <v>37</v>
      </c>
      <c r="E14" s="14">
        <v>36</v>
      </c>
      <c r="F14" s="14">
        <v>37</v>
      </c>
      <c r="G14" s="14">
        <v>38</v>
      </c>
      <c r="H14" s="14">
        <v>37</v>
      </c>
      <c r="I14" s="14">
        <v>35</v>
      </c>
      <c r="J14" s="14">
        <v>40</v>
      </c>
      <c r="K14" s="13">
        <v>32</v>
      </c>
      <c r="L14" s="13">
        <v>33</v>
      </c>
      <c r="M14" s="14">
        <v>30</v>
      </c>
      <c r="N14" s="14">
        <v>30</v>
      </c>
      <c r="O14" s="14">
        <v>30</v>
      </c>
      <c r="P14" s="204">
        <v>30.9</v>
      </c>
      <c r="Q14" s="204">
        <v>30</v>
      </c>
      <c r="R14" s="204">
        <v>29.5</v>
      </c>
    </row>
    <row r="15" spans="1:18" ht="18" customHeight="1" x14ac:dyDescent="0.2">
      <c r="A15" s="16" t="s">
        <v>223</v>
      </c>
      <c r="B15" s="16" t="s">
        <v>220</v>
      </c>
      <c r="C15" s="15" t="s">
        <v>2</v>
      </c>
      <c r="D15" s="15" t="s">
        <v>2</v>
      </c>
      <c r="E15" s="15" t="s">
        <v>2</v>
      </c>
      <c r="F15" s="13" t="s">
        <v>4</v>
      </c>
      <c r="G15" s="13">
        <v>53</v>
      </c>
      <c r="H15" s="13">
        <v>53</v>
      </c>
      <c r="I15" s="13">
        <v>54</v>
      </c>
      <c r="J15" s="13">
        <v>55</v>
      </c>
      <c r="K15" s="13" t="s">
        <v>4</v>
      </c>
      <c r="L15" s="13">
        <v>53</v>
      </c>
      <c r="M15" s="13">
        <v>52</v>
      </c>
      <c r="N15" s="14">
        <v>46</v>
      </c>
      <c r="O15" s="14">
        <v>48</v>
      </c>
      <c r="P15" s="204">
        <v>44.9</v>
      </c>
      <c r="Q15" s="204">
        <v>44</v>
      </c>
      <c r="R15" s="204">
        <v>43.4</v>
      </c>
    </row>
    <row r="16" spans="1:18" ht="18" customHeight="1" x14ac:dyDescent="0.2">
      <c r="A16" s="16" t="s">
        <v>224</v>
      </c>
      <c r="B16" s="16" t="s">
        <v>225</v>
      </c>
      <c r="C16" s="15" t="s">
        <v>2</v>
      </c>
      <c r="D16" s="15" t="s">
        <v>2</v>
      </c>
      <c r="E16" s="15" t="s">
        <v>2</v>
      </c>
      <c r="F16" s="13" t="s">
        <v>4</v>
      </c>
      <c r="G16" s="13">
        <v>36</v>
      </c>
      <c r="H16" s="13">
        <v>43</v>
      </c>
      <c r="I16" s="13">
        <v>45</v>
      </c>
      <c r="J16" s="13">
        <v>40</v>
      </c>
      <c r="K16" s="13">
        <v>36</v>
      </c>
      <c r="L16" s="13">
        <v>32</v>
      </c>
      <c r="M16" s="13">
        <v>31</v>
      </c>
      <c r="N16" s="14">
        <v>29</v>
      </c>
      <c r="O16" s="14">
        <v>28</v>
      </c>
      <c r="P16" s="204">
        <v>10.3</v>
      </c>
      <c r="Q16" s="232" t="s">
        <v>2</v>
      </c>
      <c r="R16" s="232" t="s">
        <v>2</v>
      </c>
    </row>
    <row r="17" spans="1:18" ht="18" customHeight="1" x14ac:dyDescent="0.2">
      <c r="A17" s="16" t="s">
        <v>8</v>
      </c>
      <c r="B17" s="14" t="s">
        <v>32</v>
      </c>
      <c r="C17" s="15" t="s">
        <v>2</v>
      </c>
      <c r="D17" s="15" t="s">
        <v>2</v>
      </c>
      <c r="E17" s="14">
        <v>4</v>
      </c>
      <c r="F17" s="14">
        <v>4</v>
      </c>
      <c r="G17" s="14">
        <v>5</v>
      </c>
      <c r="H17" s="14">
        <v>5</v>
      </c>
      <c r="I17" s="14">
        <v>4</v>
      </c>
      <c r="J17" s="14">
        <v>3</v>
      </c>
      <c r="K17" s="14">
        <v>3</v>
      </c>
      <c r="L17" s="14">
        <v>3</v>
      </c>
      <c r="M17" s="14">
        <v>3</v>
      </c>
      <c r="N17" s="14">
        <v>2</v>
      </c>
      <c r="O17" s="14">
        <v>2</v>
      </c>
      <c r="P17" s="204">
        <v>2</v>
      </c>
      <c r="Q17" s="204">
        <v>2</v>
      </c>
      <c r="R17" s="204">
        <v>1.9</v>
      </c>
    </row>
    <row r="18" spans="1:18" ht="18" customHeight="1" x14ac:dyDescent="0.2">
      <c r="A18" s="16" t="s">
        <v>226</v>
      </c>
      <c r="B18" s="16" t="s">
        <v>220</v>
      </c>
      <c r="C18" s="15" t="s">
        <v>2</v>
      </c>
      <c r="D18" s="15" t="s">
        <v>2</v>
      </c>
      <c r="E18" s="13">
        <v>34</v>
      </c>
      <c r="F18" s="13" t="s">
        <v>2</v>
      </c>
      <c r="G18" s="13">
        <v>41</v>
      </c>
      <c r="H18" s="13">
        <v>42</v>
      </c>
      <c r="I18" s="13">
        <v>38</v>
      </c>
      <c r="J18" s="13">
        <v>41</v>
      </c>
      <c r="K18" s="13">
        <v>37</v>
      </c>
      <c r="L18" s="13">
        <v>39</v>
      </c>
      <c r="M18" s="13">
        <v>38</v>
      </c>
      <c r="N18" s="14">
        <v>34</v>
      </c>
      <c r="O18" s="14">
        <v>32</v>
      </c>
      <c r="P18" s="204">
        <v>32.9</v>
      </c>
      <c r="Q18" s="204">
        <v>30</v>
      </c>
      <c r="R18" s="204">
        <v>27.9</v>
      </c>
    </row>
    <row r="19" spans="1:18" ht="18" customHeight="1" x14ac:dyDescent="0.2">
      <c r="A19" s="16" t="s">
        <v>5</v>
      </c>
      <c r="B19" s="16" t="s">
        <v>218</v>
      </c>
      <c r="C19" s="26" t="s">
        <v>2</v>
      </c>
      <c r="D19" s="13">
        <v>25</v>
      </c>
      <c r="E19" s="13">
        <v>25</v>
      </c>
      <c r="F19" s="13">
        <v>27</v>
      </c>
      <c r="G19" s="13">
        <v>27</v>
      </c>
      <c r="H19" s="13">
        <v>31</v>
      </c>
      <c r="I19" s="13">
        <v>24</v>
      </c>
      <c r="J19" s="13">
        <v>31</v>
      </c>
      <c r="K19" s="13">
        <v>25</v>
      </c>
      <c r="L19" s="13">
        <v>24</v>
      </c>
      <c r="M19" s="13">
        <v>22</v>
      </c>
      <c r="N19" s="13" t="s">
        <v>4</v>
      </c>
      <c r="O19" s="13" t="s">
        <v>4</v>
      </c>
      <c r="P19" s="232">
        <v>20.100000000000001</v>
      </c>
      <c r="Q19" s="232">
        <v>20</v>
      </c>
      <c r="R19" s="232">
        <v>17.899999999999999</v>
      </c>
    </row>
    <row r="20" spans="1:18" ht="18" customHeight="1" x14ac:dyDescent="0.2">
      <c r="A20" s="16" t="s">
        <v>227</v>
      </c>
      <c r="B20" s="16" t="s">
        <v>228</v>
      </c>
      <c r="C20" s="13" t="s">
        <v>4</v>
      </c>
      <c r="D20" s="14">
        <v>36</v>
      </c>
      <c r="E20" s="14">
        <v>33</v>
      </c>
      <c r="F20" s="14">
        <v>31</v>
      </c>
      <c r="G20" s="14">
        <v>31</v>
      </c>
      <c r="H20" s="14">
        <v>35</v>
      </c>
      <c r="I20" s="14">
        <v>42</v>
      </c>
      <c r="J20" s="14">
        <v>44</v>
      </c>
      <c r="K20" s="13">
        <v>34</v>
      </c>
      <c r="L20" s="13" t="s">
        <v>4</v>
      </c>
      <c r="M20" s="13" t="s">
        <v>2</v>
      </c>
      <c r="N20" s="13" t="s">
        <v>2</v>
      </c>
      <c r="O20" s="13" t="s">
        <v>2</v>
      </c>
      <c r="P20" s="232" t="s">
        <v>2</v>
      </c>
      <c r="Q20" s="232" t="s">
        <v>2</v>
      </c>
      <c r="R20" s="232" t="s">
        <v>2</v>
      </c>
    </row>
    <row r="21" spans="1:18" ht="18" hidden="1" customHeight="1" x14ac:dyDescent="0.2">
      <c r="A21" s="16" t="s">
        <v>7</v>
      </c>
      <c r="B21" s="16"/>
      <c r="C21" s="15" t="s">
        <v>2</v>
      </c>
      <c r="D21" s="15" t="s">
        <v>2</v>
      </c>
      <c r="E21" s="15" t="s">
        <v>2</v>
      </c>
      <c r="F21" s="15" t="s">
        <v>2</v>
      </c>
      <c r="G21" s="15" t="s">
        <v>2</v>
      </c>
      <c r="H21" s="15" t="s">
        <v>2</v>
      </c>
      <c r="I21" s="15" t="s">
        <v>2</v>
      </c>
      <c r="J21" s="15" t="s">
        <v>2</v>
      </c>
      <c r="K21" s="13" t="s">
        <v>2</v>
      </c>
      <c r="L21" s="13" t="s">
        <v>2</v>
      </c>
      <c r="M21" s="15" t="s">
        <v>2</v>
      </c>
      <c r="N21" s="13" t="s">
        <v>2</v>
      </c>
      <c r="O21" s="13"/>
      <c r="P21" s="232"/>
      <c r="Q21" s="232"/>
      <c r="R21" s="232"/>
    </row>
    <row r="22" spans="1:18" ht="18" customHeight="1" x14ac:dyDescent="0.2">
      <c r="A22" s="16" t="s">
        <v>229</v>
      </c>
      <c r="B22" s="16" t="s">
        <v>225</v>
      </c>
      <c r="C22" s="14">
        <v>75</v>
      </c>
      <c r="D22" s="14">
        <v>68</v>
      </c>
      <c r="E22" s="14">
        <v>62</v>
      </c>
      <c r="F22" s="14">
        <v>68</v>
      </c>
      <c r="G22" s="14">
        <v>70</v>
      </c>
      <c r="H22" s="14">
        <v>82</v>
      </c>
      <c r="I22" s="14">
        <v>78</v>
      </c>
      <c r="J22" s="14">
        <v>84</v>
      </c>
      <c r="K22" s="13">
        <v>72</v>
      </c>
      <c r="L22" s="13">
        <v>72</v>
      </c>
      <c r="M22" s="14">
        <v>67</v>
      </c>
      <c r="N22" s="14">
        <v>68</v>
      </c>
      <c r="O22" s="14">
        <v>60</v>
      </c>
      <c r="P22" s="204">
        <v>64.900000000000006</v>
      </c>
      <c r="Q22" s="204">
        <v>59</v>
      </c>
      <c r="R22" s="204">
        <v>60.6</v>
      </c>
    </row>
    <row r="23" spans="1:18" ht="18" customHeight="1" x14ac:dyDescent="0.2">
      <c r="A23" s="16" t="s">
        <v>230</v>
      </c>
      <c r="B23" s="16" t="s">
        <v>220</v>
      </c>
      <c r="C23" s="15" t="s">
        <v>2</v>
      </c>
      <c r="D23" s="15" t="s">
        <v>2</v>
      </c>
      <c r="E23" s="13">
        <v>38</v>
      </c>
      <c r="F23" s="13">
        <v>41</v>
      </c>
      <c r="G23" s="13">
        <v>40</v>
      </c>
      <c r="H23" s="13">
        <v>43</v>
      </c>
      <c r="I23" s="13">
        <v>40</v>
      </c>
      <c r="J23" s="13">
        <v>47</v>
      </c>
      <c r="K23" s="13" t="s">
        <v>4</v>
      </c>
      <c r="L23" s="13">
        <v>39</v>
      </c>
      <c r="M23" s="13">
        <v>44</v>
      </c>
      <c r="N23" s="13" t="s">
        <v>4</v>
      </c>
      <c r="O23" s="13">
        <v>38</v>
      </c>
      <c r="P23" s="232">
        <v>37.6</v>
      </c>
      <c r="Q23" s="232">
        <v>37</v>
      </c>
      <c r="R23" s="232">
        <v>33.9</v>
      </c>
    </row>
    <row r="24" spans="1:18" ht="18" customHeight="1" x14ac:dyDescent="0.2">
      <c r="A24" s="16" t="s">
        <v>9</v>
      </c>
      <c r="B24" s="16" t="s">
        <v>218</v>
      </c>
      <c r="C24" s="17">
        <v>50</v>
      </c>
      <c r="D24" s="13">
        <v>49</v>
      </c>
      <c r="E24" s="14">
        <v>46</v>
      </c>
      <c r="F24" s="14">
        <v>47</v>
      </c>
      <c r="G24" s="14">
        <v>47</v>
      </c>
      <c r="H24" s="14">
        <v>48</v>
      </c>
      <c r="I24" s="14">
        <v>46</v>
      </c>
      <c r="J24" s="14">
        <v>49</v>
      </c>
      <c r="K24" s="13" t="s">
        <v>4</v>
      </c>
      <c r="L24" s="13" t="s">
        <v>2</v>
      </c>
      <c r="M24" s="13" t="s">
        <v>2</v>
      </c>
      <c r="N24" s="13" t="s">
        <v>2</v>
      </c>
      <c r="O24" s="13" t="s">
        <v>2</v>
      </c>
      <c r="P24" s="232" t="s">
        <v>2</v>
      </c>
      <c r="Q24" s="232" t="s">
        <v>2</v>
      </c>
      <c r="R24" s="232" t="s">
        <v>2</v>
      </c>
    </row>
    <row r="25" spans="1:18" ht="18" customHeight="1" x14ac:dyDescent="0.2">
      <c r="A25" s="16" t="s">
        <v>231</v>
      </c>
      <c r="B25" s="16" t="s">
        <v>220</v>
      </c>
      <c r="C25" s="14">
        <v>23</v>
      </c>
      <c r="D25" s="14">
        <v>23</v>
      </c>
      <c r="E25" s="14">
        <v>21</v>
      </c>
      <c r="F25" s="14">
        <v>21</v>
      </c>
      <c r="G25" s="14">
        <v>22</v>
      </c>
      <c r="H25" s="14">
        <v>21</v>
      </c>
      <c r="I25" s="14">
        <v>21</v>
      </c>
      <c r="J25" s="14">
        <v>24</v>
      </c>
      <c r="K25" s="13">
        <v>27</v>
      </c>
      <c r="L25" s="13">
        <v>29</v>
      </c>
      <c r="M25" s="14">
        <v>21</v>
      </c>
      <c r="N25" s="14">
        <v>21</v>
      </c>
      <c r="O25" s="13" t="s">
        <v>4</v>
      </c>
      <c r="P25" s="232">
        <v>23.9</v>
      </c>
      <c r="Q25" s="232" t="s">
        <v>2</v>
      </c>
      <c r="R25" s="232" t="s">
        <v>2</v>
      </c>
    </row>
    <row r="26" spans="1:18" ht="18" customHeight="1" x14ac:dyDescent="0.2">
      <c r="A26" s="16" t="s">
        <v>232</v>
      </c>
      <c r="B26" s="16" t="s">
        <v>220</v>
      </c>
      <c r="C26" s="15" t="s">
        <v>4</v>
      </c>
      <c r="D26" s="13">
        <v>28</v>
      </c>
      <c r="E26" s="13">
        <v>28</v>
      </c>
      <c r="F26" s="13">
        <v>28</v>
      </c>
      <c r="G26" s="13">
        <v>29</v>
      </c>
      <c r="H26" s="13">
        <v>27</v>
      </c>
      <c r="I26" s="13">
        <v>25</v>
      </c>
      <c r="J26" s="13">
        <v>30</v>
      </c>
      <c r="K26" s="13">
        <v>27</v>
      </c>
      <c r="L26" s="13">
        <v>26</v>
      </c>
      <c r="M26" s="13">
        <v>22</v>
      </c>
      <c r="N26" s="14">
        <v>22</v>
      </c>
      <c r="O26" s="14">
        <v>22</v>
      </c>
      <c r="P26" s="204">
        <v>23.2</v>
      </c>
      <c r="Q26" s="204">
        <v>22</v>
      </c>
      <c r="R26" s="204">
        <v>20.5</v>
      </c>
    </row>
    <row r="27" spans="1:18" ht="6.75" customHeight="1" x14ac:dyDescent="0.25">
      <c r="A27" s="16"/>
      <c r="B27" s="14"/>
      <c r="C27" s="14"/>
      <c r="D27" s="14"/>
      <c r="E27" s="14"/>
      <c r="F27" s="13"/>
      <c r="J27" s="2"/>
      <c r="O27" s="161"/>
    </row>
    <row r="28" spans="1:18" ht="18" customHeight="1" x14ac:dyDescent="0.2">
      <c r="A28" s="25" t="s">
        <v>264</v>
      </c>
      <c r="B28" s="14"/>
      <c r="C28" s="20"/>
      <c r="D28" s="20"/>
      <c r="E28" s="20"/>
      <c r="G28" s="20"/>
      <c r="H28" s="20"/>
      <c r="I28" s="20"/>
      <c r="J28" s="20"/>
      <c r="K28" s="20"/>
      <c r="R28" s="20" t="s">
        <v>6</v>
      </c>
    </row>
    <row r="29" spans="1:18" ht="14.25" customHeight="1" x14ac:dyDescent="0.25">
      <c r="A29" s="16"/>
      <c r="B29" s="14"/>
      <c r="C29" s="14"/>
      <c r="D29" s="13"/>
      <c r="E29" s="13"/>
      <c r="F29" s="13"/>
      <c r="G29" s="13"/>
      <c r="H29" s="13"/>
      <c r="I29" s="13"/>
      <c r="J29" s="13"/>
      <c r="K29" s="13"/>
      <c r="L29" s="3"/>
      <c r="O29" s="161"/>
    </row>
    <row r="30" spans="1:18" ht="18" customHeight="1" x14ac:dyDescent="0.2">
      <c r="A30" s="16" t="s">
        <v>5</v>
      </c>
      <c r="B30" s="16" t="s">
        <v>218</v>
      </c>
      <c r="C30" s="26" t="s">
        <v>2</v>
      </c>
      <c r="D30" s="13">
        <v>53</v>
      </c>
      <c r="E30" s="13">
        <v>53</v>
      </c>
      <c r="F30" s="13">
        <v>52</v>
      </c>
      <c r="G30" s="13">
        <v>48</v>
      </c>
      <c r="H30" s="13">
        <v>49</v>
      </c>
      <c r="I30" s="13">
        <v>52</v>
      </c>
      <c r="J30" s="13">
        <v>33</v>
      </c>
      <c r="K30" s="13">
        <v>40</v>
      </c>
      <c r="L30" s="13">
        <v>49</v>
      </c>
      <c r="M30" s="13">
        <v>49</v>
      </c>
      <c r="N30" s="13" t="s">
        <v>4</v>
      </c>
      <c r="O30" s="14">
        <v>45</v>
      </c>
      <c r="P30" s="204">
        <v>45.2</v>
      </c>
      <c r="Q30" s="204">
        <v>46</v>
      </c>
      <c r="R30" s="204">
        <v>51.4</v>
      </c>
    </row>
    <row r="31" spans="1:18" ht="18" customHeight="1" x14ac:dyDescent="0.2">
      <c r="A31" s="16" t="s">
        <v>8</v>
      </c>
      <c r="B31" s="14" t="s">
        <v>32</v>
      </c>
      <c r="C31" s="14">
        <v>51</v>
      </c>
      <c r="D31" s="13">
        <v>53</v>
      </c>
      <c r="E31" s="14">
        <v>51</v>
      </c>
      <c r="F31" s="14">
        <v>58</v>
      </c>
      <c r="G31" s="14">
        <v>54</v>
      </c>
      <c r="H31" s="14">
        <v>57</v>
      </c>
      <c r="I31" s="14">
        <v>56</v>
      </c>
      <c r="J31" s="14">
        <v>55</v>
      </c>
      <c r="K31" s="13">
        <v>53</v>
      </c>
      <c r="L31" s="13">
        <v>51</v>
      </c>
      <c r="M31" s="14">
        <v>60</v>
      </c>
      <c r="N31" s="14">
        <v>58</v>
      </c>
      <c r="O31" s="14">
        <v>57</v>
      </c>
      <c r="P31" s="204">
        <v>54.2</v>
      </c>
      <c r="Q31" s="204">
        <v>57</v>
      </c>
      <c r="R31" s="204">
        <v>58.2</v>
      </c>
    </row>
    <row r="32" spans="1:18" ht="18" customHeight="1" x14ac:dyDescent="0.2">
      <c r="A32" s="16" t="s">
        <v>7</v>
      </c>
      <c r="B32" s="14" t="s">
        <v>32</v>
      </c>
      <c r="C32" s="14">
        <v>73</v>
      </c>
      <c r="D32" s="13">
        <v>76</v>
      </c>
      <c r="E32" s="14">
        <v>67</v>
      </c>
      <c r="F32" s="14">
        <v>72</v>
      </c>
      <c r="G32" s="14">
        <v>68</v>
      </c>
      <c r="H32" s="14">
        <v>73</v>
      </c>
      <c r="I32" s="14">
        <v>67</v>
      </c>
      <c r="J32" s="14">
        <v>61</v>
      </c>
      <c r="K32" s="13">
        <v>64</v>
      </c>
      <c r="L32" s="13">
        <v>67</v>
      </c>
      <c r="M32" s="14">
        <v>70</v>
      </c>
      <c r="N32" s="14">
        <v>69</v>
      </c>
      <c r="O32" s="14">
        <v>70</v>
      </c>
      <c r="P32" s="204">
        <v>67.900000000000006</v>
      </c>
      <c r="Q32" s="204">
        <v>68</v>
      </c>
      <c r="R32" s="204">
        <v>66.3</v>
      </c>
    </row>
    <row r="33" spans="1:18" ht="12" customHeight="1" x14ac:dyDescent="0.25">
      <c r="A33" s="16"/>
      <c r="B33" s="14"/>
      <c r="C33" s="24"/>
      <c r="D33" s="24"/>
      <c r="J33" s="2"/>
      <c r="N33" s="14"/>
      <c r="O33" s="161"/>
    </row>
    <row r="34" spans="1:18" ht="18" customHeight="1" x14ac:dyDescent="0.2">
      <c r="A34" s="16"/>
      <c r="B34" s="23"/>
      <c r="C34" s="162"/>
      <c r="D34" s="162"/>
      <c r="E34" s="24"/>
      <c r="G34" s="24"/>
      <c r="H34" s="24"/>
      <c r="I34" s="24"/>
      <c r="J34" s="24"/>
      <c r="K34" s="24"/>
      <c r="R34" s="24" t="s">
        <v>233</v>
      </c>
    </row>
    <row r="35" spans="1:18" ht="18" customHeight="1" x14ac:dyDescent="0.2">
      <c r="A35" s="16" t="s">
        <v>5</v>
      </c>
      <c r="B35" s="16" t="s">
        <v>218</v>
      </c>
      <c r="C35" s="13" t="s">
        <v>2</v>
      </c>
      <c r="D35" s="13">
        <v>12</v>
      </c>
      <c r="E35" s="13">
        <v>13</v>
      </c>
      <c r="F35" s="13">
        <v>16</v>
      </c>
      <c r="G35" s="13">
        <v>9</v>
      </c>
      <c r="H35" s="13">
        <v>14</v>
      </c>
      <c r="I35" s="13">
        <v>3</v>
      </c>
      <c r="J35" s="13">
        <v>0</v>
      </c>
      <c r="K35" s="13">
        <v>0</v>
      </c>
      <c r="L35" s="13">
        <v>4</v>
      </c>
      <c r="M35" s="13">
        <v>2</v>
      </c>
      <c r="N35" s="13" t="s">
        <v>4</v>
      </c>
      <c r="O35" s="14">
        <v>3</v>
      </c>
      <c r="P35" s="14">
        <v>3</v>
      </c>
      <c r="Q35" s="14">
        <v>2</v>
      </c>
      <c r="R35" s="204">
        <v>13</v>
      </c>
    </row>
    <row r="36" spans="1:18" ht="18" customHeight="1" x14ac:dyDescent="0.2">
      <c r="A36" s="16" t="s">
        <v>8</v>
      </c>
      <c r="B36" s="14" t="s">
        <v>32</v>
      </c>
      <c r="C36" s="14">
        <v>18</v>
      </c>
      <c r="D36" s="13">
        <v>5</v>
      </c>
      <c r="E36" s="14">
        <v>1</v>
      </c>
      <c r="F36" s="14">
        <v>23</v>
      </c>
      <c r="G36" s="14">
        <v>11</v>
      </c>
      <c r="H36" s="14">
        <v>16</v>
      </c>
      <c r="I36" s="14">
        <v>20</v>
      </c>
      <c r="J36" s="14">
        <v>2</v>
      </c>
      <c r="K36" s="13">
        <v>10</v>
      </c>
      <c r="L36" s="13">
        <v>7</v>
      </c>
      <c r="M36" s="14">
        <v>14</v>
      </c>
      <c r="N36" s="14">
        <v>7</v>
      </c>
      <c r="O36" s="14">
        <v>9</v>
      </c>
      <c r="P36" s="14">
        <v>8</v>
      </c>
      <c r="Q36" s="14">
        <v>3</v>
      </c>
      <c r="R36" s="204">
        <v>16</v>
      </c>
    </row>
    <row r="37" spans="1:18" ht="18" customHeight="1" x14ac:dyDescent="0.2">
      <c r="A37" s="16" t="s">
        <v>7</v>
      </c>
      <c r="B37" s="14" t="s">
        <v>32</v>
      </c>
      <c r="C37" s="14">
        <v>48</v>
      </c>
      <c r="D37" s="13">
        <v>29</v>
      </c>
      <c r="E37" s="14">
        <v>18</v>
      </c>
      <c r="F37" s="14">
        <v>47</v>
      </c>
      <c r="G37" s="14">
        <v>17</v>
      </c>
      <c r="H37" s="14">
        <v>65</v>
      </c>
      <c r="I37" s="14">
        <v>4</v>
      </c>
      <c r="J37" s="14">
        <v>4</v>
      </c>
      <c r="K37" s="13">
        <v>14</v>
      </c>
      <c r="L37" s="13">
        <v>12</v>
      </c>
      <c r="M37" s="14">
        <v>23</v>
      </c>
      <c r="N37" s="14">
        <v>17</v>
      </c>
      <c r="O37" s="14">
        <v>10</v>
      </c>
      <c r="P37" s="14">
        <v>10</v>
      </c>
      <c r="Q37" s="14">
        <v>6</v>
      </c>
      <c r="R37" s="204">
        <v>12</v>
      </c>
    </row>
    <row r="38" spans="1:18" ht="9" customHeight="1" x14ac:dyDescent="0.25">
      <c r="A38" s="22"/>
      <c r="B38" s="14"/>
      <c r="C38" s="14"/>
      <c r="D38" s="14"/>
      <c r="E38" s="14"/>
      <c r="F38" s="13"/>
      <c r="J38" s="2"/>
      <c r="N38" s="14"/>
      <c r="O38" s="161"/>
    </row>
    <row r="39" spans="1:18" ht="18" customHeight="1" x14ac:dyDescent="0.2">
      <c r="A39" s="21" t="s">
        <v>234</v>
      </c>
      <c r="B39" s="14"/>
      <c r="C39" s="20"/>
      <c r="D39" s="20"/>
      <c r="E39" s="20"/>
      <c r="G39" s="20"/>
      <c r="H39" s="20"/>
      <c r="I39" s="20"/>
      <c r="J39" s="20"/>
      <c r="K39" s="20"/>
      <c r="R39" s="20" t="s">
        <v>6</v>
      </c>
    </row>
    <row r="40" spans="1:18" ht="12" customHeight="1" x14ac:dyDescent="0.25">
      <c r="A40" s="21"/>
      <c r="B40" s="14"/>
      <c r="C40" s="20"/>
      <c r="D40" s="20"/>
      <c r="E40" s="20"/>
      <c r="G40" s="20"/>
      <c r="H40" s="20"/>
      <c r="I40" s="20"/>
      <c r="J40" s="20"/>
      <c r="K40" s="20"/>
      <c r="M40" s="20"/>
      <c r="N40" s="14"/>
      <c r="O40" s="161"/>
    </row>
    <row r="41" spans="1:18" ht="18" customHeight="1" x14ac:dyDescent="0.2">
      <c r="A41" s="16" t="s">
        <v>3</v>
      </c>
      <c r="B41" s="16" t="s">
        <v>218</v>
      </c>
      <c r="C41" s="14">
        <v>22</v>
      </c>
      <c r="D41" s="13">
        <v>19</v>
      </c>
      <c r="E41" s="14">
        <v>19</v>
      </c>
      <c r="F41" s="14">
        <v>20</v>
      </c>
      <c r="G41" s="14">
        <v>17</v>
      </c>
      <c r="H41" s="14">
        <v>16</v>
      </c>
      <c r="I41" s="14">
        <v>15</v>
      </c>
      <c r="J41" s="14">
        <v>13</v>
      </c>
      <c r="K41" s="13">
        <v>14</v>
      </c>
      <c r="L41" s="13">
        <v>12</v>
      </c>
      <c r="M41" s="14">
        <v>13</v>
      </c>
      <c r="N41" s="14">
        <v>15</v>
      </c>
      <c r="O41" s="14">
        <v>12</v>
      </c>
      <c r="P41" s="204">
        <v>11.8</v>
      </c>
      <c r="Q41" s="204">
        <v>11</v>
      </c>
      <c r="R41" s="204">
        <v>14.3</v>
      </c>
    </row>
    <row r="42" spans="1:18" ht="18" customHeight="1" x14ac:dyDescent="0.2">
      <c r="A42" s="16" t="s">
        <v>219</v>
      </c>
      <c r="B42" s="16" t="s">
        <v>220</v>
      </c>
      <c r="C42" s="15" t="s">
        <v>2</v>
      </c>
      <c r="D42" s="15" t="s">
        <v>2</v>
      </c>
      <c r="E42" s="14">
        <v>25</v>
      </c>
      <c r="F42" s="14">
        <v>26</v>
      </c>
      <c r="G42" s="14">
        <v>19</v>
      </c>
      <c r="H42" s="14">
        <v>22</v>
      </c>
      <c r="I42" s="14">
        <v>18</v>
      </c>
      <c r="J42" s="14">
        <v>18</v>
      </c>
      <c r="K42" s="13">
        <v>22</v>
      </c>
      <c r="L42" s="13">
        <v>21</v>
      </c>
      <c r="M42" s="14">
        <v>20</v>
      </c>
      <c r="N42" s="14">
        <v>18</v>
      </c>
      <c r="O42" s="13" t="s">
        <v>4</v>
      </c>
      <c r="P42" s="232">
        <v>12.6</v>
      </c>
      <c r="Q42" s="232">
        <v>13</v>
      </c>
      <c r="R42" s="204">
        <v>14.7</v>
      </c>
    </row>
    <row r="43" spans="1:18" ht="18" customHeight="1" x14ac:dyDescent="0.2">
      <c r="A43" s="16" t="s">
        <v>221</v>
      </c>
      <c r="B43" s="16" t="s">
        <v>220</v>
      </c>
      <c r="C43" s="15" t="s">
        <v>2</v>
      </c>
      <c r="D43" s="15" t="s">
        <v>2</v>
      </c>
      <c r="E43" s="14">
        <v>25</v>
      </c>
      <c r="F43" s="14">
        <v>22</v>
      </c>
      <c r="G43" s="14">
        <v>22</v>
      </c>
      <c r="H43" s="14">
        <v>17</v>
      </c>
      <c r="I43" s="14">
        <v>19</v>
      </c>
      <c r="J43" s="14">
        <v>19</v>
      </c>
      <c r="K43" s="13">
        <v>17</v>
      </c>
      <c r="L43" s="13">
        <v>15</v>
      </c>
      <c r="M43" s="13" t="s">
        <v>4</v>
      </c>
      <c r="N43" s="13" t="s">
        <v>4</v>
      </c>
      <c r="O43" s="13" t="s">
        <v>4</v>
      </c>
      <c r="P43" s="232">
        <v>14.9</v>
      </c>
      <c r="Q43" s="232">
        <v>16</v>
      </c>
      <c r="R43" s="204">
        <v>17</v>
      </c>
    </row>
    <row r="44" spans="1:18" ht="18" customHeight="1" x14ac:dyDescent="0.2">
      <c r="A44" s="16" t="s">
        <v>235</v>
      </c>
      <c r="B44" s="16" t="s">
        <v>220</v>
      </c>
      <c r="C44" s="15" t="s">
        <v>2</v>
      </c>
      <c r="D44" s="15" t="s">
        <v>2</v>
      </c>
      <c r="E44" s="15" t="s">
        <v>2</v>
      </c>
      <c r="F44" s="14">
        <v>20</v>
      </c>
      <c r="G44" s="14">
        <v>18</v>
      </c>
      <c r="H44" s="14">
        <v>15</v>
      </c>
      <c r="I44" s="14">
        <v>15</v>
      </c>
      <c r="J44" s="14">
        <v>16</v>
      </c>
      <c r="K44" s="14">
        <v>16</v>
      </c>
      <c r="L44" s="14">
        <v>14</v>
      </c>
      <c r="M44" s="14">
        <v>16</v>
      </c>
      <c r="N44" s="14">
        <v>15</v>
      </c>
      <c r="O44" s="14">
        <v>13</v>
      </c>
      <c r="P44" s="204">
        <v>12.1</v>
      </c>
      <c r="Q44" s="204">
        <v>11</v>
      </c>
      <c r="R44" s="204">
        <v>12.3</v>
      </c>
    </row>
    <row r="45" spans="1:18" ht="18" customHeight="1" x14ac:dyDescent="0.2">
      <c r="A45" s="16" t="s">
        <v>224</v>
      </c>
      <c r="B45" s="16" t="s">
        <v>225</v>
      </c>
      <c r="C45" s="15" t="s">
        <v>2</v>
      </c>
      <c r="D45" s="15" t="s">
        <v>2</v>
      </c>
      <c r="E45" s="15" t="s">
        <v>2</v>
      </c>
      <c r="F45" s="14">
        <v>24</v>
      </c>
      <c r="G45" s="14">
        <v>22</v>
      </c>
      <c r="H45" s="14">
        <v>17</v>
      </c>
      <c r="I45" s="14">
        <v>17</v>
      </c>
      <c r="J45" s="14">
        <v>17</v>
      </c>
      <c r="K45" s="13">
        <v>19</v>
      </c>
      <c r="L45" s="13">
        <v>16</v>
      </c>
      <c r="M45" s="14">
        <v>15</v>
      </c>
      <c r="N45" s="14">
        <v>16</v>
      </c>
      <c r="O45" s="14">
        <v>17</v>
      </c>
      <c r="P45" s="232" t="s">
        <v>2</v>
      </c>
      <c r="Q45" s="232" t="s">
        <v>2</v>
      </c>
      <c r="R45" s="204" t="s">
        <v>2</v>
      </c>
    </row>
    <row r="46" spans="1:18" ht="18" customHeight="1" x14ac:dyDescent="0.2">
      <c r="A46" s="16" t="s">
        <v>236</v>
      </c>
      <c r="B46" s="16" t="s">
        <v>220</v>
      </c>
      <c r="C46" s="15" t="s">
        <v>2</v>
      </c>
      <c r="D46" s="15" t="s">
        <v>2</v>
      </c>
      <c r="E46" s="15" t="s">
        <v>2</v>
      </c>
      <c r="F46" s="15" t="s">
        <v>2</v>
      </c>
      <c r="G46" s="14">
        <v>26</v>
      </c>
      <c r="H46" s="14">
        <v>18</v>
      </c>
      <c r="I46" s="14">
        <v>17</v>
      </c>
      <c r="J46" s="13">
        <v>18</v>
      </c>
      <c r="K46" s="13">
        <v>16</v>
      </c>
      <c r="L46" s="14">
        <v>16</v>
      </c>
      <c r="M46" s="13">
        <v>17</v>
      </c>
      <c r="N46" s="14">
        <v>17</v>
      </c>
      <c r="O46" s="14">
        <v>15</v>
      </c>
      <c r="P46" s="232" t="s">
        <v>4</v>
      </c>
      <c r="Q46" s="232" t="s">
        <v>2</v>
      </c>
      <c r="R46" s="232" t="s">
        <v>2</v>
      </c>
    </row>
    <row r="47" spans="1:18" ht="18" customHeight="1" x14ac:dyDescent="0.2">
      <c r="A47" s="16" t="s">
        <v>5</v>
      </c>
      <c r="B47" s="16" t="s">
        <v>218</v>
      </c>
      <c r="C47" s="13" t="s">
        <v>2</v>
      </c>
      <c r="D47" s="13">
        <v>19</v>
      </c>
      <c r="E47" s="14">
        <v>18</v>
      </c>
      <c r="F47" s="14">
        <v>20</v>
      </c>
      <c r="G47" s="14">
        <v>19</v>
      </c>
      <c r="H47" s="14">
        <v>15</v>
      </c>
      <c r="I47" s="13" t="s">
        <v>4</v>
      </c>
      <c r="J47" s="14">
        <v>14</v>
      </c>
      <c r="K47" s="13">
        <v>15</v>
      </c>
      <c r="L47" s="13" t="s">
        <v>4</v>
      </c>
      <c r="M47" s="14">
        <v>14</v>
      </c>
      <c r="N47" s="13" t="s">
        <v>4</v>
      </c>
      <c r="O47" s="13">
        <v>10</v>
      </c>
      <c r="P47" s="232">
        <v>10.7</v>
      </c>
      <c r="Q47" s="232">
        <v>10</v>
      </c>
      <c r="R47" s="204">
        <v>10.7</v>
      </c>
    </row>
    <row r="48" spans="1:18" ht="18" customHeight="1" x14ac:dyDescent="0.2">
      <c r="A48" s="16" t="s">
        <v>230</v>
      </c>
      <c r="B48" s="16" t="s">
        <v>220</v>
      </c>
      <c r="C48" s="15" t="s">
        <v>2</v>
      </c>
      <c r="D48" s="15" t="s">
        <v>2</v>
      </c>
      <c r="E48" s="13">
        <v>27</v>
      </c>
      <c r="F48" s="13">
        <v>27</v>
      </c>
      <c r="G48" s="13">
        <v>25</v>
      </c>
      <c r="H48" s="13">
        <v>10</v>
      </c>
      <c r="I48" s="13">
        <v>19</v>
      </c>
      <c r="J48" s="13">
        <v>23</v>
      </c>
      <c r="K48" s="13" t="s">
        <v>4</v>
      </c>
      <c r="L48" s="13">
        <v>13</v>
      </c>
      <c r="M48" s="13" t="s">
        <v>4</v>
      </c>
      <c r="N48" s="13" t="s">
        <v>4</v>
      </c>
      <c r="O48" s="13">
        <v>10</v>
      </c>
      <c r="P48" s="232">
        <v>11.5</v>
      </c>
      <c r="Q48" s="232">
        <v>13</v>
      </c>
      <c r="R48" s="204">
        <v>13.5</v>
      </c>
    </row>
    <row r="49" spans="1:18" ht="18" customHeight="1" x14ac:dyDescent="0.2">
      <c r="A49" s="16" t="s">
        <v>237</v>
      </c>
      <c r="B49" s="16" t="s">
        <v>32</v>
      </c>
      <c r="C49" s="15" t="s">
        <v>2</v>
      </c>
      <c r="D49" s="15" t="s">
        <v>2</v>
      </c>
      <c r="E49" s="13">
        <v>14</v>
      </c>
      <c r="F49" s="13">
        <v>15</v>
      </c>
      <c r="G49" s="13">
        <v>15</v>
      </c>
      <c r="H49" s="13">
        <v>12</v>
      </c>
      <c r="I49" s="13">
        <v>11</v>
      </c>
      <c r="J49" s="13">
        <v>12</v>
      </c>
      <c r="K49" s="13">
        <v>12</v>
      </c>
      <c r="L49" s="13">
        <v>11</v>
      </c>
      <c r="M49" s="13">
        <v>12</v>
      </c>
      <c r="N49" s="13" t="s">
        <v>4</v>
      </c>
      <c r="O49" s="13">
        <v>11</v>
      </c>
      <c r="P49" s="232" t="s">
        <v>4</v>
      </c>
      <c r="Q49" s="232">
        <v>11</v>
      </c>
      <c r="R49" s="232">
        <v>8.6999999999999993</v>
      </c>
    </row>
    <row r="50" spans="1:18" ht="18" customHeight="1" x14ac:dyDescent="0.2">
      <c r="A50" s="16" t="s">
        <v>229</v>
      </c>
      <c r="B50" s="16" t="s">
        <v>225</v>
      </c>
      <c r="C50" s="13">
        <v>32</v>
      </c>
      <c r="D50" s="13">
        <v>27</v>
      </c>
      <c r="E50" s="14">
        <v>29</v>
      </c>
      <c r="F50" s="14">
        <v>38</v>
      </c>
      <c r="G50" s="14">
        <v>32</v>
      </c>
      <c r="H50" s="14">
        <v>27</v>
      </c>
      <c r="I50" s="14">
        <v>26</v>
      </c>
      <c r="J50" s="14">
        <v>29</v>
      </c>
      <c r="K50" s="13" t="s">
        <v>4</v>
      </c>
      <c r="L50" s="13" t="s">
        <v>4</v>
      </c>
      <c r="M50" s="14">
        <v>23</v>
      </c>
      <c r="N50" s="13" t="s">
        <v>2</v>
      </c>
      <c r="O50" s="13" t="s">
        <v>2</v>
      </c>
      <c r="P50" s="13" t="s">
        <v>2</v>
      </c>
      <c r="Q50" s="13" t="s">
        <v>2</v>
      </c>
      <c r="R50" s="232" t="s">
        <v>2</v>
      </c>
    </row>
    <row r="51" spans="1:18" ht="18" customHeight="1" x14ac:dyDescent="0.2">
      <c r="A51" s="16" t="s">
        <v>238</v>
      </c>
      <c r="B51" s="16" t="s">
        <v>228</v>
      </c>
      <c r="C51" s="14">
        <v>21</v>
      </c>
      <c r="D51" s="13" t="s">
        <v>4</v>
      </c>
      <c r="E51" s="14">
        <v>20</v>
      </c>
      <c r="F51" s="14">
        <v>21</v>
      </c>
      <c r="G51" s="14">
        <v>20</v>
      </c>
      <c r="H51" s="14">
        <v>19</v>
      </c>
      <c r="I51" s="14">
        <v>25</v>
      </c>
      <c r="J51" s="13" t="s">
        <v>4</v>
      </c>
      <c r="K51" s="13">
        <v>17</v>
      </c>
      <c r="L51" s="13" t="s">
        <v>4</v>
      </c>
      <c r="M51" s="13" t="s">
        <v>2</v>
      </c>
      <c r="N51" s="13" t="s">
        <v>2</v>
      </c>
      <c r="O51" s="13" t="s">
        <v>2</v>
      </c>
      <c r="P51" s="232" t="s">
        <v>2</v>
      </c>
      <c r="Q51" s="232" t="s">
        <v>2</v>
      </c>
      <c r="R51" s="232" t="s">
        <v>2</v>
      </c>
    </row>
    <row r="52" spans="1:18" ht="18" customHeight="1" x14ac:dyDescent="0.2">
      <c r="A52" s="16" t="s">
        <v>231</v>
      </c>
      <c r="B52" s="16" t="s">
        <v>220</v>
      </c>
      <c r="C52" s="18">
        <v>15</v>
      </c>
      <c r="D52" s="18">
        <v>14</v>
      </c>
      <c r="E52" s="18">
        <v>15</v>
      </c>
      <c r="F52" s="18">
        <v>16</v>
      </c>
      <c r="G52" s="18">
        <v>14</v>
      </c>
      <c r="H52" s="18">
        <v>12</v>
      </c>
      <c r="I52" s="18">
        <v>12</v>
      </c>
      <c r="J52" s="18">
        <v>14</v>
      </c>
      <c r="K52" s="18">
        <v>12</v>
      </c>
      <c r="L52" s="18">
        <v>11</v>
      </c>
      <c r="M52" s="18">
        <v>12</v>
      </c>
      <c r="N52" s="14">
        <v>11</v>
      </c>
      <c r="O52" s="14">
        <v>9</v>
      </c>
      <c r="P52" s="204">
        <v>8.6</v>
      </c>
      <c r="Q52" s="232" t="s">
        <v>2</v>
      </c>
      <c r="R52" s="232" t="s">
        <v>2</v>
      </c>
    </row>
    <row r="53" spans="1:18" ht="18" customHeight="1" x14ac:dyDescent="0.2">
      <c r="A53" s="16" t="s">
        <v>232</v>
      </c>
      <c r="B53" s="16" t="s">
        <v>220</v>
      </c>
      <c r="C53" s="15" t="s">
        <v>4</v>
      </c>
      <c r="D53" s="19">
        <v>17</v>
      </c>
      <c r="E53" s="18">
        <v>19</v>
      </c>
      <c r="F53" s="18">
        <v>21</v>
      </c>
      <c r="G53" s="18">
        <v>20</v>
      </c>
      <c r="H53" s="18">
        <v>16</v>
      </c>
      <c r="I53" s="18">
        <v>16</v>
      </c>
      <c r="J53" s="18">
        <v>19</v>
      </c>
      <c r="K53" s="19">
        <v>19</v>
      </c>
      <c r="L53" s="19">
        <v>15</v>
      </c>
      <c r="M53" s="18">
        <v>16</v>
      </c>
      <c r="N53" s="18">
        <v>14</v>
      </c>
      <c r="O53" s="18">
        <v>13</v>
      </c>
      <c r="P53" s="239">
        <v>12.6</v>
      </c>
      <c r="Q53" s="239">
        <v>13</v>
      </c>
      <c r="R53" s="232" t="s">
        <v>2</v>
      </c>
    </row>
    <row r="54" spans="1:18" ht="18" customHeight="1" x14ac:dyDescent="0.2">
      <c r="A54" s="16"/>
      <c r="B54" s="16"/>
      <c r="C54" s="15"/>
      <c r="D54" s="19"/>
      <c r="E54" s="18"/>
      <c r="F54" s="18"/>
      <c r="G54" s="18"/>
      <c r="H54" s="18"/>
      <c r="I54" s="18"/>
      <c r="J54" s="18"/>
      <c r="K54" s="19"/>
      <c r="L54" s="19"/>
      <c r="M54" s="18"/>
      <c r="N54" s="18"/>
      <c r="O54" s="18"/>
      <c r="P54" s="239"/>
      <c r="Q54" s="239"/>
    </row>
    <row r="55" spans="1:18" ht="18" customHeight="1" x14ac:dyDescent="0.2">
      <c r="A55" s="21" t="s">
        <v>337</v>
      </c>
      <c r="B55" s="14"/>
      <c r="C55" s="20"/>
      <c r="D55" s="20"/>
      <c r="E55" s="20"/>
      <c r="G55" s="20"/>
      <c r="H55" s="20"/>
      <c r="I55" s="20"/>
      <c r="J55" s="20"/>
      <c r="K55" s="20"/>
      <c r="R55" s="20" t="s">
        <v>6</v>
      </c>
    </row>
    <row r="56" spans="1:18" ht="18" customHeight="1" x14ac:dyDescent="0.25">
      <c r="A56" s="21"/>
      <c r="B56" s="14"/>
      <c r="C56" s="20"/>
      <c r="D56" s="20"/>
      <c r="E56" s="20"/>
      <c r="G56" s="20"/>
      <c r="H56" s="20"/>
      <c r="I56" s="20"/>
      <c r="J56" s="20"/>
      <c r="K56" s="20"/>
      <c r="M56" s="20"/>
      <c r="N56" s="14"/>
      <c r="O56" s="161"/>
    </row>
    <row r="57" spans="1:18" ht="18" customHeight="1" x14ac:dyDescent="0.2">
      <c r="A57" s="16" t="s">
        <v>3</v>
      </c>
      <c r="B57" s="16" t="s">
        <v>218</v>
      </c>
      <c r="C57" s="14">
        <v>22</v>
      </c>
      <c r="D57" s="13">
        <v>19</v>
      </c>
      <c r="E57" s="14">
        <v>19</v>
      </c>
      <c r="F57" s="14">
        <v>20</v>
      </c>
      <c r="G57" s="14" t="s">
        <v>2</v>
      </c>
      <c r="H57" s="14" t="s">
        <v>2</v>
      </c>
      <c r="I57" s="14" t="s">
        <v>2</v>
      </c>
      <c r="J57" s="14">
        <v>7</v>
      </c>
      <c r="K57" s="13">
        <v>8</v>
      </c>
      <c r="L57" s="13">
        <v>9</v>
      </c>
      <c r="M57" s="14">
        <v>9</v>
      </c>
      <c r="N57" s="14">
        <v>10</v>
      </c>
      <c r="O57" s="14">
        <v>8</v>
      </c>
      <c r="P57" s="204">
        <v>5</v>
      </c>
      <c r="Q57" s="204">
        <v>6</v>
      </c>
      <c r="R57" s="204">
        <v>6.9</v>
      </c>
    </row>
    <row r="58" spans="1:18" ht="18" customHeight="1" x14ac:dyDescent="0.2">
      <c r="A58" s="16" t="s">
        <v>219</v>
      </c>
      <c r="B58" s="16" t="s">
        <v>220</v>
      </c>
      <c r="C58" s="15" t="s">
        <v>2</v>
      </c>
      <c r="D58" s="15" t="s">
        <v>2</v>
      </c>
      <c r="E58" s="14">
        <v>25</v>
      </c>
      <c r="F58" s="14">
        <v>26</v>
      </c>
      <c r="G58" s="14" t="s">
        <v>2</v>
      </c>
      <c r="H58" s="14" t="s">
        <v>2</v>
      </c>
      <c r="I58" s="14" t="s">
        <v>2</v>
      </c>
      <c r="J58" s="14" t="s">
        <v>2</v>
      </c>
      <c r="K58" s="13" t="s">
        <v>2</v>
      </c>
      <c r="L58" s="13" t="s">
        <v>2</v>
      </c>
      <c r="M58" s="14" t="s">
        <v>2</v>
      </c>
      <c r="N58" s="14" t="s">
        <v>4</v>
      </c>
      <c r="O58" s="13">
        <v>11</v>
      </c>
      <c r="P58" s="232">
        <v>7</v>
      </c>
      <c r="Q58" s="232">
        <v>7</v>
      </c>
      <c r="R58" s="232">
        <v>8.1</v>
      </c>
    </row>
    <row r="59" spans="1:18" ht="18" customHeight="1" x14ac:dyDescent="0.2">
      <c r="A59" s="16" t="s">
        <v>338</v>
      </c>
      <c r="B59" s="16" t="s">
        <v>32</v>
      </c>
      <c r="C59" s="15" t="s">
        <v>2</v>
      </c>
      <c r="D59" s="15" t="s">
        <v>2</v>
      </c>
      <c r="E59" s="14">
        <v>25</v>
      </c>
      <c r="F59" s="14">
        <v>22</v>
      </c>
      <c r="G59" s="14">
        <v>4</v>
      </c>
      <c r="H59" s="14">
        <v>3</v>
      </c>
      <c r="I59" s="14">
        <v>3</v>
      </c>
      <c r="J59" s="14" t="s">
        <v>2</v>
      </c>
      <c r="K59" s="13">
        <v>4</v>
      </c>
      <c r="L59" s="13">
        <v>4</v>
      </c>
      <c r="M59" s="13" t="s">
        <v>2</v>
      </c>
      <c r="N59" s="13">
        <v>7</v>
      </c>
      <c r="O59" s="13">
        <v>3</v>
      </c>
      <c r="P59" s="232">
        <v>3</v>
      </c>
      <c r="Q59" s="232">
        <v>5</v>
      </c>
      <c r="R59" s="232">
        <v>5</v>
      </c>
    </row>
    <row r="60" spans="1:18" ht="18" customHeight="1" x14ac:dyDescent="0.2">
      <c r="A60" s="16" t="s">
        <v>5</v>
      </c>
      <c r="B60" s="16" t="s">
        <v>218</v>
      </c>
      <c r="C60" s="13" t="s">
        <v>2</v>
      </c>
      <c r="D60" s="13">
        <v>19</v>
      </c>
      <c r="E60" s="14">
        <v>18</v>
      </c>
      <c r="F60" s="14">
        <v>20</v>
      </c>
      <c r="G60" s="14" t="s">
        <v>2</v>
      </c>
      <c r="H60" s="14" t="s">
        <v>2</v>
      </c>
      <c r="I60" s="13">
        <v>8</v>
      </c>
      <c r="J60" s="14">
        <v>9</v>
      </c>
      <c r="K60" s="13">
        <v>12</v>
      </c>
      <c r="L60" s="13" t="s">
        <v>2</v>
      </c>
      <c r="M60" s="14">
        <v>8</v>
      </c>
      <c r="N60" s="13" t="s">
        <v>2</v>
      </c>
      <c r="O60" s="13">
        <v>6</v>
      </c>
      <c r="P60" s="232">
        <v>6</v>
      </c>
      <c r="Q60" s="232">
        <v>7</v>
      </c>
      <c r="R60" s="232">
        <v>6.3</v>
      </c>
    </row>
    <row r="61" spans="1:18" ht="18" customHeight="1" x14ac:dyDescent="0.2">
      <c r="A61" s="16" t="s">
        <v>229</v>
      </c>
      <c r="B61" s="16" t="s">
        <v>225</v>
      </c>
      <c r="C61" s="13">
        <v>32</v>
      </c>
      <c r="D61" s="13">
        <v>27</v>
      </c>
      <c r="E61" s="14">
        <v>29</v>
      </c>
      <c r="F61" s="14">
        <v>38</v>
      </c>
      <c r="G61" s="14" t="s">
        <v>2</v>
      </c>
      <c r="H61" s="14" t="s">
        <v>2</v>
      </c>
      <c r="I61" s="14" t="s">
        <v>2</v>
      </c>
      <c r="J61" s="14">
        <v>23</v>
      </c>
      <c r="K61" s="13">
        <v>22</v>
      </c>
      <c r="L61" s="13">
        <v>20</v>
      </c>
      <c r="M61" s="14">
        <v>16</v>
      </c>
      <c r="N61" s="13" t="s">
        <v>2</v>
      </c>
      <c r="O61" s="13" t="s">
        <v>2</v>
      </c>
      <c r="P61" s="13" t="s">
        <v>2</v>
      </c>
      <c r="Q61" s="13" t="s">
        <v>2</v>
      </c>
      <c r="R61" s="13" t="s">
        <v>2</v>
      </c>
    </row>
    <row r="62" spans="1:18" ht="18" customHeight="1" x14ac:dyDescent="0.2">
      <c r="A62" s="16" t="s">
        <v>238</v>
      </c>
      <c r="B62" s="16" t="s">
        <v>228</v>
      </c>
      <c r="C62" s="14">
        <v>21</v>
      </c>
      <c r="D62" s="13" t="s">
        <v>4</v>
      </c>
      <c r="E62" s="14">
        <v>20</v>
      </c>
      <c r="F62" s="14">
        <v>21</v>
      </c>
      <c r="G62" s="14" t="s">
        <v>2</v>
      </c>
      <c r="H62" s="14" t="s">
        <v>2</v>
      </c>
      <c r="I62" s="14">
        <v>12</v>
      </c>
      <c r="J62" s="13">
        <v>12</v>
      </c>
      <c r="K62" s="13">
        <v>10</v>
      </c>
      <c r="L62" s="13" t="s">
        <v>2</v>
      </c>
      <c r="M62" s="13" t="s">
        <v>2</v>
      </c>
      <c r="N62" s="13" t="s">
        <v>2</v>
      </c>
      <c r="O62" s="13" t="s">
        <v>2</v>
      </c>
      <c r="P62" s="232" t="s">
        <v>2</v>
      </c>
      <c r="Q62" s="232" t="s">
        <v>2</v>
      </c>
      <c r="R62" s="232" t="s">
        <v>2</v>
      </c>
    </row>
    <row r="63" spans="1:18" ht="18" customHeight="1" x14ac:dyDescent="0.2">
      <c r="A63" s="16" t="s">
        <v>339</v>
      </c>
      <c r="B63" s="16" t="s">
        <v>220</v>
      </c>
      <c r="C63" s="14">
        <v>15</v>
      </c>
      <c r="D63" s="13">
        <v>14</v>
      </c>
      <c r="E63" s="14">
        <v>15</v>
      </c>
      <c r="F63" s="14">
        <v>16</v>
      </c>
      <c r="G63" s="14" t="s">
        <v>2</v>
      </c>
      <c r="H63" s="14" t="s">
        <v>2</v>
      </c>
      <c r="I63" s="14" t="s">
        <v>2</v>
      </c>
      <c r="J63" s="13" t="s">
        <v>2</v>
      </c>
      <c r="K63" s="13" t="s">
        <v>2</v>
      </c>
      <c r="L63" s="13" t="s">
        <v>2</v>
      </c>
      <c r="M63" s="13" t="s">
        <v>2</v>
      </c>
      <c r="N63" s="13" t="s">
        <v>2</v>
      </c>
      <c r="O63" s="13">
        <v>8</v>
      </c>
      <c r="P63" s="232">
        <v>8</v>
      </c>
      <c r="Q63" s="232">
        <v>7</v>
      </c>
      <c r="R63" s="232">
        <v>7.4</v>
      </c>
    </row>
    <row r="64" spans="1:18" ht="18" customHeight="1" x14ac:dyDescent="0.2">
      <c r="A64" s="16" t="s">
        <v>340</v>
      </c>
      <c r="B64" s="16" t="s">
        <v>218</v>
      </c>
      <c r="C64" s="14" t="s">
        <v>4</v>
      </c>
      <c r="D64" s="13">
        <v>17</v>
      </c>
      <c r="E64" s="14">
        <v>19</v>
      </c>
      <c r="F64" s="14">
        <v>21</v>
      </c>
      <c r="G64" s="14" t="s">
        <v>2</v>
      </c>
      <c r="H64" s="14" t="s">
        <v>2</v>
      </c>
      <c r="I64" s="14" t="s">
        <v>2</v>
      </c>
      <c r="J64" s="13" t="s">
        <v>2</v>
      </c>
      <c r="K64" s="13" t="s">
        <v>2</v>
      </c>
      <c r="L64" s="13" t="s">
        <v>2</v>
      </c>
      <c r="M64" s="13" t="s">
        <v>2</v>
      </c>
      <c r="N64" s="13">
        <v>7</v>
      </c>
      <c r="O64" s="13">
        <v>7</v>
      </c>
      <c r="P64" s="232">
        <v>7</v>
      </c>
      <c r="Q64" s="232">
        <v>8</v>
      </c>
      <c r="R64" s="232">
        <v>6.9</v>
      </c>
    </row>
    <row r="65" spans="1:18" ht="18" customHeight="1" thickBot="1" x14ac:dyDescent="0.25">
      <c r="A65" s="12" t="s">
        <v>341</v>
      </c>
      <c r="B65" s="12" t="s">
        <v>342</v>
      </c>
      <c r="C65" s="6"/>
      <c r="D65" s="4"/>
      <c r="G65" s="11" t="s">
        <v>2</v>
      </c>
      <c r="H65" s="11" t="s">
        <v>2</v>
      </c>
      <c r="I65" s="11">
        <v>9</v>
      </c>
      <c r="J65" s="11">
        <v>11</v>
      </c>
      <c r="K65" s="10">
        <v>11</v>
      </c>
      <c r="L65" s="10">
        <v>11</v>
      </c>
      <c r="M65" s="11" t="s">
        <v>2</v>
      </c>
      <c r="N65" s="11">
        <v>8</v>
      </c>
      <c r="O65" s="11">
        <v>9</v>
      </c>
      <c r="P65" s="233">
        <v>6</v>
      </c>
      <c r="Q65" s="233">
        <v>6</v>
      </c>
      <c r="R65" s="233">
        <v>7.2</v>
      </c>
    </row>
    <row r="66" spans="1:18" ht="20.25" customHeight="1" x14ac:dyDescent="0.2">
      <c r="A66" s="165" t="s">
        <v>1</v>
      </c>
      <c r="C66" s="162"/>
      <c r="D66" s="162"/>
      <c r="E66" s="162"/>
      <c r="F66" s="162"/>
      <c r="G66" s="162"/>
      <c r="H66" s="162"/>
      <c r="I66" s="162"/>
      <c r="J66" s="162"/>
      <c r="K66" s="162"/>
      <c r="L66" s="162"/>
    </row>
    <row r="67" spans="1:18" x14ac:dyDescent="0.2">
      <c r="A67" s="2" t="s">
        <v>239</v>
      </c>
    </row>
    <row r="68" spans="1:18" x14ac:dyDescent="0.2">
      <c r="A68" s="136" t="s">
        <v>240</v>
      </c>
      <c r="B68" s="7"/>
      <c r="C68" s="6"/>
      <c r="D68" s="4"/>
    </row>
    <row r="69" spans="1:18" x14ac:dyDescent="0.2">
      <c r="A69" s="137" t="s">
        <v>241</v>
      </c>
      <c r="C69" s="6"/>
      <c r="D69" s="4"/>
    </row>
    <row r="70" spans="1:18" ht="15.75" x14ac:dyDescent="0.2">
      <c r="A70" s="138" t="s">
        <v>242</v>
      </c>
      <c r="C70" s="6"/>
      <c r="D70" s="4"/>
    </row>
    <row r="71" spans="1:18" ht="15.75" x14ac:dyDescent="0.2">
      <c r="A71" s="138" t="s">
        <v>343</v>
      </c>
      <c r="C71" s="6"/>
      <c r="D71" s="4"/>
    </row>
    <row r="72" spans="1:18" x14ac:dyDescent="0.2">
      <c r="A72" s="138"/>
      <c r="C72" s="6"/>
      <c r="D72" s="4"/>
    </row>
    <row r="73" spans="1:18" x14ac:dyDescent="0.2">
      <c r="A73" s="5" t="s">
        <v>243</v>
      </c>
      <c r="C73" s="6"/>
      <c r="D73" s="4"/>
    </row>
    <row r="74" spans="1:18" x14ac:dyDescent="0.2">
      <c r="A74" s="192" t="s">
        <v>296</v>
      </c>
      <c r="B74" s="7"/>
      <c r="C74" s="4"/>
      <c r="D74" s="4"/>
      <c r="E74" s="4"/>
      <c r="F74" s="4"/>
      <c r="G74" s="4"/>
      <c r="H74" s="4"/>
      <c r="I74" s="4"/>
      <c r="J74" s="4"/>
      <c r="K74" s="4"/>
      <c r="L74" s="4"/>
      <c r="M74" s="4"/>
    </row>
    <row r="75" spans="1:18" hidden="1" x14ac:dyDescent="0.2">
      <c r="A75" s="5" t="s">
        <v>243</v>
      </c>
      <c r="C75" s="6"/>
      <c r="D75" s="4"/>
    </row>
    <row r="76" spans="1:18" x14ac:dyDescent="0.2">
      <c r="A76" s="5" t="s">
        <v>0</v>
      </c>
      <c r="C76" s="4"/>
    </row>
    <row r="77" spans="1:18" x14ac:dyDescent="0.2">
      <c r="C77" s="4"/>
    </row>
    <row r="78" spans="1:18" x14ac:dyDescent="0.2">
      <c r="C78" s="4"/>
    </row>
  </sheetData>
  <pageMargins left="0.74803149606299213" right="0.74803149606299213" top="0.98425196850393704" bottom="0.9055118110236221" header="0.51181102362204722" footer="0.51181102362204722"/>
  <pageSetup paperSize="9" scale="55" orientation="portrait" r:id="rId1"/>
  <headerFooter alignWithMargins="0">
    <oddHeader>&amp;R&amp;"Arial,Bold"&amp;16ENVIRONMENT AND EMISSIONS</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zoomScaleNormal="100" workbookViewId="0">
      <selection activeCell="K24" sqref="K24"/>
    </sheetView>
  </sheetViews>
  <sheetFormatPr defaultRowHeight="12.75" x14ac:dyDescent="0.2"/>
  <cols>
    <col min="1" max="10" width="9.140625" style="113"/>
    <col min="11" max="11" width="18.85546875" style="113" bestFit="1" customWidth="1"/>
    <col min="12" max="12" width="12" style="113" bestFit="1" customWidth="1"/>
    <col min="13" max="13" width="9.140625" style="113"/>
    <col min="14" max="14" width="9.140625" style="113" customWidth="1"/>
    <col min="15" max="15" width="17.85546875" style="113" bestFit="1" customWidth="1"/>
    <col min="16" max="16" width="12" style="113" bestFit="1" customWidth="1"/>
    <col min="17" max="17" width="9" style="113" customWidth="1"/>
    <col min="18" max="16384" width="9.140625" style="113"/>
  </cols>
  <sheetData>
    <row r="1" spans="1:23" x14ac:dyDescent="0.2">
      <c r="B1" s="113" t="s">
        <v>478</v>
      </c>
      <c r="I1" s="113" t="s">
        <v>479</v>
      </c>
      <c r="R1" s="443" t="s">
        <v>480</v>
      </c>
    </row>
    <row r="3" spans="1:23" x14ac:dyDescent="0.2">
      <c r="B3" s="113" t="s">
        <v>183</v>
      </c>
      <c r="C3" s="113" t="s">
        <v>184</v>
      </c>
      <c r="D3" s="113" t="s">
        <v>185</v>
      </c>
      <c r="E3" s="113" t="s">
        <v>344</v>
      </c>
      <c r="F3" s="113" t="s">
        <v>186</v>
      </c>
      <c r="J3" s="113" t="s">
        <v>183</v>
      </c>
      <c r="K3" s="113" t="s">
        <v>184</v>
      </c>
      <c r="L3" s="113" t="s">
        <v>185</v>
      </c>
      <c r="M3" s="113" t="s">
        <v>344</v>
      </c>
      <c r="N3" s="113" t="s">
        <v>186</v>
      </c>
      <c r="Q3" s="193"/>
      <c r="S3" s="113" t="s">
        <v>183</v>
      </c>
      <c r="T3" s="113" t="s">
        <v>184</v>
      </c>
      <c r="U3" s="113" t="s">
        <v>185</v>
      </c>
      <c r="V3" s="113" t="s">
        <v>186</v>
      </c>
    </row>
    <row r="4" spans="1:23" x14ac:dyDescent="0.2">
      <c r="A4" s="113">
        <v>1990</v>
      </c>
      <c r="B4" s="234">
        <v>69.360723271663147</v>
      </c>
      <c r="C4" s="234">
        <v>151.11297987095836</v>
      </c>
      <c r="D4" s="234">
        <v>7.2941875467669215</v>
      </c>
      <c r="E4" s="234">
        <v>6.6303216561485234</v>
      </c>
      <c r="F4" s="234">
        <v>0.17294468581510236</v>
      </c>
      <c r="I4" s="113">
        <v>1990</v>
      </c>
      <c r="J4" s="234">
        <f>B4*100/B$4</f>
        <v>100</v>
      </c>
      <c r="K4" s="234">
        <f t="shared" ref="K4:N4" si="0">C4*100/C$4</f>
        <v>100</v>
      </c>
      <c r="L4" s="234">
        <f t="shared" si="0"/>
        <v>100</v>
      </c>
      <c r="M4" s="234">
        <f t="shared" si="0"/>
        <v>100</v>
      </c>
      <c r="N4" s="234">
        <f t="shared" si="0"/>
        <v>100.00000000000001</v>
      </c>
      <c r="R4" s="113">
        <v>1990</v>
      </c>
      <c r="S4" s="113">
        <v>100</v>
      </c>
      <c r="T4" s="113">
        <v>100</v>
      </c>
      <c r="U4" s="113">
        <v>100</v>
      </c>
      <c r="V4" s="113">
        <v>100</v>
      </c>
      <c r="W4" s="193"/>
    </row>
    <row r="5" spans="1:23" x14ac:dyDescent="0.2">
      <c r="B5" s="234"/>
      <c r="C5" s="234"/>
      <c r="D5" s="234"/>
      <c r="E5" s="234"/>
      <c r="F5" s="234"/>
      <c r="J5" s="234"/>
      <c r="K5" s="234"/>
      <c r="L5" s="234"/>
      <c r="M5" s="234"/>
      <c r="N5" s="234"/>
      <c r="W5" s="193"/>
    </row>
    <row r="6" spans="1:23" x14ac:dyDescent="0.2">
      <c r="B6" s="234"/>
      <c r="C6" s="234"/>
      <c r="D6" s="234"/>
      <c r="E6" s="234"/>
      <c r="F6" s="234"/>
      <c r="J6" s="234"/>
      <c r="K6" s="234"/>
      <c r="L6" s="234"/>
      <c r="M6" s="234"/>
      <c r="N6" s="234"/>
      <c r="W6" s="193"/>
    </row>
    <row r="7" spans="1:23" x14ac:dyDescent="0.2">
      <c r="B7" s="234"/>
      <c r="C7" s="234"/>
      <c r="D7" s="234"/>
      <c r="E7" s="234"/>
      <c r="F7" s="234"/>
      <c r="J7" s="234"/>
      <c r="K7" s="234"/>
      <c r="L7" s="234"/>
      <c r="M7" s="234"/>
      <c r="N7" s="234"/>
      <c r="W7" s="193"/>
    </row>
    <row r="8" spans="1:23" x14ac:dyDescent="0.2">
      <c r="B8" s="234"/>
      <c r="C8" s="234"/>
      <c r="D8" s="234"/>
      <c r="E8" s="234"/>
      <c r="F8" s="234"/>
      <c r="J8" s="234"/>
      <c r="K8" s="234"/>
      <c r="L8" s="234"/>
      <c r="M8" s="234"/>
      <c r="N8" s="234"/>
      <c r="W8" s="193"/>
    </row>
    <row r="9" spans="1:23" x14ac:dyDescent="0.2">
      <c r="A9" s="113">
        <v>1995</v>
      </c>
      <c r="B9" s="234">
        <v>54.772503685525578</v>
      </c>
      <c r="C9" s="234">
        <v>137.61148780263608</v>
      </c>
      <c r="D9" s="234">
        <v>7.3944695830283562</v>
      </c>
      <c r="E9" s="234">
        <v>6.7306379766078335</v>
      </c>
      <c r="F9" s="234">
        <v>8.4412993526982547E-2</v>
      </c>
      <c r="I9" s="113">
        <v>1995</v>
      </c>
      <c r="J9" s="234">
        <f t="shared" ref="J9:N31" si="1">B9*100/B$4</f>
        <v>78.967607461357773</v>
      </c>
      <c r="K9" s="234">
        <f t="shared" si="1"/>
        <v>91.065299566025516</v>
      </c>
      <c r="L9" s="234">
        <f t="shared" si="1"/>
        <v>101.37482119315514</v>
      </c>
      <c r="M9" s="234">
        <f t="shared" si="1"/>
        <v>101.51299327033831</v>
      </c>
      <c r="N9" s="234">
        <f t="shared" si="1"/>
        <v>48.80924390890489</v>
      </c>
      <c r="Q9" s="234"/>
      <c r="R9" s="113">
        <v>1995</v>
      </c>
      <c r="S9" s="234">
        <v>76.969917479422463</v>
      </c>
      <c r="T9" s="234">
        <v>83.441668189814891</v>
      </c>
      <c r="U9" s="234">
        <v>109.457605586111</v>
      </c>
      <c r="V9" s="234">
        <v>48.086808159882104</v>
      </c>
      <c r="W9" s="193"/>
    </row>
    <row r="10" spans="1:23" x14ac:dyDescent="0.2">
      <c r="B10" s="234"/>
      <c r="C10" s="234"/>
      <c r="D10" s="234"/>
      <c r="E10" s="234"/>
      <c r="F10" s="234"/>
      <c r="J10" s="234"/>
      <c r="K10" s="234"/>
      <c r="L10" s="234"/>
      <c r="M10" s="234"/>
      <c r="N10" s="234"/>
      <c r="Q10" s="234"/>
      <c r="S10" s="234"/>
      <c r="T10" s="234"/>
      <c r="U10" s="234"/>
      <c r="V10" s="234"/>
      <c r="W10" s="193"/>
    </row>
    <row r="11" spans="1:23" x14ac:dyDescent="0.2">
      <c r="B11" s="234"/>
      <c r="C11" s="234"/>
      <c r="D11" s="234"/>
      <c r="E11" s="234"/>
      <c r="F11" s="234"/>
      <c r="J11" s="234"/>
      <c r="K11" s="234"/>
      <c r="L11" s="234"/>
      <c r="M11" s="234"/>
      <c r="N11" s="234"/>
      <c r="Q11" s="234"/>
      <c r="S11" s="234"/>
      <c r="T11" s="234"/>
      <c r="U11" s="234"/>
      <c r="V11" s="234"/>
      <c r="W11" s="193"/>
    </row>
    <row r="12" spans="1:23" x14ac:dyDescent="0.2">
      <c r="A12" s="113">
        <v>1998</v>
      </c>
      <c r="B12" s="234">
        <v>42.835170700355903</v>
      </c>
      <c r="C12" s="234">
        <v>120.60438982832606</v>
      </c>
      <c r="D12" s="234">
        <v>6.958403271561604</v>
      </c>
      <c r="E12" s="234">
        <v>6.2824319974352401</v>
      </c>
      <c r="F12" s="234">
        <v>4.7169948440407422E-2</v>
      </c>
      <c r="I12" s="113">
        <v>1998</v>
      </c>
      <c r="J12" s="234">
        <f t="shared" si="1"/>
        <v>61.75709923407895</v>
      </c>
      <c r="K12" s="234">
        <f t="shared" si="1"/>
        <v>79.810741559934257</v>
      </c>
      <c r="L12" s="234">
        <f t="shared" si="1"/>
        <v>95.396550019417163</v>
      </c>
      <c r="M12" s="234">
        <f t="shared" si="1"/>
        <v>94.753050051641551</v>
      </c>
      <c r="N12" s="234">
        <f t="shared" si="1"/>
        <v>27.274586795247057</v>
      </c>
      <c r="Q12" s="234"/>
      <c r="R12" s="113">
        <v>1998</v>
      </c>
      <c r="S12" s="234">
        <v>58.780905998376831</v>
      </c>
      <c r="T12" s="234">
        <v>72.137048555406196</v>
      </c>
      <c r="U12" s="234">
        <v>105.59555035215173</v>
      </c>
      <c r="V12" s="234">
        <v>26.199307085845057</v>
      </c>
      <c r="W12" s="193"/>
    </row>
    <row r="13" spans="1:23" x14ac:dyDescent="0.2">
      <c r="B13" s="234">
        <v>38.163856031442926</v>
      </c>
      <c r="C13" s="234">
        <v>115.39154165182266</v>
      </c>
      <c r="D13" s="234">
        <v>6.8343424523043499</v>
      </c>
      <c r="E13" s="234">
        <v>6.1545001707674922</v>
      </c>
      <c r="F13" s="234">
        <v>2.5946083255436594E-2</v>
      </c>
      <c r="J13" s="234">
        <f t="shared" si="1"/>
        <v>55.022286722656638</v>
      </c>
      <c r="K13" s="234">
        <f t="shared" si="1"/>
        <v>76.361105280539292</v>
      </c>
      <c r="L13" s="234">
        <f t="shared" si="1"/>
        <v>93.695732505995224</v>
      </c>
      <c r="M13" s="234">
        <f t="shared" si="1"/>
        <v>92.823553515842079</v>
      </c>
      <c r="N13" s="234">
        <f t="shared" si="1"/>
        <v>15.002532823226451</v>
      </c>
      <c r="Q13" s="234"/>
      <c r="S13" s="234">
        <v>51.562324929265948</v>
      </c>
      <c r="T13" s="234">
        <v>68.43707955270466</v>
      </c>
      <c r="U13" s="234">
        <v>104.68300103510828</v>
      </c>
      <c r="V13" s="234">
        <v>13.743615291891951</v>
      </c>
      <c r="W13" s="193"/>
    </row>
    <row r="14" spans="1:23" x14ac:dyDescent="0.2">
      <c r="A14" s="113">
        <v>2000</v>
      </c>
      <c r="B14" s="234">
        <v>32.647455924221013</v>
      </c>
      <c r="C14" s="234">
        <v>105.65646760224234</v>
      </c>
      <c r="D14" s="234">
        <v>6.102504978073882</v>
      </c>
      <c r="E14" s="234">
        <v>5.4449539141273506</v>
      </c>
      <c r="F14" s="234">
        <v>2.6996139470161665E-3</v>
      </c>
      <c r="I14" s="113">
        <v>2000</v>
      </c>
      <c r="J14" s="234">
        <f t="shared" si="1"/>
        <v>47.069082305199821</v>
      </c>
      <c r="K14" s="234">
        <f t="shared" si="1"/>
        <v>69.918856535333219</v>
      </c>
      <c r="L14" s="234">
        <f t="shared" si="1"/>
        <v>83.662572958913827</v>
      </c>
      <c r="M14" s="234">
        <f t="shared" si="1"/>
        <v>82.122017550657731</v>
      </c>
      <c r="N14" s="234">
        <f t="shared" si="1"/>
        <v>1.56096958648522</v>
      </c>
      <c r="Q14" s="234"/>
      <c r="R14" s="113">
        <v>2000</v>
      </c>
      <c r="S14" s="234">
        <v>43.396531686778822</v>
      </c>
      <c r="T14" s="234">
        <v>62.775861209608095</v>
      </c>
      <c r="U14" s="234">
        <v>93.687404801323609</v>
      </c>
      <c r="V14" s="234">
        <v>0.15675727935151121</v>
      </c>
      <c r="W14" s="193"/>
    </row>
    <row r="15" spans="1:23" x14ac:dyDescent="0.2">
      <c r="B15" s="234">
        <v>29.755606802696736</v>
      </c>
      <c r="C15" s="234">
        <v>98.499370315862748</v>
      </c>
      <c r="D15" s="234">
        <v>5.6915432609534804</v>
      </c>
      <c r="E15" s="234">
        <v>5.0489717561417544</v>
      </c>
      <c r="F15" s="234">
        <v>2.6837275405643631E-3</v>
      </c>
      <c r="J15" s="234">
        <f t="shared" si="1"/>
        <v>42.8997931381912</v>
      </c>
      <c r="K15" s="234">
        <f t="shared" si="1"/>
        <v>65.182600726936528</v>
      </c>
      <c r="L15" s="234">
        <f t="shared" si="1"/>
        <v>78.028474377193703</v>
      </c>
      <c r="M15" s="234">
        <f t="shared" si="1"/>
        <v>76.149725729515268</v>
      </c>
      <c r="N15" s="234">
        <f t="shared" si="1"/>
        <v>1.5517837555492018</v>
      </c>
      <c r="Q15" s="234"/>
      <c r="S15" s="234">
        <v>38.976134080140369</v>
      </c>
      <c r="T15" s="234">
        <v>59.571816810914001</v>
      </c>
      <c r="U15" s="234">
        <v>90.631345359483404</v>
      </c>
      <c r="V15" s="234">
        <v>0.1456626379516994</v>
      </c>
      <c r="W15" s="193"/>
    </row>
    <row r="16" spans="1:23" x14ac:dyDescent="0.2">
      <c r="A16" s="113">
        <v>2002</v>
      </c>
      <c r="B16" s="234">
        <v>26.487107962726071</v>
      </c>
      <c r="C16" s="234">
        <v>97.869480300746346</v>
      </c>
      <c r="D16" s="234">
        <v>5.785090882860958</v>
      </c>
      <c r="E16" s="234">
        <v>5.1181651673210506</v>
      </c>
      <c r="F16" s="234">
        <v>2.7653787499609911E-3</v>
      </c>
      <c r="I16" s="113">
        <v>2002</v>
      </c>
      <c r="J16" s="234">
        <f t="shared" si="1"/>
        <v>38.187473707540185</v>
      </c>
      <c r="K16" s="234">
        <f t="shared" si="1"/>
        <v>64.765766901242472</v>
      </c>
      <c r="L16" s="234">
        <f t="shared" si="1"/>
        <v>79.31096980670786</v>
      </c>
      <c r="M16" s="234">
        <f t="shared" si="1"/>
        <v>77.193316293709543</v>
      </c>
      <c r="N16" s="234">
        <f t="shared" si="1"/>
        <v>1.5989960818556155</v>
      </c>
      <c r="Q16" s="234"/>
      <c r="R16" s="113">
        <v>2002</v>
      </c>
      <c r="S16" s="234">
        <v>33.718942332810762</v>
      </c>
      <c r="T16" s="234">
        <v>57.465441699592049</v>
      </c>
      <c r="U16" s="234">
        <v>89.223235993882611</v>
      </c>
      <c r="V16" s="234">
        <v>0.14585948106849075</v>
      </c>
      <c r="W16" s="193"/>
    </row>
    <row r="17" spans="1:23" x14ac:dyDescent="0.2">
      <c r="B17" s="234">
        <v>23.021623211986444</v>
      </c>
      <c r="C17" s="234">
        <v>94.275862892125417</v>
      </c>
      <c r="D17" s="234">
        <v>5.6009498897642471</v>
      </c>
      <c r="E17" s="234">
        <v>4.9323111914202844</v>
      </c>
      <c r="F17" s="234">
        <v>2.7984076570836828E-3</v>
      </c>
      <c r="J17" s="234">
        <f t="shared" si="1"/>
        <v>33.191152176741745</v>
      </c>
      <c r="K17" s="234">
        <f t="shared" si="1"/>
        <v>62.387667143240442</v>
      </c>
      <c r="L17" s="234">
        <f t="shared" si="1"/>
        <v>76.786480383916285</v>
      </c>
      <c r="M17" s="234">
        <f t="shared" si="1"/>
        <v>74.390224897254924</v>
      </c>
      <c r="N17" s="234">
        <f t="shared" si="1"/>
        <v>1.6180940419733398</v>
      </c>
      <c r="Q17" s="234"/>
      <c r="S17" s="234">
        <v>28.50634268661565</v>
      </c>
      <c r="T17" s="234">
        <v>54.64382170217096</v>
      </c>
      <c r="U17" s="234">
        <v>86.468008655372984</v>
      </c>
      <c r="V17" s="234">
        <v>0.14398864614035845</v>
      </c>
      <c r="W17" s="193"/>
    </row>
    <row r="18" spans="1:23" x14ac:dyDescent="0.2">
      <c r="A18" s="113">
        <v>2004</v>
      </c>
      <c r="B18" s="234">
        <v>20.309666913574581</v>
      </c>
      <c r="C18" s="234">
        <v>91.507091382011225</v>
      </c>
      <c r="D18" s="234">
        <v>5.5392981582465817</v>
      </c>
      <c r="E18" s="234">
        <v>4.862793628316127</v>
      </c>
      <c r="F18" s="234">
        <v>2.8269267392975667E-3</v>
      </c>
      <c r="I18" s="113">
        <v>2004</v>
      </c>
      <c r="J18" s="234">
        <f t="shared" si="1"/>
        <v>29.281221353514862</v>
      </c>
      <c r="K18" s="234">
        <f t="shared" si="1"/>
        <v>60.555414538283159</v>
      </c>
      <c r="L18" s="234">
        <f t="shared" si="1"/>
        <v>75.941263132202053</v>
      </c>
      <c r="M18" s="234">
        <f t="shared" si="1"/>
        <v>73.341745400944362</v>
      </c>
      <c r="N18" s="234">
        <f t="shared" si="1"/>
        <v>1.6345843331201715</v>
      </c>
      <c r="Q18" s="234"/>
      <c r="R18" s="113">
        <v>2004</v>
      </c>
      <c r="S18" s="234">
        <v>24.248702292528925</v>
      </c>
      <c r="T18" s="234">
        <v>52.710703415369942</v>
      </c>
      <c r="U18" s="234">
        <v>84.811526979077698</v>
      </c>
      <c r="V18" s="234">
        <v>0.14535225241516198</v>
      </c>
      <c r="W18" s="193"/>
    </row>
    <row r="19" spans="1:23" x14ac:dyDescent="0.2">
      <c r="B19" s="234">
        <v>17.711712180056406</v>
      </c>
      <c r="C19" s="234">
        <v>90.511004460837711</v>
      </c>
      <c r="D19" s="234">
        <v>5.498275993610422</v>
      </c>
      <c r="E19" s="234">
        <v>4.8191110861611923</v>
      </c>
      <c r="F19" s="234">
        <v>2.8381643553660836E-3</v>
      </c>
      <c r="J19" s="234">
        <f t="shared" si="1"/>
        <v>25.535650934153978</v>
      </c>
      <c r="K19" s="234">
        <f t="shared" si="1"/>
        <v>59.896247521641627</v>
      </c>
      <c r="L19" s="234">
        <f t="shared" si="1"/>
        <v>75.378867877444137</v>
      </c>
      <c r="M19" s="234">
        <f t="shared" si="1"/>
        <v>72.682915491622737</v>
      </c>
      <c r="N19" s="234">
        <f t="shared" si="1"/>
        <v>1.6410821425298987</v>
      </c>
      <c r="Q19" s="234"/>
      <c r="S19" s="234">
        <v>20.52159107326035</v>
      </c>
      <c r="T19" s="234">
        <v>50.949397442722031</v>
      </c>
      <c r="U19" s="234">
        <v>83.463145796885669</v>
      </c>
      <c r="V19" s="234">
        <v>0.14931412148837941</v>
      </c>
      <c r="W19" s="193"/>
    </row>
    <row r="20" spans="1:23" x14ac:dyDescent="0.2">
      <c r="A20" s="113">
        <v>2006</v>
      </c>
      <c r="B20" s="234">
        <v>15.832336827859747</v>
      </c>
      <c r="C20" s="234">
        <v>84.79470496092388</v>
      </c>
      <c r="D20" s="234">
        <v>5.1691433718158715</v>
      </c>
      <c r="E20" s="234">
        <v>4.487335252065682</v>
      </c>
      <c r="F20" s="234">
        <v>2.8944407900940807E-3</v>
      </c>
      <c r="I20" s="113">
        <v>2006</v>
      </c>
      <c r="J20" s="234">
        <f t="shared" si="1"/>
        <v>22.826083813817352</v>
      </c>
      <c r="K20" s="234">
        <f t="shared" si="1"/>
        <v>56.113449045431835</v>
      </c>
      <c r="L20" s="234">
        <f t="shared" si="1"/>
        <v>70.866609045541267</v>
      </c>
      <c r="M20" s="234">
        <f t="shared" si="1"/>
        <v>67.678997864370913</v>
      </c>
      <c r="N20" s="234">
        <f t="shared" si="1"/>
        <v>1.6736222778123224</v>
      </c>
      <c r="Q20" s="234"/>
      <c r="R20" s="113">
        <v>2006</v>
      </c>
      <c r="S20" s="234">
        <v>17.949853121238132</v>
      </c>
      <c r="T20" s="234">
        <v>49.621479671863547</v>
      </c>
      <c r="U20" s="234">
        <v>81.546128937054235</v>
      </c>
      <c r="V20" s="234">
        <v>0.14911901177339668</v>
      </c>
      <c r="W20" s="193"/>
    </row>
    <row r="21" spans="1:23" x14ac:dyDescent="0.2">
      <c r="B21" s="234">
        <v>14.266414782642796</v>
      </c>
      <c r="C21" s="234">
        <v>84.667145527743088</v>
      </c>
      <c r="D21" s="234">
        <v>4.6990172951185798</v>
      </c>
      <c r="E21" s="234">
        <v>4.0301950677023841</v>
      </c>
      <c r="F21" s="234">
        <v>2.9130865513533996E-3</v>
      </c>
      <c r="J21" s="234">
        <f t="shared" si="1"/>
        <v>20.568434280545116</v>
      </c>
      <c r="K21" s="234">
        <f t="shared" si="1"/>
        <v>56.029035758572078</v>
      </c>
      <c r="L21" s="234">
        <f t="shared" si="1"/>
        <v>64.42139395224865</v>
      </c>
      <c r="M21" s="234">
        <f t="shared" si="1"/>
        <v>60.784306956888692</v>
      </c>
      <c r="N21" s="234">
        <f t="shared" si="1"/>
        <v>1.6844036216688512</v>
      </c>
      <c r="Q21" s="234"/>
      <c r="S21" s="234">
        <v>15.169679043235353</v>
      </c>
      <c r="T21" s="234">
        <v>48.415034958910347</v>
      </c>
      <c r="U21" s="234">
        <v>76.516333956956501</v>
      </c>
      <c r="V21" s="234">
        <v>0.1293000567301468</v>
      </c>
      <c r="W21" s="193"/>
    </row>
    <row r="22" spans="1:23" x14ac:dyDescent="0.2">
      <c r="A22" s="113">
        <v>2008</v>
      </c>
      <c r="B22" s="234">
        <v>12.650758254376669</v>
      </c>
      <c r="C22" s="234">
        <v>80.054967168041145</v>
      </c>
      <c r="D22" s="234">
        <v>4.2467109428223075</v>
      </c>
      <c r="E22" s="234">
        <v>3.6002344474840999</v>
      </c>
      <c r="F22" s="234">
        <v>2.8743421683286451E-3</v>
      </c>
      <c r="I22" s="113">
        <v>2008</v>
      </c>
      <c r="J22" s="234">
        <f t="shared" si="1"/>
        <v>18.239080646301524</v>
      </c>
      <c r="K22" s="234">
        <f t="shared" si="1"/>
        <v>52.976896648059885</v>
      </c>
      <c r="L22" s="234">
        <f t="shared" si="1"/>
        <v>58.220479191059752</v>
      </c>
      <c r="M22" s="234">
        <f t="shared" si="1"/>
        <v>54.299544338780002</v>
      </c>
      <c r="N22" s="234">
        <f t="shared" si="1"/>
        <v>1.6620008615943513</v>
      </c>
      <c r="Q22" s="234"/>
      <c r="R22" s="113">
        <v>2008</v>
      </c>
      <c r="S22" s="234">
        <v>13.425704517706016</v>
      </c>
      <c r="T22" s="234">
        <v>46.329797695237708</v>
      </c>
      <c r="U22" s="234">
        <v>73.879053781776335</v>
      </c>
      <c r="V22" s="234">
        <v>0.1266390770490089</v>
      </c>
      <c r="W22" s="193"/>
    </row>
    <row r="23" spans="1:23" x14ac:dyDescent="0.2">
      <c r="B23" s="234">
        <v>9.3718667006016823</v>
      </c>
      <c r="C23" s="234">
        <v>70.430247024370971</v>
      </c>
      <c r="D23" s="234">
        <v>3.9758106136975422</v>
      </c>
      <c r="E23" s="234">
        <v>3.3471182860257702</v>
      </c>
      <c r="F23" s="234">
        <v>2.8218803137203714E-3</v>
      </c>
      <c r="J23" s="234">
        <f t="shared" si="1"/>
        <v>13.511777643804495</v>
      </c>
      <c r="K23" s="234">
        <f t="shared" si="1"/>
        <v>46.607675319826456</v>
      </c>
      <c r="L23" s="234">
        <f t="shared" si="1"/>
        <v>54.506558656553622</v>
      </c>
      <c r="M23" s="234">
        <f t="shared" si="1"/>
        <v>50.481989556598258</v>
      </c>
      <c r="N23" s="234">
        <f t="shared" si="1"/>
        <v>1.6316663911473313</v>
      </c>
      <c r="Q23" s="234"/>
      <c r="S23" s="234">
        <v>9.4682024075748377</v>
      </c>
      <c r="T23" s="234">
        <v>39.756481459303764</v>
      </c>
      <c r="U23" s="234">
        <v>70.615234848066919</v>
      </c>
      <c r="V23" s="234">
        <v>0.12160654812467118</v>
      </c>
      <c r="W23" s="193"/>
    </row>
    <row r="24" spans="1:23" x14ac:dyDescent="0.2">
      <c r="A24" s="113">
        <v>2010</v>
      </c>
      <c r="B24" s="234">
        <v>8.0991697035190171</v>
      </c>
      <c r="C24" s="234">
        <v>66.700678525254617</v>
      </c>
      <c r="D24" s="234">
        <v>3.5701026785565095</v>
      </c>
      <c r="E24" s="234">
        <v>2.9654669666760305</v>
      </c>
      <c r="F24" s="234">
        <v>2.7841826789908098E-3</v>
      </c>
      <c r="I24" s="113">
        <v>2010</v>
      </c>
      <c r="J24" s="234">
        <f t="shared" si="1"/>
        <v>11.676881845359704</v>
      </c>
      <c r="K24" s="234">
        <f t="shared" si="1"/>
        <v>44.13960904100567</v>
      </c>
      <c r="L24" s="234">
        <f t="shared" si="1"/>
        <v>48.944487040766084</v>
      </c>
      <c r="M24" s="234">
        <f t="shared" si="1"/>
        <v>44.725838661628906</v>
      </c>
      <c r="N24" s="234">
        <f t="shared" si="1"/>
        <v>1.6098688814106836</v>
      </c>
      <c r="Q24" s="234"/>
      <c r="R24" s="113">
        <v>2010</v>
      </c>
      <c r="S24" s="234">
        <v>8.0690486315925476</v>
      </c>
      <c r="T24" s="234">
        <v>37.889736985365118</v>
      </c>
      <c r="U24" s="234">
        <v>68.469183706468982</v>
      </c>
      <c r="V24" s="234">
        <v>0.11993110875594797</v>
      </c>
      <c r="W24" s="193"/>
    </row>
    <row r="25" spans="1:23" x14ac:dyDescent="0.2">
      <c r="B25" s="234">
        <v>7.0126635532873802</v>
      </c>
      <c r="C25" s="234">
        <v>61.447567302530523</v>
      </c>
      <c r="D25" s="234">
        <v>3.1838118980538899</v>
      </c>
      <c r="E25" s="234">
        <v>2.5968277055434754</v>
      </c>
      <c r="F25" s="234">
        <v>2.7408462708701973E-3</v>
      </c>
      <c r="J25" s="234">
        <f t="shared" si="1"/>
        <v>10.110424491712813</v>
      </c>
      <c r="K25" s="234">
        <f t="shared" si="1"/>
        <v>40.663328428175497</v>
      </c>
      <c r="L25" s="234">
        <f t="shared" si="1"/>
        <v>43.6486158004682</v>
      </c>
      <c r="M25" s="234">
        <f t="shared" si="1"/>
        <v>39.165938550437424</v>
      </c>
      <c r="N25" s="234">
        <f t="shared" si="1"/>
        <v>1.5848109226093685</v>
      </c>
      <c r="Q25" s="234"/>
      <c r="S25" s="234">
        <v>6.7655818034582094</v>
      </c>
      <c r="T25" s="234">
        <v>35.491996420713242</v>
      </c>
      <c r="U25" s="234">
        <v>63.682661901201818</v>
      </c>
      <c r="V25" s="234">
        <v>0.1156362994253539</v>
      </c>
      <c r="W25" s="193"/>
    </row>
    <row r="26" spans="1:23" x14ac:dyDescent="0.2">
      <c r="A26" s="113">
        <v>2012</v>
      </c>
      <c r="B26" s="234">
        <v>6.2932511626448546</v>
      </c>
      <c r="C26" s="234">
        <v>59.449853571982722</v>
      </c>
      <c r="D26" s="234">
        <v>3.0190758810901177</v>
      </c>
      <c r="E26" s="234">
        <v>2.4388184585366814</v>
      </c>
      <c r="F26" s="234">
        <v>2.7076605852197283E-3</v>
      </c>
      <c r="I26" s="113">
        <v>2012</v>
      </c>
      <c r="J26" s="234">
        <f t="shared" si="1"/>
        <v>9.073220211381388</v>
      </c>
      <c r="K26" s="234">
        <f t="shared" si="1"/>
        <v>39.341328337743995</v>
      </c>
      <c r="L26" s="234">
        <f t="shared" si="1"/>
        <v>41.390159791384775</v>
      </c>
      <c r="M26" s="234">
        <f t="shared" si="1"/>
        <v>36.782807607457201</v>
      </c>
      <c r="N26" s="234">
        <f t="shared" si="1"/>
        <v>1.565622310080419</v>
      </c>
      <c r="Q26" s="234"/>
      <c r="R26" s="113">
        <v>2012</v>
      </c>
      <c r="S26" s="234">
        <v>5.9238686859630167</v>
      </c>
      <c r="T26" s="234">
        <v>34.134208781477184</v>
      </c>
      <c r="U26" s="234">
        <v>61.226230403057045</v>
      </c>
      <c r="V26" s="234">
        <v>0.11576093306786275</v>
      </c>
      <c r="W26" s="193"/>
    </row>
    <row r="27" spans="1:23" x14ac:dyDescent="0.2">
      <c r="B27" s="234">
        <v>5.6163133745110212</v>
      </c>
      <c r="C27" s="234">
        <v>56.664859930006862</v>
      </c>
      <c r="D27" s="234">
        <v>2.8197753674510015</v>
      </c>
      <c r="E27" s="234">
        <v>2.2421889758524642</v>
      </c>
      <c r="F27" s="234">
        <v>2.7117101547015051E-3</v>
      </c>
      <c r="J27" s="234">
        <f t="shared" si="1"/>
        <v>8.0972531853708745</v>
      </c>
      <c r="K27" s="234">
        <f t="shared" si="1"/>
        <v>37.498340631225282</v>
      </c>
      <c r="L27" s="234">
        <f t="shared" si="1"/>
        <v>38.657840223766115</v>
      </c>
      <c r="M27" s="234">
        <f t="shared" si="1"/>
        <v>33.817197598146777</v>
      </c>
      <c r="N27" s="234">
        <f t="shared" si="1"/>
        <v>1.5679638503611686</v>
      </c>
      <c r="Q27" s="234"/>
      <c r="S27" s="241">
        <v>5.1322322056231204</v>
      </c>
      <c r="T27" s="241">
        <v>32.683035233409392</v>
      </c>
      <c r="U27" s="241">
        <v>58.102012181338971</v>
      </c>
      <c r="V27" s="241">
        <v>0.11333829398534608</v>
      </c>
      <c r="W27" s="193"/>
    </row>
    <row r="28" spans="1:23" x14ac:dyDescent="0.2">
      <c r="A28" s="2">
        <v>2014</v>
      </c>
      <c r="B28" s="234">
        <v>5.2888184740878001</v>
      </c>
      <c r="C28" s="234">
        <v>56.525925890578449</v>
      </c>
      <c r="D28" s="234">
        <v>2.7276369653949666</v>
      </c>
      <c r="E28" s="234">
        <v>2.1409101165330653</v>
      </c>
      <c r="F28" s="234">
        <v>2.7660435145750468E-3</v>
      </c>
      <c r="I28" s="2">
        <v>2014</v>
      </c>
      <c r="J28" s="234">
        <f t="shared" si="1"/>
        <v>7.6250912975247349</v>
      </c>
      <c r="K28" s="234">
        <f t="shared" si="1"/>
        <v>37.406400124495114</v>
      </c>
      <c r="L28" s="234">
        <f t="shared" si="1"/>
        <v>37.394664558686394</v>
      </c>
      <c r="M28" s="234">
        <f t="shared" si="1"/>
        <v>32.289687100590761</v>
      </c>
      <c r="N28" s="234">
        <f t="shared" si="1"/>
        <v>1.5993804617577341</v>
      </c>
      <c r="Q28" s="234"/>
      <c r="R28" s="2">
        <v>2014</v>
      </c>
      <c r="S28" s="241">
        <v>4.6553057080364102</v>
      </c>
      <c r="T28" s="241">
        <v>31.723683775555372</v>
      </c>
      <c r="U28" s="241">
        <v>55.980345881986736</v>
      </c>
      <c r="V28" s="241">
        <v>0.11440265941166439</v>
      </c>
    </row>
    <row r="29" spans="1:23" x14ac:dyDescent="0.2">
      <c r="A29" s="2"/>
      <c r="B29" s="234">
        <v>4.9668523867916683</v>
      </c>
      <c r="C29" s="234">
        <v>55.018904593627276</v>
      </c>
      <c r="D29" s="234">
        <v>2.6410060259749835</v>
      </c>
      <c r="E29" s="234">
        <v>2.049642849430398</v>
      </c>
      <c r="F29" s="234">
        <v>2.7960744509661975E-3</v>
      </c>
      <c r="I29" s="2"/>
      <c r="J29" s="234">
        <f t="shared" si="1"/>
        <v>7.1609005104201993</v>
      </c>
      <c r="K29" s="234">
        <f t="shared" si="1"/>
        <v>36.409118952329706</v>
      </c>
      <c r="L29" s="234">
        <f t="shared" si="1"/>
        <v>36.206993706181628</v>
      </c>
      <c r="M29" s="234">
        <f t="shared" si="1"/>
        <v>30.913173684864809</v>
      </c>
      <c r="N29" s="234">
        <f t="shared" si="1"/>
        <v>1.6167449365605373</v>
      </c>
      <c r="Q29" s="234"/>
      <c r="R29" s="2"/>
      <c r="S29" s="241">
        <v>4.3638508560262839</v>
      </c>
      <c r="T29" s="241">
        <v>30.778237443584455</v>
      </c>
      <c r="U29" s="241">
        <v>54.746749904511105</v>
      </c>
      <c r="V29" s="241">
        <v>0.11630134048111114</v>
      </c>
    </row>
    <row r="30" spans="1:23" x14ac:dyDescent="0.2">
      <c r="A30" s="113">
        <v>2016</v>
      </c>
      <c r="B30" s="234">
        <v>4.7923957782143658</v>
      </c>
      <c r="C30" s="234">
        <v>53.970809934986683</v>
      </c>
      <c r="D30" s="234">
        <v>2.6130998299039891</v>
      </c>
      <c r="E30" s="234">
        <v>2.0085590309858317</v>
      </c>
      <c r="F30" s="234">
        <v>2.8539332229427323E-3</v>
      </c>
      <c r="I30" s="113">
        <v>2016</v>
      </c>
      <c r="J30" s="234">
        <f t="shared" si="1"/>
        <v>6.9093797644585209</v>
      </c>
      <c r="K30" s="234">
        <f t="shared" si="1"/>
        <v>35.7155354762209</v>
      </c>
      <c r="L30" s="234">
        <f t="shared" si="1"/>
        <v>35.824412426332806</v>
      </c>
      <c r="M30" s="234">
        <f t="shared" si="1"/>
        <v>30.293538310064132</v>
      </c>
      <c r="N30" s="234">
        <f t="shared" si="1"/>
        <v>1.6502000101893348</v>
      </c>
      <c r="Q30" s="234"/>
      <c r="R30" s="113">
        <v>2016</v>
      </c>
      <c r="S30" s="2"/>
      <c r="T30" s="2"/>
      <c r="U30" s="2"/>
      <c r="V30" s="2"/>
    </row>
    <row r="31" spans="1:23" x14ac:dyDescent="0.2">
      <c r="B31" s="234">
        <v>4.8092711446459404</v>
      </c>
      <c r="C31" s="234">
        <v>55.888510733291845</v>
      </c>
      <c r="D31" s="234">
        <v>2.6351915897812499</v>
      </c>
      <c r="E31" s="234">
        <v>1.9967098744386094</v>
      </c>
      <c r="F31" s="234">
        <v>3.07654073818352E-3</v>
      </c>
      <c r="J31" s="234">
        <f t="shared" si="1"/>
        <v>6.9337096238307767</v>
      </c>
      <c r="K31" s="234">
        <f t="shared" si="1"/>
        <v>36.984586486890379</v>
      </c>
      <c r="L31" s="234">
        <f t="shared" si="1"/>
        <v>36.127280425484443</v>
      </c>
      <c r="M31" s="234">
        <f t="shared" si="1"/>
        <v>30.114826670392258</v>
      </c>
      <c r="N31" s="234">
        <f t="shared" si="1"/>
        <v>1.7789160295290563</v>
      </c>
      <c r="Q31" s="234"/>
    </row>
    <row r="32" spans="1:23" x14ac:dyDescent="0.2">
      <c r="B32" s="2"/>
      <c r="C32" s="2"/>
      <c r="D32" s="2"/>
      <c r="E32" s="2"/>
      <c r="F32" s="2"/>
      <c r="G32" s="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zoomScaleNormal="100" workbookViewId="0">
      <selection activeCell="K24" sqref="K24"/>
    </sheetView>
  </sheetViews>
  <sheetFormatPr defaultRowHeight="12.75" x14ac:dyDescent="0.2"/>
  <cols>
    <col min="1" max="1" width="27.42578125" style="113" customWidth="1"/>
    <col min="2" max="5" width="11.42578125" style="113" customWidth="1"/>
    <col min="6" max="6" width="14.7109375" style="113" customWidth="1"/>
    <col min="7" max="7" width="9.140625" style="113"/>
    <col min="8" max="8" width="13.140625" style="113" customWidth="1"/>
    <col min="9" max="16384" width="9.140625" style="113"/>
  </cols>
  <sheetData>
    <row r="1" spans="1:7" ht="15" x14ac:dyDescent="0.25">
      <c r="A1" s="146" t="s">
        <v>358</v>
      </c>
      <c r="B1" s="147"/>
      <c r="C1" s="63"/>
      <c r="D1" s="63"/>
      <c r="E1" s="148"/>
      <c r="F1" s="148"/>
    </row>
    <row r="3" spans="1:7" ht="15" x14ac:dyDescent="0.25">
      <c r="A3" s="163" t="s">
        <v>244</v>
      </c>
      <c r="B3" s="463" t="s">
        <v>245</v>
      </c>
      <c r="C3" s="464"/>
      <c r="D3" s="464"/>
      <c r="E3" s="464"/>
      <c r="F3" s="168" t="s">
        <v>246</v>
      </c>
    </row>
    <row r="4" spans="1:7" ht="48" x14ac:dyDescent="0.35">
      <c r="A4" s="157"/>
      <c r="B4" s="164" t="s">
        <v>267</v>
      </c>
      <c r="C4" s="164" t="s">
        <v>266</v>
      </c>
      <c r="D4" s="164" t="s">
        <v>247</v>
      </c>
      <c r="E4" s="164" t="s">
        <v>248</v>
      </c>
      <c r="F4" s="167"/>
    </row>
    <row r="5" spans="1:7" ht="15" x14ac:dyDescent="0.25">
      <c r="A5" s="146" t="s">
        <v>249</v>
      </c>
      <c r="B5" s="439">
        <v>0</v>
      </c>
      <c r="C5" s="439">
        <v>0</v>
      </c>
      <c r="D5" s="439">
        <v>3</v>
      </c>
      <c r="E5" s="439">
        <v>0</v>
      </c>
      <c r="F5" s="440">
        <v>3</v>
      </c>
      <c r="G5" s="240"/>
    </row>
    <row r="6" spans="1:7" ht="15" x14ac:dyDescent="0.25">
      <c r="A6" s="146" t="s">
        <v>250</v>
      </c>
      <c r="B6" s="439">
        <v>5</v>
      </c>
      <c r="C6" s="439">
        <v>1</v>
      </c>
      <c r="D6" s="439">
        <v>0</v>
      </c>
      <c r="E6" s="439">
        <v>0</v>
      </c>
      <c r="F6" s="440">
        <v>6</v>
      </c>
      <c r="G6" s="240"/>
    </row>
    <row r="7" spans="1:7" ht="15" x14ac:dyDescent="0.25">
      <c r="A7" s="146" t="s">
        <v>251</v>
      </c>
      <c r="B7" s="439">
        <v>0</v>
      </c>
      <c r="C7" s="439">
        <v>0</v>
      </c>
      <c r="D7" s="439">
        <v>1</v>
      </c>
      <c r="E7" s="439">
        <v>0</v>
      </c>
      <c r="F7" s="440">
        <v>1</v>
      </c>
      <c r="G7" s="240"/>
    </row>
    <row r="8" spans="1:7" ht="15" x14ac:dyDescent="0.25">
      <c r="A8" s="146" t="s">
        <v>252</v>
      </c>
      <c r="B8" s="439">
        <v>0</v>
      </c>
      <c r="C8" s="439">
        <v>0</v>
      </c>
      <c r="D8" s="439">
        <v>2</v>
      </c>
      <c r="E8" s="439">
        <v>0</v>
      </c>
      <c r="F8" s="440">
        <v>2</v>
      </c>
      <c r="G8" s="240"/>
    </row>
    <row r="9" spans="1:7" ht="15" x14ac:dyDescent="0.25">
      <c r="A9" s="146" t="s">
        <v>253</v>
      </c>
      <c r="B9" s="439">
        <v>1</v>
      </c>
      <c r="C9" s="439">
        <v>0</v>
      </c>
      <c r="D9" s="439">
        <v>0</v>
      </c>
      <c r="E9" s="439">
        <v>0</v>
      </c>
      <c r="F9" s="440">
        <v>1</v>
      </c>
      <c r="G9" s="240"/>
    </row>
    <row r="10" spans="1:7" ht="15" x14ac:dyDescent="0.25">
      <c r="A10" s="146" t="s">
        <v>254</v>
      </c>
      <c r="B10" s="439">
        <v>1</v>
      </c>
      <c r="C10" s="439">
        <v>1</v>
      </c>
      <c r="D10" s="439">
        <v>1</v>
      </c>
      <c r="E10" s="439">
        <v>1</v>
      </c>
      <c r="F10" s="440">
        <v>4</v>
      </c>
      <c r="G10" s="240"/>
    </row>
    <row r="11" spans="1:7" ht="15" x14ac:dyDescent="0.25">
      <c r="A11" s="146" t="s">
        <v>255</v>
      </c>
      <c r="B11" s="439">
        <v>0</v>
      </c>
      <c r="C11" s="439">
        <v>0</v>
      </c>
      <c r="D11" s="439">
        <v>2</v>
      </c>
      <c r="E11" s="439">
        <v>0</v>
      </c>
      <c r="F11" s="440">
        <v>2</v>
      </c>
      <c r="G11" s="240"/>
    </row>
    <row r="12" spans="1:7" ht="15" x14ac:dyDescent="0.25">
      <c r="A12" s="146" t="s">
        <v>256</v>
      </c>
      <c r="B12" s="439">
        <v>2</v>
      </c>
      <c r="C12" s="439">
        <v>0</v>
      </c>
      <c r="D12" s="439">
        <v>1</v>
      </c>
      <c r="E12" s="439">
        <v>0</v>
      </c>
      <c r="F12" s="440">
        <v>3</v>
      </c>
      <c r="G12" s="240"/>
    </row>
    <row r="13" spans="1:7" ht="15" x14ac:dyDescent="0.25">
      <c r="A13" s="146" t="s">
        <v>257</v>
      </c>
      <c r="B13" s="439">
        <v>1</v>
      </c>
      <c r="C13" s="439">
        <v>0</v>
      </c>
      <c r="D13" s="439">
        <v>0</v>
      </c>
      <c r="E13" s="439">
        <v>0</v>
      </c>
      <c r="F13" s="440">
        <v>1</v>
      </c>
      <c r="G13" s="240"/>
    </row>
    <row r="14" spans="1:7" ht="15" x14ac:dyDescent="0.25">
      <c r="A14" s="146" t="s">
        <v>258</v>
      </c>
      <c r="B14" s="439">
        <v>0</v>
      </c>
      <c r="C14" s="439">
        <v>4</v>
      </c>
      <c r="D14" s="439">
        <v>0</v>
      </c>
      <c r="E14" s="439">
        <v>0</v>
      </c>
      <c r="F14" s="440">
        <v>4</v>
      </c>
      <c r="G14" s="240"/>
    </row>
    <row r="15" spans="1:7" ht="15" x14ac:dyDescent="0.25">
      <c r="A15" s="194" t="s">
        <v>259</v>
      </c>
      <c r="B15" s="439">
        <v>0</v>
      </c>
      <c r="C15" s="439">
        <v>0</v>
      </c>
      <c r="D15" s="439">
        <v>2</v>
      </c>
      <c r="E15" s="439">
        <v>0</v>
      </c>
      <c r="F15" s="440">
        <v>2</v>
      </c>
      <c r="G15" s="240"/>
    </row>
    <row r="16" spans="1:7" ht="15" x14ac:dyDescent="0.25">
      <c r="A16" s="146" t="s">
        <v>260</v>
      </c>
      <c r="B16" s="439">
        <v>2</v>
      </c>
      <c r="C16" s="439">
        <v>0</v>
      </c>
      <c r="D16" s="439">
        <v>1</v>
      </c>
      <c r="E16" s="439">
        <v>0</v>
      </c>
      <c r="F16" s="440">
        <v>3</v>
      </c>
      <c r="G16" s="240"/>
    </row>
    <row r="17" spans="1:7" ht="15" x14ac:dyDescent="0.25">
      <c r="A17" s="146" t="s">
        <v>261</v>
      </c>
      <c r="B17" s="439">
        <v>1</v>
      </c>
      <c r="C17" s="439">
        <v>2</v>
      </c>
      <c r="D17" s="439">
        <v>0</v>
      </c>
      <c r="E17" s="439">
        <v>0</v>
      </c>
      <c r="F17" s="440">
        <v>3</v>
      </c>
      <c r="G17" s="240"/>
    </row>
    <row r="18" spans="1:7" ht="15" x14ac:dyDescent="0.25">
      <c r="A18" s="146" t="s">
        <v>262</v>
      </c>
      <c r="B18" s="439">
        <v>0</v>
      </c>
      <c r="C18" s="439">
        <v>1</v>
      </c>
      <c r="D18" s="439">
        <v>2</v>
      </c>
      <c r="E18" s="439">
        <v>0</v>
      </c>
      <c r="F18" s="440">
        <v>3</v>
      </c>
      <c r="G18" s="240"/>
    </row>
    <row r="19" spans="1:7" ht="15" x14ac:dyDescent="0.25">
      <c r="A19" s="150" t="s">
        <v>263</v>
      </c>
      <c r="B19" s="441">
        <v>13</v>
      </c>
      <c r="C19" s="441">
        <v>9</v>
      </c>
      <c r="D19" s="441">
        <v>15</v>
      </c>
      <c r="E19" s="441">
        <v>1</v>
      </c>
      <c r="F19" s="442">
        <v>38</v>
      </c>
    </row>
    <row r="20" spans="1:7" ht="15" x14ac:dyDescent="0.25">
      <c r="A20" s="166" t="s">
        <v>265</v>
      </c>
      <c r="F20" s="240"/>
    </row>
    <row r="21" spans="1:7" x14ac:dyDescent="0.2">
      <c r="B21" s="240"/>
      <c r="C21" s="240"/>
      <c r="D21" s="240"/>
      <c r="E21" s="240"/>
      <c r="F21" s="240"/>
    </row>
    <row r="39" spans="16:16" x14ac:dyDescent="0.2">
      <c r="P39" s="113" t="s">
        <v>481</v>
      </c>
    </row>
  </sheetData>
  <mergeCells count="1">
    <mergeCell ref="B3:E3"/>
  </mergeCells>
  <pageMargins left="0.70866141732283472" right="0.70866141732283472" top="0.74803149606299213" bottom="0.74803149606299213" header="0.31496062992125984" footer="0.31496062992125984"/>
  <pageSetup paperSize="9" scale="80" orientation="portrait" r:id="rId1"/>
  <headerFooter>
    <oddHeader>&amp;RENVIRONMENT AND EMISSIONS</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00"/>
  <sheetViews>
    <sheetView zoomScale="84" zoomScaleNormal="84" workbookViewId="0">
      <selection activeCell="R1" sqref="R1"/>
    </sheetView>
  </sheetViews>
  <sheetFormatPr defaultRowHeight="15" x14ac:dyDescent="0.25"/>
  <cols>
    <col min="1" max="1" width="62.28515625" style="270" customWidth="1"/>
    <col min="2" max="3" width="9.28515625" style="270" customWidth="1"/>
    <col min="4" max="12" width="9.28515625" style="270" hidden="1" customWidth="1"/>
    <col min="13" max="23" width="9.28515625" style="270" customWidth="1"/>
    <col min="24" max="16384" width="9.140625" style="270"/>
  </cols>
  <sheetData>
    <row r="1" spans="1:27" ht="17.25" thickBot="1" x14ac:dyDescent="0.35">
      <c r="A1" s="269" t="s">
        <v>374</v>
      </c>
    </row>
    <row r="2" spans="1:27" ht="16.5" thickBot="1" x14ac:dyDescent="0.3">
      <c r="A2" s="271" t="s">
        <v>51</v>
      </c>
      <c r="B2" s="368">
        <v>1990</v>
      </c>
      <c r="C2" s="368">
        <v>1995</v>
      </c>
      <c r="D2" s="369">
        <v>1998</v>
      </c>
      <c r="E2" s="368">
        <v>1999</v>
      </c>
      <c r="F2" s="368">
        <v>2000</v>
      </c>
      <c r="G2" s="368">
        <v>2001</v>
      </c>
      <c r="H2" s="368">
        <v>2002</v>
      </c>
      <c r="I2" s="368">
        <v>2003</v>
      </c>
      <c r="J2" s="368">
        <v>2004</v>
      </c>
      <c r="K2" s="368">
        <v>2005</v>
      </c>
      <c r="L2" s="368">
        <v>2006</v>
      </c>
      <c r="M2" s="368">
        <v>2007</v>
      </c>
      <c r="N2" s="368">
        <v>2008</v>
      </c>
      <c r="O2" s="368">
        <v>2009</v>
      </c>
      <c r="P2" s="368">
        <v>2010</v>
      </c>
      <c r="Q2" s="368">
        <v>2011</v>
      </c>
      <c r="R2" s="368">
        <v>2012</v>
      </c>
      <c r="S2" s="368">
        <v>2013</v>
      </c>
      <c r="T2" s="368">
        <v>2014</v>
      </c>
      <c r="U2" s="368">
        <v>2015</v>
      </c>
      <c r="V2" s="368">
        <v>2016</v>
      </c>
      <c r="W2" s="368">
        <v>2017</v>
      </c>
    </row>
    <row r="3" spans="1:27" ht="15.75" x14ac:dyDescent="0.25">
      <c r="A3" s="272" t="s">
        <v>21</v>
      </c>
      <c r="B3" s="362">
        <v>0.59618507077477467</v>
      </c>
      <c r="C3" s="352">
        <v>0.59746379853190412</v>
      </c>
      <c r="D3" s="352">
        <v>0.5896123114911529</v>
      </c>
      <c r="E3" s="350">
        <v>0.57228113968694361</v>
      </c>
      <c r="F3" s="350">
        <v>0.53936247265894188</v>
      </c>
      <c r="G3" s="350">
        <v>0.5315238874823045</v>
      </c>
      <c r="H3" s="350">
        <v>0.54730878961105645</v>
      </c>
      <c r="I3" s="350">
        <v>0.55815189021471912</v>
      </c>
      <c r="J3" s="350">
        <v>0.50926317942904409</v>
      </c>
      <c r="K3" s="350">
        <v>0.50869314454173054</v>
      </c>
      <c r="L3" s="350">
        <v>0.51637423289635931</v>
      </c>
      <c r="M3" s="349">
        <v>0.54434429886095881</v>
      </c>
      <c r="N3" s="350">
        <v>0.49665811624770873</v>
      </c>
      <c r="O3" s="350">
        <v>0.50044767087456243</v>
      </c>
      <c r="P3" s="350">
        <v>0.52128417833140117</v>
      </c>
      <c r="Q3" s="350">
        <v>0.48204580891449655</v>
      </c>
      <c r="R3" s="350">
        <v>0.4673235253089526</v>
      </c>
      <c r="S3" s="350">
        <v>0.48023211252266984</v>
      </c>
      <c r="T3" s="350">
        <v>0.48102213514848047</v>
      </c>
      <c r="U3" s="350">
        <v>0.47008506839890418</v>
      </c>
      <c r="V3" s="350">
        <v>0.45740103824717843</v>
      </c>
      <c r="W3" s="350">
        <v>0.48072836842368938</v>
      </c>
      <c r="X3" s="419"/>
      <c r="Y3" s="418"/>
    </row>
    <row r="4" spans="1:27" ht="15.75" x14ac:dyDescent="0.25">
      <c r="A4" s="272" t="s">
        <v>20</v>
      </c>
      <c r="B4" s="363">
        <v>5.7875272007760525</v>
      </c>
      <c r="C4" s="352">
        <v>5.8411160431633711</v>
      </c>
      <c r="D4" s="352">
        <v>6.0275800742537999</v>
      </c>
      <c r="E4" s="352">
        <v>6.1022027793679783</v>
      </c>
      <c r="F4" s="352">
        <v>6.0734567178117889</v>
      </c>
      <c r="G4" s="352">
        <v>6.0599537526197</v>
      </c>
      <c r="H4" s="352">
        <v>6.2665910842921297</v>
      </c>
      <c r="I4" s="352">
        <v>6.1890895730402091</v>
      </c>
      <c r="J4" s="352">
        <v>6.22936571493684</v>
      </c>
      <c r="K4" s="352">
        <v>6.2241559297069946</v>
      </c>
      <c r="L4" s="352">
        <v>6.2835314410608447</v>
      </c>
      <c r="M4" s="351">
        <v>6.3013982990539592</v>
      </c>
      <c r="N4" s="352">
        <v>6.1349140401924469</v>
      </c>
      <c r="O4" s="352">
        <v>5.9570229508119166</v>
      </c>
      <c r="P4" s="352">
        <v>5.7588048126988607</v>
      </c>
      <c r="Q4" s="352">
        <v>5.6795514403402354</v>
      </c>
      <c r="R4" s="352">
        <v>5.7051105226987033</v>
      </c>
      <c r="S4" s="352">
        <v>5.6153949309781908</v>
      </c>
      <c r="T4" s="352">
        <v>5.6279298033333456</v>
      </c>
      <c r="U4" s="352">
        <v>5.6520649463110724</v>
      </c>
      <c r="V4" s="352">
        <v>5.7570522654572134</v>
      </c>
      <c r="W4" s="352">
        <v>5.8879862271588905</v>
      </c>
      <c r="X4" s="419"/>
      <c r="Y4" s="418"/>
      <c r="AA4" s="418"/>
    </row>
    <row r="5" spans="1:27" ht="15.75" x14ac:dyDescent="0.25">
      <c r="A5" s="272" t="s">
        <v>180</v>
      </c>
      <c r="B5" s="363">
        <v>1.7886115464089982</v>
      </c>
      <c r="C5" s="352">
        <v>1.7103411561300175</v>
      </c>
      <c r="D5" s="352">
        <v>1.7116507211389278</v>
      </c>
      <c r="E5" s="352">
        <v>1.6660601072127699</v>
      </c>
      <c r="F5" s="352">
        <v>1.624577780125239</v>
      </c>
      <c r="G5" s="352">
        <v>1.6033350460772946</v>
      </c>
      <c r="H5" s="352">
        <v>1.6190905977365064</v>
      </c>
      <c r="I5" s="352">
        <v>1.6818383212232084</v>
      </c>
      <c r="J5" s="352">
        <v>1.7321168719819171</v>
      </c>
      <c r="K5" s="352">
        <v>1.7862923709503447</v>
      </c>
      <c r="L5" s="352">
        <v>1.8370050419784789</v>
      </c>
      <c r="M5" s="351">
        <v>1.8807432733130018</v>
      </c>
      <c r="N5" s="352">
        <v>1.7747014762339846</v>
      </c>
      <c r="O5" s="352">
        <v>1.6479849045195165</v>
      </c>
      <c r="P5" s="352">
        <v>1.6922309201446599</v>
      </c>
      <c r="Q5" s="352">
        <v>1.6471274991689164</v>
      </c>
      <c r="R5" s="352">
        <v>1.6798985587732305</v>
      </c>
      <c r="S5" s="352">
        <v>1.689434737954719</v>
      </c>
      <c r="T5" s="352">
        <v>1.6887869725608775</v>
      </c>
      <c r="U5" s="352">
        <v>1.7409550976119079</v>
      </c>
      <c r="V5" s="352">
        <v>1.8184336979291722</v>
      </c>
      <c r="W5" s="352">
        <v>1.8823779254227408</v>
      </c>
      <c r="X5" s="419"/>
      <c r="Y5" s="418"/>
    </row>
    <row r="6" spans="1:27" ht="15.75" x14ac:dyDescent="0.25">
      <c r="A6" s="272" t="s">
        <v>181</v>
      </c>
      <c r="B6" s="363">
        <v>0.95663033333607861</v>
      </c>
      <c r="C6" s="352">
        <v>1.0658215607865693</v>
      </c>
      <c r="D6" s="352">
        <v>1.2401125844110426</v>
      </c>
      <c r="E6" s="352">
        <v>1.2425704653916922</v>
      </c>
      <c r="F6" s="352">
        <v>1.2097234366666409</v>
      </c>
      <c r="G6" s="352">
        <v>1.2018417071843457</v>
      </c>
      <c r="H6" s="352">
        <v>1.2298208314923933</v>
      </c>
      <c r="I6" s="352">
        <v>1.2682964849350935</v>
      </c>
      <c r="J6" s="352">
        <v>1.2995582308084026</v>
      </c>
      <c r="K6" s="352">
        <v>1.346321476555755</v>
      </c>
      <c r="L6" s="352">
        <v>1.3988027215639351</v>
      </c>
      <c r="M6" s="351">
        <v>1.4736132686765036</v>
      </c>
      <c r="N6" s="352">
        <v>1.4102316128612074</v>
      </c>
      <c r="O6" s="352">
        <v>1.3923233430886968</v>
      </c>
      <c r="P6" s="352">
        <v>1.4327899576448206</v>
      </c>
      <c r="Q6" s="352">
        <v>1.4358909613933997</v>
      </c>
      <c r="R6" s="352">
        <v>1.459151576053817</v>
      </c>
      <c r="S6" s="352">
        <v>1.4789615310559756</v>
      </c>
      <c r="T6" s="352">
        <v>1.5459949695348936</v>
      </c>
      <c r="U6" s="352">
        <v>1.6283700440114837</v>
      </c>
      <c r="V6" s="352">
        <v>1.7561259064909569</v>
      </c>
      <c r="W6" s="352">
        <v>1.870729320477567</v>
      </c>
      <c r="X6" s="419"/>
      <c r="Y6" s="418"/>
      <c r="Z6" s="419"/>
    </row>
    <row r="7" spans="1:27" ht="15.75" x14ac:dyDescent="0.25">
      <c r="A7" s="272" t="s">
        <v>19</v>
      </c>
      <c r="B7" s="363">
        <v>3.8729576966265056E-2</v>
      </c>
      <c r="C7" s="352">
        <v>2.7478559931822022E-2</v>
      </c>
      <c r="D7" s="352">
        <v>3.0285796749370479E-2</v>
      </c>
      <c r="E7" s="352">
        <v>3.4010460278779991E-2</v>
      </c>
      <c r="F7" s="352">
        <v>3.4777473277773856E-2</v>
      </c>
      <c r="G7" s="352">
        <v>3.5397123693447524E-2</v>
      </c>
      <c r="H7" s="352">
        <v>3.9169081868910431E-2</v>
      </c>
      <c r="I7" s="352">
        <v>4.3265411175712663E-2</v>
      </c>
      <c r="J7" s="352">
        <v>4.0557860795045801E-2</v>
      </c>
      <c r="K7" s="352">
        <v>4.0656304115546833E-2</v>
      </c>
      <c r="L7" s="352">
        <v>3.8092508397507691E-2</v>
      </c>
      <c r="M7" s="351">
        <v>4.0849660742850527E-2</v>
      </c>
      <c r="N7" s="352">
        <v>3.918869104896007E-2</v>
      </c>
      <c r="O7" s="352">
        <v>3.8293897525446381E-2</v>
      </c>
      <c r="P7" s="352">
        <v>3.3945835967728391E-2</v>
      </c>
      <c r="Q7" s="352">
        <v>3.3915503068627027E-2</v>
      </c>
      <c r="R7" s="352">
        <v>3.303849227449409E-2</v>
      </c>
      <c r="S7" s="352">
        <v>3.2460286383121123E-2</v>
      </c>
      <c r="T7" s="352">
        <v>3.3518641750629768E-2</v>
      </c>
      <c r="U7" s="352">
        <v>3.3359470203577143E-2</v>
      </c>
      <c r="V7" s="352">
        <v>3.3300141495573511E-2</v>
      </c>
      <c r="W7" s="352">
        <v>3.5369776071382739E-2</v>
      </c>
      <c r="X7" s="419"/>
      <c r="Y7" s="418"/>
    </row>
    <row r="8" spans="1:27" ht="19.5" thickBot="1" x14ac:dyDescent="0.3">
      <c r="A8" s="273" t="s">
        <v>375</v>
      </c>
      <c r="B8" s="352">
        <v>1.5685227738866402E-2</v>
      </c>
      <c r="C8" s="352">
        <v>1.64206794195614E-2</v>
      </c>
      <c r="D8" s="352">
        <v>1.8636554497319373E-2</v>
      </c>
      <c r="E8" s="352">
        <v>2.0045909545768185E-2</v>
      </c>
      <c r="F8" s="352">
        <v>2.4098256257199857E-2</v>
      </c>
      <c r="G8" s="352">
        <v>3.4039412105628622E-2</v>
      </c>
      <c r="H8" s="352">
        <v>4.4728008093640526E-2</v>
      </c>
      <c r="I8" s="352">
        <v>5.0536774959442095E-2</v>
      </c>
      <c r="J8" s="352">
        <v>5.2993457087957933E-2</v>
      </c>
      <c r="K8" s="352">
        <v>5.5887681538745952E-2</v>
      </c>
      <c r="L8" s="352">
        <v>5.9855231809516241E-2</v>
      </c>
      <c r="M8" s="351">
        <v>6.0140810052962887E-2</v>
      </c>
      <c r="N8" s="352">
        <v>6.8281615396445006E-2</v>
      </c>
      <c r="O8" s="352">
        <v>6.4927938327852333E-2</v>
      </c>
      <c r="P8" s="352">
        <v>6.4623929569195826E-2</v>
      </c>
      <c r="Q8" s="352">
        <v>6.0705340579370937E-2</v>
      </c>
      <c r="R8" s="352">
        <v>5.9516554210607475E-2</v>
      </c>
      <c r="S8" s="352">
        <v>5.7906718995779947E-2</v>
      </c>
      <c r="T8" s="352">
        <v>5.7637559321688681E-2</v>
      </c>
      <c r="U8" s="352">
        <v>5.4054785930769039E-2</v>
      </c>
      <c r="V8" s="352">
        <v>5.1612070436767687E-2</v>
      </c>
      <c r="W8" s="352">
        <v>5.1234493537726987E-2</v>
      </c>
      <c r="X8" s="419"/>
      <c r="Y8" s="418"/>
    </row>
    <row r="9" spans="1:27" ht="19.5" thickBot="1" x14ac:dyDescent="0.3">
      <c r="A9" s="274" t="s">
        <v>376</v>
      </c>
      <c r="B9" s="353">
        <f>SUM(B3:B8)</f>
        <v>9.1833689560010363</v>
      </c>
      <c r="C9" s="353">
        <f t="shared" ref="C9:W9" si="0">SUM(C3:C8)</f>
        <v>9.2586417979632447</v>
      </c>
      <c r="D9" s="353">
        <f t="shared" si="0"/>
        <v>9.6178780425416122</v>
      </c>
      <c r="E9" s="353">
        <f t="shared" si="0"/>
        <v>9.6371708614839324</v>
      </c>
      <c r="F9" s="353">
        <f t="shared" si="0"/>
        <v>9.5059961367975845</v>
      </c>
      <c r="G9" s="353">
        <f t="shared" si="0"/>
        <v>9.4660909291627195</v>
      </c>
      <c r="H9" s="353">
        <f t="shared" si="0"/>
        <v>9.7467083930946377</v>
      </c>
      <c r="I9" s="353">
        <f t="shared" si="0"/>
        <v>9.7911784555483852</v>
      </c>
      <c r="J9" s="353">
        <f t="shared" si="0"/>
        <v>9.8638553150392063</v>
      </c>
      <c r="K9" s="353">
        <f t="shared" si="0"/>
        <v>9.9620069074091173</v>
      </c>
      <c r="L9" s="353">
        <f t="shared" si="0"/>
        <v>10.133661177706642</v>
      </c>
      <c r="M9" s="353">
        <f t="shared" si="0"/>
        <v>10.301089610700236</v>
      </c>
      <c r="N9" s="353">
        <f t="shared" si="0"/>
        <v>9.9239755519807513</v>
      </c>
      <c r="O9" s="353">
        <f t="shared" si="0"/>
        <v>9.6010007051479906</v>
      </c>
      <c r="P9" s="353">
        <f t="shared" si="0"/>
        <v>9.503679634356665</v>
      </c>
      <c r="Q9" s="353">
        <f t="shared" si="0"/>
        <v>9.3392365534650459</v>
      </c>
      <c r="R9" s="353">
        <f t="shared" si="0"/>
        <v>9.4040392293198032</v>
      </c>
      <c r="S9" s="353">
        <f t="shared" si="0"/>
        <v>9.3543903178904539</v>
      </c>
      <c r="T9" s="353">
        <f t="shared" si="0"/>
        <v>9.4348900816499164</v>
      </c>
      <c r="U9" s="353">
        <f t="shared" si="0"/>
        <v>9.5788894124677135</v>
      </c>
      <c r="V9" s="353">
        <f t="shared" si="0"/>
        <v>9.8739251200568638</v>
      </c>
      <c r="W9" s="353">
        <f t="shared" si="0"/>
        <v>10.208426111091997</v>
      </c>
      <c r="X9" s="419"/>
      <c r="Y9" s="418"/>
      <c r="Z9" s="419"/>
    </row>
    <row r="10" spans="1:27" ht="16.5" thickBot="1" x14ac:dyDescent="0.3">
      <c r="A10" s="275" t="s">
        <v>18</v>
      </c>
      <c r="B10" s="355">
        <v>0.12352972035345376</v>
      </c>
      <c r="C10" s="355">
        <v>0.12622555982940617</v>
      </c>
      <c r="D10" s="355">
        <v>0.1414757964427604</v>
      </c>
      <c r="E10" s="355">
        <v>0.14296197055076429</v>
      </c>
      <c r="F10" s="355">
        <v>0.14487571697432253</v>
      </c>
      <c r="G10" s="355">
        <v>0.1492263928360113</v>
      </c>
      <c r="H10" s="355">
        <v>0.14842258114012769</v>
      </c>
      <c r="I10" s="355">
        <v>0.14993535056793328</v>
      </c>
      <c r="J10" s="355">
        <v>0.15543018268181158</v>
      </c>
      <c r="K10" s="355">
        <v>0.15485425797920821</v>
      </c>
      <c r="L10" s="355">
        <v>0.15942230276590796</v>
      </c>
      <c r="M10" s="354">
        <v>0.17064841382196999</v>
      </c>
      <c r="N10" s="355">
        <v>0.17128930392881722</v>
      </c>
      <c r="O10" s="355">
        <v>0.17122034933939595</v>
      </c>
      <c r="P10" s="355">
        <v>0.17185435133834676</v>
      </c>
      <c r="Q10" s="355">
        <v>0.16893390575021586</v>
      </c>
      <c r="R10" s="355">
        <v>0.17289210269645569</v>
      </c>
      <c r="S10" s="355">
        <v>0.17193136717810836</v>
      </c>
      <c r="T10" s="355">
        <v>0.17479812988182736</v>
      </c>
      <c r="U10" s="355">
        <v>0.1741545264427134</v>
      </c>
      <c r="V10" s="355">
        <v>0.17389020177179429</v>
      </c>
      <c r="W10" s="355">
        <v>0.17283935434100581</v>
      </c>
      <c r="X10" s="419"/>
      <c r="Y10" s="419"/>
    </row>
    <row r="11" spans="1:27" ht="18.75" x14ac:dyDescent="0.25">
      <c r="A11" s="272" t="s">
        <v>377</v>
      </c>
      <c r="B11" s="352">
        <v>1.3070043533998252</v>
      </c>
      <c r="C11" s="352">
        <v>1.4828995945296763</v>
      </c>
      <c r="D11" s="352">
        <v>1.7473785870744762</v>
      </c>
      <c r="E11" s="352">
        <v>1.5796502791312734</v>
      </c>
      <c r="F11" s="352">
        <v>1.4247977036649906</v>
      </c>
      <c r="G11" s="352">
        <v>1.5484539271225382</v>
      </c>
      <c r="H11" s="352">
        <v>1.3884989330963515</v>
      </c>
      <c r="I11" s="352">
        <v>1.3275051938797982</v>
      </c>
      <c r="J11" s="352">
        <v>1.503288616189969</v>
      </c>
      <c r="K11" s="352">
        <v>1.6121386943538099</v>
      </c>
      <c r="L11" s="352">
        <v>1.697072687560673</v>
      </c>
      <c r="M11" s="351">
        <v>1.7465416073429845</v>
      </c>
      <c r="N11" s="352">
        <v>1.7796918073855592</v>
      </c>
      <c r="O11" s="352">
        <v>1.631967050425885</v>
      </c>
      <c r="P11" s="352">
        <v>1.4328748650077736</v>
      </c>
      <c r="Q11" s="352">
        <v>1.5548488501562114</v>
      </c>
      <c r="R11" s="352">
        <v>1.463014384288978</v>
      </c>
      <c r="S11" s="352">
        <v>1.5394533834557385</v>
      </c>
      <c r="T11" s="352">
        <v>1.6385755008899676</v>
      </c>
      <c r="U11" s="352">
        <v>1.7045037172421404</v>
      </c>
      <c r="V11" s="352">
        <v>1.8220398056253657</v>
      </c>
      <c r="W11" s="352">
        <v>1.8736221059599718</v>
      </c>
      <c r="X11" s="419"/>
      <c r="Y11" s="418"/>
    </row>
    <row r="12" spans="1:27" ht="18.75" x14ac:dyDescent="0.25">
      <c r="A12" s="272" t="s">
        <v>378</v>
      </c>
      <c r="B12" s="352">
        <v>0.8591694411410481</v>
      </c>
      <c r="C12" s="352">
        <v>0.74489570340376332</v>
      </c>
      <c r="D12" s="352">
        <v>0.83078730309111504</v>
      </c>
      <c r="E12" s="352">
        <v>0.86424189127373141</v>
      </c>
      <c r="F12" s="352">
        <v>0.86309149214479541</v>
      </c>
      <c r="G12" s="352">
        <v>0.90123207620237533</v>
      </c>
      <c r="H12" s="352">
        <v>0.92775045255877508</v>
      </c>
      <c r="I12" s="352">
        <v>0.94345502479269028</v>
      </c>
      <c r="J12" s="352">
        <v>0.96137192125189852</v>
      </c>
      <c r="K12" s="352">
        <v>1.0186931640658443</v>
      </c>
      <c r="L12" s="352">
        <v>1.0475135264526594</v>
      </c>
      <c r="M12" s="351">
        <v>1.045696284552216</v>
      </c>
      <c r="N12" s="352">
        <v>0.96406094653193908</v>
      </c>
      <c r="O12" s="352">
        <v>0.85742817469526733</v>
      </c>
      <c r="P12" s="352">
        <v>0.79045079018007858</v>
      </c>
      <c r="Q12" s="352">
        <v>0.77658082321612298</v>
      </c>
      <c r="R12" s="352">
        <v>0.75013491477045458</v>
      </c>
      <c r="S12" s="352">
        <v>0.75285433157113357</v>
      </c>
      <c r="T12" s="352">
        <v>0.72329578976849551</v>
      </c>
      <c r="U12" s="352">
        <v>0.712520675680131</v>
      </c>
      <c r="V12" s="352">
        <v>0.67223811975491754</v>
      </c>
      <c r="W12" s="352">
        <v>0.68971857673901904</v>
      </c>
      <c r="X12" s="419"/>
      <c r="Y12" s="418"/>
    </row>
    <row r="13" spans="1:27" ht="19.5" thickBot="1" x14ac:dyDescent="0.3">
      <c r="A13" s="272" t="s">
        <v>379</v>
      </c>
      <c r="B13" s="352">
        <v>3.359594500533936</v>
      </c>
      <c r="C13" s="352">
        <v>4.164756136071758</v>
      </c>
      <c r="D13" s="352">
        <v>4.1101706837880565</v>
      </c>
      <c r="E13" s="352">
        <v>4.156849424448942</v>
      </c>
      <c r="F13" s="352">
        <v>3.7525868051618207</v>
      </c>
      <c r="G13" s="352">
        <v>3.4521153181149695</v>
      </c>
      <c r="H13" s="352">
        <v>3.6550898873655462</v>
      </c>
      <c r="I13" s="352">
        <v>3.4248377678885924</v>
      </c>
      <c r="J13" s="352">
        <v>3.244115973739659</v>
      </c>
      <c r="K13" s="352">
        <v>3.1792857691610497</v>
      </c>
      <c r="L13" s="352">
        <v>2.8630487994383058</v>
      </c>
      <c r="M13" s="351">
        <v>2.956085883000386</v>
      </c>
      <c r="N13" s="352">
        <v>2.7679332761534394</v>
      </c>
      <c r="O13" s="352">
        <v>2.6514490603493086</v>
      </c>
      <c r="P13" s="352">
        <v>2.4974523128606876</v>
      </c>
      <c r="Q13" s="352">
        <v>2.1293020272132228</v>
      </c>
      <c r="R13" s="352">
        <v>1.9170665909510203</v>
      </c>
      <c r="S13" s="352">
        <v>1.7803945215010488</v>
      </c>
      <c r="T13" s="352">
        <v>1.844762698721339</v>
      </c>
      <c r="U13" s="352">
        <v>1.9612354837301293</v>
      </c>
      <c r="V13" s="352">
        <v>2.0306140430682098</v>
      </c>
      <c r="W13" s="352">
        <v>1.9476077248201908</v>
      </c>
      <c r="X13" s="419"/>
      <c r="Y13" s="418"/>
    </row>
    <row r="14" spans="1:27" ht="16.5" thickBot="1" x14ac:dyDescent="0.3">
      <c r="A14" s="276" t="s">
        <v>17</v>
      </c>
      <c r="B14" s="353">
        <f t="shared" ref="B14:W14" si="1">SUM(B9,B10,B11:B13)</f>
        <v>14.832666971429299</v>
      </c>
      <c r="C14" s="353">
        <f t="shared" si="1"/>
        <v>15.777418791797849</v>
      </c>
      <c r="D14" s="353">
        <f t="shared" si="1"/>
        <v>16.447690412938019</v>
      </c>
      <c r="E14" s="356">
        <f t="shared" si="1"/>
        <v>16.380874426888646</v>
      </c>
      <c r="F14" s="356">
        <f t="shared" si="1"/>
        <v>15.691347854743514</v>
      </c>
      <c r="G14" s="356">
        <f t="shared" si="1"/>
        <v>15.517118643438614</v>
      </c>
      <c r="H14" s="356">
        <f t="shared" si="1"/>
        <v>15.866470247255441</v>
      </c>
      <c r="I14" s="356">
        <f t="shared" si="1"/>
        <v>15.636911792677399</v>
      </c>
      <c r="J14" s="356">
        <f t="shared" si="1"/>
        <v>15.728062008902546</v>
      </c>
      <c r="K14" s="356">
        <f t="shared" si="1"/>
        <v>15.926978792969029</v>
      </c>
      <c r="L14" s="356">
        <f t="shared" si="1"/>
        <v>15.900718493924188</v>
      </c>
      <c r="M14" s="356">
        <f t="shared" si="1"/>
        <v>16.220061799417792</v>
      </c>
      <c r="N14" s="356">
        <f t="shared" si="1"/>
        <v>15.606950885980506</v>
      </c>
      <c r="O14" s="356">
        <f t="shared" si="1"/>
        <v>14.913065339957848</v>
      </c>
      <c r="P14" s="356">
        <f t="shared" si="1"/>
        <v>14.396311953743552</v>
      </c>
      <c r="Q14" s="356">
        <f t="shared" si="1"/>
        <v>13.96890215980082</v>
      </c>
      <c r="R14" s="356">
        <f t="shared" si="1"/>
        <v>13.707147222026711</v>
      </c>
      <c r="S14" s="356">
        <f t="shared" si="1"/>
        <v>13.599023921596483</v>
      </c>
      <c r="T14" s="356">
        <f t="shared" si="1"/>
        <v>13.816322200911547</v>
      </c>
      <c r="U14" s="356">
        <f t="shared" si="1"/>
        <v>14.131303815562829</v>
      </c>
      <c r="V14" s="356">
        <f t="shared" si="1"/>
        <v>14.572707290277151</v>
      </c>
      <c r="W14" s="356">
        <f t="shared" si="1"/>
        <v>14.892213872952185</v>
      </c>
      <c r="Y14" s="417"/>
      <c r="Z14" s="418"/>
    </row>
    <row r="15" spans="1:27" ht="16.5" thickBot="1" x14ac:dyDescent="0.3">
      <c r="A15" s="277" t="s">
        <v>16</v>
      </c>
      <c r="B15" s="364">
        <v>61.337948612398911</v>
      </c>
      <c r="C15" s="357">
        <v>61.221141044867046</v>
      </c>
      <c r="D15" s="357">
        <v>59.345935074453124</v>
      </c>
      <c r="E15" s="357">
        <v>56.394309496255609</v>
      </c>
      <c r="F15" s="357">
        <v>58.306550735376149</v>
      </c>
      <c r="G15" s="357">
        <v>57.489245350314199</v>
      </c>
      <c r="H15" s="357">
        <v>53.007107204880064</v>
      </c>
      <c r="I15" s="357">
        <v>53.182916097501419</v>
      </c>
      <c r="J15" s="357">
        <v>50.593393339156059</v>
      </c>
      <c r="K15" s="357">
        <v>48.313212129263455</v>
      </c>
      <c r="L15" s="357">
        <v>50.517729421119029</v>
      </c>
      <c r="M15" s="357">
        <v>46.153340014031563</v>
      </c>
      <c r="N15" s="357">
        <v>44.745726033913613</v>
      </c>
      <c r="O15" s="357">
        <v>41.351700838071473</v>
      </c>
      <c r="P15" s="357">
        <v>44.435944419048852</v>
      </c>
      <c r="Q15" s="357">
        <v>38.248950720298289</v>
      </c>
      <c r="R15" s="358">
        <v>39.104481903317712</v>
      </c>
      <c r="S15" s="357">
        <v>37.301725298099278</v>
      </c>
      <c r="T15" s="357">
        <v>33.433593830572875</v>
      </c>
      <c r="U15" s="359">
        <v>32.054104732018665</v>
      </c>
      <c r="V15" s="357">
        <v>27.32394236102126</v>
      </c>
      <c r="W15" s="360">
        <v>25.629378815465401</v>
      </c>
      <c r="Y15" s="418"/>
    </row>
    <row r="16" spans="1:27" ht="19.5" thickBot="1" x14ac:dyDescent="0.3">
      <c r="A16" s="278" t="s">
        <v>380</v>
      </c>
      <c r="B16" s="365">
        <v>76.170615583828209</v>
      </c>
      <c r="C16" s="357">
        <v>76.998559836664896</v>
      </c>
      <c r="D16" s="357">
        <v>75.793625487391139</v>
      </c>
      <c r="E16" s="357">
        <v>72.775183923144255</v>
      </c>
      <c r="F16" s="357">
        <v>73.997898590119661</v>
      </c>
      <c r="G16" s="357">
        <v>73.006363993752814</v>
      </c>
      <c r="H16" s="357">
        <v>68.873577452135507</v>
      </c>
      <c r="I16" s="357">
        <v>68.819827890178814</v>
      </c>
      <c r="J16" s="357">
        <v>66.321455348058606</v>
      </c>
      <c r="K16" s="357">
        <v>64.240190922232486</v>
      </c>
      <c r="L16" s="357">
        <v>66.418447915043217</v>
      </c>
      <c r="M16" s="357">
        <v>62.373401813449355</v>
      </c>
      <c r="N16" s="357">
        <v>60.352676919894122</v>
      </c>
      <c r="O16" s="357">
        <v>56.264766178029319</v>
      </c>
      <c r="P16" s="357">
        <v>58.832256372792401</v>
      </c>
      <c r="Q16" s="357">
        <v>52.217852880099109</v>
      </c>
      <c r="R16" s="358">
        <v>52.811629125344425</v>
      </c>
      <c r="S16" s="358">
        <v>50.900749219695761</v>
      </c>
      <c r="T16" s="357">
        <v>47.249916031484425</v>
      </c>
      <c r="U16" s="358">
        <v>46.185408547581495</v>
      </c>
      <c r="V16" s="358">
        <v>41.896649651298411</v>
      </c>
      <c r="W16" s="357">
        <v>40.521592688417584</v>
      </c>
      <c r="Y16" s="417"/>
    </row>
    <row r="17" spans="1:25" ht="19.5" thickBot="1" x14ac:dyDescent="0.3">
      <c r="A17" s="278" t="s">
        <v>381</v>
      </c>
      <c r="B17" s="353">
        <f>100*B14/B16</f>
        <v>19.472951423249917</v>
      </c>
      <c r="C17" s="353">
        <f t="shared" ref="C17:W17" si="2">100*C14/C16</f>
        <v>20.490537518190067</v>
      </c>
      <c r="D17" s="353">
        <f t="shared" si="2"/>
        <v>21.700624963077168</v>
      </c>
      <c r="E17" s="361">
        <f t="shared" si="2"/>
        <v>22.508873964768</v>
      </c>
      <c r="F17" s="361">
        <f t="shared" si="2"/>
        <v>21.205126299138787</v>
      </c>
      <c r="G17" s="361">
        <f t="shared" si="2"/>
        <v>21.254473986358807</v>
      </c>
      <c r="H17" s="361">
        <f t="shared" si="2"/>
        <v>23.037093228215173</v>
      </c>
      <c r="I17" s="361">
        <f t="shared" si="2"/>
        <v>22.72152121279705</v>
      </c>
      <c r="J17" s="361">
        <f t="shared" si="2"/>
        <v>23.71489275432938</v>
      </c>
      <c r="K17" s="361">
        <f t="shared" si="2"/>
        <v>24.792857188500292</v>
      </c>
      <c r="L17" s="361">
        <f t="shared" si="2"/>
        <v>23.940213890970508</v>
      </c>
      <c r="M17" s="361">
        <f t="shared" si="2"/>
        <v>26.004773393520953</v>
      </c>
      <c r="N17" s="361">
        <f t="shared" si="2"/>
        <v>25.859583505625697</v>
      </c>
      <c r="O17" s="361">
        <f t="shared" si="2"/>
        <v>26.505158295283579</v>
      </c>
      <c r="P17" s="361">
        <f t="shared" si="2"/>
        <v>24.470099978013558</v>
      </c>
      <c r="Q17" s="361">
        <f t="shared" si="2"/>
        <v>26.751199808762237</v>
      </c>
      <c r="R17" s="361">
        <f t="shared" si="2"/>
        <v>25.954789596612951</v>
      </c>
      <c r="S17" s="361">
        <f t="shared" si="2"/>
        <v>26.716746079514319</v>
      </c>
      <c r="T17" s="361">
        <f t="shared" si="2"/>
        <v>29.240945511321552</v>
      </c>
      <c r="U17" s="361">
        <f t="shared" si="2"/>
        <v>30.596901185802796</v>
      </c>
      <c r="V17" s="361">
        <f t="shared" si="2"/>
        <v>34.782512233231834</v>
      </c>
      <c r="W17" s="361">
        <f t="shared" si="2"/>
        <v>36.75130439087819</v>
      </c>
      <c r="X17" s="418"/>
      <c r="Y17" s="418"/>
    </row>
    <row r="18" spans="1:25" x14ac:dyDescent="0.25">
      <c r="A18" s="279" t="s">
        <v>382</v>
      </c>
    </row>
    <row r="19" spans="1:25" x14ac:dyDescent="0.25">
      <c r="A19" s="280" t="s">
        <v>383</v>
      </c>
    </row>
    <row r="20" spans="1:25" ht="13.5" customHeight="1" x14ac:dyDescent="0.25">
      <c r="A20" s="281" t="s">
        <v>440</v>
      </c>
      <c r="B20" s="282"/>
      <c r="C20" s="282"/>
      <c r="D20" s="282"/>
      <c r="E20" s="282"/>
      <c r="F20" s="282"/>
      <c r="G20" s="282"/>
      <c r="H20" s="282"/>
      <c r="I20" s="282"/>
      <c r="J20" s="282"/>
      <c r="K20" s="282"/>
      <c r="L20" s="282"/>
      <c r="M20" s="282"/>
      <c r="N20" s="282"/>
    </row>
    <row r="21" spans="1:25" ht="11.25" customHeight="1" x14ac:dyDescent="0.25">
      <c r="A21" s="281" t="s">
        <v>439</v>
      </c>
      <c r="B21" s="282"/>
      <c r="C21" s="282"/>
      <c r="D21" s="282"/>
      <c r="E21" s="282"/>
      <c r="F21" s="282"/>
      <c r="G21" s="282"/>
      <c r="H21" s="282"/>
      <c r="I21" s="282"/>
      <c r="J21" s="282"/>
      <c r="K21" s="282"/>
      <c r="L21" s="282"/>
      <c r="M21" s="282"/>
      <c r="N21" s="282"/>
    </row>
    <row r="22" spans="1:25" ht="13.5" customHeight="1" x14ac:dyDescent="0.25">
      <c r="A22" s="283" t="s">
        <v>384</v>
      </c>
      <c r="B22" s="284"/>
      <c r="C22" s="284"/>
      <c r="D22" s="284"/>
      <c r="E22" s="284"/>
      <c r="F22" s="284"/>
      <c r="G22" s="284"/>
      <c r="H22" s="284"/>
    </row>
    <row r="23" spans="1:25" ht="14.25" customHeight="1" x14ac:dyDescent="0.25">
      <c r="A23" s="283" t="s">
        <v>385</v>
      </c>
      <c r="B23" s="283"/>
      <c r="C23" s="283"/>
      <c r="D23" s="283"/>
      <c r="E23" s="283"/>
      <c r="F23" s="283"/>
      <c r="G23" s="283"/>
      <c r="H23" s="285"/>
      <c r="I23" s="286"/>
      <c r="J23" s="286"/>
      <c r="K23" s="286"/>
      <c r="L23" s="286"/>
      <c r="M23" s="286"/>
      <c r="N23" s="286"/>
    </row>
    <row r="24" spans="1:25" ht="14.25" customHeight="1" x14ac:dyDescent="0.25">
      <c r="A24" s="420" t="s">
        <v>386</v>
      </c>
      <c r="B24" s="283"/>
      <c r="C24" s="283"/>
      <c r="D24" s="283"/>
      <c r="E24" s="283"/>
      <c r="F24" s="283"/>
      <c r="G24" s="283"/>
      <c r="H24" s="285"/>
      <c r="I24" s="286"/>
      <c r="J24" s="286"/>
      <c r="K24" s="286"/>
      <c r="L24" s="286"/>
      <c r="M24" s="286"/>
      <c r="N24" s="286"/>
    </row>
    <row r="25" spans="1:25" x14ac:dyDescent="0.25">
      <c r="A25" s="287" t="s">
        <v>387</v>
      </c>
      <c r="B25" s="284"/>
      <c r="C25" s="284"/>
      <c r="D25" s="284"/>
      <c r="E25" s="279"/>
      <c r="F25" s="288"/>
      <c r="G25" s="288"/>
      <c r="H25" s="288"/>
    </row>
    <row r="26" spans="1:25" x14ac:dyDescent="0.25">
      <c r="A26" s="289" t="s">
        <v>388</v>
      </c>
      <c r="B26" s="289"/>
      <c r="C26" s="289"/>
      <c r="D26" s="279"/>
      <c r="E26" s="279"/>
      <c r="F26" s="288"/>
      <c r="G26" s="288"/>
      <c r="H26" s="288"/>
    </row>
    <row r="28" spans="1:25" ht="18.75" thickBot="1" x14ac:dyDescent="0.35">
      <c r="A28" s="269" t="s">
        <v>389</v>
      </c>
    </row>
    <row r="29" spans="1:25" ht="15.75" thickBot="1" x14ac:dyDescent="0.3">
      <c r="A29" s="290" t="s">
        <v>51</v>
      </c>
      <c r="B29" s="348">
        <v>1990</v>
      </c>
      <c r="C29" s="348">
        <v>1995</v>
      </c>
      <c r="D29" s="348">
        <v>1998</v>
      </c>
      <c r="E29" s="348">
        <v>1999</v>
      </c>
      <c r="F29" s="348">
        <v>2000</v>
      </c>
      <c r="G29" s="348">
        <v>2001</v>
      </c>
      <c r="H29" s="348">
        <v>2002</v>
      </c>
      <c r="I29" s="348">
        <v>2003</v>
      </c>
      <c r="J29" s="348">
        <v>2004</v>
      </c>
      <c r="K29" s="348">
        <v>2005</v>
      </c>
      <c r="L29" s="348">
        <v>2006</v>
      </c>
      <c r="M29" s="348">
        <v>2007</v>
      </c>
      <c r="N29" s="348">
        <v>2008</v>
      </c>
      <c r="O29" s="348">
        <v>2009</v>
      </c>
      <c r="P29" s="348">
        <v>2010</v>
      </c>
      <c r="Q29" s="348">
        <v>2011</v>
      </c>
      <c r="R29" s="348">
        <v>2012</v>
      </c>
      <c r="S29" s="348">
        <v>2013</v>
      </c>
      <c r="T29" s="348">
        <v>2014</v>
      </c>
      <c r="U29" s="348">
        <v>2015</v>
      </c>
      <c r="V29" s="348">
        <v>2016</v>
      </c>
      <c r="W29" s="348">
        <v>2017</v>
      </c>
    </row>
    <row r="30" spans="1:25" ht="15.75" thickBot="1" x14ac:dyDescent="0.3">
      <c r="A30" s="465" t="s">
        <v>390</v>
      </c>
      <c r="B30" s="466"/>
      <c r="C30" s="466"/>
      <c r="D30" s="466"/>
      <c r="E30" s="466"/>
      <c r="F30" s="466"/>
      <c r="G30" s="466"/>
      <c r="H30" s="466"/>
      <c r="I30" s="466"/>
      <c r="J30" s="466"/>
      <c r="K30" s="466"/>
      <c r="L30" s="466"/>
      <c r="M30" s="466"/>
      <c r="N30" s="466"/>
      <c r="O30" s="466"/>
      <c r="P30" s="466"/>
      <c r="Q30" s="466"/>
      <c r="R30" s="466"/>
      <c r="S30" s="466"/>
      <c r="T30" s="466"/>
      <c r="U30" s="466"/>
      <c r="V30" s="466"/>
      <c r="W30" s="467"/>
    </row>
    <row r="31" spans="1:25" ht="18.75" x14ac:dyDescent="0.25">
      <c r="A31" s="291" t="s">
        <v>391</v>
      </c>
      <c r="B31" s="370">
        <v>13.260999999999999</v>
      </c>
      <c r="C31" s="370">
        <v>14.006382756344292</v>
      </c>
      <c r="D31" s="370">
        <v>14.446596985324986</v>
      </c>
      <c r="E31" s="370">
        <v>14.553642940257955</v>
      </c>
      <c r="F31" s="370">
        <v>14.033209308845525</v>
      </c>
      <c r="G31" s="370">
        <v>13.753764877686105</v>
      </c>
      <c r="H31" s="370">
        <v>14.267414808168105</v>
      </c>
      <c r="I31" s="370">
        <v>14.113433738230327</v>
      </c>
      <c r="J31" s="370">
        <v>14.03979119406665</v>
      </c>
      <c r="K31" s="370">
        <v>14.137304627352894</v>
      </c>
      <c r="L31" s="370">
        <v>14.036121972728084</v>
      </c>
      <c r="M31" s="370">
        <v>14.309605767753052</v>
      </c>
      <c r="N31" s="370">
        <v>13.683937095889886</v>
      </c>
      <c r="O31" s="370">
        <v>13.150001041604561</v>
      </c>
      <c r="P31" s="370">
        <v>12.835496567703343</v>
      </c>
      <c r="Q31" s="370">
        <v>12.290906781698123</v>
      </c>
      <c r="R31" s="370">
        <v>12.121728627562881</v>
      </c>
      <c r="S31" s="370">
        <v>11.936310897971376</v>
      </c>
      <c r="T31" s="370">
        <v>12.050339962022806</v>
      </c>
      <c r="U31" s="370">
        <v>12.294976377202671</v>
      </c>
      <c r="V31" s="370">
        <v>12.613079129636759</v>
      </c>
      <c r="W31" s="370">
        <v>12.875211414176958</v>
      </c>
    </row>
    <row r="32" spans="1:25" ht="18.75" x14ac:dyDescent="0.25">
      <c r="A32" s="292" t="s">
        <v>392</v>
      </c>
      <c r="B32" s="371">
        <v>0.10024866953616883</v>
      </c>
      <c r="C32" s="371">
        <v>7.45398299736416E-2</v>
      </c>
      <c r="D32" s="371">
        <v>5.9272140796416337E-2</v>
      </c>
      <c r="E32" s="371">
        <v>5.4567465347994608E-2</v>
      </c>
      <c r="F32" s="371">
        <v>4.9314174249907555E-2</v>
      </c>
      <c r="G32" s="371">
        <v>4.3341260543605667E-2</v>
      </c>
      <c r="H32" s="371">
        <v>3.9710366213617676E-2</v>
      </c>
      <c r="I32" s="371">
        <v>3.5325317508843157E-2</v>
      </c>
      <c r="J32" s="371">
        <v>3.1958377551058167E-2</v>
      </c>
      <c r="K32" s="371">
        <v>2.9492644056313959E-2</v>
      </c>
      <c r="L32" s="371">
        <v>2.725716392857197E-2</v>
      </c>
      <c r="M32" s="371">
        <v>2.4925738157761293E-2</v>
      </c>
      <c r="N32" s="371">
        <v>2.2494680935036693E-2</v>
      </c>
      <c r="O32" s="371">
        <v>1.6585787689178389E-2</v>
      </c>
      <c r="P32" s="371">
        <v>1.4765847856794695E-2</v>
      </c>
      <c r="Q32" s="371">
        <v>1.3243153432057312E-2</v>
      </c>
      <c r="R32" s="371">
        <v>1.1939687745484632E-2</v>
      </c>
      <c r="S32" s="371">
        <v>1.0637898032844196E-2</v>
      </c>
      <c r="T32" s="371">
        <v>1.0089678449735271E-2</v>
      </c>
      <c r="U32" s="371">
        <v>9.483091252410529E-3</v>
      </c>
      <c r="V32" s="371">
        <v>9.0042824398613754E-3</v>
      </c>
      <c r="W32" s="371">
        <v>9.2659249514216013E-3</v>
      </c>
    </row>
    <row r="33" spans="1:23" ht="19.5" thickBot="1" x14ac:dyDescent="0.3">
      <c r="A33" s="293" t="s">
        <v>393</v>
      </c>
      <c r="B33" s="372">
        <v>0.16436239927109536</v>
      </c>
      <c r="C33" s="372">
        <v>0.21359661095024116</v>
      </c>
      <c r="D33" s="372">
        <v>0.19444269974214007</v>
      </c>
      <c r="E33" s="372">
        <v>0.19301374215141989</v>
      </c>
      <c r="F33" s="372">
        <v>0.18402666798308809</v>
      </c>
      <c r="G33" s="372">
        <v>0.17155857808636518</v>
      </c>
      <c r="H33" s="372">
        <v>0.17084613977736154</v>
      </c>
      <c r="I33" s="372">
        <v>0.16064754305843007</v>
      </c>
      <c r="J33" s="372">
        <v>0.15302382109486315</v>
      </c>
      <c r="K33" s="372">
        <v>0.14804282720600875</v>
      </c>
      <c r="L33" s="372">
        <v>0.14026666970685592</v>
      </c>
      <c r="M33" s="372">
        <v>0.13898868616399404</v>
      </c>
      <c r="N33" s="372">
        <v>0.1208273017700241</v>
      </c>
      <c r="O33" s="372">
        <v>0.11451146023822428</v>
      </c>
      <c r="P33" s="372">
        <v>0.11317467317564263</v>
      </c>
      <c r="Q33" s="372">
        <v>0.10990337451442903</v>
      </c>
      <c r="R33" s="372">
        <v>0.11046452242937099</v>
      </c>
      <c r="S33" s="372">
        <v>0.11262174213652813</v>
      </c>
      <c r="T33" s="372">
        <v>0.1173170595490374</v>
      </c>
      <c r="U33" s="372">
        <v>0.12234062986560808</v>
      </c>
      <c r="V33" s="372">
        <v>0.12858407257516505</v>
      </c>
      <c r="W33" s="372">
        <v>0.1341144278638339</v>
      </c>
    </row>
    <row r="34" spans="1:23" s="294" customFormat="1" ht="26.25" thickBot="1" x14ac:dyDescent="0.3">
      <c r="A34" s="346" t="s">
        <v>442</v>
      </c>
      <c r="B34" s="373">
        <f>SUM(B31:B33)</f>
        <v>13.525611068807263</v>
      </c>
      <c r="C34" s="373">
        <f t="shared" ref="C34:W34" si="3">SUM(C31:C33)</f>
        <v>14.294519197268174</v>
      </c>
      <c r="D34" s="373">
        <f t="shared" si="3"/>
        <v>14.700311825863542</v>
      </c>
      <c r="E34" s="373">
        <f t="shared" si="3"/>
        <v>14.80122414775737</v>
      </c>
      <c r="F34" s="373">
        <f t="shared" si="3"/>
        <v>14.266550151078521</v>
      </c>
      <c r="G34" s="373">
        <f t="shared" si="3"/>
        <v>13.968664716316077</v>
      </c>
      <c r="H34" s="373">
        <f t="shared" si="3"/>
        <v>14.477971314159085</v>
      </c>
      <c r="I34" s="373">
        <f t="shared" si="3"/>
        <v>14.309406598797599</v>
      </c>
      <c r="J34" s="373">
        <f t="shared" si="3"/>
        <v>14.224773392712571</v>
      </c>
      <c r="K34" s="373">
        <f t="shared" si="3"/>
        <v>14.314840098615216</v>
      </c>
      <c r="L34" s="373">
        <f t="shared" si="3"/>
        <v>14.203645806363513</v>
      </c>
      <c r="M34" s="373">
        <f t="shared" si="3"/>
        <v>14.473520192074808</v>
      </c>
      <c r="N34" s="373">
        <f t="shared" si="3"/>
        <v>13.827259078594947</v>
      </c>
      <c r="O34" s="373">
        <f t="shared" si="3"/>
        <v>13.281098289531965</v>
      </c>
      <c r="P34" s="373">
        <f t="shared" si="3"/>
        <v>12.96343708873578</v>
      </c>
      <c r="Q34" s="373">
        <f t="shared" si="3"/>
        <v>12.41405330964461</v>
      </c>
      <c r="R34" s="373">
        <f t="shared" si="3"/>
        <v>12.244132837737737</v>
      </c>
      <c r="S34" s="373">
        <f t="shared" si="3"/>
        <v>12.059570538140749</v>
      </c>
      <c r="T34" s="373">
        <f t="shared" si="3"/>
        <v>12.177746700021578</v>
      </c>
      <c r="U34" s="373">
        <f t="shared" si="3"/>
        <v>12.42680009832069</v>
      </c>
      <c r="V34" s="373">
        <f t="shared" si="3"/>
        <v>12.750667484651785</v>
      </c>
      <c r="W34" s="373">
        <f t="shared" si="3"/>
        <v>13.018591766992213</v>
      </c>
    </row>
    <row r="35" spans="1:23" ht="15.75" thickBot="1" x14ac:dyDescent="0.3">
      <c r="A35" s="468" t="s">
        <v>394</v>
      </c>
      <c r="B35" s="469"/>
      <c r="C35" s="469"/>
      <c r="D35" s="469"/>
      <c r="E35" s="469"/>
      <c r="F35" s="469"/>
      <c r="G35" s="469"/>
      <c r="H35" s="469"/>
      <c r="I35" s="469"/>
      <c r="J35" s="469"/>
      <c r="K35" s="469"/>
      <c r="L35" s="469"/>
      <c r="M35" s="469"/>
      <c r="N35" s="469"/>
      <c r="O35" s="469"/>
      <c r="P35" s="469"/>
      <c r="Q35" s="469"/>
      <c r="R35" s="469"/>
      <c r="S35" s="469"/>
      <c r="T35" s="469"/>
      <c r="U35" s="469"/>
      <c r="V35" s="469"/>
      <c r="W35" s="470"/>
    </row>
    <row r="36" spans="1:23" ht="18.75" x14ac:dyDescent="0.25">
      <c r="A36" s="295" t="s">
        <v>391</v>
      </c>
      <c r="B36" s="370">
        <v>1.2901064711218693</v>
      </c>
      <c r="C36" s="370">
        <v>1.4617292974341718</v>
      </c>
      <c r="D36" s="370">
        <v>1.7261619268940493</v>
      </c>
      <c r="E36" s="370">
        <v>1.5611082425263263</v>
      </c>
      <c r="F36" s="370">
        <v>1.4081465569721887</v>
      </c>
      <c r="G36" s="370">
        <v>1.5302991418669523</v>
      </c>
      <c r="H36" s="370">
        <v>1.3723738288626264</v>
      </c>
      <c r="I36" s="370">
        <v>1.312588170764643</v>
      </c>
      <c r="J36" s="370">
        <v>1.4865410568231474</v>
      </c>
      <c r="K36" s="370">
        <v>1.5945185435102749</v>
      </c>
      <c r="L36" s="370">
        <v>1.6785145341240757</v>
      </c>
      <c r="M36" s="370">
        <v>1.7274923706385141</v>
      </c>
      <c r="N36" s="370">
        <v>1.7595529948063948</v>
      </c>
      <c r="O36" s="370">
        <v>1.6135748250678681</v>
      </c>
      <c r="P36" s="370">
        <v>1.4171005966290242</v>
      </c>
      <c r="Q36" s="370">
        <v>1.5377428858244848</v>
      </c>
      <c r="R36" s="370">
        <v>1.4472330896067398</v>
      </c>
      <c r="S36" s="370">
        <v>1.5229463230106766</v>
      </c>
      <c r="T36" s="370">
        <v>1.6209414813121343</v>
      </c>
      <c r="U36" s="370">
        <v>1.6866967250189349</v>
      </c>
      <c r="V36" s="370">
        <v>1.8031110210967132</v>
      </c>
      <c r="W36" s="370">
        <v>1.8544377557707574</v>
      </c>
    </row>
    <row r="37" spans="1:23" ht="18.75" x14ac:dyDescent="0.25">
      <c r="A37" s="296" t="s">
        <v>392</v>
      </c>
      <c r="B37" s="371">
        <v>1.2676638268633309E-3</v>
      </c>
      <c r="C37" s="371">
        <v>8.4095867813592214E-4</v>
      </c>
      <c r="D37" s="371">
        <v>1.0573969063876704E-3</v>
      </c>
      <c r="E37" s="371">
        <v>8.8410780733480868E-4</v>
      </c>
      <c r="F37" s="371">
        <v>8.1264329463885199E-4</v>
      </c>
      <c r="G37" s="371">
        <v>7.0129607378532736E-4</v>
      </c>
      <c r="H37" s="371">
        <v>6.5206763784543217E-4</v>
      </c>
      <c r="I37" s="371">
        <v>5.8658462948552124E-4</v>
      </c>
      <c r="J37" s="371">
        <v>5.7967525175980407E-4</v>
      </c>
      <c r="K37" s="371">
        <v>5.969822525736016E-4</v>
      </c>
      <c r="L37" s="371">
        <v>6.3439400916516368E-4</v>
      </c>
      <c r="M37" s="371">
        <v>6.4079915803901151E-4</v>
      </c>
      <c r="N37" s="371">
        <v>6.4771115926876412E-4</v>
      </c>
      <c r="O37" s="371">
        <v>5.6818427118759062E-4</v>
      </c>
      <c r="P37" s="371">
        <v>4.8725068875264313E-4</v>
      </c>
      <c r="Q37" s="371">
        <v>5.1871318967642471E-4</v>
      </c>
      <c r="R37" s="371">
        <v>4.5828043821530241E-4</v>
      </c>
      <c r="S37" s="371">
        <v>4.1756859630583977E-4</v>
      </c>
      <c r="T37" s="371">
        <v>4.2990647479033506E-4</v>
      </c>
      <c r="U37" s="371">
        <v>3.214188003344739E-4</v>
      </c>
      <c r="V37" s="371">
        <v>2.7944293792979739E-4</v>
      </c>
      <c r="W37" s="371">
        <v>2.3030214918367335E-4</v>
      </c>
    </row>
    <row r="38" spans="1:23" ht="19.5" thickBot="1" x14ac:dyDescent="0.3">
      <c r="A38" s="297" t="s">
        <v>393</v>
      </c>
      <c r="B38" s="372">
        <v>1.5630218451092675E-2</v>
      </c>
      <c r="C38" s="372">
        <v>2.0329338417368743E-2</v>
      </c>
      <c r="D38" s="372">
        <v>2.0159263274039167E-2</v>
      </c>
      <c r="E38" s="372">
        <v>1.7657928797612504E-2</v>
      </c>
      <c r="F38" s="372">
        <v>1.5838503398163166E-2</v>
      </c>
      <c r="G38" s="372">
        <v>1.7453489181800268E-2</v>
      </c>
      <c r="H38" s="372">
        <v>1.5473036595879817E-2</v>
      </c>
      <c r="I38" s="372">
        <v>1.4330438485669974E-2</v>
      </c>
      <c r="J38" s="372">
        <v>1.6167884115061586E-2</v>
      </c>
      <c r="K38" s="372">
        <v>1.7023168590961448E-2</v>
      </c>
      <c r="L38" s="372">
        <v>1.7923759427431817E-2</v>
      </c>
      <c r="M38" s="372">
        <v>1.8408437546431136E-2</v>
      </c>
      <c r="N38" s="372">
        <v>1.9491101419895622E-2</v>
      </c>
      <c r="O38" s="372">
        <v>1.7824041086829976E-2</v>
      </c>
      <c r="P38" s="372">
        <v>1.5287017689996626E-2</v>
      </c>
      <c r="Q38" s="372">
        <v>1.6587251142050025E-2</v>
      </c>
      <c r="R38" s="372">
        <v>1.5323014244022812E-2</v>
      </c>
      <c r="S38" s="372">
        <v>1.608949184875599E-2</v>
      </c>
      <c r="T38" s="372">
        <v>1.7204113103043282E-2</v>
      </c>
      <c r="U38" s="372">
        <v>1.7485573422871284E-2</v>
      </c>
      <c r="V38" s="372">
        <v>1.8649341590722623E-2</v>
      </c>
      <c r="W38" s="372">
        <v>1.8954048040031E-2</v>
      </c>
    </row>
    <row r="39" spans="1:23" ht="15.75" thickBot="1" x14ac:dyDescent="0.3">
      <c r="A39" s="346" t="s">
        <v>443</v>
      </c>
      <c r="B39" s="373">
        <f>SUM(B36:B38)</f>
        <v>1.3070043533998252</v>
      </c>
      <c r="C39" s="373">
        <f t="shared" ref="C39:W39" si="4">SUM(C36:C38)</f>
        <v>1.4828995945296766</v>
      </c>
      <c r="D39" s="373">
        <f t="shared" si="4"/>
        <v>1.7473785870744762</v>
      </c>
      <c r="E39" s="373">
        <f t="shared" si="4"/>
        <v>1.5796502791312734</v>
      </c>
      <c r="F39" s="373">
        <f t="shared" si="4"/>
        <v>1.4247977036649908</v>
      </c>
      <c r="G39" s="373">
        <f t="shared" si="4"/>
        <v>1.5484539271225379</v>
      </c>
      <c r="H39" s="373">
        <f t="shared" si="4"/>
        <v>1.3884989330963515</v>
      </c>
      <c r="I39" s="373">
        <f t="shared" si="4"/>
        <v>1.3275051938797984</v>
      </c>
      <c r="J39" s="373">
        <f t="shared" si="4"/>
        <v>1.5032886161899688</v>
      </c>
      <c r="K39" s="373">
        <f t="shared" si="4"/>
        <v>1.6121386943538099</v>
      </c>
      <c r="L39" s="373">
        <f t="shared" si="4"/>
        <v>1.6970726875606725</v>
      </c>
      <c r="M39" s="373">
        <f t="shared" si="4"/>
        <v>1.7465416073429842</v>
      </c>
      <c r="N39" s="373">
        <f t="shared" si="4"/>
        <v>1.7796918073855592</v>
      </c>
      <c r="O39" s="373">
        <f t="shared" si="4"/>
        <v>1.6319670504258856</v>
      </c>
      <c r="P39" s="373">
        <f t="shared" si="4"/>
        <v>1.4328748650077734</v>
      </c>
      <c r="Q39" s="373">
        <f t="shared" si="4"/>
        <v>1.5548488501562112</v>
      </c>
      <c r="R39" s="373">
        <f t="shared" si="4"/>
        <v>1.463014384288978</v>
      </c>
      <c r="S39" s="373">
        <f t="shared" si="4"/>
        <v>1.5394533834557385</v>
      </c>
      <c r="T39" s="373">
        <f t="shared" si="4"/>
        <v>1.6385755008899681</v>
      </c>
      <c r="U39" s="373">
        <f t="shared" si="4"/>
        <v>1.7045037172421407</v>
      </c>
      <c r="V39" s="373">
        <f t="shared" si="4"/>
        <v>1.8220398056253657</v>
      </c>
      <c r="W39" s="373">
        <f t="shared" si="4"/>
        <v>1.873622105959972</v>
      </c>
    </row>
    <row r="40" spans="1:23" ht="15.75" thickBot="1" x14ac:dyDescent="0.3">
      <c r="A40" s="347" t="s">
        <v>15</v>
      </c>
      <c r="B40" s="373">
        <f>SUM(B34,B39)</f>
        <v>14.832615422207089</v>
      </c>
      <c r="C40" s="373">
        <f t="shared" ref="C40:W40" si="5">SUM(C34,C39)</f>
        <v>15.777418791797851</v>
      </c>
      <c r="D40" s="373">
        <f t="shared" si="5"/>
        <v>16.447690412938019</v>
      </c>
      <c r="E40" s="373">
        <f t="shared" si="5"/>
        <v>16.380874426888642</v>
      </c>
      <c r="F40" s="373">
        <f t="shared" si="5"/>
        <v>15.691347854743512</v>
      </c>
      <c r="G40" s="373">
        <f t="shared" si="5"/>
        <v>15.517118643438614</v>
      </c>
      <c r="H40" s="373">
        <f t="shared" si="5"/>
        <v>15.866470247255435</v>
      </c>
      <c r="I40" s="373">
        <f t="shared" si="5"/>
        <v>15.636911792677397</v>
      </c>
      <c r="J40" s="373">
        <f t="shared" si="5"/>
        <v>15.72806200890254</v>
      </c>
      <c r="K40" s="373">
        <f t="shared" si="5"/>
        <v>15.926978792969026</v>
      </c>
      <c r="L40" s="373">
        <f t="shared" si="5"/>
        <v>15.900718493924185</v>
      </c>
      <c r="M40" s="373">
        <f t="shared" si="5"/>
        <v>16.220061799417792</v>
      </c>
      <c r="N40" s="373">
        <f t="shared" si="5"/>
        <v>15.606950885980506</v>
      </c>
      <c r="O40" s="373">
        <f t="shared" si="5"/>
        <v>14.91306533995785</v>
      </c>
      <c r="P40" s="373">
        <f t="shared" si="5"/>
        <v>14.396311953743554</v>
      </c>
      <c r="Q40" s="373">
        <f t="shared" si="5"/>
        <v>13.968902159800821</v>
      </c>
      <c r="R40" s="373">
        <f t="shared" si="5"/>
        <v>13.707147222026716</v>
      </c>
      <c r="S40" s="373">
        <f t="shared" si="5"/>
        <v>13.599023921596487</v>
      </c>
      <c r="T40" s="373">
        <f t="shared" si="5"/>
        <v>13.816322200911547</v>
      </c>
      <c r="U40" s="373">
        <f t="shared" si="5"/>
        <v>14.131303815562831</v>
      </c>
      <c r="V40" s="373">
        <f t="shared" si="5"/>
        <v>14.572707290277151</v>
      </c>
      <c r="W40" s="373">
        <f t="shared" si="5"/>
        <v>14.892213872952185</v>
      </c>
    </row>
    <row r="41" spans="1:23" x14ac:dyDescent="0.25">
      <c r="A41" s="279" t="s">
        <v>382</v>
      </c>
      <c r="B41" s="279"/>
      <c r="C41" s="279"/>
      <c r="D41" s="279"/>
      <c r="E41" s="279"/>
      <c r="F41" s="279"/>
      <c r="G41" s="279"/>
      <c r="H41" s="279"/>
      <c r="I41" s="279"/>
      <c r="J41" s="279"/>
      <c r="K41" s="279"/>
      <c r="L41" s="279"/>
      <c r="M41" s="279"/>
      <c r="N41" s="279"/>
      <c r="O41" s="279"/>
      <c r="P41" s="279"/>
    </row>
    <row r="42" spans="1:23" x14ac:dyDescent="0.25">
      <c r="A42" s="298" t="s">
        <v>383</v>
      </c>
      <c r="B42" s="279"/>
      <c r="C42" s="279"/>
      <c r="D42" s="279"/>
      <c r="E42" s="279"/>
      <c r="F42" s="279"/>
      <c r="G42" s="279"/>
      <c r="H42" s="279"/>
      <c r="I42" s="279"/>
      <c r="J42" s="279"/>
      <c r="K42" s="279"/>
      <c r="L42" s="279"/>
      <c r="M42" s="279"/>
      <c r="N42" s="279"/>
      <c r="O42" s="279"/>
      <c r="P42" s="279"/>
    </row>
    <row r="43" spans="1:23" ht="14.25" customHeight="1" x14ac:dyDescent="0.25">
      <c r="A43" s="299" t="s">
        <v>444</v>
      </c>
      <c r="B43" s="299"/>
      <c r="C43" s="299"/>
      <c r="D43" s="299"/>
      <c r="E43" s="299"/>
      <c r="F43" s="299"/>
      <c r="G43" s="284"/>
      <c r="H43" s="284"/>
      <c r="I43" s="284"/>
      <c r="J43" s="284"/>
      <c r="K43" s="284"/>
      <c r="L43" s="284"/>
      <c r="M43" s="284"/>
      <c r="N43" s="284"/>
      <c r="O43" s="279"/>
      <c r="P43" s="279"/>
    </row>
    <row r="44" spans="1:23" ht="14.25" customHeight="1" x14ac:dyDescent="0.25">
      <c r="A44" s="299" t="s">
        <v>441</v>
      </c>
      <c r="B44" s="299"/>
      <c r="C44" s="299"/>
      <c r="D44" s="299"/>
      <c r="E44" s="299"/>
      <c r="F44" s="299"/>
      <c r="G44" s="284"/>
      <c r="H44" s="284"/>
      <c r="I44" s="284"/>
      <c r="J44" s="284"/>
      <c r="K44" s="284"/>
      <c r="L44" s="284"/>
      <c r="M44" s="284"/>
      <c r="N44" s="284"/>
      <c r="O44" s="279"/>
      <c r="P44" s="279"/>
    </row>
    <row r="45" spans="1:23" ht="12.75" customHeight="1" x14ac:dyDescent="0.25">
      <c r="A45" s="299" t="s">
        <v>14</v>
      </c>
      <c r="B45" s="300"/>
      <c r="C45" s="300"/>
      <c r="D45" s="300"/>
      <c r="E45" s="301"/>
      <c r="F45" s="301"/>
      <c r="G45" s="301"/>
      <c r="H45" s="301"/>
      <c r="I45" s="301"/>
      <c r="J45" s="301"/>
      <c r="K45" s="301"/>
      <c r="L45" s="302"/>
      <c r="M45" s="303"/>
      <c r="N45" s="303"/>
      <c r="O45" s="303"/>
      <c r="P45" s="303"/>
    </row>
    <row r="46" spans="1:23" ht="12.75" customHeight="1" x14ac:dyDescent="0.25">
      <c r="A46" s="299" t="s">
        <v>395</v>
      </c>
      <c r="B46" s="299"/>
      <c r="C46" s="299"/>
      <c r="D46" s="299"/>
      <c r="E46" s="299"/>
      <c r="F46" s="299"/>
      <c r="G46" s="284"/>
      <c r="H46" s="284"/>
      <c r="I46" s="284"/>
      <c r="J46" s="284"/>
      <c r="K46" s="284"/>
      <c r="L46" s="284"/>
      <c r="M46" s="284"/>
      <c r="N46" s="284"/>
      <c r="O46" s="279"/>
      <c r="P46" s="279"/>
    </row>
    <row r="47" spans="1:23" x14ac:dyDescent="0.25">
      <c r="A47" s="279"/>
      <c r="B47" s="279"/>
      <c r="C47" s="279"/>
      <c r="D47" s="279"/>
      <c r="E47" s="279"/>
      <c r="F47" s="279"/>
      <c r="G47" s="279"/>
      <c r="H47" s="279"/>
      <c r="I47" s="279"/>
      <c r="J47" s="279"/>
      <c r="K47" s="304"/>
      <c r="L47" s="304"/>
      <c r="M47" s="304"/>
      <c r="N47" s="304"/>
      <c r="O47" s="304"/>
      <c r="P47" s="304"/>
      <c r="Q47" s="305"/>
      <c r="R47" s="305"/>
      <c r="S47" s="305"/>
      <c r="T47" s="305"/>
      <c r="U47" s="305"/>
      <c r="V47" s="305"/>
      <c r="W47" s="305"/>
    </row>
    <row r="48" spans="1:23" ht="17.25" thickBot="1" x14ac:dyDescent="0.3">
      <c r="A48" s="306" t="s">
        <v>396</v>
      </c>
      <c r="B48" s="279"/>
      <c r="C48" s="279"/>
      <c r="D48" s="279"/>
      <c r="E48" s="279"/>
      <c r="F48" s="279"/>
      <c r="G48" s="279"/>
      <c r="H48" s="279"/>
      <c r="I48" s="279"/>
      <c r="J48" s="279"/>
      <c r="K48" s="304"/>
      <c r="L48" s="304"/>
      <c r="M48" s="304"/>
      <c r="N48" s="304"/>
      <c r="O48" s="304"/>
      <c r="P48" s="304"/>
      <c r="Q48" s="305"/>
      <c r="R48" s="305"/>
      <c r="S48" s="305"/>
      <c r="T48" s="305"/>
      <c r="U48" s="305"/>
      <c r="V48" s="305"/>
      <c r="W48" s="305"/>
    </row>
    <row r="49" spans="1:21" ht="94.5" customHeight="1" thickBot="1" x14ac:dyDescent="0.3">
      <c r="A49" s="307"/>
      <c r="B49" s="308" t="s">
        <v>397</v>
      </c>
      <c r="C49" s="308" t="s">
        <v>398</v>
      </c>
      <c r="M49" s="308" t="s">
        <v>399</v>
      </c>
      <c r="N49" s="308" t="s">
        <v>400</v>
      </c>
      <c r="O49" s="308" t="s">
        <v>401</v>
      </c>
      <c r="P49" s="308" t="s">
        <v>402</v>
      </c>
      <c r="Q49" s="308" t="s">
        <v>403</v>
      </c>
      <c r="R49" s="308" t="s">
        <v>404</v>
      </c>
      <c r="S49" s="309" t="s">
        <v>405</v>
      </c>
      <c r="T49" s="308" t="s">
        <v>406</v>
      </c>
      <c r="U49" s="308" t="s">
        <v>407</v>
      </c>
    </row>
    <row r="50" spans="1:21" ht="15.75" x14ac:dyDescent="0.25">
      <c r="A50" s="310" t="s">
        <v>21</v>
      </c>
      <c r="B50" s="374">
        <v>0.59618507077477467</v>
      </c>
      <c r="C50" s="374">
        <v>5.2504471964658199</v>
      </c>
      <c r="M50" s="311">
        <v>0.45740103824717843</v>
      </c>
      <c r="N50" s="311">
        <v>3.51933896590644</v>
      </c>
      <c r="O50" s="311">
        <v>0.48072836842368938</v>
      </c>
      <c r="P50" s="311">
        <v>3.35176519114964</v>
      </c>
      <c r="Q50" s="311">
        <v>14.342543137957756</v>
      </c>
      <c r="R50" s="312">
        <v>5.0999731583260897E-2</v>
      </c>
      <c r="S50" s="312">
        <v>-4.7615127835133025E-2</v>
      </c>
      <c r="T50" s="312">
        <v>-0.24017035385215224</v>
      </c>
      <c r="U50" s="312">
        <v>-0.56647226074477508</v>
      </c>
    </row>
    <row r="51" spans="1:21" ht="15.75" x14ac:dyDescent="0.25">
      <c r="A51" s="310" t="s">
        <v>20</v>
      </c>
      <c r="B51" s="375">
        <v>5.7875272007760525</v>
      </c>
      <c r="C51" s="375">
        <v>72.289527813584399</v>
      </c>
      <c r="M51" s="313">
        <v>5.7570522654572134</v>
      </c>
      <c r="N51" s="313">
        <v>69.799260973272297</v>
      </c>
      <c r="O51" s="313">
        <v>5.8879862271588905</v>
      </c>
      <c r="P51" s="313">
        <v>69.642484103565394</v>
      </c>
      <c r="Q51" s="313">
        <v>8.4545896128616871</v>
      </c>
      <c r="R51" s="314">
        <v>2.274322963633519E-2</v>
      </c>
      <c r="S51" s="314">
        <v>-2.2461107398678063E-3</v>
      </c>
      <c r="T51" s="314">
        <v>1.7061695205647948E-2</v>
      </c>
      <c r="U51" s="314">
        <v>-3.8009036353191888E-2</v>
      </c>
    </row>
    <row r="52" spans="1:21" ht="15.75" x14ac:dyDescent="0.25">
      <c r="A52" s="310" t="s">
        <v>180</v>
      </c>
      <c r="B52" s="375">
        <v>1.7886115464089982</v>
      </c>
      <c r="C52" s="375">
        <v>20.459695763709</v>
      </c>
      <c r="M52" s="313">
        <v>1.8184336979291722</v>
      </c>
      <c r="N52" s="313">
        <v>20.526292848995784</v>
      </c>
      <c r="O52" s="313">
        <v>1.8823779254227408</v>
      </c>
      <c r="P52" s="313">
        <v>20.752057997447078</v>
      </c>
      <c r="Q52" s="313">
        <v>9.0708011979067873</v>
      </c>
      <c r="R52" s="314">
        <v>3.516445365392655E-2</v>
      </c>
      <c r="S52" s="314">
        <v>1.0998827216982827E-2</v>
      </c>
      <c r="T52" s="314">
        <v>4.9812727692652235E-2</v>
      </c>
      <c r="U52" s="314">
        <v>1.4088348913348493E-2</v>
      </c>
    </row>
    <row r="53" spans="1:21" ht="15.75" x14ac:dyDescent="0.25">
      <c r="A53" s="310" t="s">
        <v>181</v>
      </c>
      <c r="B53" s="375">
        <v>0.95663033333607861</v>
      </c>
      <c r="C53" s="375">
        <v>11.635647059209493</v>
      </c>
      <c r="M53" s="313">
        <v>1.7561259064909569</v>
      </c>
      <c r="N53" s="313">
        <v>19.272129815238898</v>
      </c>
      <c r="O53" s="315">
        <v>1.870729320477567</v>
      </c>
      <c r="P53" s="313">
        <v>19.445466741025378</v>
      </c>
      <c r="Q53" s="313">
        <v>9.6203878538475323</v>
      </c>
      <c r="R53" s="314">
        <v>6.5259224047100092E-2</v>
      </c>
      <c r="S53" s="314">
        <v>8.9941759135214044E-3</v>
      </c>
      <c r="T53" s="314">
        <v>0.48863241578323779</v>
      </c>
      <c r="U53" s="314">
        <v>0.40162675372244966</v>
      </c>
    </row>
    <row r="54" spans="1:21" ht="16.5" thickBot="1" x14ac:dyDescent="0.3">
      <c r="A54" s="310" t="s">
        <v>19</v>
      </c>
      <c r="B54" s="375">
        <v>3.8729576966265056E-2</v>
      </c>
      <c r="C54" s="375">
        <v>0.77284326698506645</v>
      </c>
      <c r="M54" s="313">
        <v>3.3300141495573511E-2</v>
      </c>
      <c r="N54" s="313">
        <v>0.52942751477055605</v>
      </c>
      <c r="O54" s="313">
        <v>3.5369776071382739E-2</v>
      </c>
      <c r="P54" s="313">
        <v>0.53069885362023927</v>
      </c>
      <c r="Q54" s="316">
        <v>6.6647545646844106</v>
      </c>
      <c r="R54" s="314">
        <v>6.2150924376232389E-2</v>
      </c>
      <c r="S54" s="314">
        <v>2.4013463868310619E-3</v>
      </c>
      <c r="T54" s="314">
        <v>-9.4990731298428874E-2</v>
      </c>
      <c r="U54" s="317">
        <v>-0.45627461169927896</v>
      </c>
    </row>
    <row r="55" spans="1:21" ht="19.5" thickBot="1" x14ac:dyDescent="0.3">
      <c r="A55" s="318" t="s">
        <v>408</v>
      </c>
      <c r="B55" s="376">
        <f>SUM(B50:B54)</f>
        <v>9.167683728262169</v>
      </c>
      <c r="C55" s="376">
        <f t="shared" ref="C55" si="6">SUM(C50:C54)</f>
        <v>110.40816109995377</v>
      </c>
      <c r="M55" s="319">
        <f>SUM(M50:M54)</f>
        <v>9.8223130496200959</v>
      </c>
      <c r="N55" s="319">
        <f>SUM(N50:N54)</f>
        <v>113.64645011818398</v>
      </c>
      <c r="O55" s="319">
        <f>SUM(O50:O54)</f>
        <v>10.15719161755427</v>
      </c>
      <c r="P55" s="319">
        <f>SUM(P50:P54)</f>
        <v>113.72247288680774</v>
      </c>
      <c r="Q55" s="319">
        <f>SUM(O55/P55)*100</f>
        <v>8.9315606315245244</v>
      </c>
      <c r="R55" s="320">
        <f t="shared" ref="R55:S65" si="7">(O55-M55)/M55</f>
        <v>3.4093656579915914E-2</v>
      </c>
      <c r="S55" s="320">
        <f t="shared" si="7"/>
        <v>6.689409879912689E-4</v>
      </c>
      <c r="T55" s="320">
        <f t="shared" ref="T55:U55" si="8">(O55-B55)/O55</f>
        <v>9.7419437040251744E-2</v>
      </c>
      <c r="U55" s="320">
        <f t="shared" si="8"/>
        <v>2.9143859632324586E-2</v>
      </c>
    </row>
    <row r="56" spans="1:21" ht="16.5" thickBot="1" x14ac:dyDescent="0.3">
      <c r="A56" s="321" t="s">
        <v>409</v>
      </c>
      <c r="B56" s="377"/>
      <c r="C56" s="377"/>
      <c r="M56" s="322"/>
      <c r="N56" s="322"/>
      <c r="O56" s="322"/>
      <c r="P56" s="322"/>
      <c r="Q56" s="322"/>
      <c r="R56" s="323"/>
      <c r="S56" s="323"/>
      <c r="T56" s="323"/>
      <c r="U56" s="324"/>
    </row>
    <row r="57" spans="1:21" ht="15.75" x14ac:dyDescent="0.25">
      <c r="A57" s="325" t="s">
        <v>410</v>
      </c>
      <c r="B57" s="374">
        <v>3.4004760079998069</v>
      </c>
      <c r="C57" s="374">
        <v>14.521846914712015</v>
      </c>
      <c r="M57" s="311">
        <v>2.998634909595264</v>
      </c>
      <c r="N57" s="311">
        <v>12.484762299730971</v>
      </c>
      <c r="O57" s="311">
        <v>3.6769986702590765</v>
      </c>
      <c r="P57" s="311">
        <v>12.175026007455642</v>
      </c>
      <c r="Q57" s="311">
        <v>30.201156597180052</v>
      </c>
      <c r="R57" s="314">
        <v>0.2262241923793829</v>
      </c>
      <c r="S57" s="314">
        <v>-2.4809146128637369E-2</v>
      </c>
      <c r="T57" s="314">
        <v>7.5203362050654796E-2</v>
      </c>
      <c r="U57" s="312">
        <v>-0.19275695229063539</v>
      </c>
    </row>
    <row r="58" spans="1:21" ht="15.75" x14ac:dyDescent="0.25">
      <c r="A58" s="326" t="s">
        <v>411</v>
      </c>
      <c r="B58" s="375">
        <v>4.6340277913715617</v>
      </c>
      <c r="C58" s="375">
        <v>14.765686345692639</v>
      </c>
      <c r="M58" s="313">
        <v>4.9198587563104565</v>
      </c>
      <c r="N58" s="313">
        <v>17.659728376602942</v>
      </c>
      <c r="O58" s="313">
        <v>4.5244492643255718</v>
      </c>
      <c r="P58" s="313">
        <v>17.981587638691334</v>
      </c>
      <c r="Q58" s="313">
        <v>25.16156723886953</v>
      </c>
      <c r="R58" s="314">
        <v>-8.0370090193689556E-2</v>
      </c>
      <c r="S58" s="314">
        <v>1.822560660190093E-2</v>
      </c>
      <c r="T58" s="314">
        <v>-2.4219196778267778E-2</v>
      </c>
      <c r="U58" s="314">
        <v>0.17884412420174606</v>
      </c>
    </row>
    <row r="59" spans="1:21" ht="16.5" thickBot="1" x14ac:dyDescent="0.3">
      <c r="A59" s="327" t="s">
        <v>412</v>
      </c>
      <c r="B59" s="378">
        <v>1.1192386732255326</v>
      </c>
      <c r="C59" s="378">
        <v>8.8186042309228121</v>
      </c>
      <c r="M59" s="316">
        <v>1.8897981199345011</v>
      </c>
      <c r="N59" s="316">
        <v>13.663405346335816</v>
      </c>
      <c r="O59" s="316">
        <v>1.9416038687762973</v>
      </c>
      <c r="P59" s="316">
        <v>13.886240928746775</v>
      </c>
      <c r="Q59" s="313">
        <v>13.982213607981278</v>
      </c>
      <c r="R59" s="317">
        <v>2.7413377278410974E-2</v>
      </c>
      <c r="S59" s="314">
        <v>1.6308934468574295E-2</v>
      </c>
      <c r="T59" s="314">
        <v>0.42354942157643272</v>
      </c>
      <c r="U59" s="314">
        <v>0.36493941908591915</v>
      </c>
    </row>
    <row r="60" spans="1:21" ht="16.5" thickBot="1" x14ac:dyDescent="0.3">
      <c r="A60" s="328" t="s">
        <v>18</v>
      </c>
      <c r="B60" s="376">
        <v>0.12352972035345376</v>
      </c>
      <c r="C60" s="376">
        <v>1.4713859718640001</v>
      </c>
      <c r="D60" s="367"/>
      <c r="E60" s="367"/>
      <c r="F60" s="367"/>
      <c r="G60" s="367"/>
      <c r="H60" s="367"/>
      <c r="I60" s="367"/>
      <c r="J60" s="367"/>
      <c r="K60" s="367"/>
      <c r="L60" s="367"/>
      <c r="M60" s="366">
        <v>0.17389020177179429</v>
      </c>
      <c r="N60" s="366">
        <v>2.02112120377718</v>
      </c>
      <c r="O60" s="366">
        <v>0.17283935434100581</v>
      </c>
      <c r="P60" s="366">
        <v>2.0014781169176801</v>
      </c>
      <c r="Q60" s="319">
        <f>SUM(O60/P60)*100</f>
        <v>8.6355855145287421</v>
      </c>
      <c r="R60" s="329">
        <f t="shared" si="7"/>
        <v>-6.0431664353783826E-3</v>
      </c>
      <c r="S60" s="320">
        <f t="shared" si="7"/>
        <v>-9.7189059333947087E-3</v>
      </c>
      <c r="T60" s="320">
        <f t="shared" ref="T60:T65" si="9">(O60-B60)/O60</f>
        <v>0.28529170440122054</v>
      </c>
      <c r="U60" s="320">
        <f t="shared" ref="U60:U65" si="10">(P60-C60)/P60</f>
        <v>0.26485033264816976</v>
      </c>
    </row>
    <row r="61" spans="1:21" ht="18.75" x14ac:dyDescent="0.25">
      <c r="A61" s="310" t="s">
        <v>413</v>
      </c>
      <c r="B61" s="379">
        <v>1.3070043533998252</v>
      </c>
      <c r="C61" s="379">
        <v>23.665335249467802</v>
      </c>
      <c r="M61" s="330">
        <v>1.8220398056253657</v>
      </c>
      <c r="N61" s="330">
        <v>42.327109663789798</v>
      </c>
      <c r="O61" s="330">
        <v>1.8736221059599718</v>
      </c>
      <c r="P61" s="330">
        <v>42.798525631014947</v>
      </c>
      <c r="Q61" s="330">
        <v>4.3777725478519942</v>
      </c>
      <c r="R61" s="331">
        <v>2.8310193978941016E-2</v>
      </c>
      <c r="S61" s="332">
        <v>1.1137447630364367E-2</v>
      </c>
      <c r="T61" s="332">
        <v>0.30241837495284751</v>
      </c>
      <c r="U61" s="332">
        <v>0.44705255845733699</v>
      </c>
    </row>
    <row r="62" spans="1:21" ht="18.75" x14ac:dyDescent="0.25">
      <c r="A62" s="310" t="s">
        <v>414</v>
      </c>
      <c r="B62" s="379">
        <v>0.8591694411410481</v>
      </c>
      <c r="C62" s="379">
        <v>5.6597573937564922</v>
      </c>
      <c r="M62" s="330">
        <v>0.67223811975491754</v>
      </c>
      <c r="N62" s="330">
        <v>3.1809308400425471</v>
      </c>
      <c r="O62" s="330">
        <v>0.68971857673901904</v>
      </c>
      <c r="P62" s="330">
        <v>3.2503592730649884</v>
      </c>
      <c r="Q62" s="330">
        <v>21.219764302813076</v>
      </c>
      <c r="R62" s="332">
        <v>2.6003370636694136E-2</v>
      </c>
      <c r="S62" s="332">
        <v>2.18264515997816E-2</v>
      </c>
      <c r="T62" s="332">
        <v>-0.245681166372509</v>
      </c>
      <c r="U62" s="332">
        <v>-0.74127132365263604</v>
      </c>
    </row>
    <row r="63" spans="1:21" ht="19.5" thickBot="1" x14ac:dyDescent="0.3">
      <c r="A63" s="310" t="s">
        <v>379</v>
      </c>
      <c r="B63" s="379">
        <v>3.359594500533936</v>
      </c>
      <c r="C63" s="379">
        <v>9.9275582316321707</v>
      </c>
      <c r="M63" s="330">
        <v>2.0306140430682098</v>
      </c>
      <c r="N63" s="330">
        <v>6.4785051223206018</v>
      </c>
      <c r="O63" s="330">
        <v>1.9476077248201908</v>
      </c>
      <c r="P63" s="330">
        <v>6.3777969306006872</v>
      </c>
      <c r="Q63" s="330">
        <v>30.537311645586641</v>
      </c>
      <c r="R63" s="332">
        <v>-4.0877447160071037E-2</v>
      </c>
      <c r="S63" s="332">
        <v>-1.554497369662354E-2</v>
      </c>
      <c r="T63" s="332">
        <v>-0.72498519990420773</v>
      </c>
      <c r="U63" s="332">
        <v>-0.55658111094753093</v>
      </c>
    </row>
    <row r="64" spans="1:21" ht="16.5" thickBot="1" x14ac:dyDescent="0.3">
      <c r="A64" s="333" t="s">
        <v>458</v>
      </c>
      <c r="B64" s="376">
        <f>SUM(B55,B60,B62,B63)</f>
        <v>13.509977390290606</v>
      </c>
      <c r="C64" s="376">
        <f t="shared" ref="C64" si="11">SUM(C55,C60,C62,C63)</f>
        <v>127.46686269720644</v>
      </c>
      <c r="M64" s="319">
        <f>SUM(M55,M60,M62,M63)</f>
        <v>12.699055414215017</v>
      </c>
      <c r="N64" s="319">
        <f>SUM(N55,N60,N62,N63)</f>
        <v>125.32700728432431</v>
      </c>
      <c r="O64" s="319">
        <f>SUM(O55,O60,O62,O63)</f>
        <v>12.967357273454486</v>
      </c>
      <c r="P64" s="319">
        <f>SUM(P55,P60,P62,P63)</f>
        <v>125.35210720739109</v>
      </c>
      <c r="Q64" s="319">
        <f t="shared" ref="Q64:Q65" si="12">SUM(O64/P64*100)</f>
        <v>10.344746141363546</v>
      </c>
      <c r="R64" s="320">
        <f t="shared" si="7"/>
        <v>2.1127702060354622E-2</v>
      </c>
      <c r="S64" s="329">
        <f t="shared" si="7"/>
        <v>2.0027545228007166E-4</v>
      </c>
      <c r="T64" s="329">
        <f t="shared" si="9"/>
        <v>-4.1845081105841037E-2</v>
      </c>
      <c r="U64" s="329">
        <f t="shared" si="10"/>
        <v>-1.6870522059246724E-2</v>
      </c>
    </row>
    <row r="65" spans="1:25" ht="32.25" thickBot="1" x14ac:dyDescent="0.3">
      <c r="A65" s="334" t="s">
        <v>459</v>
      </c>
      <c r="B65" s="376">
        <f>SUM(B55,B60,B61:B63)</f>
        <v>14.816981743690432</v>
      </c>
      <c r="C65" s="376">
        <f t="shared" ref="C65" si="13">SUM(C55,C60,C61:C63)</f>
        <v>151.13219794667421</v>
      </c>
      <c r="M65" s="319">
        <f>SUM(M55,M60,M61:M63)</f>
        <v>14.521095219840383</v>
      </c>
      <c r="N65" s="319">
        <f>SUM(N55,N60,N61:N63)</f>
        <v>167.65411694811411</v>
      </c>
      <c r="O65" s="319">
        <f>SUM(O55,O60,O61:O63)</f>
        <v>14.840979379414458</v>
      </c>
      <c r="P65" s="319">
        <f>SUM(P55,P60,P61:P63)</f>
        <v>168.15063283840604</v>
      </c>
      <c r="Q65" s="319">
        <f t="shared" si="12"/>
        <v>8.826002691097063</v>
      </c>
      <c r="R65" s="320">
        <f t="shared" si="7"/>
        <v>2.202892789636229E-2</v>
      </c>
      <c r="S65" s="320">
        <f t="shared" si="7"/>
        <v>2.9615490471110468E-3</v>
      </c>
      <c r="T65" s="320">
        <f t="shared" si="9"/>
        <v>1.6169846416815602E-3</v>
      </c>
      <c r="U65" s="320">
        <f t="shared" si="10"/>
        <v>0.10120946085339248</v>
      </c>
    </row>
    <row r="66" spans="1:25" x14ac:dyDescent="0.25">
      <c r="A66" s="279" t="s">
        <v>382</v>
      </c>
    </row>
    <row r="67" spans="1:25" x14ac:dyDescent="0.25">
      <c r="A67" s="298" t="s">
        <v>415</v>
      </c>
    </row>
    <row r="68" spans="1:25" x14ac:dyDescent="0.25">
      <c r="A68" s="335" t="s">
        <v>416</v>
      </c>
    </row>
    <row r="69" spans="1:25" x14ac:dyDescent="0.25">
      <c r="A69" s="335" t="s">
        <v>417</v>
      </c>
    </row>
    <row r="70" spans="1:25" x14ac:dyDescent="0.25">
      <c r="A70" s="335" t="s">
        <v>418</v>
      </c>
    </row>
    <row r="71" spans="1:25" x14ac:dyDescent="0.25">
      <c r="A71" s="335" t="s">
        <v>419</v>
      </c>
      <c r="C71" s="336"/>
      <c r="D71" s="336"/>
      <c r="E71" s="336"/>
      <c r="F71" s="336"/>
      <c r="G71" s="336"/>
      <c r="H71" s="336"/>
      <c r="I71" s="336"/>
      <c r="J71" s="336"/>
      <c r="K71" s="336"/>
      <c r="L71" s="336"/>
      <c r="M71" s="336"/>
      <c r="N71" s="336"/>
      <c r="O71" s="336"/>
      <c r="P71" s="336"/>
      <c r="Q71" s="336"/>
      <c r="R71" s="336"/>
      <c r="S71" s="336"/>
      <c r="T71" s="336"/>
      <c r="U71" s="336"/>
      <c r="V71" s="336"/>
      <c r="W71" s="336"/>
      <c r="X71" s="336"/>
    </row>
    <row r="72" spans="1:25" x14ac:dyDescent="0.25">
      <c r="B72" s="337"/>
      <c r="C72" s="338"/>
      <c r="D72" s="338"/>
      <c r="E72" s="338"/>
      <c r="F72" s="338"/>
      <c r="G72" s="338"/>
      <c r="H72" s="338"/>
      <c r="I72" s="338"/>
      <c r="J72" s="338"/>
      <c r="K72" s="338"/>
      <c r="L72" s="338"/>
      <c r="M72" s="338"/>
      <c r="N72" s="338"/>
      <c r="O72" s="338"/>
      <c r="P72" s="338"/>
      <c r="Q72" s="338"/>
      <c r="R72" s="338"/>
      <c r="S72" s="338"/>
      <c r="T72" s="338"/>
      <c r="U72" s="338"/>
      <c r="V72" s="338"/>
      <c r="W72" s="338"/>
      <c r="X72" s="338"/>
    </row>
    <row r="73" spans="1:25" x14ac:dyDescent="0.25">
      <c r="B73" s="339"/>
      <c r="C73" s="339"/>
      <c r="D73" s="339"/>
      <c r="E73" s="339"/>
      <c r="F73" s="339"/>
      <c r="G73" s="339"/>
      <c r="H73" s="339"/>
      <c r="I73" s="339"/>
      <c r="J73" s="339"/>
      <c r="K73" s="339"/>
      <c r="L73" s="339"/>
      <c r="M73" s="339"/>
      <c r="N73" s="339"/>
      <c r="O73" s="339"/>
      <c r="P73" s="339"/>
      <c r="Q73" s="339"/>
      <c r="R73" s="339"/>
      <c r="S73" s="339"/>
      <c r="T73" s="339"/>
      <c r="U73" s="339"/>
      <c r="V73" s="339"/>
      <c r="W73" s="339"/>
      <c r="X73" s="339"/>
    </row>
    <row r="74" spans="1:25" x14ac:dyDescent="0.25">
      <c r="C74" s="340"/>
      <c r="D74" s="340"/>
      <c r="E74" s="340"/>
      <c r="F74" s="340"/>
      <c r="G74" s="340"/>
      <c r="H74" s="340"/>
      <c r="I74" s="340"/>
      <c r="J74" s="340"/>
      <c r="K74" s="340"/>
      <c r="L74" s="340"/>
      <c r="M74" s="340"/>
      <c r="N74" s="340"/>
      <c r="O74" s="340"/>
      <c r="P74" s="340"/>
      <c r="Q74" s="340"/>
      <c r="R74" s="340"/>
      <c r="S74" s="340"/>
      <c r="T74" s="340"/>
      <c r="U74" s="340"/>
      <c r="V74" s="340"/>
      <c r="W74" s="340"/>
      <c r="X74" s="340"/>
      <c r="Y74" s="340"/>
    </row>
    <row r="75" spans="1:25" x14ac:dyDescent="0.25">
      <c r="C75" s="340"/>
      <c r="D75" s="340"/>
      <c r="E75" s="340"/>
      <c r="F75" s="340"/>
      <c r="G75" s="340"/>
      <c r="H75" s="340"/>
      <c r="I75" s="340"/>
      <c r="J75" s="340"/>
      <c r="K75" s="340"/>
      <c r="L75" s="340"/>
      <c r="M75" s="340"/>
      <c r="N75" s="340"/>
      <c r="O75" s="340"/>
      <c r="P75" s="340"/>
      <c r="Q75" s="340"/>
      <c r="R75" s="340"/>
      <c r="S75" s="340"/>
      <c r="T75" s="340"/>
      <c r="U75" s="340"/>
      <c r="V75" s="340"/>
      <c r="W75" s="340"/>
      <c r="X75" s="340"/>
      <c r="Y75" s="340"/>
    </row>
    <row r="76" spans="1:25" x14ac:dyDescent="0.25">
      <c r="C76" s="336"/>
      <c r="D76" s="336"/>
      <c r="E76" s="336"/>
      <c r="F76" s="336"/>
      <c r="G76" s="336"/>
      <c r="H76" s="336"/>
      <c r="I76" s="336"/>
      <c r="J76" s="336"/>
      <c r="K76" s="336"/>
      <c r="L76" s="336"/>
      <c r="M76" s="336"/>
      <c r="N76" s="336"/>
      <c r="O76" s="336"/>
      <c r="P76" s="336"/>
      <c r="Q76" s="336"/>
      <c r="R76" s="336"/>
      <c r="S76" s="336"/>
      <c r="T76" s="336"/>
      <c r="U76" s="336"/>
      <c r="V76" s="336"/>
      <c r="W76" s="336"/>
      <c r="X76" s="336"/>
      <c r="Y76" s="336"/>
    </row>
    <row r="77" spans="1:25" x14ac:dyDescent="0.25">
      <c r="B77" s="340"/>
      <c r="C77" s="340"/>
      <c r="D77" s="340"/>
      <c r="E77" s="340"/>
      <c r="F77" s="340"/>
      <c r="G77" s="340"/>
      <c r="H77" s="340"/>
      <c r="I77" s="340"/>
      <c r="J77" s="340"/>
      <c r="K77" s="340"/>
      <c r="L77" s="340"/>
      <c r="M77" s="340"/>
      <c r="N77" s="340"/>
      <c r="O77" s="340"/>
      <c r="P77" s="340"/>
      <c r="Q77" s="340"/>
      <c r="R77" s="340"/>
      <c r="S77" s="340"/>
      <c r="T77" s="340"/>
      <c r="U77" s="340"/>
      <c r="V77" s="340"/>
      <c r="W77" s="340"/>
      <c r="X77" s="340"/>
      <c r="Y77" s="336"/>
    </row>
    <row r="78" spans="1:25" x14ac:dyDescent="0.25">
      <c r="B78" s="340"/>
      <c r="C78" s="340"/>
      <c r="D78" s="340"/>
      <c r="E78" s="340"/>
      <c r="F78" s="340"/>
      <c r="G78" s="340"/>
      <c r="H78" s="340"/>
      <c r="I78" s="340"/>
      <c r="J78" s="340"/>
      <c r="K78" s="340"/>
      <c r="L78" s="340"/>
      <c r="M78" s="340"/>
      <c r="N78" s="340"/>
      <c r="O78" s="340"/>
      <c r="P78" s="340"/>
      <c r="Q78" s="340"/>
      <c r="R78" s="340"/>
      <c r="S78" s="340"/>
      <c r="T78" s="340"/>
      <c r="U78" s="340"/>
      <c r="V78" s="340"/>
      <c r="W78" s="340"/>
      <c r="X78" s="340"/>
      <c r="Y78" s="336"/>
    </row>
    <row r="79" spans="1:25" x14ac:dyDescent="0.25">
      <c r="B79" s="340"/>
      <c r="C79" s="340"/>
      <c r="D79" s="340"/>
      <c r="E79" s="340"/>
      <c r="F79" s="340"/>
      <c r="G79" s="340"/>
      <c r="H79" s="340"/>
      <c r="I79" s="340"/>
      <c r="J79" s="340"/>
      <c r="K79" s="340"/>
      <c r="L79" s="340"/>
      <c r="M79" s="340"/>
      <c r="N79" s="340"/>
      <c r="O79" s="340"/>
      <c r="P79" s="340"/>
      <c r="Q79" s="340"/>
      <c r="R79" s="340"/>
      <c r="S79" s="340"/>
      <c r="T79" s="340"/>
      <c r="U79" s="340"/>
      <c r="V79" s="340"/>
      <c r="W79" s="340"/>
      <c r="X79" s="340"/>
      <c r="Y79" s="340"/>
    </row>
    <row r="80" spans="1:25" x14ac:dyDescent="0.25">
      <c r="B80" s="340"/>
      <c r="C80" s="340"/>
      <c r="D80" s="340"/>
      <c r="E80" s="340"/>
      <c r="F80" s="340"/>
      <c r="G80" s="340"/>
      <c r="H80" s="340"/>
      <c r="I80" s="340"/>
      <c r="J80" s="340"/>
      <c r="K80" s="340"/>
      <c r="L80" s="340"/>
      <c r="M80" s="340"/>
      <c r="N80" s="340"/>
      <c r="O80" s="340"/>
      <c r="P80" s="340"/>
      <c r="Q80" s="340"/>
      <c r="R80" s="340"/>
      <c r="S80" s="340"/>
      <c r="T80" s="340"/>
      <c r="U80" s="340"/>
      <c r="V80" s="340"/>
      <c r="W80" s="340"/>
      <c r="X80" s="340"/>
      <c r="Y80" s="340"/>
    </row>
    <row r="81" spans="2:25" x14ac:dyDescent="0.25">
      <c r="B81" s="340"/>
      <c r="C81" s="340"/>
      <c r="D81" s="340"/>
      <c r="E81" s="340"/>
      <c r="F81" s="340"/>
      <c r="G81" s="340"/>
      <c r="H81" s="340"/>
      <c r="I81" s="340"/>
      <c r="J81" s="340"/>
      <c r="K81" s="340"/>
      <c r="L81" s="340"/>
      <c r="M81" s="340"/>
      <c r="N81" s="340"/>
      <c r="O81" s="340"/>
      <c r="P81" s="340"/>
      <c r="Q81" s="340"/>
      <c r="R81" s="340"/>
      <c r="S81" s="340"/>
      <c r="T81" s="340"/>
      <c r="U81" s="340"/>
      <c r="V81" s="340"/>
      <c r="W81" s="340"/>
      <c r="X81" s="340"/>
      <c r="Y81" s="340"/>
    </row>
    <row r="82" spans="2:25" x14ac:dyDescent="0.25">
      <c r="B82" s="340"/>
      <c r="C82" s="340"/>
      <c r="D82" s="340"/>
      <c r="E82" s="340"/>
      <c r="F82" s="340"/>
      <c r="G82" s="340"/>
      <c r="H82" s="340"/>
      <c r="I82" s="340"/>
      <c r="J82" s="340"/>
      <c r="K82" s="340"/>
      <c r="L82" s="340"/>
      <c r="M82" s="340"/>
      <c r="N82" s="340"/>
      <c r="O82" s="340"/>
      <c r="P82" s="340"/>
      <c r="Q82" s="340"/>
      <c r="R82" s="340"/>
      <c r="S82" s="340"/>
      <c r="T82" s="340"/>
      <c r="U82" s="340"/>
      <c r="V82" s="340"/>
      <c r="W82" s="340"/>
      <c r="X82" s="340"/>
      <c r="Y82" s="340"/>
    </row>
    <row r="83" spans="2:25" x14ac:dyDescent="0.25">
      <c r="B83" s="340"/>
      <c r="C83" s="340"/>
      <c r="D83" s="340"/>
      <c r="E83" s="340"/>
      <c r="F83" s="340"/>
      <c r="G83" s="340"/>
      <c r="H83" s="340"/>
      <c r="I83" s="340"/>
      <c r="J83" s="340"/>
      <c r="K83" s="340"/>
      <c r="L83" s="340"/>
      <c r="M83" s="340"/>
      <c r="N83" s="340"/>
      <c r="O83" s="340"/>
      <c r="P83" s="340"/>
      <c r="Q83" s="340"/>
      <c r="R83" s="340"/>
      <c r="S83" s="340"/>
      <c r="T83" s="340"/>
      <c r="U83" s="340"/>
      <c r="V83" s="340"/>
      <c r="W83" s="340"/>
      <c r="X83" s="340"/>
      <c r="Y83" s="338"/>
    </row>
    <row r="84" spans="2:25" x14ac:dyDescent="0.25">
      <c r="B84" s="340"/>
      <c r="C84" s="340"/>
      <c r="D84" s="340"/>
      <c r="E84" s="340"/>
      <c r="F84" s="340"/>
      <c r="G84" s="340"/>
      <c r="H84" s="340"/>
      <c r="I84" s="340"/>
      <c r="J84" s="340"/>
      <c r="K84" s="340"/>
      <c r="L84" s="340"/>
      <c r="M84" s="340"/>
      <c r="N84" s="340"/>
      <c r="O84" s="340"/>
      <c r="P84" s="340"/>
      <c r="Q84" s="340"/>
      <c r="R84" s="340"/>
      <c r="S84" s="340"/>
      <c r="T84" s="340"/>
      <c r="U84" s="340"/>
      <c r="V84" s="340"/>
      <c r="W84" s="340"/>
      <c r="X84" s="340"/>
      <c r="Y84" s="340"/>
    </row>
    <row r="85" spans="2:25" x14ac:dyDescent="0.25">
      <c r="C85" s="340"/>
      <c r="D85" s="340"/>
      <c r="E85" s="340"/>
      <c r="F85" s="340"/>
      <c r="G85" s="340"/>
      <c r="H85" s="340"/>
      <c r="I85" s="340"/>
      <c r="J85" s="340"/>
      <c r="K85" s="340"/>
      <c r="L85" s="340"/>
      <c r="M85" s="340"/>
      <c r="N85" s="340"/>
      <c r="O85" s="340"/>
      <c r="P85" s="340"/>
      <c r="Q85" s="340"/>
      <c r="R85" s="340"/>
      <c r="S85" s="340"/>
      <c r="T85" s="340"/>
      <c r="U85" s="340"/>
      <c r="V85" s="340"/>
      <c r="W85" s="340"/>
      <c r="X85" s="340"/>
      <c r="Y85" s="340"/>
    </row>
    <row r="86" spans="2:25" x14ac:dyDescent="0.25">
      <c r="B86" s="340"/>
      <c r="C86" s="340"/>
      <c r="D86" s="340"/>
      <c r="E86" s="340"/>
      <c r="F86" s="340"/>
      <c r="G86" s="340"/>
      <c r="H86" s="340"/>
      <c r="I86" s="340"/>
      <c r="J86" s="340"/>
      <c r="K86" s="340"/>
      <c r="L86" s="340"/>
      <c r="M86" s="340"/>
      <c r="N86" s="340"/>
      <c r="O86" s="340"/>
      <c r="P86" s="340"/>
      <c r="Q86" s="340"/>
      <c r="R86" s="340"/>
      <c r="S86" s="340"/>
      <c r="T86" s="340"/>
      <c r="U86" s="340"/>
      <c r="V86" s="340"/>
      <c r="W86" s="340"/>
      <c r="X86" s="340"/>
      <c r="Y86" s="340"/>
    </row>
    <row r="87" spans="2:25" x14ac:dyDescent="0.25">
      <c r="B87" s="336"/>
      <c r="C87" s="336"/>
      <c r="D87" s="336"/>
      <c r="E87" s="336"/>
      <c r="F87" s="336"/>
      <c r="G87" s="336"/>
      <c r="H87" s="336"/>
      <c r="I87" s="336"/>
      <c r="J87" s="336"/>
      <c r="K87" s="336"/>
      <c r="L87" s="336"/>
      <c r="M87" s="336"/>
      <c r="N87" s="336"/>
      <c r="O87" s="336"/>
      <c r="P87" s="336"/>
      <c r="Q87" s="336"/>
      <c r="R87" s="336"/>
      <c r="S87" s="336"/>
      <c r="T87" s="336"/>
      <c r="U87" s="336"/>
      <c r="V87" s="336"/>
      <c r="W87" s="336"/>
      <c r="X87" s="336"/>
      <c r="Y87" s="340"/>
    </row>
    <row r="88" spans="2:25" x14ac:dyDescent="0.25">
      <c r="C88" s="340"/>
      <c r="D88" s="340"/>
      <c r="E88" s="340"/>
      <c r="F88" s="340"/>
      <c r="G88" s="340"/>
      <c r="H88" s="340"/>
      <c r="I88" s="340"/>
      <c r="J88" s="340"/>
      <c r="K88" s="340"/>
      <c r="L88" s="340"/>
      <c r="M88" s="340"/>
      <c r="N88" s="340"/>
      <c r="O88" s="340"/>
      <c r="P88" s="340"/>
      <c r="Q88" s="340"/>
      <c r="R88" s="340"/>
      <c r="S88" s="340"/>
      <c r="T88" s="340"/>
      <c r="U88" s="340"/>
      <c r="V88" s="340"/>
      <c r="W88" s="340"/>
      <c r="X88" s="340"/>
      <c r="Y88" s="340"/>
    </row>
    <row r="89" spans="2:25" x14ac:dyDescent="0.25">
      <c r="C89" s="340"/>
      <c r="D89" s="340"/>
      <c r="E89" s="340"/>
      <c r="F89" s="340"/>
      <c r="G89" s="340"/>
      <c r="H89" s="340"/>
      <c r="I89" s="340"/>
      <c r="J89" s="340"/>
      <c r="K89" s="340"/>
      <c r="L89" s="340"/>
      <c r="M89" s="340"/>
      <c r="N89" s="340"/>
      <c r="O89" s="340"/>
      <c r="P89" s="340"/>
      <c r="Q89" s="340"/>
      <c r="R89" s="340"/>
      <c r="S89" s="340"/>
      <c r="T89" s="340"/>
      <c r="U89" s="340"/>
      <c r="V89" s="340"/>
      <c r="W89" s="340"/>
      <c r="X89" s="340"/>
      <c r="Y89" s="340"/>
    </row>
    <row r="90" spans="2:25" x14ac:dyDescent="0.25">
      <c r="C90" s="340"/>
      <c r="D90" s="340"/>
      <c r="E90" s="340"/>
      <c r="F90" s="340"/>
      <c r="G90" s="340"/>
      <c r="H90" s="340"/>
      <c r="I90" s="340"/>
      <c r="J90" s="340"/>
      <c r="K90" s="340"/>
      <c r="L90" s="340"/>
      <c r="M90" s="340"/>
      <c r="N90" s="340"/>
      <c r="O90" s="340"/>
      <c r="P90" s="340"/>
      <c r="Q90" s="340"/>
      <c r="R90" s="340"/>
      <c r="S90" s="340"/>
      <c r="T90" s="340"/>
      <c r="U90" s="340"/>
      <c r="V90" s="340"/>
      <c r="W90" s="340"/>
      <c r="X90" s="340"/>
      <c r="Y90" s="340"/>
    </row>
    <row r="91" spans="2:25" x14ac:dyDescent="0.25">
      <c r="C91" s="340"/>
      <c r="D91" s="340"/>
      <c r="E91" s="340"/>
      <c r="F91" s="340"/>
      <c r="G91" s="340"/>
      <c r="H91" s="340"/>
      <c r="I91" s="340"/>
      <c r="J91" s="340"/>
      <c r="K91" s="340"/>
      <c r="L91" s="340"/>
      <c r="M91" s="340"/>
      <c r="N91" s="340"/>
      <c r="O91" s="340"/>
      <c r="P91" s="340"/>
      <c r="Q91" s="340"/>
      <c r="R91" s="340"/>
      <c r="S91" s="340"/>
      <c r="T91" s="340"/>
      <c r="U91" s="340"/>
      <c r="V91" s="340"/>
      <c r="W91" s="340"/>
      <c r="X91" s="340"/>
      <c r="Y91" s="340"/>
    </row>
    <row r="92" spans="2:25" x14ac:dyDescent="0.25">
      <c r="C92" s="340"/>
      <c r="D92" s="340"/>
      <c r="E92" s="340"/>
      <c r="F92" s="340"/>
      <c r="G92" s="340"/>
      <c r="H92" s="340"/>
      <c r="I92" s="340"/>
      <c r="J92" s="340"/>
      <c r="K92" s="340"/>
      <c r="L92" s="340"/>
      <c r="M92" s="340"/>
      <c r="N92" s="340"/>
      <c r="O92" s="340"/>
      <c r="P92" s="340"/>
      <c r="Q92" s="340"/>
      <c r="R92" s="340"/>
      <c r="S92" s="340"/>
      <c r="T92" s="340"/>
      <c r="U92" s="340"/>
      <c r="V92" s="340"/>
      <c r="W92" s="340"/>
      <c r="X92" s="340"/>
      <c r="Y92" s="340"/>
    </row>
    <row r="93" spans="2:25" x14ac:dyDescent="0.25">
      <c r="B93" s="341"/>
      <c r="C93" s="338"/>
      <c r="D93" s="338"/>
      <c r="E93" s="338"/>
      <c r="F93" s="338"/>
      <c r="G93" s="338"/>
      <c r="H93" s="338"/>
      <c r="I93" s="338"/>
      <c r="J93" s="338"/>
      <c r="K93" s="338"/>
      <c r="L93" s="338"/>
      <c r="M93" s="338"/>
      <c r="N93" s="338"/>
      <c r="O93" s="338"/>
      <c r="P93" s="338"/>
      <c r="Q93" s="338"/>
      <c r="R93" s="338"/>
      <c r="S93" s="338"/>
      <c r="T93" s="338"/>
      <c r="U93" s="338"/>
      <c r="V93" s="338"/>
      <c r="W93" s="338"/>
      <c r="X93" s="338"/>
      <c r="Y93" s="338"/>
    </row>
    <row r="94" spans="2:25" x14ac:dyDescent="0.25">
      <c r="C94" s="340"/>
      <c r="D94" s="340"/>
      <c r="E94" s="340"/>
      <c r="F94" s="340"/>
      <c r="G94" s="340"/>
      <c r="H94" s="340"/>
      <c r="I94" s="340"/>
      <c r="J94" s="340"/>
      <c r="K94" s="340"/>
      <c r="L94" s="340"/>
      <c r="M94" s="340"/>
      <c r="N94" s="340"/>
      <c r="O94" s="340"/>
      <c r="P94" s="340"/>
      <c r="Q94" s="340"/>
      <c r="R94" s="340"/>
      <c r="S94" s="340"/>
      <c r="T94" s="340"/>
      <c r="U94" s="340"/>
      <c r="V94" s="340"/>
      <c r="W94" s="340"/>
      <c r="X94" s="340"/>
      <c r="Y94" s="340"/>
    </row>
    <row r="95" spans="2:25" x14ac:dyDescent="0.25">
      <c r="C95" s="340"/>
      <c r="D95" s="340"/>
      <c r="E95" s="340"/>
      <c r="F95" s="340"/>
      <c r="G95" s="340"/>
      <c r="H95" s="340"/>
      <c r="I95" s="340"/>
      <c r="J95" s="340"/>
      <c r="K95" s="340"/>
      <c r="L95" s="340"/>
      <c r="M95" s="340"/>
      <c r="N95" s="340"/>
      <c r="O95" s="340"/>
      <c r="P95" s="340"/>
      <c r="Q95" s="340"/>
      <c r="R95" s="340"/>
      <c r="S95" s="340"/>
      <c r="T95" s="340"/>
      <c r="U95" s="340"/>
      <c r="V95" s="340"/>
      <c r="W95" s="340"/>
      <c r="X95" s="340"/>
      <c r="Y95" s="340"/>
    </row>
    <row r="96" spans="2:25" x14ac:dyDescent="0.25">
      <c r="C96" s="340"/>
      <c r="D96" s="340"/>
      <c r="E96" s="340"/>
      <c r="F96" s="340"/>
      <c r="G96" s="340"/>
      <c r="H96" s="340"/>
      <c r="I96" s="340"/>
      <c r="J96" s="340"/>
      <c r="K96" s="340"/>
      <c r="L96" s="340"/>
      <c r="M96" s="340"/>
      <c r="N96" s="340"/>
      <c r="O96" s="340"/>
      <c r="P96" s="340"/>
      <c r="Q96" s="340"/>
      <c r="R96" s="340"/>
      <c r="S96" s="340"/>
      <c r="T96" s="340"/>
      <c r="U96" s="340"/>
      <c r="V96" s="340"/>
      <c r="W96" s="340"/>
      <c r="X96" s="340"/>
      <c r="Y96" s="340"/>
    </row>
    <row r="97" spans="2:25" x14ac:dyDescent="0.25">
      <c r="C97" s="340"/>
      <c r="D97" s="340"/>
      <c r="E97" s="340"/>
      <c r="F97" s="340"/>
      <c r="G97" s="340"/>
      <c r="H97" s="340"/>
      <c r="I97" s="340"/>
      <c r="J97" s="340"/>
      <c r="K97" s="340"/>
      <c r="L97" s="340"/>
      <c r="M97" s="340"/>
      <c r="N97" s="340"/>
      <c r="O97" s="340"/>
      <c r="P97" s="340"/>
      <c r="Q97" s="340"/>
      <c r="R97" s="340"/>
      <c r="S97" s="340"/>
      <c r="T97" s="340"/>
      <c r="U97" s="340"/>
      <c r="V97" s="340"/>
      <c r="W97" s="340"/>
      <c r="X97" s="340"/>
      <c r="Y97" s="340"/>
    </row>
    <row r="98" spans="2:25" x14ac:dyDescent="0.25">
      <c r="C98" s="340"/>
      <c r="D98" s="340"/>
      <c r="E98" s="340"/>
      <c r="F98" s="340"/>
      <c r="G98" s="340"/>
      <c r="H98" s="340"/>
      <c r="I98" s="340"/>
      <c r="J98" s="340"/>
      <c r="K98" s="340"/>
      <c r="L98" s="340"/>
      <c r="M98" s="340"/>
      <c r="N98" s="340"/>
      <c r="O98" s="340"/>
      <c r="P98" s="340"/>
      <c r="Q98" s="340"/>
      <c r="R98" s="340"/>
      <c r="S98" s="340"/>
      <c r="T98" s="340"/>
      <c r="U98" s="340"/>
      <c r="V98" s="340"/>
      <c r="W98" s="340"/>
      <c r="X98" s="340"/>
      <c r="Y98" s="340"/>
    </row>
    <row r="99" spans="2:25" x14ac:dyDescent="0.25">
      <c r="C99" s="340"/>
      <c r="D99" s="340"/>
      <c r="E99" s="340"/>
      <c r="F99" s="340"/>
      <c r="G99" s="340"/>
      <c r="H99" s="340"/>
      <c r="I99" s="340"/>
      <c r="J99" s="340"/>
      <c r="K99" s="340"/>
      <c r="L99" s="340"/>
      <c r="M99" s="340"/>
      <c r="N99" s="340"/>
      <c r="O99" s="340"/>
      <c r="P99" s="340"/>
      <c r="Q99" s="340"/>
      <c r="R99" s="340"/>
      <c r="S99" s="340"/>
      <c r="T99" s="340"/>
      <c r="U99" s="340"/>
      <c r="V99" s="340"/>
      <c r="W99" s="340"/>
      <c r="X99" s="340"/>
      <c r="Y99" s="340"/>
    </row>
    <row r="100" spans="2:25" x14ac:dyDescent="0.25">
      <c r="B100" s="341"/>
      <c r="C100" s="338"/>
      <c r="D100" s="338"/>
      <c r="E100" s="338"/>
      <c r="F100" s="338"/>
      <c r="G100" s="338"/>
      <c r="H100" s="338"/>
      <c r="I100" s="338"/>
      <c r="J100" s="338"/>
      <c r="K100" s="338"/>
      <c r="L100" s="338"/>
      <c r="M100" s="338"/>
      <c r="N100" s="338"/>
      <c r="O100" s="338"/>
      <c r="P100" s="338"/>
      <c r="Q100" s="338"/>
      <c r="R100" s="338"/>
      <c r="S100" s="338"/>
      <c r="T100" s="338"/>
      <c r="U100" s="338"/>
      <c r="V100" s="338"/>
      <c r="W100" s="338"/>
      <c r="X100" s="338"/>
      <c r="Y100" s="338"/>
    </row>
  </sheetData>
  <mergeCells count="2">
    <mergeCell ref="A30:W30"/>
    <mergeCell ref="A35:W35"/>
  </mergeCells>
  <hyperlinks>
    <hyperlink ref="A19" r:id="rId1"/>
    <hyperlink ref="A42" r:id="rId2"/>
    <hyperlink ref="A67" location="Sheet1!A66" display=" http://uk-air.defra.gov.uk/reports/cat09/1906110855_DA_GHGI_1990-2017_Issue1.1.xlsb  "/>
    <hyperlink ref="A24" r:id="rId3"/>
  </hyperlinks>
  <pageMargins left="0.43307086614173229" right="0.23622047244094491" top="0.74803149606299213" bottom="0.74803149606299213" header="0.31496062992125984" footer="0.31496062992125984"/>
  <pageSetup paperSize="9" scale="53" orientation="portrait" r:id="rId4"/>
  <headerFooter>
    <oddHeader>&amp;R&amp;12ENVIRONMENT AND  EMISSIONS</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89"/>
  <sheetViews>
    <sheetView zoomScaleNormal="100" workbookViewId="0">
      <selection activeCell="P22" sqref="P22"/>
    </sheetView>
  </sheetViews>
  <sheetFormatPr defaultRowHeight="15" x14ac:dyDescent="0.25"/>
  <cols>
    <col min="1" max="1" width="28.7109375" style="381" customWidth="1"/>
    <col min="2" max="2" width="27.85546875" style="381" customWidth="1"/>
    <col min="3" max="10" width="9.140625" style="381"/>
    <col min="11" max="11" width="5.28515625" style="381" customWidth="1"/>
    <col min="12" max="12" width="42.140625" style="381" customWidth="1"/>
    <col min="13" max="14" width="9.140625" style="381"/>
    <col min="15" max="15" width="18.28515625" style="381" customWidth="1"/>
    <col min="16" max="16384" width="9.140625" style="381"/>
  </cols>
  <sheetData>
    <row r="1" spans="12:43" ht="15.75" thickBot="1" x14ac:dyDescent="0.3">
      <c r="L1" s="380"/>
    </row>
    <row r="2" spans="12:43" ht="15.75" thickBot="1" x14ac:dyDescent="0.3">
      <c r="L2" s="382"/>
      <c r="M2" s="383">
        <v>1990</v>
      </c>
      <c r="N2" s="384">
        <v>1995</v>
      </c>
      <c r="O2" s="384">
        <v>1998</v>
      </c>
      <c r="P2" s="384">
        <v>1999</v>
      </c>
      <c r="Q2" s="384">
        <v>2000</v>
      </c>
      <c r="R2" s="384">
        <v>2001</v>
      </c>
      <c r="S2" s="384">
        <v>2002</v>
      </c>
      <c r="T2" s="384">
        <v>2003</v>
      </c>
      <c r="U2" s="384">
        <v>2004</v>
      </c>
      <c r="V2" s="384">
        <v>2005</v>
      </c>
      <c r="W2" s="384">
        <v>2006</v>
      </c>
      <c r="X2" s="384">
        <v>2007</v>
      </c>
      <c r="Y2" s="384">
        <v>2008</v>
      </c>
      <c r="Z2" s="384">
        <v>2009</v>
      </c>
      <c r="AA2" s="384">
        <v>2010</v>
      </c>
      <c r="AB2" s="384">
        <v>2011</v>
      </c>
      <c r="AC2" s="384">
        <v>2012</v>
      </c>
      <c r="AD2" s="384">
        <v>2013</v>
      </c>
      <c r="AE2" s="384">
        <v>2014</v>
      </c>
      <c r="AF2" s="384">
        <v>2015</v>
      </c>
      <c r="AG2" s="384">
        <v>2016</v>
      </c>
      <c r="AH2" s="383">
        <v>2017</v>
      </c>
    </row>
    <row r="3" spans="12:43" x14ac:dyDescent="0.25">
      <c r="L3" s="385" t="s">
        <v>420</v>
      </c>
      <c r="M3" s="386">
        <v>0.59618507077477467</v>
      </c>
      <c r="N3" s="386">
        <v>0.59746379853190412</v>
      </c>
      <c r="O3" s="386">
        <v>0.5896123114911529</v>
      </c>
      <c r="P3" s="386">
        <v>0.57228113968694361</v>
      </c>
      <c r="Q3" s="386">
        <v>0.53936247265894188</v>
      </c>
      <c r="R3" s="386">
        <v>0.5315238874823045</v>
      </c>
      <c r="S3" s="386">
        <v>0.54730878961105645</v>
      </c>
      <c r="T3" s="386">
        <v>0.55815189021471912</v>
      </c>
      <c r="U3" s="386">
        <v>0.50926317942904409</v>
      </c>
      <c r="V3" s="386">
        <v>0.50869314454173054</v>
      </c>
      <c r="W3" s="386">
        <v>0.51637423289635931</v>
      </c>
      <c r="X3" s="386">
        <v>0.54434429886095881</v>
      </c>
      <c r="Y3" s="386">
        <v>0.49665811624770873</v>
      </c>
      <c r="Z3" s="386">
        <v>0.50044767087456243</v>
      </c>
      <c r="AA3" s="386">
        <v>0.52128417833140117</v>
      </c>
      <c r="AB3" s="386">
        <v>0.48204580891449655</v>
      </c>
      <c r="AC3" s="386">
        <v>0.4673235253089526</v>
      </c>
      <c r="AD3" s="386">
        <v>0.48023211252266984</v>
      </c>
      <c r="AE3" s="386">
        <v>0.48102213514848047</v>
      </c>
      <c r="AF3" s="386">
        <v>0.47008506839890418</v>
      </c>
      <c r="AG3" s="386">
        <v>0.45740103824717843</v>
      </c>
      <c r="AH3" s="387">
        <v>0.48072836842368938</v>
      </c>
    </row>
    <row r="4" spans="12:43" x14ac:dyDescent="0.25">
      <c r="L4" s="388" t="s">
        <v>421</v>
      </c>
      <c r="M4" s="389">
        <v>5.7875272007760525</v>
      </c>
      <c r="N4" s="389">
        <v>5.8411160431633711</v>
      </c>
      <c r="O4" s="389">
        <v>6.0275800742537999</v>
      </c>
      <c r="P4" s="389">
        <v>6.1022027793679783</v>
      </c>
      <c r="Q4" s="389">
        <v>6.0734567178117889</v>
      </c>
      <c r="R4" s="389">
        <v>6.0599537526197</v>
      </c>
      <c r="S4" s="389">
        <v>6.2665910842921297</v>
      </c>
      <c r="T4" s="389">
        <v>6.1890895730402091</v>
      </c>
      <c r="U4" s="389">
        <v>6.22936571493684</v>
      </c>
      <c r="V4" s="389">
        <v>6.2241559297069946</v>
      </c>
      <c r="W4" s="389">
        <v>6.2835314410608447</v>
      </c>
      <c r="X4" s="389">
        <v>6.3013982990539592</v>
      </c>
      <c r="Y4" s="389">
        <v>6.1349140401924469</v>
      </c>
      <c r="Z4" s="389">
        <v>5.9570229508119166</v>
      </c>
      <c r="AA4" s="389">
        <v>5.7588048126988607</v>
      </c>
      <c r="AB4" s="389">
        <v>5.6795514403402354</v>
      </c>
      <c r="AC4" s="389">
        <v>5.7051105226987033</v>
      </c>
      <c r="AD4" s="389">
        <v>5.6153949309781908</v>
      </c>
      <c r="AE4" s="389">
        <v>5.6279298033333456</v>
      </c>
      <c r="AF4" s="389">
        <v>5.6520649463110724</v>
      </c>
      <c r="AG4" s="389">
        <v>5.7570522654572134</v>
      </c>
      <c r="AH4" s="390">
        <v>5.8879862271588905</v>
      </c>
    </row>
    <row r="5" spans="12:43" x14ac:dyDescent="0.25">
      <c r="L5" s="388" t="s">
        <v>31</v>
      </c>
      <c r="M5" s="389">
        <v>1.7886115464089982</v>
      </c>
      <c r="N5" s="389">
        <v>1.7103411561300175</v>
      </c>
      <c r="O5" s="389">
        <v>1.7116507211389278</v>
      </c>
      <c r="P5" s="389">
        <v>1.6660601072127699</v>
      </c>
      <c r="Q5" s="389">
        <v>1.624577780125239</v>
      </c>
      <c r="R5" s="389">
        <v>1.6033350460772946</v>
      </c>
      <c r="S5" s="389">
        <v>1.6190905977365064</v>
      </c>
      <c r="T5" s="389">
        <v>1.6818383212232084</v>
      </c>
      <c r="U5" s="389">
        <v>1.7321168719819171</v>
      </c>
      <c r="V5" s="389">
        <v>1.7862923709503447</v>
      </c>
      <c r="W5" s="389">
        <v>1.8370050419784789</v>
      </c>
      <c r="X5" s="389">
        <v>1.8807432733130018</v>
      </c>
      <c r="Y5" s="389">
        <v>1.7747014762339846</v>
      </c>
      <c r="Z5" s="389">
        <v>1.6479849045195165</v>
      </c>
      <c r="AA5" s="389">
        <v>1.6922309201446599</v>
      </c>
      <c r="AB5" s="389">
        <v>1.6471274991689164</v>
      </c>
      <c r="AC5" s="389">
        <v>1.6798985587732305</v>
      </c>
      <c r="AD5" s="389">
        <v>1.689434737954719</v>
      </c>
      <c r="AE5" s="389">
        <v>1.6887869725608775</v>
      </c>
      <c r="AF5" s="389">
        <v>1.7409550976119079</v>
      </c>
      <c r="AG5" s="389">
        <v>1.8184336979291722</v>
      </c>
      <c r="AH5" s="390">
        <v>1.8823779254227408</v>
      </c>
    </row>
    <row r="6" spans="12:43" x14ac:dyDescent="0.25">
      <c r="L6" s="391" t="s">
        <v>422</v>
      </c>
      <c r="M6" s="389">
        <v>0.95663033333607861</v>
      </c>
      <c r="N6" s="389">
        <v>1.0658215607865693</v>
      </c>
      <c r="O6" s="389">
        <v>1.2401125844110426</v>
      </c>
      <c r="P6" s="389">
        <v>1.2425704653916922</v>
      </c>
      <c r="Q6" s="389">
        <v>1.2097234366666409</v>
      </c>
      <c r="R6" s="389">
        <v>1.2018417071843457</v>
      </c>
      <c r="S6" s="389">
        <v>1.2298208314923933</v>
      </c>
      <c r="T6" s="389">
        <v>1.2682964849350935</v>
      </c>
      <c r="U6" s="389">
        <v>1.2995582308084026</v>
      </c>
      <c r="V6" s="389">
        <v>1.346321476555755</v>
      </c>
      <c r="W6" s="389">
        <v>1.3988027215639351</v>
      </c>
      <c r="X6" s="389">
        <v>1.4736132686765036</v>
      </c>
      <c r="Y6" s="389">
        <v>1.4102316128612074</v>
      </c>
      <c r="Z6" s="389">
        <v>1.3923233430886968</v>
      </c>
      <c r="AA6" s="389">
        <v>1.4327899576448206</v>
      </c>
      <c r="AB6" s="389">
        <v>1.4358909613933997</v>
      </c>
      <c r="AC6" s="389">
        <v>1.459151576053817</v>
      </c>
      <c r="AD6" s="389">
        <v>1.4789615310559756</v>
      </c>
      <c r="AE6" s="389">
        <v>1.5459949695348936</v>
      </c>
      <c r="AF6" s="389">
        <v>1.6283700440114837</v>
      </c>
      <c r="AG6" s="389">
        <v>1.7561259064909569</v>
      </c>
      <c r="AH6" s="390">
        <v>1.870729320477567</v>
      </c>
    </row>
    <row r="7" spans="12:43" x14ac:dyDescent="0.25">
      <c r="L7" s="391" t="s">
        <v>18</v>
      </c>
      <c r="M7" s="389">
        <v>0.12352972035345376</v>
      </c>
      <c r="N7" s="389">
        <v>0.12622555982940617</v>
      </c>
      <c r="O7" s="389">
        <v>0.1414757964427604</v>
      </c>
      <c r="P7" s="389">
        <v>0.14296197055076429</v>
      </c>
      <c r="Q7" s="389">
        <v>0.14487571697432253</v>
      </c>
      <c r="R7" s="389">
        <v>0.1492263928360113</v>
      </c>
      <c r="S7" s="389">
        <v>0.14842258114012769</v>
      </c>
      <c r="T7" s="389">
        <v>0.14993535056793328</v>
      </c>
      <c r="U7" s="389">
        <v>0.15543018268181158</v>
      </c>
      <c r="V7" s="389">
        <v>0.15485425797920821</v>
      </c>
      <c r="W7" s="389">
        <v>0.15942230276590796</v>
      </c>
      <c r="X7" s="389">
        <v>0.17064841382196999</v>
      </c>
      <c r="Y7" s="389">
        <v>0.17128930392881722</v>
      </c>
      <c r="Z7" s="389">
        <v>0.17122034933939595</v>
      </c>
      <c r="AA7" s="389">
        <v>0.17185435133834676</v>
      </c>
      <c r="AB7" s="389">
        <v>0.16893390575021586</v>
      </c>
      <c r="AC7" s="389">
        <v>0.17289210269645569</v>
      </c>
      <c r="AD7" s="389">
        <v>0.17193136717810836</v>
      </c>
      <c r="AE7" s="389">
        <v>0.17479812988182736</v>
      </c>
      <c r="AF7" s="389">
        <v>0.1741545264427134</v>
      </c>
      <c r="AG7" s="389">
        <v>0.17389020177179429</v>
      </c>
      <c r="AH7" s="390">
        <v>0.17283935434100581</v>
      </c>
    </row>
    <row r="8" spans="12:43" x14ac:dyDescent="0.25">
      <c r="L8" s="391" t="s">
        <v>423</v>
      </c>
      <c r="M8" s="389">
        <v>1.3070043533998252</v>
      </c>
      <c r="N8" s="389">
        <v>1.4828995945296763</v>
      </c>
      <c r="O8" s="389">
        <v>1.7473785870744762</v>
      </c>
      <c r="P8" s="390">
        <v>1.5796502791312734</v>
      </c>
      <c r="Q8" s="389">
        <v>1.4247977036649906</v>
      </c>
      <c r="R8" s="389">
        <v>1.5484539271225382</v>
      </c>
      <c r="S8" s="389">
        <v>1.3884989330963515</v>
      </c>
      <c r="T8" s="389">
        <v>1.3275051938797982</v>
      </c>
      <c r="U8" s="389">
        <v>1.503288616189969</v>
      </c>
      <c r="V8" s="389">
        <v>1.6121386943538099</v>
      </c>
      <c r="W8" s="389">
        <v>1.697072687560673</v>
      </c>
      <c r="X8" s="389">
        <v>1.7465416073429845</v>
      </c>
      <c r="Y8" s="389">
        <v>1.7796918073855592</v>
      </c>
      <c r="Z8" s="389">
        <v>1.631967050425885</v>
      </c>
      <c r="AA8" s="389">
        <v>1.4328748650077736</v>
      </c>
      <c r="AB8" s="389">
        <v>1.5548488501562114</v>
      </c>
      <c r="AC8" s="389">
        <v>1.463014384288978</v>
      </c>
      <c r="AD8" s="389">
        <v>1.5394533834557385</v>
      </c>
      <c r="AE8" s="389">
        <v>1.6385755008899676</v>
      </c>
      <c r="AF8" s="389">
        <v>1.7045037172421404</v>
      </c>
      <c r="AG8" s="389">
        <v>1.8220398056253657</v>
      </c>
      <c r="AH8" s="390">
        <v>1.8736221059599718</v>
      </c>
    </row>
    <row r="9" spans="12:43" x14ac:dyDescent="0.25">
      <c r="L9" s="392" t="s">
        <v>424</v>
      </c>
      <c r="M9" s="389">
        <v>0.8591694411410481</v>
      </c>
      <c r="N9" s="390">
        <v>0.8591694411410481</v>
      </c>
      <c r="O9" s="389">
        <v>0.74489570340376332</v>
      </c>
      <c r="P9" s="389">
        <v>0.83078730309111504</v>
      </c>
      <c r="Q9" s="390">
        <v>0.86424189127373141</v>
      </c>
      <c r="R9" s="389">
        <v>0.86309149214479541</v>
      </c>
      <c r="S9" s="389">
        <v>0.90123207620237533</v>
      </c>
      <c r="T9" s="389">
        <v>0.92775045255877508</v>
      </c>
      <c r="U9" s="389">
        <v>0.94345502479269028</v>
      </c>
      <c r="V9" s="389">
        <v>0.96137192125189852</v>
      </c>
      <c r="W9" s="389">
        <v>1.0186931640658443</v>
      </c>
      <c r="X9" s="389">
        <v>1.0475135264526594</v>
      </c>
      <c r="Y9" s="389">
        <v>1.045696284552216</v>
      </c>
      <c r="Z9" s="389">
        <v>0.96406094653193908</v>
      </c>
      <c r="AA9" s="389">
        <v>0.85742817469526733</v>
      </c>
      <c r="AB9" s="389">
        <v>0.79045079018007858</v>
      </c>
      <c r="AC9" s="389">
        <v>0.77658082321612298</v>
      </c>
      <c r="AD9" s="389">
        <v>0.75013491477045458</v>
      </c>
      <c r="AE9" s="389">
        <v>0.75285433157113357</v>
      </c>
      <c r="AF9" s="389">
        <v>0.72329578976849551</v>
      </c>
      <c r="AG9" s="389">
        <v>0.712520675680131</v>
      </c>
      <c r="AH9" s="390">
        <v>0.67223811975491754</v>
      </c>
      <c r="AI9" s="380"/>
    </row>
    <row r="10" spans="12:43" x14ac:dyDescent="0.25">
      <c r="L10" s="388" t="s">
        <v>445</v>
      </c>
      <c r="M10" s="389">
        <f t="shared" ref="M10:AH10" si="0">SUM((M13-M16)+M22)</f>
        <v>1.7272323813489665</v>
      </c>
      <c r="N10" s="390">
        <f t="shared" si="0"/>
        <v>2.0338309262690171</v>
      </c>
      <c r="O10" s="389">
        <f t="shared" si="0"/>
        <v>2.4331603449815775</v>
      </c>
      <c r="P10" s="389">
        <f t="shared" si="0"/>
        <v>2.2957475513913312</v>
      </c>
      <c r="Q10" s="390">
        <f t="shared" si="0"/>
        <v>2.0865121877430592</v>
      </c>
      <c r="R10" s="393">
        <f t="shared" si="0"/>
        <v>2.2207719403489992</v>
      </c>
      <c r="S10" s="389">
        <f t="shared" si="0"/>
        <v>2.0230542819021329</v>
      </c>
      <c r="T10" s="393">
        <f t="shared" si="0"/>
        <v>2.0204330527278431</v>
      </c>
      <c r="U10" s="389">
        <f t="shared" si="0"/>
        <v>2.311022355216457</v>
      </c>
      <c r="V10" s="390">
        <f t="shared" si="0"/>
        <v>2.5451034368962677</v>
      </c>
      <c r="W10" s="393">
        <f t="shared" si="0"/>
        <v>2.6833342134689691</v>
      </c>
      <c r="X10" s="389">
        <f t="shared" si="0"/>
        <v>2.7693057721960397</v>
      </c>
      <c r="Y10" s="393">
        <f t="shared" si="0"/>
        <v>2.6905636563755491</v>
      </c>
      <c r="Z10" s="389">
        <f t="shared" si="0"/>
        <v>2.4745617809540912</v>
      </c>
      <c r="AA10" s="393">
        <f t="shared" si="0"/>
        <v>2.2352586567971091</v>
      </c>
      <c r="AB10" s="389">
        <f t="shared" si="0"/>
        <v>2.4292568856911396</v>
      </c>
      <c r="AC10" s="393">
        <f t="shared" si="0"/>
        <v>2.3308424647728936</v>
      </c>
      <c r="AD10" s="389">
        <f t="shared" si="0"/>
        <v>2.4559276399972063</v>
      </c>
      <c r="AE10" s="393">
        <f t="shared" si="0"/>
        <v>2.6097252484740907</v>
      </c>
      <c r="AF10" s="389">
        <f t="shared" si="0"/>
        <v>2.7715676531741367</v>
      </c>
      <c r="AG10" s="393">
        <f t="shared" si="0"/>
        <v>2.9718592697231982</v>
      </c>
      <c r="AH10" s="389">
        <f t="shared" si="0"/>
        <v>3.1035590393396566</v>
      </c>
    </row>
    <row r="11" spans="12:43" ht="15.75" thickBot="1" x14ac:dyDescent="0.3">
      <c r="L11" s="394" t="s">
        <v>424</v>
      </c>
      <c r="M11" s="395">
        <f t="shared" ref="M11:AH11" si="1">SUM((M12-M15)+M23)</f>
        <v>1.1752560469885185</v>
      </c>
      <c r="N11" s="396">
        <f t="shared" si="1"/>
        <v>1.0480799229145377</v>
      </c>
      <c r="O11" s="395">
        <f t="shared" si="1"/>
        <v>1.2189717714713222</v>
      </c>
      <c r="P11" s="397">
        <f t="shared" si="1"/>
        <v>1.2847382096801163</v>
      </c>
      <c r="Q11" s="395">
        <f t="shared" si="1"/>
        <v>1.2911647915583946</v>
      </c>
      <c r="R11" s="397">
        <f t="shared" si="1"/>
        <v>1.345593038467958</v>
      </c>
      <c r="S11" s="395">
        <f t="shared" si="1"/>
        <v>1.38090879740902</v>
      </c>
      <c r="T11" s="397">
        <f t="shared" si="1"/>
        <v>1.404627523656262</v>
      </c>
      <c r="U11" s="395">
        <f t="shared" si="1"/>
        <v>1.4395295078192887</v>
      </c>
      <c r="V11" s="396">
        <f t="shared" si="1"/>
        <v>1.538708996892141</v>
      </c>
      <c r="W11" s="397">
        <f t="shared" si="1"/>
        <v>1.5514629571884275</v>
      </c>
      <c r="X11" s="395">
        <f t="shared" si="1"/>
        <v>1.5375415974148012</v>
      </c>
      <c r="Y11" s="397">
        <f t="shared" si="1"/>
        <v>1.4290766881289318</v>
      </c>
      <c r="Z11" s="395">
        <f t="shared" si="1"/>
        <v>1.2673382908594459</v>
      </c>
      <c r="AA11" s="397">
        <f t="shared" si="1"/>
        <v>1.1654459588820738</v>
      </c>
      <c r="AB11" s="395">
        <f t="shared" si="1"/>
        <v>1.1443101592545286</v>
      </c>
      <c r="AC11" s="397">
        <f t="shared" si="1"/>
        <v>1.1083744933429953</v>
      </c>
      <c r="AD11" s="395">
        <f t="shared" si="1"/>
        <v>1.1188096911186245</v>
      </c>
      <c r="AE11" s="397">
        <f t="shared" si="1"/>
        <v>1.075083263889776</v>
      </c>
      <c r="AF11" s="395">
        <f t="shared" si="1"/>
        <v>1.0688616744192216</v>
      </c>
      <c r="AG11" s="397">
        <f t="shared" si="1"/>
        <v>1.0024548095027179</v>
      </c>
      <c r="AH11" s="395">
        <f t="shared" si="1"/>
        <v>1.0292976589064498</v>
      </c>
      <c r="AI11" s="398"/>
      <c r="AJ11" s="398"/>
      <c r="AK11" s="398"/>
      <c r="AL11" s="398"/>
      <c r="AM11" s="398"/>
      <c r="AN11" s="398"/>
      <c r="AO11" s="398"/>
      <c r="AP11" s="398"/>
      <c r="AQ11" s="398"/>
    </row>
    <row r="12" spans="12:43" x14ac:dyDescent="0.25">
      <c r="L12" s="399" t="s">
        <v>446</v>
      </c>
      <c r="M12" s="400">
        <v>0.8591694411410481</v>
      </c>
      <c r="N12" s="400">
        <v>0.74489570340376332</v>
      </c>
      <c r="O12" s="400">
        <v>0.83078730309111504</v>
      </c>
      <c r="P12" s="400">
        <v>0.86424189127373141</v>
      </c>
      <c r="Q12" s="400">
        <v>0.86309149214479541</v>
      </c>
      <c r="R12" s="400">
        <v>0.90123207620237533</v>
      </c>
      <c r="S12" s="400">
        <v>0.92775045255877508</v>
      </c>
      <c r="T12" s="400">
        <v>0.94345502479269028</v>
      </c>
      <c r="U12" s="400">
        <v>0.96137192125189852</v>
      </c>
      <c r="V12" s="400">
        <v>1.0186931640658443</v>
      </c>
      <c r="W12" s="400">
        <v>1.0475135264526594</v>
      </c>
      <c r="X12" s="400">
        <v>1.045696284552216</v>
      </c>
      <c r="Y12" s="400">
        <v>0.96406094653193908</v>
      </c>
      <c r="Z12" s="400">
        <v>0.85742817469526733</v>
      </c>
      <c r="AA12" s="400">
        <v>0.79045079018007858</v>
      </c>
      <c r="AB12" s="400">
        <v>0.77658082321612298</v>
      </c>
      <c r="AC12" s="400">
        <v>0.75013491477045458</v>
      </c>
      <c r="AD12" s="400">
        <v>0.75285433157113357</v>
      </c>
      <c r="AE12" s="400">
        <v>0.72329578976849551</v>
      </c>
      <c r="AF12" s="400">
        <v>0.712520675680131</v>
      </c>
      <c r="AG12" s="400">
        <v>0.67223811975491754</v>
      </c>
      <c r="AH12" s="400">
        <v>0.68971857673901904</v>
      </c>
      <c r="AI12" s="398"/>
      <c r="AJ12" s="398"/>
      <c r="AK12" s="398"/>
      <c r="AL12" s="398"/>
      <c r="AM12" s="398"/>
      <c r="AN12" s="398"/>
      <c r="AO12" s="398"/>
      <c r="AP12" s="398"/>
      <c r="AQ12" s="398"/>
    </row>
    <row r="13" spans="12:43" ht="15.75" x14ac:dyDescent="0.25">
      <c r="L13" s="401" t="s">
        <v>447</v>
      </c>
      <c r="M13" s="402">
        <v>1.3070043533998252</v>
      </c>
      <c r="N13" s="402">
        <v>1.4828995945296763</v>
      </c>
      <c r="O13" s="402">
        <v>1.7473785870744762</v>
      </c>
      <c r="P13" s="402">
        <v>1.5796502791312734</v>
      </c>
      <c r="Q13" s="402">
        <v>1.4247977036649906</v>
      </c>
      <c r="R13" s="402">
        <v>1.5484539271225382</v>
      </c>
      <c r="S13" s="402">
        <v>1.3884989330963515</v>
      </c>
      <c r="T13" s="402">
        <v>1.3275051938797982</v>
      </c>
      <c r="U13" s="402">
        <v>1.503288616189969</v>
      </c>
      <c r="V13" s="402">
        <v>1.6121386943538099</v>
      </c>
      <c r="W13" s="402">
        <v>1.697072687560673</v>
      </c>
      <c r="X13" s="402">
        <v>1.7465416073429845</v>
      </c>
      <c r="Y13" s="402">
        <v>1.7796918073855592</v>
      </c>
      <c r="Z13" s="402">
        <v>1.631967050425885</v>
      </c>
      <c r="AA13" s="402">
        <v>1.4328748650077736</v>
      </c>
      <c r="AB13" s="402">
        <v>1.5548488501562114</v>
      </c>
      <c r="AC13" s="402">
        <v>1.463014384288978</v>
      </c>
      <c r="AD13" s="402">
        <v>1.5394533834557385</v>
      </c>
      <c r="AE13" s="402">
        <v>1.6385755008899676</v>
      </c>
      <c r="AF13" s="402">
        <v>1.7045037172421404</v>
      </c>
      <c r="AG13" s="402">
        <v>1.8220398056253657</v>
      </c>
      <c r="AH13" s="402">
        <v>1.8736221059599718</v>
      </c>
      <c r="AI13" s="398"/>
      <c r="AJ13" s="398"/>
      <c r="AK13" s="398"/>
      <c r="AL13" s="398"/>
      <c r="AM13" s="398"/>
      <c r="AN13" s="398"/>
      <c r="AO13" s="398"/>
      <c r="AP13" s="398"/>
      <c r="AQ13" s="398"/>
    </row>
    <row r="14" spans="12:43" ht="15.75" x14ac:dyDescent="0.25">
      <c r="L14" s="401"/>
      <c r="M14" s="403"/>
      <c r="N14" s="403"/>
      <c r="O14" s="403"/>
      <c r="P14" s="403"/>
      <c r="Q14" s="403"/>
      <c r="R14" s="403"/>
      <c r="S14" s="403"/>
      <c r="T14" s="403"/>
      <c r="U14" s="403"/>
      <c r="V14" s="403"/>
      <c r="W14" s="403"/>
      <c r="X14" s="403"/>
      <c r="Y14" s="403"/>
      <c r="Z14" s="403"/>
      <c r="AA14" s="403"/>
      <c r="AB14" s="403"/>
      <c r="AC14" s="403"/>
      <c r="AD14" s="403"/>
      <c r="AE14" s="403"/>
      <c r="AF14" s="403"/>
      <c r="AG14" s="403"/>
      <c r="AH14" s="403"/>
      <c r="AI14" s="398"/>
      <c r="AJ14" s="398"/>
      <c r="AK14" s="398"/>
      <c r="AL14" s="398"/>
      <c r="AM14" s="398"/>
      <c r="AN14" s="398"/>
      <c r="AO14" s="398"/>
      <c r="AP14" s="398"/>
      <c r="AQ14" s="398"/>
    </row>
    <row r="15" spans="12:43" x14ac:dyDescent="0.25">
      <c r="L15" s="399" t="s">
        <v>448</v>
      </c>
      <c r="M15" s="403">
        <v>0.35485393061127768</v>
      </c>
      <c r="N15" s="403">
        <v>0.34036909505943158</v>
      </c>
      <c r="O15" s="403">
        <v>0.43579443690011094</v>
      </c>
      <c r="P15" s="403">
        <v>0.4720692640360773</v>
      </c>
      <c r="Q15" s="403">
        <v>0.4805755450452589</v>
      </c>
      <c r="R15" s="403">
        <v>0.49886085380739809</v>
      </c>
      <c r="S15" s="403">
        <v>0.50873721595469201</v>
      </c>
      <c r="T15" s="403">
        <v>0.5177342882745658</v>
      </c>
      <c r="U15" s="403">
        <v>0.53680255950775357</v>
      </c>
      <c r="V15" s="403">
        <v>0.58379462731032128</v>
      </c>
      <c r="W15" s="403">
        <v>0.56575771645381889</v>
      </c>
      <c r="X15" s="403">
        <v>0.55216905523116044</v>
      </c>
      <c r="Y15" s="403">
        <v>0.52204889624914697</v>
      </c>
      <c r="Z15" s="403">
        <v>0.46018468744726249</v>
      </c>
      <c r="AA15" s="403">
        <v>0.42098749871848473</v>
      </c>
      <c r="AB15" s="403">
        <v>0.41283052771072648</v>
      </c>
      <c r="AC15" s="403">
        <v>0.40217687243077155</v>
      </c>
      <c r="AD15" s="403">
        <v>0.41083897691747046</v>
      </c>
      <c r="AE15" s="403">
        <v>0.39493343160509797</v>
      </c>
      <c r="AF15" s="403">
        <v>0.40004543596995507</v>
      </c>
      <c r="AG15" s="403">
        <v>0.37071703812402945</v>
      </c>
      <c r="AH15" s="403">
        <v>0.38122770731585931</v>
      </c>
      <c r="AI15" s="398"/>
      <c r="AJ15" s="398"/>
      <c r="AK15" s="398"/>
      <c r="AL15" s="398"/>
      <c r="AM15" s="398"/>
      <c r="AN15" s="398"/>
      <c r="AO15" s="398"/>
      <c r="AP15" s="398"/>
      <c r="AQ15" s="398"/>
    </row>
    <row r="16" spans="12:43" x14ac:dyDescent="0.25">
      <c r="L16" s="399" t="s">
        <v>449</v>
      </c>
      <c r="M16" s="400">
        <v>0.47136475596357358</v>
      </c>
      <c r="N16" s="400">
        <v>0.6179730895280271</v>
      </c>
      <c r="O16" s="400">
        <v>0.76923320069282375</v>
      </c>
      <c r="P16" s="400">
        <v>0.80323775078109327</v>
      </c>
      <c r="Q16" s="400">
        <v>0.74223722731499919</v>
      </c>
      <c r="R16" s="400">
        <v>0.75413107921673272</v>
      </c>
      <c r="S16" s="400">
        <v>0.71177314991330654</v>
      </c>
      <c r="T16" s="400">
        <v>0.77724889670091235</v>
      </c>
      <c r="U16" s="400">
        <v>0.90602528022201423</v>
      </c>
      <c r="V16" s="400">
        <v>1.0464953999792876</v>
      </c>
      <c r="W16" s="400">
        <v>1.1062777648241238</v>
      </c>
      <c r="X16" s="400">
        <v>1.1472223386122991</v>
      </c>
      <c r="Y16" s="400">
        <v>1.0217140653579122</v>
      </c>
      <c r="Z16" s="400">
        <v>0.94512843769594734</v>
      </c>
      <c r="AA16" s="400">
        <v>0.90002430835403702</v>
      </c>
      <c r="AB16" s="400">
        <v>0.98081304165744942</v>
      </c>
      <c r="AC16" s="400">
        <v>0.97343238472695293</v>
      </c>
      <c r="AD16" s="400">
        <v>1.0279982189428094</v>
      </c>
      <c r="AE16" s="400">
        <v>1.0893270637090344</v>
      </c>
      <c r="AF16" s="400">
        <v>1.1969128623162402</v>
      </c>
      <c r="AG16" s="400">
        <v>1.2897387490827623</v>
      </c>
      <c r="AH16" s="400">
        <v>1.3796055567318466</v>
      </c>
      <c r="AI16" s="398"/>
      <c r="AJ16" s="398"/>
      <c r="AK16" s="398"/>
      <c r="AL16" s="398"/>
      <c r="AM16" s="398"/>
      <c r="AN16" s="398"/>
      <c r="AO16" s="398"/>
      <c r="AP16" s="398"/>
      <c r="AQ16" s="398"/>
    </row>
    <row r="17" spans="12:43" x14ac:dyDescent="0.25">
      <c r="M17" s="398"/>
      <c r="N17" s="398"/>
      <c r="O17" s="398"/>
      <c r="P17" s="398"/>
      <c r="Q17" s="398"/>
      <c r="R17" s="398"/>
      <c r="S17" s="398"/>
      <c r="T17" s="398"/>
      <c r="U17" s="398"/>
      <c r="V17" s="398"/>
      <c r="W17" s="398"/>
      <c r="X17" s="398"/>
      <c r="Y17" s="398"/>
      <c r="Z17" s="398"/>
      <c r="AA17" s="398"/>
      <c r="AB17" s="398"/>
      <c r="AC17" s="398"/>
      <c r="AD17" s="398"/>
      <c r="AE17" s="398"/>
      <c r="AF17" s="398"/>
      <c r="AG17" s="398"/>
      <c r="AH17" s="398"/>
      <c r="AI17" s="398"/>
      <c r="AJ17" s="398"/>
      <c r="AK17" s="398"/>
      <c r="AL17" s="398"/>
      <c r="AM17" s="398"/>
      <c r="AN17" s="398"/>
      <c r="AO17" s="398"/>
      <c r="AP17" s="398"/>
      <c r="AQ17" s="398"/>
    </row>
    <row r="18" spans="12:43" x14ac:dyDescent="0.25">
      <c r="L18" s="381" t="s">
        <v>450</v>
      </c>
      <c r="M18" s="398">
        <v>134.83000000000001</v>
      </c>
      <c r="N18" s="398"/>
      <c r="O18" s="398" t="s">
        <v>451</v>
      </c>
      <c r="P18" s="398">
        <v>254.93</v>
      </c>
      <c r="Q18" s="398"/>
      <c r="R18" s="398"/>
      <c r="S18" s="398"/>
      <c r="T18" s="398"/>
      <c r="U18" s="398"/>
      <c r="V18" s="398"/>
      <c r="W18" s="398"/>
      <c r="X18" s="398"/>
      <c r="Y18" s="398"/>
      <c r="Z18" s="398"/>
      <c r="AA18" s="398"/>
      <c r="AB18" s="398"/>
      <c r="AC18" s="398"/>
      <c r="AD18" s="398"/>
      <c r="AE18" s="398"/>
      <c r="AF18" s="398"/>
      <c r="AG18" s="398"/>
      <c r="AH18" s="398"/>
      <c r="AI18" s="398"/>
      <c r="AJ18" s="398"/>
      <c r="AK18" s="398"/>
      <c r="AL18" s="398"/>
      <c r="AM18" s="398"/>
      <c r="AN18" s="398"/>
      <c r="AO18" s="398"/>
      <c r="AP18" s="398"/>
      <c r="AQ18" s="398"/>
    </row>
    <row r="19" spans="12:43" x14ac:dyDescent="0.25">
      <c r="L19" s="381" t="s">
        <v>452</v>
      </c>
      <c r="M19" s="398">
        <v>93.56</v>
      </c>
      <c r="N19" s="398"/>
      <c r="O19" s="398" t="s">
        <v>453</v>
      </c>
      <c r="P19" s="398">
        <v>176.97</v>
      </c>
      <c r="Q19" s="398"/>
      <c r="R19" s="398"/>
      <c r="S19" s="398"/>
      <c r="T19" s="398"/>
      <c r="U19" s="398"/>
      <c r="V19" s="398"/>
      <c r="W19" s="398"/>
      <c r="X19" s="398"/>
      <c r="Y19" s="398"/>
      <c r="Z19" s="398"/>
      <c r="AA19" s="398"/>
      <c r="AB19" s="398"/>
      <c r="AC19" s="398"/>
      <c r="AD19" s="398"/>
      <c r="AE19" s="398"/>
      <c r="AF19" s="398"/>
      <c r="AG19" s="398"/>
      <c r="AH19" s="398"/>
      <c r="AI19" s="398"/>
      <c r="AJ19" s="398"/>
      <c r="AK19" s="398"/>
      <c r="AL19" s="398"/>
      <c r="AM19" s="398"/>
      <c r="AN19" s="398"/>
      <c r="AO19" s="398"/>
      <c r="AP19" s="398"/>
      <c r="AQ19" s="398"/>
    </row>
    <row r="20" spans="12:43" x14ac:dyDescent="0.25">
      <c r="M20" s="400"/>
      <c r="N20" s="400"/>
      <c r="O20" s="400"/>
      <c r="P20" s="400"/>
      <c r="Q20" s="400"/>
      <c r="R20" s="400"/>
      <c r="S20" s="400"/>
      <c r="T20" s="400"/>
      <c r="U20" s="400"/>
      <c r="V20" s="400"/>
      <c r="W20" s="400"/>
      <c r="X20" s="400"/>
      <c r="Y20" s="400"/>
      <c r="Z20" s="400"/>
      <c r="AA20" s="400"/>
      <c r="AB20" s="400"/>
      <c r="AC20" s="400"/>
      <c r="AD20" s="400"/>
      <c r="AE20" s="400"/>
      <c r="AF20" s="400"/>
      <c r="AG20" s="400"/>
      <c r="AH20" s="400"/>
    </row>
    <row r="22" spans="12:43" x14ac:dyDescent="0.25">
      <c r="L22" s="381" t="s">
        <v>454</v>
      </c>
      <c r="M22" s="381">
        <f>SUM((M16/$M$19)*$P$19)</f>
        <v>0.89159278391271501</v>
      </c>
      <c r="N22" s="381">
        <f t="shared" ref="N22:AH22" si="2">SUM((N16/$M$19)*$P$19)</f>
        <v>1.168904421267368</v>
      </c>
      <c r="O22" s="381">
        <f t="shared" si="2"/>
        <v>1.4550149585999252</v>
      </c>
      <c r="P22" s="381">
        <f t="shared" si="2"/>
        <v>1.5193350230411509</v>
      </c>
      <c r="Q22" s="381">
        <f t="shared" si="2"/>
        <v>1.4039517113930677</v>
      </c>
      <c r="R22" s="381">
        <f t="shared" si="2"/>
        <v>1.4264490924431936</v>
      </c>
      <c r="S22" s="381">
        <f t="shared" si="2"/>
        <v>1.3463284987190878</v>
      </c>
      <c r="T22" s="381">
        <f t="shared" si="2"/>
        <v>1.4701767555489575</v>
      </c>
      <c r="U22" s="381">
        <f t="shared" si="2"/>
        <v>1.7137590192485022</v>
      </c>
      <c r="V22" s="381">
        <f t="shared" si="2"/>
        <v>1.9794601425217455</v>
      </c>
      <c r="W22" s="381">
        <f t="shared" si="2"/>
        <v>2.0925392907324198</v>
      </c>
      <c r="X22" s="381">
        <f t="shared" si="2"/>
        <v>2.1699865034653545</v>
      </c>
      <c r="Y22" s="381">
        <f t="shared" si="2"/>
        <v>1.9325859143479021</v>
      </c>
      <c r="Z22" s="381">
        <f t="shared" si="2"/>
        <v>1.7877231682241534</v>
      </c>
      <c r="AA22" s="381">
        <f t="shared" si="2"/>
        <v>1.7024081001433724</v>
      </c>
      <c r="AB22" s="381">
        <f t="shared" si="2"/>
        <v>1.8552210771923774</v>
      </c>
      <c r="AC22" s="381">
        <f t="shared" si="2"/>
        <v>1.8412604652108684</v>
      </c>
      <c r="AD22" s="381">
        <f t="shared" si="2"/>
        <v>1.9444724754842773</v>
      </c>
      <c r="AE22" s="381">
        <f t="shared" si="2"/>
        <v>2.0604768112931575</v>
      </c>
      <c r="AF22" s="381">
        <f t="shared" si="2"/>
        <v>2.2639767982482364</v>
      </c>
      <c r="AG22" s="381">
        <f t="shared" si="2"/>
        <v>2.4395582131805948</v>
      </c>
      <c r="AH22" s="381">
        <f t="shared" si="2"/>
        <v>2.6095424901115316</v>
      </c>
    </row>
    <row r="23" spans="12:43" x14ac:dyDescent="0.25">
      <c r="L23" s="381" t="s">
        <v>455</v>
      </c>
      <c r="M23" s="381">
        <f t="shared" ref="M23:AH23" si="3">SUM((M15/$M$18)*$P$18)</f>
        <v>0.67094053645874807</v>
      </c>
      <c r="N23" s="381">
        <f t="shared" si="3"/>
        <v>0.64355331457020604</v>
      </c>
      <c r="O23" s="381">
        <f t="shared" si="3"/>
        <v>0.82397890528031803</v>
      </c>
      <c r="P23" s="381">
        <f t="shared" si="3"/>
        <v>0.8925655824424622</v>
      </c>
      <c r="Q23" s="381">
        <f t="shared" si="3"/>
        <v>0.90864884445885818</v>
      </c>
      <c r="R23" s="381">
        <f t="shared" si="3"/>
        <v>0.94322181607298072</v>
      </c>
      <c r="S23" s="381">
        <f t="shared" si="3"/>
        <v>0.96189556080493688</v>
      </c>
      <c r="T23" s="381">
        <f t="shared" si="3"/>
        <v>0.97890678713813739</v>
      </c>
      <c r="U23" s="381">
        <f t="shared" si="3"/>
        <v>1.0149601460751436</v>
      </c>
      <c r="V23" s="381">
        <f t="shared" si="3"/>
        <v>1.1038104601366179</v>
      </c>
      <c r="W23" s="381">
        <f t="shared" si="3"/>
        <v>1.0697071471895871</v>
      </c>
      <c r="X23" s="381">
        <f t="shared" si="3"/>
        <v>1.0440143680937457</v>
      </c>
      <c r="Y23" s="381">
        <f t="shared" si="3"/>
        <v>0.98706463784613985</v>
      </c>
      <c r="Z23" s="381">
        <f t="shared" si="3"/>
        <v>0.8700948036114412</v>
      </c>
      <c r="AA23" s="381">
        <f t="shared" si="3"/>
        <v>0.79598266742047985</v>
      </c>
      <c r="AB23" s="381">
        <f t="shared" si="3"/>
        <v>0.78055986374913222</v>
      </c>
      <c r="AC23" s="381">
        <f t="shared" si="3"/>
        <v>0.76041645100331223</v>
      </c>
      <c r="AD23" s="381">
        <f t="shared" si="3"/>
        <v>0.77679433646496132</v>
      </c>
      <c r="AE23" s="381">
        <f t="shared" si="3"/>
        <v>0.74672090572637861</v>
      </c>
      <c r="AF23" s="381">
        <f t="shared" si="3"/>
        <v>0.75638643470904576</v>
      </c>
      <c r="AG23" s="381">
        <f t="shared" si="3"/>
        <v>0.70093372787182995</v>
      </c>
      <c r="AH23" s="381">
        <f t="shared" si="3"/>
        <v>0.72080678948329002</v>
      </c>
    </row>
    <row r="56" spans="1:2" ht="18" thickBot="1" x14ac:dyDescent="0.3">
      <c r="A56" s="404" t="s">
        <v>425</v>
      </c>
    </row>
    <row r="57" spans="1:2" ht="18.75" thickBot="1" x14ac:dyDescent="0.4">
      <c r="A57" s="405" t="s">
        <v>426</v>
      </c>
      <c r="B57" s="406" t="s">
        <v>427</v>
      </c>
    </row>
    <row r="58" spans="1:2" ht="18.75" x14ac:dyDescent="0.25">
      <c r="A58" s="407" t="s">
        <v>428</v>
      </c>
      <c r="B58" s="408">
        <v>180.84</v>
      </c>
    </row>
    <row r="59" spans="1:2" ht="18.75" x14ac:dyDescent="0.25">
      <c r="A59" s="409" t="s">
        <v>429</v>
      </c>
      <c r="B59" s="410">
        <v>173.36</v>
      </c>
    </row>
    <row r="60" spans="1:2" ht="19.5" thickBot="1" x14ac:dyDescent="0.3">
      <c r="A60" s="411" t="s">
        <v>430</v>
      </c>
      <c r="B60" s="412">
        <v>114.73</v>
      </c>
    </row>
    <row r="61" spans="1:2" ht="16.5" thickBot="1" x14ac:dyDescent="0.3">
      <c r="A61" s="413" t="s">
        <v>29</v>
      </c>
      <c r="B61" s="414">
        <v>115.51</v>
      </c>
    </row>
    <row r="62" spans="1:2" ht="15.75" x14ac:dyDescent="0.25">
      <c r="A62" s="407" t="s">
        <v>28</v>
      </c>
      <c r="B62" s="408">
        <v>104.71000000000001</v>
      </c>
    </row>
    <row r="63" spans="1:2" ht="16.5" thickBot="1" x14ac:dyDescent="0.3">
      <c r="A63" s="411" t="s">
        <v>27</v>
      </c>
      <c r="B63" s="412">
        <v>27.79</v>
      </c>
    </row>
    <row r="64" spans="1:2" ht="15.75" x14ac:dyDescent="0.25">
      <c r="A64" s="342" t="s">
        <v>26</v>
      </c>
      <c r="B64" s="408">
        <v>41.15</v>
      </c>
    </row>
    <row r="65" spans="1:2" ht="15.75" x14ac:dyDescent="0.25">
      <c r="A65" s="343" t="s">
        <v>25</v>
      </c>
      <c r="B65" s="410">
        <v>35.08</v>
      </c>
    </row>
    <row r="66" spans="1:2" ht="16.5" thickBot="1" x14ac:dyDescent="0.3">
      <c r="A66" s="344" t="s">
        <v>24</v>
      </c>
      <c r="B66" s="412">
        <v>112.86</v>
      </c>
    </row>
    <row r="67" spans="1:2" ht="18.75" x14ac:dyDescent="0.25">
      <c r="A67" s="407" t="s">
        <v>431</v>
      </c>
      <c r="B67" s="408">
        <v>254.93</v>
      </c>
    </row>
    <row r="68" spans="1:2" ht="18.75" x14ac:dyDescent="0.25">
      <c r="A68" s="409" t="s">
        <v>432</v>
      </c>
      <c r="B68" s="410">
        <v>158.32</v>
      </c>
    </row>
    <row r="69" spans="1:2" ht="19.5" thickBot="1" x14ac:dyDescent="0.3">
      <c r="A69" s="411" t="s">
        <v>433</v>
      </c>
      <c r="B69" s="412">
        <v>195.62</v>
      </c>
    </row>
    <row r="71" spans="1:2" x14ac:dyDescent="0.25">
      <c r="A71" s="415" t="s">
        <v>434</v>
      </c>
    </row>
    <row r="72" spans="1:2" x14ac:dyDescent="0.25">
      <c r="A72" s="345" t="s">
        <v>456</v>
      </c>
    </row>
    <row r="73" spans="1:2" x14ac:dyDescent="0.25">
      <c r="A73" s="345" t="s">
        <v>435</v>
      </c>
    </row>
    <row r="74" spans="1:2" x14ac:dyDescent="0.25">
      <c r="A74" s="415" t="s">
        <v>23</v>
      </c>
    </row>
    <row r="75" spans="1:2" x14ac:dyDescent="0.25">
      <c r="A75" s="415" t="s">
        <v>309</v>
      </c>
    </row>
    <row r="76" spans="1:2" x14ac:dyDescent="0.25">
      <c r="A76" s="415" t="s">
        <v>22</v>
      </c>
    </row>
    <row r="77" spans="1:2" x14ac:dyDescent="0.25">
      <c r="A77" s="415" t="s">
        <v>436</v>
      </c>
    </row>
    <row r="78" spans="1:2" x14ac:dyDescent="0.25">
      <c r="A78" s="415" t="s">
        <v>437</v>
      </c>
    </row>
    <row r="79" spans="1:2" x14ac:dyDescent="0.25">
      <c r="A79" s="415" t="s">
        <v>457</v>
      </c>
    </row>
    <row r="80" spans="1:2" x14ac:dyDescent="0.25">
      <c r="A80" s="415" t="s">
        <v>438</v>
      </c>
    </row>
    <row r="82" spans="1:1" x14ac:dyDescent="0.25">
      <c r="A82" s="416"/>
    </row>
    <row r="83" spans="1:1" x14ac:dyDescent="0.25">
      <c r="A83" s="345"/>
    </row>
    <row r="84" spans="1:1" x14ac:dyDescent="0.25">
      <c r="A84" s="345"/>
    </row>
    <row r="85" spans="1:1" x14ac:dyDescent="0.25">
      <c r="A85" s="416"/>
    </row>
    <row r="86" spans="1:1" x14ac:dyDescent="0.25">
      <c r="A86" s="416"/>
    </row>
    <row r="87" spans="1:1" x14ac:dyDescent="0.25">
      <c r="A87" s="416"/>
    </row>
    <row r="88" spans="1:1" x14ac:dyDescent="0.25">
      <c r="A88" s="416"/>
    </row>
    <row r="89" spans="1:1" x14ac:dyDescent="0.25">
      <c r="A89" s="416"/>
    </row>
  </sheetData>
  <hyperlinks>
    <hyperlink ref="A73" r:id="rId1"/>
    <hyperlink ref="A72" r:id="rId2" display="http://uk-air.defra.gov.uk/reports/cat09/1906110855_DA_GHGI_1990-2017_Issue1.1.xlsb  "/>
  </hyperlinks>
  <pageMargins left="0.70866141732283472" right="0.70866141732283472" top="0.74803149606299213" bottom="0.74803149606299213" header="0.31496062992125984" footer="0.31496062992125984"/>
  <pageSetup paperSize="9" scale="59" orientation="portrait" r:id="rId3"/>
  <headerFooter>
    <oddHeader>&amp;R&amp;12ENVIRONMENT AND  EMISSIONS</oddHeader>
  </headerFooter>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17"/>
  <sheetViews>
    <sheetView zoomScaleNormal="100" workbookViewId="0"/>
  </sheetViews>
  <sheetFormatPr defaultRowHeight="12.75" x14ac:dyDescent="0.2"/>
  <cols>
    <col min="1" max="1" width="22.5703125" customWidth="1"/>
    <col min="2" max="8" width="0" hidden="1" customWidth="1"/>
    <col min="14" max="14" width="9.140625" style="113"/>
    <col min="16" max="16" width="9" customWidth="1"/>
  </cols>
  <sheetData>
    <row r="1" spans="1:19" ht="15.75" x14ac:dyDescent="0.2">
      <c r="A1" s="112" t="s">
        <v>307</v>
      </c>
      <c r="B1" s="66"/>
      <c r="C1" s="66"/>
      <c r="D1" s="66"/>
      <c r="E1" s="66"/>
      <c r="F1" s="66"/>
      <c r="G1" s="66"/>
      <c r="H1" s="66"/>
      <c r="I1" s="66"/>
      <c r="J1" s="66"/>
      <c r="K1" s="66"/>
      <c r="L1" s="66"/>
      <c r="M1" s="66"/>
      <c r="N1" s="66"/>
      <c r="O1" s="66"/>
      <c r="P1" s="66"/>
      <c r="Q1" s="66"/>
      <c r="R1" s="66"/>
      <c r="S1" s="66"/>
    </row>
    <row r="2" spans="1:19" ht="15.75" x14ac:dyDescent="0.25">
      <c r="A2" s="64"/>
      <c r="B2" s="64">
        <v>2001</v>
      </c>
      <c r="C2" s="64">
        <v>2002</v>
      </c>
      <c r="D2" s="64">
        <v>2003</v>
      </c>
      <c r="E2" s="64">
        <v>2004</v>
      </c>
      <c r="F2" s="64">
        <v>2005</v>
      </c>
      <c r="G2" s="65">
        <v>2006</v>
      </c>
      <c r="H2" s="65">
        <v>2007</v>
      </c>
      <c r="I2" s="65">
        <v>2008</v>
      </c>
      <c r="J2" s="65">
        <v>2009</v>
      </c>
      <c r="K2" s="65">
        <v>2010</v>
      </c>
      <c r="L2" s="65">
        <v>2011</v>
      </c>
      <c r="M2" s="65">
        <v>2012</v>
      </c>
      <c r="N2" s="65">
        <v>2013</v>
      </c>
      <c r="O2" s="65">
        <v>2014</v>
      </c>
      <c r="P2" s="65">
        <v>2015</v>
      </c>
      <c r="Q2" s="65">
        <v>2016</v>
      </c>
      <c r="R2" s="65">
        <v>2017</v>
      </c>
      <c r="S2" s="65">
        <v>2018</v>
      </c>
    </row>
    <row r="3" spans="1:19" ht="15.75" x14ac:dyDescent="0.25">
      <c r="A3" s="1"/>
      <c r="B3" s="113"/>
      <c r="C3" s="113"/>
      <c r="D3" s="113"/>
      <c r="E3" s="113"/>
      <c r="F3" s="113"/>
      <c r="G3" s="113"/>
      <c r="H3" s="113"/>
      <c r="I3" s="113"/>
      <c r="J3" s="113"/>
      <c r="K3" s="113"/>
      <c r="L3" s="113"/>
      <c r="R3" s="139" t="s">
        <v>174</v>
      </c>
    </row>
    <row r="4" spans="1:19" ht="15.75" x14ac:dyDescent="0.25">
      <c r="A4" s="140" t="s">
        <v>91</v>
      </c>
      <c r="B4" s="116">
        <v>4.0000000000000001E-3</v>
      </c>
      <c r="C4" s="116">
        <v>5.0000000000000001E-3</v>
      </c>
      <c r="D4" s="116">
        <v>1E-3</v>
      </c>
      <c r="E4" s="199">
        <v>0</v>
      </c>
      <c r="F4" s="199">
        <v>1E-3</v>
      </c>
      <c r="G4" s="199">
        <v>0</v>
      </c>
      <c r="H4" s="199">
        <v>5.0000000000000001E-3</v>
      </c>
      <c r="I4" s="199">
        <v>0.317</v>
      </c>
      <c r="J4" s="199">
        <v>1.302</v>
      </c>
      <c r="K4" s="199">
        <v>2.27</v>
      </c>
      <c r="L4" s="199">
        <v>4.6079999999999997</v>
      </c>
      <c r="M4" s="199">
        <v>12.999000000000001</v>
      </c>
      <c r="N4" s="199">
        <v>25.62</v>
      </c>
      <c r="O4" s="199">
        <v>36.201999999999998</v>
      </c>
      <c r="P4" s="199">
        <v>39.094000000000001</v>
      </c>
      <c r="Q4" s="199">
        <v>36.377000000000002</v>
      </c>
      <c r="R4" s="199">
        <v>32.296999999999997</v>
      </c>
      <c r="S4" s="199">
        <v>22.922000000000001</v>
      </c>
    </row>
    <row r="5" spans="1:19" ht="15.75" x14ac:dyDescent="0.25">
      <c r="A5" s="140" t="s">
        <v>92</v>
      </c>
      <c r="B5" s="116">
        <v>0</v>
      </c>
      <c r="C5" s="116">
        <v>0.47</v>
      </c>
      <c r="D5" s="116">
        <v>0.66800000000000004</v>
      </c>
      <c r="E5" s="199">
        <v>0.74399999999999999</v>
      </c>
      <c r="F5" s="199">
        <v>1.2470000000000001</v>
      </c>
      <c r="G5" s="199">
        <v>3.4380000000000002</v>
      </c>
      <c r="H5" s="199">
        <v>3.9990000000000001</v>
      </c>
      <c r="I5" s="199">
        <v>4.8380000000000001</v>
      </c>
      <c r="J5" s="199">
        <v>8.077</v>
      </c>
      <c r="K5" s="199">
        <v>9.15</v>
      </c>
      <c r="L5" s="199">
        <v>15.311999999999999</v>
      </c>
      <c r="M5" s="199">
        <v>17.260000000000002</v>
      </c>
      <c r="N5" s="199">
        <v>23.491</v>
      </c>
      <c r="O5" s="199">
        <v>34.840000000000003</v>
      </c>
      <c r="P5" s="199">
        <v>46.933</v>
      </c>
      <c r="Q5" s="199">
        <v>52.598999999999997</v>
      </c>
      <c r="R5" s="199">
        <v>43.587000000000003</v>
      </c>
      <c r="S5" s="199">
        <v>32.630000000000003</v>
      </c>
    </row>
    <row r="6" spans="1:19" ht="15.75" x14ac:dyDescent="0.25">
      <c r="A6" s="140" t="s">
        <v>93</v>
      </c>
      <c r="B6" s="116">
        <v>1.39</v>
      </c>
      <c r="C6" s="116">
        <v>3.9849999999999999</v>
      </c>
      <c r="D6" s="116">
        <v>6.83</v>
      </c>
      <c r="E6" s="199">
        <v>7.6239999999999997</v>
      </c>
      <c r="F6" s="199">
        <v>5.6550000000000002</v>
      </c>
      <c r="G6" s="199">
        <v>5.41</v>
      </c>
      <c r="H6" s="199">
        <v>6.3540000000000001</v>
      </c>
      <c r="I6" s="199">
        <v>12.058999999999999</v>
      </c>
      <c r="J6" s="199">
        <v>24.738</v>
      </c>
      <c r="K6" s="199">
        <v>29.696999999999999</v>
      </c>
      <c r="L6" s="199">
        <v>28.100999999999999</v>
      </c>
      <c r="M6" s="199">
        <v>31.640999999999998</v>
      </c>
      <c r="N6" s="199">
        <v>43.058</v>
      </c>
      <c r="O6" s="199">
        <v>48.158999999999999</v>
      </c>
      <c r="P6" s="199">
        <v>41.225000000000001</v>
      </c>
      <c r="Q6" s="199">
        <v>48.280999999999999</v>
      </c>
      <c r="R6" s="199">
        <v>47.36</v>
      </c>
      <c r="S6" s="199">
        <v>44.573</v>
      </c>
    </row>
    <row r="7" spans="1:19" ht="15.75" x14ac:dyDescent="0.25">
      <c r="A7" s="140" t="s">
        <v>94</v>
      </c>
      <c r="B7" s="116">
        <v>1.8759999999999999</v>
      </c>
      <c r="C7" s="116">
        <v>2.5169999999999999</v>
      </c>
      <c r="D7" s="116">
        <v>3.9790000000000001</v>
      </c>
      <c r="E7" s="199">
        <v>7.32</v>
      </c>
      <c r="F7" s="199">
        <v>9.3010000000000002</v>
      </c>
      <c r="G7" s="199">
        <v>10.117000000000001</v>
      </c>
      <c r="H7" s="199">
        <v>9.4429999999999996</v>
      </c>
      <c r="I7" s="199">
        <v>10.989000000000001</v>
      </c>
      <c r="J7" s="199">
        <v>15.439</v>
      </c>
      <c r="K7" s="199">
        <v>27.564</v>
      </c>
      <c r="L7" s="199">
        <v>28.542000000000002</v>
      </c>
      <c r="M7" s="199">
        <v>39.399000000000001</v>
      </c>
      <c r="N7" s="199">
        <v>39.734000000000002</v>
      </c>
      <c r="O7" s="199">
        <v>36.517000000000003</v>
      </c>
      <c r="P7" s="199">
        <v>33.252000000000002</v>
      </c>
      <c r="Q7" s="199">
        <v>32.134999999999998</v>
      </c>
      <c r="R7" s="199">
        <v>29.834</v>
      </c>
      <c r="S7" s="199">
        <v>29.300999999999998</v>
      </c>
    </row>
    <row r="8" spans="1:19" ht="15.75" x14ac:dyDescent="0.25">
      <c r="A8" s="140" t="s">
        <v>95</v>
      </c>
      <c r="B8" s="116">
        <v>17.797000000000001</v>
      </c>
      <c r="C8" s="116">
        <v>26.068000000000001</v>
      </c>
      <c r="D8" s="116">
        <v>27.198</v>
      </c>
      <c r="E8" s="199">
        <v>25.376999999999999</v>
      </c>
      <c r="F8" s="199">
        <v>23.585999999999999</v>
      </c>
      <c r="G8" s="199">
        <v>25.213999999999999</v>
      </c>
      <c r="H8" s="199">
        <v>38.207000000000001</v>
      </c>
      <c r="I8" s="199">
        <v>36.707999999999998</v>
      </c>
      <c r="J8" s="199">
        <v>41.466000000000001</v>
      </c>
      <c r="K8" s="199">
        <v>33.884</v>
      </c>
      <c r="L8" s="199">
        <v>31.38</v>
      </c>
      <c r="M8" s="199">
        <v>30.518000000000001</v>
      </c>
      <c r="N8" s="199">
        <v>26.305</v>
      </c>
      <c r="O8" s="199">
        <v>23.806999999999999</v>
      </c>
      <c r="P8" s="199">
        <v>23.687999999999999</v>
      </c>
      <c r="Q8" s="199">
        <v>20.126000000000001</v>
      </c>
      <c r="R8" s="199">
        <v>21.132000000000001</v>
      </c>
      <c r="S8" s="199">
        <v>19.962</v>
      </c>
    </row>
    <row r="9" spans="1:19" ht="15.75" x14ac:dyDescent="0.25">
      <c r="A9" s="140" t="s">
        <v>96</v>
      </c>
      <c r="B9" s="116">
        <v>23.106999999999999</v>
      </c>
      <c r="C9" s="116">
        <v>28.939</v>
      </c>
      <c r="D9" s="116">
        <v>39.795999999999999</v>
      </c>
      <c r="E9" s="199">
        <v>42.225999999999999</v>
      </c>
      <c r="F9" s="199">
        <v>35.468000000000004</v>
      </c>
      <c r="G9" s="199">
        <v>31.361999999999998</v>
      </c>
      <c r="H9" s="199">
        <v>27.475000000000001</v>
      </c>
      <c r="I9" s="199">
        <v>24.312000000000001</v>
      </c>
      <c r="J9" s="199">
        <v>24.689</v>
      </c>
      <c r="K9" s="199">
        <v>20.542000000000002</v>
      </c>
      <c r="L9" s="199">
        <v>20.347000000000001</v>
      </c>
      <c r="M9" s="199">
        <v>18.917999999999999</v>
      </c>
      <c r="N9" s="199">
        <v>16.956</v>
      </c>
      <c r="O9" s="199">
        <v>13.804</v>
      </c>
      <c r="P9" s="199">
        <v>12.696</v>
      </c>
      <c r="Q9" s="199">
        <v>12.500999999999999</v>
      </c>
      <c r="R9" s="199">
        <v>11.343</v>
      </c>
      <c r="S9" s="199">
        <v>13.307</v>
      </c>
    </row>
    <row r="10" spans="1:19" ht="15.75" x14ac:dyDescent="0.25">
      <c r="A10" s="140" t="s">
        <v>97</v>
      </c>
      <c r="B10" s="116">
        <v>38.316000000000003</v>
      </c>
      <c r="C10" s="116">
        <v>51.018999999999998</v>
      </c>
      <c r="D10" s="116">
        <v>47.146999999999998</v>
      </c>
      <c r="E10" s="199">
        <v>48.823</v>
      </c>
      <c r="F10" s="199">
        <v>51.095999999999997</v>
      </c>
      <c r="G10" s="199">
        <v>47.716000000000001</v>
      </c>
      <c r="H10" s="199">
        <v>45.838999999999999</v>
      </c>
      <c r="I10" s="199">
        <v>32.981000000000002</v>
      </c>
      <c r="J10" s="199">
        <v>32.673000000000002</v>
      </c>
      <c r="K10" s="199">
        <v>25.308</v>
      </c>
      <c r="L10" s="199">
        <v>18.123999999999999</v>
      </c>
      <c r="M10" s="199">
        <v>14.148</v>
      </c>
      <c r="N10" s="199">
        <v>14.134</v>
      </c>
      <c r="O10" s="199">
        <v>15.339</v>
      </c>
      <c r="P10" s="199">
        <v>13.166</v>
      </c>
      <c r="Q10" s="199">
        <v>10.108000000000001</v>
      </c>
      <c r="R10" s="199">
        <v>9.2219999999999995</v>
      </c>
      <c r="S10" s="199">
        <v>12.263</v>
      </c>
    </row>
    <row r="11" spans="1:19" ht="15.75" x14ac:dyDescent="0.25">
      <c r="A11" s="140" t="s">
        <v>98</v>
      </c>
      <c r="B11" s="116">
        <v>14.725</v>
      </c>
      <c r="C11" s="116">
        <v>22.545000000000002</v>
      </c>
      <c r="D11" s="116">
        <v>22.27</v>
      </c>
      <c r="E11" s="199">
        <v>20.076000000000001</v>
      </c>
      <c r="F11" s="199">
        <v>17.821999999999999</v>
      </c>
      <c r="G11" s="199">
        <v>22.405999999999999</v>
      </c>
      <c r="H11" s="199">
        <v>21.541</v>
      </c>
      <c r="I11" s="199">
        <v>16.710999999999999</v>
      </c>
      <c r="J11" s="199">
        <v>10.727</v>
      </c>
      <c r="K11" s="199">
        <v>6.2220000000000004</v>
      </c>
      <c r="L11" s="199">
        <v>6.1230000000000002</v>
      </c>
      <c r="M11" s="199">
        <v>5.7160000000000002</v>
      </c>
      <c r="N11" s="199">
        <v>6.4169999999999998</v>
      </c>
      <c r="O11" s="199">
        <v>4.4189999999999996</v>
      </c>
      <c r="P11" s="199">
        <v>4.0839999999999996</v>
      </c>
      <c r="Q11" s="199">
        <v>3.47</v>
      </c>
      <c r="R11" s="199">
        <v>3.1539999999999999</v>
      </c>
      <c r="S11" s="199">
        <v>4.3179999999999996</v>
      </c>
    </row>
    <row r="12" spans="1:19" ht="15.75" x14ac:dyDescent="0.25">
      <c r="A12" s="140" t="s">
        <v>99</v>
      </c>
      <c r="B12" s="116">
        <v>12.641999999999999</v>
      </c>
      <c r="C12" s="116">
        <v>14.821</v>
      </c>
      <c r="D12" s="116">
        <v>18.064</v>
      </c>
      <c r="E12" s="199">
        <v>17.555</v>
      </c>
      <c r="F12" s="199">
        <v>16.687999999999999</v>
      </c>
      <c r="G12" s="199">
        <v>12.247</v>
      </c>
      <c r="H12" s="199">
        <v>12.750999999999999</v>
      </c>
      <c r="I12" s="199">
        <v>9.5370000000000008</v>
      </c>
      <c r="J12" s="199">
        <v>9.4359999999999999</v>
      </c>
      <c r="K12" s="199">
        <v>7.5270000000000001</v>
      </c>
      <c r="L12" s="199">
        <v>5.3719999999999999</v>
      </c>
      <c r="M12" s="199">
        <v>3.536</v>
      </c>
      <c r="N12" s="199">
        <v>2.5390000000000001</v>
      </c>
      <c r="O12" s="199">
        <v>2.6269999999999998</v>
      </c>
      <c r="P12" s="199">
        <v>2.9809999999999999</v>
      </c>
      <c r="Q12" s="199">
        <v>2.1779999999999999</v>
      </c>
      <c r="R12" s="199">
        <v>2.1920000000000002</v>
      </c>
      <c r="S12" s="199">
        <v>3.2410000000000001</v>
      </c>
    </row>
    <row r="13" spans="1:19" ht="15.75" x14ac:dyDescent="0.25">
      <c r="A13" s="140" t="s">
        <v>100</v>
      </c>
      <c r="B13" s="116">
        <v>13.586</v>
      </c>
      <c r="C13" s="116">
        <v>17.274999999999999</v>
      </c>
      <c r="D13" s="116">
        <v>15.816000000000001</v>
      </c>
      <c r="E13" s="199">
        <v>13.664</v>
      </c>
      <c r="F13" s="199">
        <v>14.734</v>
      </c>
      <c r="G13" s="199">
        <v>13.188000000000001</v>
      </c>
      <c r="H13" s="199">
        <v>15.97</v>
      </c>
      <c r="I13" s="199">
        <v>11.324999999999999</v>
      </c>
      <c r="J13" s="199">
        <v>7.4210000000000003</v>
      </c>
      <c r="K13" s="199">
        <v>7.0019999999999998</v>
      </c>
      <c r="L13" s="199">
        <v>4.6429999999999998</v>
      </c>
      <c r="M13" s="199">
        <v>3.911</v>
      </c>
      <c r="N13" s="199">
        <v>2.782</v>
      </c>
      <c r="O13" s="199">
        <v>2.875</v>
      </c>
      <c r="P13" s="199">
        <v>1.3140000000000001</v>
      </c>
      <c r="Q13" s="199">
        <v>0.98099999999999998</v>
      </c>
      <c r="R13" s="199">
        <v>1.5289999999999999</v>
      </c>
      <c r="S13" s="199">
        <v>1.9079999999999999</v>
      </c>
    </row>
    <row r="14" spans="1:19" ht="15.75" x14ac:dyDescent="0.25">
      <c r="A14" s="140" t="s">
        <v>101</v>
      </c>
      <c r="B14" s="116">
        <v>12.943</v>
      </c>
      <c r="C14" s="116">
        <v>17.254999999999999</v>
      </c>
      <c r="D14" s="116">
        <v>16.834</v>
      </c>
      <c r="E14" s="199">
        <v>15.124000000000001</v>
      </c>
      <c r="F14" s="199">
        <v>12.914</v>
      </c>
      <c r="G14" s="199">
        <v>12.558</v>
      </c>
      <c r="H14" s="199">
        <v>10.054</v>
      </c>
      <c r="I14" s="199">
        <v>6.0650000000000004</v>
      </c>
      <c r="J14" s="199">
        <v>5.0739999999999998</v>
      </c>
      <c r="K14" s="199">
        <v>3.6819999999999999</v>
      </c>
      <c r="L14" s="199">
        <v>1.7829999999999999</v>
      </c>
      <c r="M14" s="199">
        <v>1.5469999999999999</v>
      </c>
      <c r="N14" s="199">
        <v>1.472</v>
      </c>
      <c r="O14" s="199">
        <v>1.7989999999999999</v>
      </c>
      <c r="P14" s="199">
        <v>1.61</v>
      </c>
      <c r="Q14" s="199">
        <v>1.4930000000000001</v>
      </c>
      <c r="R14" s="199">
        <v>0.83499999999999996</v>
      </c>
      <c r="S14" s="199">
        <v>1.2689999999999999</v>
      </c>
    </row>
    <row r="15" spans="1:19" ht="15.75" x14ac:dyDescent="0.25">
      <c r="A15" s="140" t="s">
        <v>102</v>
      </c>
      <c r="B15" s="116">
        <v>10.162000000000001</v>
      </c>
      <c r="C15" s="116">
        <v>12.025</v>
      </c>
      <c r="D15" s="116">
        <v>9.51</v>
      </c>
      <c r="E15" s="199">
        <v>8.2870000000000008</v>
      </c>
      <c r="F15" s="199">
        <v>6.92</v>
      </c>
      <c r="G15" s="199">
        <v>5.73</v>
      </c>
      <c r="H15" s="199">
        <v>4.1989999999999998</v>
      </c>
      <c r="I15" s="199">
        <v>2.3660000000000001</v>
      </c>
      <c r="J15" s="199">
        <v>2.2589999999999999</v>
      </c>
      <c r="K15" s="199">
        <v>2.5920000000000001</v>
      </c>
      <c r="L15" s="199">
        <v>2.323</v>
      </c>
      <c r="M15" s="199">
        <v>1.7749999999999999</v>
      </c>
      <c r="N15" s="199">
        <v>1.4319999999999999</v>
      </c>
      <c r="O15" s="199">
        <v>0.95299999999999996</v>
      </c>
      <c r="P15" s="199">
        <v>0.63600000000000001</v>
      </c>
      <c r="Q15" s="199">
        <v>0.435</v>
      </c>
      <c r="R15" s="199">
        <v>0.34</v>
      </c>
      <c r="S15" s="199">
        <v>0.41</v>
      </c>
    </row>
    <row r="16" spans="1:19" ht="15.75" x14ac:dyDescent="0.25">
      <c r="A16" s="140" t="s">
        <v>103</v>
      </c>
      <c r="B16" s="116">
        <v>6.5730000000000004</v>
      </c>
      <c r="C16" s="116">
        <v>6.6079999999999997</v>
      </c>
      <c r="D16" s="116">
        <v>6.8570000000000002</v>
      </c>
      <c r="E16" s="199">
        <v>7.492</v>
      </c>
      <c r="F16" s="199">
        <v>5.64</v>
      </c>
      <c r="G16" s="199">
        <v>5.7489999999999997</v>
      </c>
      <c r="H16" s="199">
        <v>5.2489999999999997</v>
      </c>
      <c r="I16" s="199">
        <v>3.4329999999999998</v>
      </c>
      <c r="J16" s="199">
        <v>2.1560000000000001</v>
      </c>
      <c r="K16" s="199">
        <v>1.1579999999999999</v>
      </c>
      <c r="L16" s="199">
        <v>0.58299999999999996</v>
      </c>
      <c r="M16" s="199">
        <v>0.45400000000000001</v>
      </c>
      <c r="N16" s="199">
        <v>0.53</v>
      </c>
      <c r="O16" s="199">
        <v>0.497</v>
      </c>
      <c r="P16" s="199">
        <v>0.40100000000000002</v>
      </c>
      <c r="Q16" s="199">
        <v>0.58299999999999996</v>
      </c>
      <c r="R16" s="199">
        <v>0.52600000000000002</v>
      </c>
      <c r="S16" s="199">
        <v>0.59199999999999997</v>
      </c>
    </row>
    <row r="17" spans="1:27" ht="15.75" x14ac:dyDescent="0.25">
      <c r="A17" s="140" t="s">
        <v>104</v>
      </c>
      <c r="B17" s="116">
        <v>52.707000000000001</v>
      </c>
      <c r="C17" s="116">
        <v>16.98</v>
      </c>
      <c r="D17" s="116">
        <v>4.3620000000000001</v>
      </c>
      <c r="E17" s="199">
        <v>3.5489999999999999</v>
      </c>
      <c r="F17" s="199">
        <v>2.0950000000000002</v>
      </c>
      <c r="G17" s="199">
        <v>1.383</v>
      </c>
      <c r="H17" s="199">
        <v>1.458</v>
      </c>
      <c r="I17" s="199">
        <v>1.0269999999999999</v>
      </c>
      <c r="J17" s="199">
        <v>0.755</v>
      </c>
      <c r="K17" s="199">
        <v>0.64900000000000002</v>
      </c>
      <c r="L17" s="199">
        <v>0.52300000000000002</v>
      </c>
      <c r="M17" s="199">
        <v>0.70299999999999996</v>
      </c>
      <c r="N17" s="199">
        <v>0.746</v>
      </c>
      <c r="O17" s="199">
        <v>0.57599999999999996</v>
      </c>
      <c r="P17" s="199">
        <v>0.72699999999999998</v>
      </c>
      <c r="Q17" s="199">
        <v>0.84199999999999997</v>
      </c>
      <c r="R17" s="199">
        <v>0.67300000000000004</v>
      </c>
      <c r="S17" s="199">
        <v>0.81399999999999995</v>
      </c>
    </row>
    <row r="18" spans="1:27" s="113" customFormat="1" ht="6.75" customHeight="1" x14ac:dyDescent="0.25">
      <c r="A18" s="1"/>
      <c r="B18" s="116"/>
      <c r="C18" s="116"/>
      <c r="D18" s="116"/>
      <c r="E18" s="116"/>
      <c r="F18" s="116"/>
      <c r="G18" s="116"/>
      <c r="H18" s="116"/>
      <c r="I18" s="116"/>
      <c r="J18" s="116"/>
      <c r="K18" s="116"/>
      <c r="L18" s="116"/>
      <c r="M18" s="116"/>
      <c r="N18" s="116"/>
      <c r="O18" s="116"/>
      <c r="P18" s="116"/>
      <c r="Q18" s="116"/>
      <c r="R18" s="116"/>
      <c r="S18" s="116"/>
    </row>
    <row r="19" spans="1:27" ht="15.75" x14ac:dyDescent="0.25">
      <c r="A19" s="140" t="s">
        <v>35</v>
      </c>
      <c r="B19" s="117">
        <v>205.828</v>
      </c>
      <c r="C19" s="117">
        <v>220.512</v>
      </c>
      <c r="D19" s="117">
        <v>219.33199999999999</v>
      </c>
      <c r="E19" s="117">
        <v>217.86099999999999</v>
      </c>
      <c r="F19" s="116">
        <v>203.167</v>
      </c>
      <c r="G19" s="116">
        <v>196.518</v>
      </c>
      <c r="H19" s="116">
        <v>202.54400000000001</v>
      </c>
      <c r="I19" s="116">
        <v>172.66800000000001</v>
      </c>
      <c r="J19" s="116">
        <v>186.21199999999999</v>
      </c>
      <c r="K19" s="116">
        <v>177.24700000000001</v>
      </c>
      <c r="L19" s="116">
        <v>167.76400000000001</v>
      </c>
      <c r="M19" s="116">
        <v>182.52500000000001</v>
      </c>
      <c r="N19" s="116">
        <v>205.21600000000001</v>
      </c>
      <c r="O19" s="116">
        <v>222.41399999999999</v>
      </c>
      <c r="P19" s="116">
        <v>221.80699999999999</v>
      </c>
      <c r="Q19" s="116">
        <v>222.10900000000001</v>
      </c>
      <c r="R19" s="116">
        <v>204.024</v>
      </c>
      <c r="S19" s="116">
        <v>187.51</v>
      </c>
    </row>
    <row r="20" spans="1:27" ht="7.5" customHeight="1" x14ac:dyDescent="0.25">
      <c r="A20" s="140"/>
      <c r="N20" s="2"/>
      <c r="O20" s="2"/>
      <c r="P20" s="2"/>
      <c r="Q20" s="2"/>
      <c r="R20" s="2"/>
      <c r="S20" s="2"/>
    </row>
    <row r="21" spans="1:27" ht="18.75" x14ac:dyDescent="0.35">
      <c r="A21" s="140" t="s">
        <v>105</v>
      </c>
      <c r="B21" s="58">
        <v>174.688612273953</v>
      </c>
      <c r="C21" s="145">
        <v>171.83912112100299</v>
      </c>
      <c r="D21" s="145">
        <v>168.743517700144</v>
      </c>
      <c r="E21" s="145">
        <v>166.86097372055701</v>
      </c>
      <c r="F21" s="145">
        <v>165.62526358717301</v>
      </c>
      <c r="G21" s="145">
        <v>164.401593768417</v>
      </c>
      <c r="H21" s="145">
        <v>162.18797429955299</v>
      </c>
      <c r="I21" s="145">
        <v>156.25750840416899</v>
      </c>
      <c r="J21" s="145">
        <v>148.64406843634899</v>
      </c>
      <c r="K21" s="145">
        <v>143.400315971868</v>
      </c>
      <c r="L21" s="145">
        <v>138.24391746043099</v>
      </c>
      <c r="M21" s="145">
        <v>133.15860016939601</v>
      </c>
      <c r="N21" s="145">
        <v>128.36789749107399</v>
      </c>
      <c r="O21" s="145">
        <v>124.388066967787</v>
      </c>
      <c r="P21" s="145">
        <v>121.378048670165</v>
      </c>
      <c r="Q21" s="145">
        <v>119.997460082163</v>
      </c>
      <c r="R21" s="145">
        <v>120.16180889201399</v>
      </c>
      <c r="S21" s="145">
        <v>123.644164845524</v>
      </c>
      <c r="U21" s="113"/>
    </row>
    <row r="22" spans="1:27" ht="9" customHeight="1" x14ac:dyDescent="0.25">
      <c r="A22" s="1"/>
      <c r="B22" s="114"/>
      <c r="C22" s="113"/>
      <c r="D22" s="113"/>
      <c r="E22" s="113"/>
      <c r="F22" s="113"/>
      <c r="G22" s="113"/>
      <c r="H22" s="113"/>
      <c r="I22" s="113"/>
      <c r="J22" s="113"/>
      <c r="K22" s="113"/>
      <c r="L22" s="113"/>
      <c r="M22" s="113"/>
      <c r="P22" s="113"/>
      <c r="Q22" s="113"/>
      <c r="R22" s="113"/>
      <c r="S22" s="113"/>
      <c r="T22" s="113"/>
      <c r="U22" s="113"/>
      <c r="V22" s="113"/>
      <c r="W22" s="113"/>
      <c r="X22" s="113"/>
      <c r="Y22" s="113"/>
      <c r="Z22" s="113"/>
    </row>
    <row r="23" spans="1:27" ht="15.75" x14ac:dyDescent="0.25">
      <c r="A23" s="1"/>
      <c r="B23" s="57"/>
      <c r="C23" s="113"/>
      <c r="D23" s="113"/>
      <c r="E23" s="113"/>
      <c r="F23" s="113"/>
      <c r="G23" s="113"/>
      <c r="H23" s="113"/>
      <c r="I23" s="113"/>
      <c r="J23" s="113"/>
      <c r="Q23" s="139" t="s">
        <v>175</v>
      </c>
      <c r="R23" s="113"/>
      <c r="S23" s="113"/>
      <c r="T23" s="113"/>
      <c r="U23" s="113"/>
      <c r="V23" s="113"/>
      <c r="W23" s="113"/>
      <c r="X23" s="113"/>
      <c r="Y23" s="113"/>
      <c r="Z23" s="113"/>
    </row>
    <row r="24" spans="1:27" ht="15.75" x14ac:dyDescent="0.25">
      <c r="A24" s="140" t="s">
        <v>91</v>
      </c>
      <c r="B24" s="118">
        <f>100*B4/B$19</f>
        <v>1.9433701925879862E-3</v>
      </c>
      <c r="C24" s="118">
        <f t="shared" ref="C24:N37" si="0">100*C4/C$19</f>
        <v>2.2674502974894791E-3</v>
      </c>
      <c r="D24" s="118">
        <f t="shared" si="0"/>
        <v>4.5592982328160054E-4</v>
      </c>
      <c r="E24" s="195">
        <f t="shared" si="0"/>
        <v>0</v>
      </c>
      <c r="F24" s="195">
        <f t="shared" si="0"/>
        <v>4.9220591926838516E-4</v>
      </c>
      <c r="G24" s="195">
        <f t="shared" si="0"/>
        <v>0</v>
      </c>
      <c r="H24" s="195">
        <f t="shared" si="0"/>
        <v>2.4685994154356582E-3</v>
      </c>
      <c r="I24" s="267">
        <f t="shared" si="0"/>
        <v>0.18358931591261843</v>
      </c>
      <c r="J24" s="267">
        <f t="shared" si="0"/>
        <v>0.69920305887912715</v>
      </c>
      <c r="K24" s="267">
        <f t="shared" si="0"/>
        <v>1.2806986860144318</v>
      </c>
      <c r="L24" s="267">
        <f t="shared" si="0"/>
        <v>2.7467156243294149</v>
      </c>
      <c r="M24" s="267">
        <f t="shared" si="0"/>
        <v>7.1217641418983701</v>
      </c>
      <c r="N24" s="267">
        <f t="shared" si="0"/>
        <v>12.484406673943552</v>
      </c>
      <c r="O24" s="267">
        <f t="shared" ref="O24:P24" si="1">100*O4/O$19</f>
        <v>16.276853075795589</v>
      </c>
      <c r="P24" s="267">
        <f t="shared" si="1"/>
        <v>17.625232747388498</v>
      </c>
      <c r="Q24" s="267">
        <f t="shared" ref="Q24:R24" si="2">100*Q4/Q$19</f>
        <v>16.377994588242711</v>
      </c>
      <c r="R24" s="267">
        <f t="shared" si="2"/>
        <v>15.830000392110732</v>
      </c>
      <c r="S24" s="267">
        <f t="shared" ref="S24" si="3">100*S4/S$19</f>
        <v>12.224414697882782</v>
      </c>
      <c r="T24" s="113"/>
      <c r="U24" s="113"/>
      <c r="V24" s="113"/>
      <c r="W24" s="113"/>
      <c r="X24" s="113"/>
      <c r="Y24" s="113"/>
      <c r="Z24" s="113"/>
      <c r="AA24" s="111"/>
    </row>
    <row r="25" spans="1:27" ht="15.75" x14ac:dyDescent="0.25">
      <c r="A25" s="140" t="s">
        <v>92</v>
      </c>
      <c r="B25" s="118">
        <f t="shared" ref="B25:M25" si="4">100*B5/B$19</f>
        <v>0</v>
      </c>
      <c r="C25" s="118">
        <f t="shared" si="4"/>
        <v>0.21314032796401103</v>
      </c>
      <c r="D25" s="118">
        <f t="shared" si="4"/>
        <v>0.3045611219521091</v>
      </c>
      <c r="E25" s="195">
        <f t="shared" si="4"/>
        <v>0.34150215045372972</v>
      </c>
      <c r="F25" s="195">
        <f t="shared" si="4"/>
        <v>0.61378078132767633</v>
      </c>
      <c r="G25" s="195">
        <f t="shared" si="4"/>
        <v>1.7494580649100846</v>
      </c>
      <c r="H25" s="195">
        <f t="shared" si="4"/>
        <v>1.9743858124654396</v>
      </c>
      <c r="I25" s="267">
        <f t="shared" si="4"/>
        <v>2.8019088655686057</v>
      </c>
      <c r="J25" s="267">
        <f t="shared" si="4"/>
        <v>4.3375292677163664</v>
      </c>
      <c r="K25" s="267">
        <f t="shared" si="4"/>
        <v>5.1622876550801982</v>
      </c>
      <c r="L25" s="267">
        <f t="shared" si="4"/>
        <v>9.1271071266779522</v>
      </c>
      <c r="M25" s="267">
        <f t="shared" si="4"/>
        <v>9.4562388713874821</v>
      </c>
      <c r="N25" s="267">
        <f t="shared" si="0"/>
        <v>11.446963199750506</v>
      </c>
      <c r="O25" s="267">
        <f t="shared" ref="O25:P25" si="5">100*O5/O$19</f>
        <v>15.664481552420265</v>
      </c>
      <c r="P25" s="267">
        <f t="shared" si="5"/>
        <v>21.159386313326454</v>
      </c>
      <c r="Q25" s="267">
        <f t="shared" ref="Q25:R25" si="6">100*Q5/Q$19</f>
        <v>23.681615783241558</v>
      </c>
      <c r="R25" s="267">
        <f t="shared" si="6"/>
        <v>21.363663098459007</v>
      </c>
      <c r="S25" s="267">
        <f t="shared" ref="S25" si="7">100*S5/S$19</f>
        <v>17.401738573942726</v>
      </c>
      <c r="T25" s="113"/>
      <c r="U25" s="113"/>
      <c r="V25" s="113"/>
      <c r="W25" s="113"/>
      <c r="X25" s="113"/>
      <c r="Y25" s="113"/>
      <c r="Z25" s="113"/>
      <c r="AA25" s="111"/>
    </row>
    <row r="26" spans="1:27" ht="15.75" x14ac:dyDescent="0.25">
      <c r="A26" s="140" t="s">
        <v>93</v>
      </c>
      <c r="B26" s="118">
        <f t="shared" ref="B26:M26" si="8">100*B6/B$19</f>
        <v>0.67532114192432513</v>
      </c>
      <c r="C26" s="118">
        <f t="shared" si="8"/>
        <v>1.8071578870991147</v>
      </c>
      <c r="D26" s="118">
        <f t="shared" si="8"/>
        <v>3.1140006930133315</v>
      </c>
      <c r="E26" s="195">
        <f t="shared" si="8"/>
        <v>3.4994790256172514</v>
      </c>
      <c r="F26" s="195">
        <f t="shared" si="8"/>
        <v>2.783424473462718</v>
      </c>
      <c r="G26" s="195">
        <f t="shared" si="8"/>
        <v>2.7529284849225006</v>
      </c>
      <c r="H26" s="195">
        <f t="shared" si="8"/>
        <v>3.1370961371356345</v>
      </c>
      <c r="I26" s="267">
        <f t="shared" si="8"/>
        <v>6.983922904070238</v>
      </c>
      <c r="J26" s="267">
        <f t="shared" si="8"/>
        <v>13.284858118703415</v>
      </c>
      <c r="K26" s="267">
        <f t="shared" si="8"/>
        <v>16.754585409061928</v>
      </c>
      <c r="L26" s="267">
        <f t="shared" si="8"/>
        <v>16.750315919982832</v>
      </c>
      <c r="M26" s="267">
        <f t="shared" si="8"/>
        <v>17.335159567182576</v>
      </c>
      <c r="N26" s="267">
        <f t="shared" si="0"/>
        <v>20.981794791829095</v>
      </c>
      <c r="O26" s="267">
        <f t="shared" ref="O26:P26" si="9">100*O6/O$19</f>
        <v>21.652863578731555</v>
      </c>
      <c r="P26" s="267">
        <f t="shared" si="9"/>
        <v>18.5859778997056</v>
      </c>
      <c r="Q26" s="267">
        <f t="shared" ref="Q26:R26" si="10">100*Q6/Q$19</f>
        <v>21.737525269124614</v>
      </c>
      <c r="R26" s="267">
        <f t="shared" si="10"/>
        <v>23.212955338587616</v>
      </c>
      <c r="S26" s="267">
        <f t="shared" ref="S26" si="11">100*S6/S$19</f>
        <v>23.770998880059732</v>
      </c>
      <c r="T26" s="113"/>
      <c r="U26" s="113"/>
      <c r="V26" s="113"/>
      <c r="W26" s="113"/>
      <c r="X26" s="113"/>
      <c r="Y26" s="113"/>
      <c r="Z26" s="113"/>
      <c r="AA26" s="111"/>
    </row>
    <row r="27" spans="1:27" ht="15.75" x14ac:dyDescent="0.25">
      <c r="A27" s="140" t="s">
        <v>94</v>
      </c>
      <c r="B27" s="118">
        <f t="shared" ref="B27:M27" si="12">100*B7/B$19</f>
        <v>0.91144062032376538</v>
      </c>
      <c r="C27" s="118">
        <f t="shared" si="12"/>
        <v>1.1414344797562037</v>
      </c>
      <c r="D27" s="118">
        <f t="shared" si="12"/>
        <v>1.8141447668374886</v>
      </c>
      <c r="E27" s="195">
        <f t="shared" si="12"/>
        <v>3.3599405125286306</v>
      </c>
      <c r="F27" s="195">
        <f t="shared" si="12"/>
        <v>4.5780072551152502</v>
      </c>
      <c r="G27" s="195">
        <f t="shared" si="12"/>
        <v>5.1481289245768833</v>
      </c>
      <c r="H27" s="195">
        <f t="shared" si="12"/>
        <v>4.6621968559917839</v>
      </c>
      <c r="I27" s="267">
        <f t="shared" si="12"/>
        <v>6.3642365696017791</v>
      </c>
      <c r="J27" s="267">
        <f t="shared" si="12"/>
        <v>8.2910875775997255</v>
      </c>
      <c r="K27" s="267">
        <f t="shared" si="12"/>
        <v>15.551179991762906</v>
      </c>
      <c r="L27" s="267">
        <f t="shared" si="12"/>
        <v>17.013185188717486</v>
      </c>
      <c r="M27" s="267">
        <f t="shared" si="12"/>
        <v>21.585536227913984</v>
      </c>
      <c r="N27" s="267">
        <f t="shared" si="0"/>
        <v>19.362038047715579</v>
      </c>
      <c r="O27" s="267">
        <f t="shared" ref="O27:P27" si="13">100*O7/O$19</f>
        <v>16.418480851025567</v>
      </c>
      <c r="P27" s="267">
        <f t="shared" si="13"/>
        <v>14.991411452298623</v>
      </c>
      <c r="Q27" s="267">
        <f t="shared" ref="Q27:R27" si="14">100*Q7/Q$19</f>
        <v>14.468121507908279</v>
      </c>
      <c r="R27" s="267">
        <f t="shared" si="14"/>
        <v>14.622789475747952</v>
      </c>
      <c r="S27" s="267">
        <f t="shared" ref="S27" si="15">100*S7/S$19</f>
        <v>15.626366593781665</v>
      </c>
      <c r="T27" s="113"/>
      <c r="U27" s="113"/>
      <c r="V27" s="113"/>
      <c r="W27" s="113"/>
      <c r="X27" s="113"/>
      <c r="Y27" s="113"/>
      <c r="Z27" s="113"/>
      <c r="AA27" s="111"/>
    </row>
    <row r="28" spans="1:27" ht="15.75" x14ac:dyDescent="0.25">
      <c r="A28" s="140" t="s">
        <v>95</v>
      </c>
      <c r="B28" s="118">
        <f t="shared" ref="B28:M28" si="16">100*B8/B$19</f>
        <v>8.646539829372097</v>
      </c>
      <c r="C28" s="118">
        <f t="shared" si="16"/>
        <v>11.821578870991148</v>
      </c>
      <c r="D28" s="118">
        <f t="shared" si="16"/>
        <v>12.400379333612971</v>
      </c>
      <c r="E28" s="195">
        <f t="shared" si="16"/>
        <v>11.648252785032659</v>
      </c>
      <c r="F28" s="195">
        <f t="shared" si="16"/>
        <v>11.60916881186413</v>
      </c>
      <c r="G28" s="195">
        <f t="shared" si="16"/>
        <v>12.830376861152667</v>
      </c>
      <c r="H28" s="195">
        <f t="shared" si="16"/>
        <v>18.863555573110041</v>
      </c>
      <c r="I28" s="267">
        <f t="shared" si="16"/>
        <v>21.259295295017026</v>
      </c>
      <c r="J28" s="267">
        <f t="shared" si="16"/>
        <v>22.268167465039852</v>
      </c>
      <c r="K28" s="267">
        <f t="shared" si="16"/>
        <v>19.116825672648901</v>
      </c>
      <c r="L28" s="267">
        <f t="shared" si="16"/>
        <v>18.704847285472447</v>
      </c>
      <c r="M28" s="267">
        <f t="shared" si="16"/>
        <v>16.719901383372143</v>
      </c>
      <c r="N28" s="267">
        <f t="shared" si="0"/>
        <v>12.818201309839388</v>
      </c>
      <c r="O28" s="267">
        <f t="shared" ref="O28:P28" si="17">100*O8/O$19</f>
        <v>10.703912523492226</v>
      </c>
      <c r="P28" s="267">
        <f t="shared" si="17"/>
        <v>10.679554748046725</v>
      </c>
      <c r="Q28" s="267">
        <f t="shared" ref="Q28:R28" si="18">100*Q8/Q$19</f>
        <v>9.0613167408794784</v>
      </c>
      <c r="R28" s="267">
        <f t="shared" si="18"/>
        <v>10.357604987648513</v>
      </c>
      <c r="S28" s="267">
        <f t="shared" ref="S28" si="19">100*S8/S$19</f>
        <v>10.645832222281479</v>
      </c>
      <c r="T28" s="113"/>
      <c r="U28" s="268"/>
      <c r="V28" s="268"/>
      <c r="W28" s="113"/>
      <c r="X28" s="113"/>
      <c r="Y28" s="113"/>
      <c r="Z28" s="113"/>
      <c r="AA28" s="111"/>
    </row>
    <row r="29" spans="1:27" ht="15.75" x14ac:dyDescent="0.25">
      <c r="A29" s="140" t="s">
        <v>96</v>
      </c>
      <c r="B29" s="118">
        <f t="shared" ref="B29:M29" si="20">100*B9/B$19</f>
        <v>11.226363760032648</v>
      </c>
      <c r="C29" s="118">
        <f t="shared" si="20"/>
        <v>13.123548831809607</v>
      </c>
      <c r="D29" s="118">
        <f t="shared" si="20"/>
        <v>18.144183247314572</v>
      </c>
      <c r="E29" s="195">
        <f t="shared" si="20"/>
        <v>19.382083071316117</v>
      </c>
      <c r="F29" s="195">
        <f t="shared" si="20"/>
        <v>17.457559544611083</v>
      </c>
      <c r="G29" s="195">
        <f t="shared" si="20"/>
        <v>15.958843464720788</v>
      </c>
      <c r="H29" s="195">
        <f t="shared" si="20"/>
        <v>13.564953787818942</v>
      </c>
      <c r="I29" s="267">
        <f t="shared" si="20"/>
        <v>14.080200152894573</v>
      </c>
      <c r="J29" s="267">
        <f t="shared" si="20"/>
        <v>13.258544025089684</v>
      </c>
      <c r="K29" s="267">
        <f t="shared" si="20"/>
        <v>11.589476831765841</v>
      </c>
      <c r="L29" s="267">
        <f t="shared" si="20"/>
        <v>12.128346963591712</v>
      </c>
      <c r="M29" s="267">
        <f t="shared" si="20"/>
        <v>10.364607588001643</v>
      </c>
      <c r="N29" s="267">
        <f t="shared" si="0"/>
        <v>8.2625136441602987</v>
      </c>
      <c r="O29" s="267">
        <f t="shared" ref="O29:P29" si="21">100*O9/O$19</f>
        <v>6.2064438389669725</v>
      </c>
      <c r="P29" s="267">
        <f t="shared" si="21"/>
        <v>5.7238950979905949</v>
      </c>
      <c r="Q29" s="267">
        <f t="shared" ref="Q29:R29" si="22">100*Q9/Q$19</f>
        <v>5.6283176278313798</v>
      </c>
      <c r="R29" s="267">
        <f t="shared" si="22"/>
        <v>5.5596400423479588</v>
      </c>
      <c r="S29" s="267">
        <f t="shared" ref="S29" si="23">100*S9/S$19</f>
        <v>7.0966881766305807</v>
      </c>
      <c r="T29" s="113"/>
      <c r="U29" s="113"/>
      <c r="V29" s="113"/>
      <c r="W29" s="113"/>
      <c r="X29" s="113"/>
      <c r="Y29" s="113"/>
      <c r="Z29" s="113"/>
      <c r="AA29" s="111"/>
    </row>
    <row r="30" spans="1:27" ht="15.75" x14ac:dyDescent="0.25">
      <c r="A30" s="140" t="s">
        <v>97</v>
      </c>
      <c r="B30" s="118">
        <f t="shared" ref="B30:M30" si="24">100*B10/B$19</f>
        <v>18.615543074800321</v>
      </c>
      <c r="C30" s="118">
        <f t="shared" si="24"/>
        <v>23.136609345523144</v>
      </c>
      <c r="D30" s="118">
        <f t="shared" si="24"/>
        <v>21.495723378257619</v>
      </c>
      <c r="E30" s="195">
        <f t="shared" si="24"/>
        <v>22.410160606992534</v>
      </c>
      <c r="F30" s="195">
        <f t="shared" si="24"/>
        <v>25.149753650937402</v>
      </c>
      <c r="G30" s="195">
        <f t="shared" si="24"/>
        <v>24.280727465168585</v>
      </c>
      <c r="H30" s="195">
        <f t="shared" si="24"/>
        <v>22.631625720831025</v>
      </c>
      <c r="I30" s="267">
        <f t="shared" si="24"/>
        <v>19.100817754303058</v>
      </c>
      <c r="J30" s="267">
        <f t="shared" si="24"/>
        <v>17.546130217171829</v>
      </c>
      <c r="K30" s="267">
        <f t="shared" si="24"/>
        <v>14.278379887952969</v>
      </c>
      <c r="L30" s="267">
        <f t="shared" si="24"/>
        <v>10.803271262010918</v>
      </c>
      <c r="M30" s="267">
        <f t="shared" si="24"/>
        <v>7.751266949732913</v>
      </c>
      <c r="N30" s="267">
        <f t="shared" si="0"/>
        <v>6.8873772025573059</v>
      </c>
      <c r="O30" s="267">
        <f t="shared" ref="O30:P30" si="25">100*O10/O$19</f>
        <v>6.8965982357225721</v>
      </c>
      <c r="P30" s="267">
        <f t="shared" si="25"/>
        <v>5.9357910255312056</v>
      </c>
      <c r="Q30" s="267">
        <f t="shared" ref="Q30:R30" si="26">100*Q10/Q$19</f>
        <v>4.550918693074121</v>
      </c>
      <c r="R30" s="267">
        <f t="shared" si="26"/>
        <v>4.5200564639454175</v>
      </c>
      <c r="S30" s="267">
        <f t="shared" ref="S30" si="27">100*S10/S$19</f>
        <v>6.5399178710468773</v>
      </c>
      <c r="T30" s="113"/>
      <c r="U30" s="113"/>
      <c r="V30" s="113"/>
      <c r="W30" s="113"/>
      <c r="X30" s="113"/>
      <c r="Y30" s="113"/>
      <c r="Z30" s="113"/>
      <c r="AA30" s="111"/>
    </row>
    <row r="31" spans="1:27" ht="15.75" x14ac:dyDescent="0.25">
      <c r="A31" s="140" t="s">
        <v>98</v>
      </c>
      <c r="B31" s="118">
        <f t="shared" ref="B31:M31" si="28">100*B11/B$19</f>
        <v>7.1540315214645238</v>
      </c>
      <c r="C31" s="118">
        <f t="shared" si="28"/>
        <v>10.223933391380061</v>
      </c>
      <c r="D31" s="118">
        <f t="shared" si="28"/>
        <v>10.153557164481244</v>
      </c>
      <c r="E31" s="195">
        <f t="shared" si="28"/>
        <v>9.2150499630498359</v>
      </c>
      <c r="F31" s="195">
        <f t="shared" si="28"/>
        <v>8.7720938932011592</v>
      </c>
      <c r="G31" s="195">
        <f t="shared" si="28"/>
        <v>11.401500117037624</v>
      </c>
      <c r="H31" s="195">
        <f t="shared" si="28"/>
        <v>10.635220001579903</v>
      </c>
      <c r="I31" s="267">
        <f t="shared" si="28"/>
        <v>9.6781105937405876</v>
      </c>
      <c r="J31" s="267">
        <f t="shared" si="28"/>
        <v>5.7606384121324092</v>
      </c>
      <c r="K31" s="267">
        <f t="shared" si="28"/>
        <v>3.5103556054545351</v>
      </c>
      <c r="L31" s="267">
        <f t="shared" si="28"/>
        <v>3.6497699148804275</v>
      </c>
      <c r="M31" s="267">
        <f t="shared" si="28"/>
        <v>3.13162580468429</v>
      </c>
      <c r="N31" s="267">
        <f t="shared" si="0"/>
        <v>3.1269491657570554</v>
      </c>
      <c r="O31" s="267">
        <f t="shared" ref="O31:P31" si="29">100*O11/O$19</f>
        <v>1.9868353610833851</v>
      </c>
      <c r="P31" s="267">
        <f t="shared" si="29"/>
        <v>1.8412403576081908</v>
      </c>
      <c r="Q31" s="267">
        <f t="shared" ref="Q31:R31" si="30">100*Q11/Q$19</f>
        <v>1.5622959898068065</v>
      </c>
      <c r="R31" s="267">
        <f t="shared" si="30"/>
        <v>1.5458965611888795</v>
      </c>
      <c r="S31" s="267">
        <f t="shared" ref="S31" si="31">100*S11/S$19</f>
        <v>2.3028105167724386</v>
      </c>
      <c r="T31" s="113"/>
      <c r="U31" s="113"/>
      <c r="V31" s="113"/>
      <c r="W31" s="113"/>
      <c r="X31" s="113"/>
      <c r="Y31" s="113"/>
      <c r="Z31" s="113"/>
      <c r="AA31" s="111"/>
    </row>
    <row r="32" spans="1:27" ht="15.75" x14ac:dyDescent="0.25">
      <c r="A32" s="140" t="s">
        <v>99</v>
      </c>
      <c r="B32" s="118">
        <f t="shared" ref="B32:M32" si="32">100*B12/B$19</f>
        <v>6.1420214936743305</v>
      </c>
      <c r="C32" s="118">
        <f t="shared" si="32"/>
        <v>6.7211761718183132</v>
      </c>
      <c r="D32" s="118">
        <f t="shared" si="32"/>
        <v>8.2359163277588312</v>
      </c>
      <c r="E32" s="195">
        <f t="shared" si="32"/>
        <v>8.0578901226011084</v>
      </c>
      <c r="F32" s="195">
        <f t="shared" si="32"/>
        <v>8.2139323807508102</v>
      </c>
      <c r="G32" s="195">
        <f t="shared" si="32"/>
        <v>6.2319991044077385</v>
      </c>
      <c r="H32" s="195">
        <f t="shared" si="32"/>
        <v>6.2954222292440152</v>
      </c>
      <c r="I32" s="267">
        <f t="shared" si="32"/>
        <v>5.5233164222670093</v>
      </c>
      <c r="J32" s="267">
        <f t="shared" si="32"/>
        <v>5.0673425987584046</v>
      </c>
      <c r="K32" s="267">
        <f t="shared" si="32"/>
        <v>4.246616303802039</v>
      </c>
      <c r="L32" s="267">
        <f t="shared" si="32"/>
        <v>3.2021172599604206</v>
      </c>
      <c r="M32" s="267">
        <f t="shared" si="32"/>
        <v>1.937268867278455</v>
      </c>
      <c r="N32" s="267">
        <f t="shared" si="0"/>
        <v>1.2372329642912834</v>
      </c>
      <c r="O32" s="267">
        <f t="shared" ref="O32:P32" si="33">100*O12/O$19</f>
        <v>1.1811306842195186</v>
      </c>
      <c r="P32" s="267">
        <f t="shared" si="33"/>
        <v>1.3439611914862921</v>
      </c>
      <c r="Q32" s="267">
        <f t="shared" ref="Q32:R32" si="34">100*Q12/Q$19</f>
        <v>0.98059961550409924</v>
      </c>
      <c r="R32" s="267">
        <f t="shared" si="34"/>
        <v>1.0743834058738189</v>
      </c>
      <c r="S32" s="267">
        <f t="shared" ref="S32" si="35">100*S12/S$19</f>
        <v>1.728441149805344</v>
      </c>
      <c r="T32" s="113"/>
      <c r="U32" s="113"/>
      <c r="V32" s="113"/>
      <c r="W32" s="113"/>
      <c r="X32" s="113"/>
      <c r="Y32" s="113"/>
      <c r="Z32" s="113"/>
      <c r="AA32" s="111"/>
    </row>
    <row r="33" spans="1:27" ht="15.75" x14ac:dyDescent="0.25">
      <c r="A33" s="140" t="s">
        <v>100</v>
      </c>
      <c r="B33" s="118">
        <f t="shared" ref="B33:M33" si="36">100*B13/B$19</f>
        <v>6.6006568591250954</v>
      </c>
      <c r="C33" s="118">
        <f t="shared" si="36"/>
        <v>7.8340407778261492</v>
      </c>
      <c r="D33" s="118">
        <f t="shared" si="36"/>
        <v>7.2109860850217942</v>
      </c>
      <c r="E33" s="195">
        <f t="shared" si="36"/>
        <v>6.2718889567201099</v>
      </c>
      <c r="F33" s="195">
        <f t="shared" si="36"/>
        <v>7.2521620145003869</v>
      </c>
      <c r="G33" s="195">
        <f t="shared" si="36"/>
        <v>6.7108356486428722</v>
      </c>
      <c r="H33" s="195">
        <f t="shared" si="36"/>
        <v>7.8847065329014923</v>
      </c>
      <c r="I33" s="267">
        <f t="shared" si="36"/>
        <v>6.5588296615470147</v>
      </c>
      <c r="J33" s="267">
        <f t="shared" si="36"/>
        <v>3.9852426266835654</v>
      </c>
      <c r="K33" s="267">
        <f t="shared" si="36"/>
        <v>3.9504194711335021</v>
      </c>
      <c r="L33" s="267">
        <f t="shared" si="36"/>
        <v>2.7675782647051808</v>
      </c>
      <c r="M33" s="267">
        <f t="shared" si="36"/>
        <v>2.1427201753184497</v>
      </c>
      <c r="N33" s="267">
        <f t="shared" si="0"/>
        <v>1.3556447840324339</v>
      </c>
      <c r="O33" s="267">
        <f t="shared" ref="O33:P33" si="37">100*O13/O$19</f>
        <v>1.2926344564640715</v>
      </c>
      <c r="P33" s="267">
        <f t="shared" si="37"/>
        <v>0.59240691231566189</v>
      </c>
      <c r="Q33" s="267">
        <f t="shared" ref="Q33:R33" si="38">100*Q13/Q$19</f>
        <v>0.44167503342953229</v>
      </c>
      <c r="R33" s="267">
        <f t="shared" si="38"/>
        <v>0.74942163667019557</v>
      </c>
      <c r="S33" s="267">
        <f t="shared" ref="S33" si="39">100*S13/S$19</f>
        <v>1.0175457308943523</v>
      </c>
      <c r="T33" s="113"/>
      <c r="U33" s="113"/>
      <c r="V33" s="113"/>
      <c r="W33" s="113"/>
      <c r="X33" s="113"/>
      <c r="Y33" s="113"/>
      <c r="Z33" s="113"/>
      <c r="AA33" s="111"/>
    </row>
    <row r="34" spans="1:27" ht="15.75" x14ac:dyDescent="0.25">
      <c r="A34" s="140" t="s">
        <v>101</v>
      </c>
      <c r="B34" s="118">
        <f t="shared" ref="B34:M34" si="40">100*B14/B$19</f>
        <v>6.2882601006665757</v>
      </c>
      <c r="C34" s="118">
        <f t="shared" si="40"/>
        <v>7.8249709766361919</v>
      </c>
      <c r="D34" s="118">
        <f t="shared" si="40"/>
        <v>7.6751226451224621</v>
      </c>
      <c r="E34" s="195">
        <f t="shared" si="40"/>
        <v>6.9420410261588819</v>
      </c>
      <c r="F34" s="195">
        <f t="shared" si="40"/>
        <v>6.3563472414319246</v>
      </c>
      <c r="G34" s="195">
        <f t="shared" si="40"/>
        <v>6.3902543278478303</v>
      </c>
      <c r="H34" s="195">
        <f t="shared" si="40"/>
        <v>4.9638597045580219</v>
      </c>
      <c r="I34" s="267">
        <f t="shared" si="40"/>
        <v>3.5125211388329047</v>
      </c>
      <c r="J34" s="267">
        <f t="shared" si="40"/>
        <v>2.7248512448177347</v>
      </c>
      <c r="K34" s="267">
        <f t="shared" si="40"/>
        <v>2.0773271197819989</v>
      </c>
      <c r="L34" s="267">
        <f t="shared" si="40"/>
        <v>1.0628025082854484</v>
      </c>
      <c r="M34" s="267">
        <f t="shared" si="40"/>
        <v>0.84755512943432398</v>
      </c>
      <c r="N34" s="267">
        <f t="shared" si="0"/>
        <v>0.71729299859660056</v>
      </c>
      <c r="O34" s="267">
        <f t="shared" ref="O34:P34" si="41">100*O14/O$19</f>
        <v>0.80885196075786603</v>
      </c>
      <c r="P34" s="267">
        <f t="shared" si="41"/>
        <v>0.72585626242634371</v>
      </c>
      <c r="Q34" s="267">
        <f t="shared" ref="Q34:R34" si="42">100*Q14/Q$19</f>
        <v>0.67219248206961446</v>
      </c>
      <c r="R34" s="267">
        <f t="shared" si="42"/>
        <v>0.4092655765988315</v>
      </c>
      <c r="S34" s="267">
        <f t="shared" ref="S34" si="43">100*S14/S$19</f>
        <v>0.67676390592501734</v>
      </c>
      <c r="T34" s="113"/>
      <c r="U34" s="268"/>
      <c r="V34" s="268"/>
      <c r="W34" s="113"/>
      <c r="X34" s="113"/>
      <c r="Y34" s="113"/>
      <c r="Z34" s="113"/>
      <c r="AA34" s="111"/>
    </row>
    <row r="35" spans="1:27" ht="15.75" x14ac:dyDescent="0.25">
      <c r="A35" s="140" t="s">
        <v>102</v>
      </c>
      <c r="B35" s="118">
        <f t="shared" ref="B35:M35" si="44">100*B15/B$19</f>
        <v>4.9371319742697786</v>
      </c>
      <c r="C35" s="118">
        <f t="shared" si="44"/>
        <v>5.4532179654621968</v>
      </c>
      <c r="D35" s="118">
        <f t="shared" si="44"/>
        <v>4.3358926194080212</v>
      </c>
      <c r="E35" s="195">
        <f t="shared" si="44"/>
        <v>3.8038015064651316</v>
      </c>
      <c r="F35" s="195">
        <f t="shared" si="44"/>
        <v>3.4060649613372251</v>
      </c>
      <c r="G35" s="195">
        <f t="shared" si="44"/>
        <v>2.9157634415168077</v>
      </c>
      <c r="H35" s="195">
        <f t="shared" si="44"/>
        <v>2.0731297890828659</v>
      </c>
      <c r="I35" s="267">
        <f t="shared" si="44"/>
        <v>1.3702596891143699</v>
      </c>
      <c r="J35" s="267">
        <f t="shared" si="44"/>
        <v>1.2131334178248447</v>
      </c>
      <c r="K35" s="267">
        <f t="shared" si="44"/>
        <v>1.4623660767178004</v>
      </c>
      <c r="L35" s="267">
        <f t="shared" si="44"/>
        <v>1.3846832455115519</v>
      </c>
      <c r="M35" s="267">
        <f t="shared" si="44"/>
        <v>0.9724695247226407</v>
      </c>
      <c r="N35" s="267">
        <f t="shared" si="0"/>
        <v>0.69780134102604074</v>
      </c>
      <c r="O35" s="267">
        <f t="shared" ref="O35:P35" si="45">100*O15/O$19</f>
        <v>0.42848022156878612</v>
      </c>
      <c r="P35" s="267">
        <f t="shared" si="45"/>
        <v>0.28673576577835685</v>
      </c>
      <c r="Q35" s="267">
        <f t="shared" ref="Q35:R35" si="46">100*Q15/Q$19</f>
        <v>0.19584978546569476</v>
      </c>
      <c r="R35" s="267">
        <f t="shared" si="46"/>
        <v>0.16664706113006314</v>
      </c>
      <c r="S35" s="267">
        <f t="shared" ref="S35" si="47">100*S15/S$19</f>
        <v>0.21865500506639646</v>
      </c>
      <c r="T35" s="113"/>
      <c r="U35" s="113"/>
      <c r="V35" s="113"/>
      <c r="W35" s="113"/>
      <c r="X35" s="113"/>
      <c r="Y35" s="113"/>
      <c r="Z35" s="113"/>
      <c r="AA35" s="111"/>
    </row>
    <row r="36" spans="1:27" ht="15.75" x14ac:dyDescent="0.25">
      <c r="A36" s="140" t="s">
        <v>103</v>
      </c>
      <c r="B36" s="118">
        <f t="shared" ref="B36:M36" si="48">100*B16/B$19</f>
        <v>3.1934430689702085</v>
      </c>
      <c r="C36" s="118">
        <f t="shared" si="48"/>
        <v>2.9966623131620951</v>
      </c>
      <c r="D36" s="118">
        <f t="shared" si="48"/>
        <v>3.1263107982419349</v>
      </c>
      <c r="E36" s="195">
        <f t="shared" si="48"/>
        <v>3.4388899344077188</v>
      </c>
      <c r="F36" s="195">
        <f t="shared" si="48"/>
        <v>2.7760413846736922</v>
      </c>
      <c r="G36" s="195">
        <f t="shared" si="48"/>
        <v>2.9254317670645946</v>
      </c>
      <c r="H36" s="195">
        <f t="shared" si="48"/>
        <v>2.5915356663243538</v>
      </c>
      <c r="I36" s="267">
        <f t="shared" si="48"/>
        <v>1.9882085852618896</v>
      </c>
      <c r="J36" s="267">
        <f t="shared" si="48"/>
        <v>1.1578201190041459</v>
      </c>
      <c r="K36" s="267">
        <f t="shared" si="48"/>
        <v>0.65332558520031359</v>
      </c>
      <c r="L36" s="267">
        <f t="shared" si="48"/>
        <v>0.34751198111633003</v>
      </c>
      <c r="M36" s="267">
        <f t="shared" si="48"/>
        <v>0.2487330502670867</v>
      </c>
      <c r="N36" s="267">
        <f t="shared" si="0"/>
        <v>0.25826446280991733</v>
      </c>
      <c r="O36" s="267">
        <f t="shared" ref="O36:P36" si="49">100*O16/O$19</f>
        <v>0.223457156473963</v>
      </c>
      <c r="P36" s="267">
        <f t="shared" si="49"/>
        <v>0.18078780200805206</v>
      </c>
      <c r="Q36" s="267">
        <f t="shared" ref="Q36:R36" si="50">100*Q16/Q$19</f>
        <v>0.26248373546321846</v>
      </c>
      <c r="R36" s="267">
        <f t="shared" si="50"/>
        <v>0.25781280633650944</v>
      </c>
      <c r="S36" s="267">
        <f t="shared" ref="S36" si="51">100*S16/S$19</f>
        <v>0.31571649512026023</v>
      </c>
      <c r="T36" s="113"/>
      <c r="U36" s="113"/>
      <c r="V36" s="113"/>
      <c r="W36" s="113"/>
      <c r="X36" s="113"/>
      <c r="Y36" s="113"/>
      <c r="Z36" s="113"/>
      <c r="AA36" s="111"/>
    </row>
    <row r="37" spans="1:27" ht="15.75" x14ac:dyDescent="0.25">
      <c r="A37" s="140" t="s">
        <v>104</v>
      </c>
      <c r="B37" s="118">
        <f t="shared" ref="B37:M37" si="52">100*B17/B$19</f>
        <v>25.607303185183746</v>
      </c>
      <c r="C37" s="118">
        <f t="shared" si="52"/>
        <v>7.7002612102742711</v>
      </c>
      <c r="D37" s="118">
        <f t="shared" si="52"/>
        <v>1.9887658891543414</v>
      </c>
      <c r="E37" s="195">
        <f t="shared" si="52"/>
        <v>1.6290203386562991</v>
      </c>
      <c r="F37" s="195">
        <f t="shared" si="52"/>
        <v>1.031171400867267</v>
      </c>
      <c r="G37" s="195">
        <f t="shared" si="52"/>
        <v>0.70375232803102017</v>
      </c>
      <c r="H37" s="195">
        <f t="shared" si="52"/>
        <v>0.71984358954103789</v>
      </c>
      <c r="I37" s="267">
        <f t="shared" si="52"/>
        <v>0.59478305186832525</v>
      </c>
      <c r="J37" s="267">
        <f t="shared" si="52"/>
        <v>0.40545185057891009</v>
      </c>
      <c r="K37" s="267">
        <f t="shared" si="52"/>
        <v>0.36615570362262834</v>
      </c>
      <c r="L37" s="267">
        <f t="shared" si="52"/>
        <v>0.31174745475787419</v>
      </c>
      <c r="M37" s="267">
        <f t="shared" si="52"/>
        <v>0.38515271880564306</v>
      </c>
      <c r="N37" s="267">
        <f t="shared" si="0"/>
        <v>0.36351941369094026</v>
      </c>
      <c r="O37" s="267">
        <f t="shared" ref="O37:P37" si="53">100*O17/O$19</f>
        <v>0.25897650327767135</v>
      </c>
      <c r="P37" s="267">
        <f t="shared" si="53"/>
        <v>0.32776242408941109</v>
      </c>
      <c r="Q37" s="267">
        <f t="shared" ref="Q37:R37" si="54">100*Q17/Q$19</f>
        <v>0.37909314795888505</v>
      </c>
      <c r="R37" s="267">
        <f t="shared" si="54"/>
        <v>0.32986315335450739</v>
      </c>
      <c r="S37" s="267">
        <f t="shared" ref="S37" si="55">100*S17/S$19</f>
        <v>0.43411018079035785</v>
      </c>
    </row>
    <row r="38" spans="1:27" ht="15.75" x14ac:dyDescent="0.25">
      <c r="A38" s="141" t="s">
        <v>35</v>
      </c>
      <c r="B38" s="119">
        <f t="shared" ref="B38:O38" si="56">100*B19/B$19</f>
        <v>100</v>
      </c>
      <c r="C38" s="142">
        <f t="shared" si="56"/>
        <v>100</v>
      </c>
      <c r="D38" s="142">
        <f t="shared" si="56"/>
        <v>100</v>
      </c>
      <c r="E38" s="142">
        <f t="shared" si="56"/>
        <v>100</v>
      </c>
      <c r="F38" s="142">
        <f t="shared" si="56"/>
        <v>100</v>
      </c>
      <c r="G38" s="142">
        <f t="shared" si="56"/>
        <v>100</v>
      </c>
      <c r="H38" s="142">
        <f t="shared" si="56"/>
        <v>100</v>
      </c>
      <c r="I38" s="142">
        <f t="shared" si="56"/>
        <v>99.999999999999986</v>
      </c>
      <c r="J38" s="142">
        <f t="shared" si="56"/>
        <v>99.999999999999986</v>
      </c>
      <c r="K38" s="142">
        <f t="shared" si="56"/>
        <v>100</v>
      </c>
      <c r="L38" s="142">
        <f t="shared" si="56"/>
        <v>100</v>
      </c>
      <c r="M38" s="142">
        <f t="shared" si="56"/>
        <v>100</v>
      </c>
      <c r="N38" s="142">
        <f t="shared" si="56"/>
        <v>100</v>
      </c>
      <c r="O38" s="142">
        <f t="shared" si="56"/>
        <v>100</v>
      </c>
      <c r="P38" s="142">
        <f t="shared" ref="P38:Q38" si="57">100*P19/P$19</f>
        <v>99.999999999999986</v>
      </c>
      <c r="Q38" s="142">
        <f t="shared" si="57"/>
        <v>100</v>
      </c>
      <c r="R38" s="142">
        <f t="shared" ref="R38:S38" si="58">100*R19/R$19</f>
        <v>100</v>
      </c>
      <c r="S38" s="142">
        <f t="shared" si="58"/>
        <v>100</v>
      </c>
    </row>
    <row r="39" spans="1:27" ht="14.25" x14ac:dyDescent="0.2">
      <c r="A39" s="127" t="s">
        <v>146</v>
      </c>
      <c r="B39" s="113"/>
      <c r="C39" s="113"/>
      <c r="D39" s="113"/>
      <c r="E39" s="113"/>
      <c r="F39" s="113"/>
      <c r="G39" s="113"/>
      <c r="H39" s="113"/>
      <c r="I39" s="113"/>
      <c r="J39" s="113"/>
      <c r="K39" s="113"/>
      <c r="L39" s="113"/>
      <c r="M39" s="113"/>
      <c r="O39" s="113"/>
      <c r="P39" s="113"/>
      <c r="Q39" s="113"/>
      <c r="R39" s="113"/>
    </row>
    <row r="40" spans="1:27" s="113" customFormat="1" ht="14.25" x14ac:dyDescent="0.2">
      <c r="A40" s="127"/>
    </row>
    <row r="41" spans="1:27" s="67" customFormat="1" x14ac:dyDescent="0.2">
      <c r="A41" s="113"/>
      <c r="B41" s="113"/>
      <c r="C41" s="113"/>
      <c r="D41" s="113"/>
      <c r="E41" s="113"/>
      <c r="F41" s="113"/>
      <c r="G41" s="113"/>
      <c r="H41" s="113"/>
      <c r="I41" s="113"/>
      <c r="J41" s="113"/>
      <c r="K41" s="113"/>
      <c r="L41" s="113"/>
      <c r="M41" s="113"/>
      <c r="N41" s="113"/>
      <c r="O41" s="113"/>
      <c r="P41" s="113"/>
      <c r="Q41" s="113"/>
      <c r="R41" s="113"/>
    </row>
    <row r="42" spans="1:27" s="67" customFormat="1" x14ac:dyDescent="0.2">
      <c r="A42" s="113"/>
      <c r="B42" s="113"/>
      <c r="C42" s="113"/>
      <c r="D42" s="113"/>
      <c r="E42" s="113"/>
      <c r="F42" s="113"/>
      <c r="G42" s="113"/>
      <c r="H42" s="113"/>
      <c r="I42" s="113"/>
      <c r="J42" s="113"/>
      <c r="K42" s="113"/>
      <c r="L42" s="113"/>
      <c r="M42" s="113"/>
      <c r="N42" s="113"/>
      <c r="O42" s="113"/>
      <c r="P42" s="113"/>
      <c r="Q42" s="113"/>
      <c r="R42" s="113"/>
    </row>
    <row r="43" spans="1:27" s="67" customFormat="1" ht="15.75" hidden="1" x14ac:dyDescent="0.25">
      <c r="A43" s="70"/>
      <c r="B43" s="71"/>
      <c r="C43" s="71"/>
      <c r="D43" s="71"/>
      <c r="E43" s="71"/>
      <c r="F43" s="71"/>
      <c r="G43" s="71"/>
      <c r="H43" s="69"/>
      <c r="I43" s="69"/>
      <c r="J43" s="69"/>
      <c r="K43" s="69"/>
      <c r="L43" s="69"/>
      <c r="M43" s="69"/>
      <c r="N43" s="69"/>
      <c r="O43" s="69"/>
      <c r="P43" s="69"/>
      <c r="Q43" s="69"/>
      <c r="R43" s="72"/>
    </row>
    <row r="44" spans="1:27" s="67" customFormat="1" ht="73.5" hidden="1" customHeight="1" x14ac:dyDescent="0.2">
      <c r="A44" s="73"/>
      <c r="B44" s="74"/>
      <c r="C44" s="74"/>
      <c r="D44" s="74"/>
      <c r="E44" s="74"/>
      <c r="F44" s="74"/>
      <c r="G44" s="74"/>
      <c r="H44" s="74"/>
      <c r="I44" s="74"/>
      <c r="J44" s="74"/>
      <c r="K44" s="74"/>
      <c r="L44" s="74"/>
      <c r="M44" s="74"/>
      <c r="N44" s="74"/>
      <c r="O44" s="74"/>
      <c r="P44" s="74"/>
      <c r="Q44" s="74"/>
      <c r="R44" s="74"/>
    </row>
    <row r="45" spans="1:27" s="67" customFormat="1" ht="15.75" hidden="1" x14ac:dyDescent="0.25">
      <c r="A45" s="75" t="s">
        <v>89</v>
      </c>
      <c r="B45" s="74"/>
      <c r="C45" s="74"/>
      <c r="D45" s="74"/>
      <c r="E45" s="74"/>
      <c r="F45" s="74"/>
      <c r="G45" s="74"/>
      <c r="H45" s="74"/>
      <c r="I45" s="74"/>
      <c r="J45" s="74"/>
      <c r="K45" s="74"/>
      <c r="L45" s="74"/>
      <c r="M45" s="74"/>
      <c r="N45" s="74"/>
      <c r="O45" s="74"/>
      <c r="P45" s="74"/>
      <c r="Q45" s="74"/>
      <c r="R45" s="74"/>
    </row>
    <row r="46" spans="1:27" s="67" customFormat="1" ht="15.75" hidden="1" x14ac:dyDescent="0.2">
      <c r="A46" s="76" t="s">
        <v>90</v>
      </c>
      <c r="B46" s="74"/>
      <c r="C46" s="74"/>
      <c r="D46" s="74"/>
      <c r="E46" s="74"/>
      <c r="F46" s="74"/>
      <c r="G46" s="74"/>
      <c r="H46" s="74"/>
      <c r="I46" s="74"/>
      <c r="J46" s="74"/>
      <c r="K46" s="74"/>
      <c r="L46" s="74"/>
      <c r="M46" s="74"/>
      <c r="N46" s="74"/>
      <c r="O46" s="74"/>
      <c r="P46" s="74"/>
      <c r="Q46" s="74"/>
      <c r="R46" s="74"/>
    </row>
    <row r="47" spans="1:27" s="67" customFormat="1" ht="16.5" hidden="1" thickBot="1" x14ac:dyDescent="0.3">
      <c r="A47" s="77"/>
      <c r="B47" s="77"/>
      <c r="C47" s="77"/>
      <c r="D47" s="77"/>
      <c r="E47" s="77"/>
      <c r="F47" s="77"/>
      <c r="G47" s="77"/>
      <c r="H47" s="77"/>
      <c r="I47" s="77"/>
      <c r="J47" s="77"/>
      <c r="K47" s="77"/>
      <c r="L47" s="77"/>
      <c r="M47" s="77"/>
      <c r="N47" s="77"/>
      <c r="O47" s="77"/>
      <c r="P47" s="77"/>
      <c r="Q47" s="78"/>
      <c r="R47" s="78" t="s">
        <v>142</v>
      </c>
    </row>
    <row r="48" spans="1:27" s="67" customFormat="1" ht="48.75" hidden="1" x14ac:dyDescent="0.35">
      <c r="A48" s="79"/>
      <c r="B48" s="80" t="s">
        <v>91</v>
      </c>
      <c r="C48" s="80" t="s">
        <v>92</v>
      </c>
      <c r="D48" s="80" t="s">
        <v>93</v>
      </c>
      <c r="E48" s="80" t="s">
        <v>94</v>
      </c>
      <c r="F48" s="80" t="s">
        <v>95</v>
      </c>
      <c r="G48" s="80" t="s">
        <v>96</v>
      </c>
      <c r="H48" s="80" t="s">
        <v>97</v>
      </c>
      <c r="I48" s="80" t="s">
        <v>98</v>
      </c>
      <c r="J48" s="80" t="s">
        <v>99</v>
      </c>
      <c r="K48" s="80" t="s">
        <v>100</v>
      </c>
      <c r="L48" s="80" t="s">
        <v>101</v>
      </c>
      <c r="M48" s="80" t="s">
        <v>102</v>
      </c>
      <c r="N48" s="80"/>
      <c r="O48" s="80" t="s">
        <v>103</v>
      </c>
      <c r="P48" s="80" t="s">
        <v>104</v>
      </c>
      <c r="Q48" s="80" t="s">
        <v>35</v>
      </c>
      <c r="R48" s="80" t="s">
        <v>143</v>
      </c>
    </row>
    <row r="49" spans="1:18" s="67" customFormat="1" ht="15.75" hidden="1" x14ac:dyDescent="0.25">
      <c r="A49" s="81" t="s">
        <v>106</v>
      </c>
      <c r="B49" s="82"/>
      <c r="C49" s="82"/>
      <c r="D49" s="82"/>
      <c r="E49" s="82"/>
      <c r="F49" s="82"/>
      <c r="G49" s="82"/>
      <c r="H49" s="82"/>
      <c r="I49" s="82"/>
      <c r="J49" s="82"/>
      <c r="K49" s="82"/>
      <c r="L49" s="82"/>
      <c r="M49" s="82"/>
      <c r="N49" s="82"/>
      <c r="O49" s="82"/>
      <c r="P49" s="82"/>
      <c r="Q49" s="83"/>
      <c r="R49" s="83"/>
    </row>
    <row r="50" spans="1:18" s="67" customFormat="1" ht="15.75" hidden="1" x14ac:dyDescent="0.25">
      <c r="A50" s="84">
        <v>2001</v>
      </c>
      <c r="B50" s="85">
        <v>0.23699999999999999</v>
      </c>
      <c r="C50" s="85">
        <v>1.2E-2</v>
      </c>
      <c r="D50" s="85">
        <v>13.96</v>
      </c>
      <c r="E50" s="85">
        <v>21.405000000000001</v>
      </c>
      <c r="F50" s="85">
        <v>183.88800000000001</v>
      </c>
      <c r="G50" s="85">
        <v>297.36200000000002</v>
      </c>
      <c r="H50" s="85">
        <v>519.38499999999999</v>
      </c>
      <c r="I50" s="85">
        <v>236.00200000000001</v>
      </c>
      <c r="J50" s="85">
        <v>188.721</v>
      </c>
      <c r="K50" s="85">
        <v>242.53100000000001</v>
      </c>
      <c r="L50" s="85">
        <v>193.93</v>
      </c>
      <c r="M50" s="85">
        <v>147.726</v>
      </c>
      <c r="N50" s="85"/>
      <c r="O50" s="85">
        <v>98.91</v>
      </c>
      <c r="P50" s="85">
        <v>441.91299999999956</v>
      </c>
      <c r="Q50" s="86">
        <v>2585.982</v>
      </c>
      <c r="R50" s="87">
        <v>177.834796592652</v>
      </c>
    </row>
    <row r="51" spans="1:18" s="67" customFormat="1" ht="15.75" hidden="1" x14ac:dyDescent="0.25">
      <c r="A51" s="84">
        <v>2002</v>
      </c>
      <c r="B51" s="85">
        <v>0.1</v>
      </c>
      <c r="C51" s="85">
        <v>4.3970000000000002</v>
      </c>
      <c r="D51" s="85">
        <v>35.064999999999998</v>
      </c>
      <c r="E51" s="85">
        <v>26.212</v>
      </c>
      <c r="F51" s="85">
        <v>217.98</v>
      </c>
      <c r="G51" s="85">
        <v>272.101</v>
      </c>
      <c r="H51" s="85">
        <v>473.80799999999999</v>
      </c>
      <c r="I51" s="85">
        <v>204.84800000000001</v>
      </c>
      <c r="J51" s="85">
        <v>155.726</v>
      </c>
      <c r="K51" s="85">
        <v>201.197</v>
      </c>
      <c r="L51" s="85">
        <v>182.36799999999999</v>
      </c>
      <c r="M51" s="85">
        <v>135.249</v>
      </c>
      <c r="N51" s="85"/>
      <c r="O51" s="85">
        <v>81.777000000000001</v>
      </c>
      <c r="P51" s="85">
        <v>691.303</v>
      </c>
      <c r="Q51" s="86">
        <v>2682.1309999999999</v>
      </c>
      <c r="R51" s="87">
        <v>175.38722531529601</v>
      </c>
    </row>
    <row r="52" spans="1:18" s="67" customFormat="1" ht="15.75" hidden="1" x14ac:dyDescent="0.25">
      <c r="A52" s="84">
        <v>2003</v>
      </c>
      <c r="B52" s="85">
        <v>3.5999999999999997E-2</v>
      </c>
      <c r="C52" s="85">
        <v>6.3540000000000001</v>
      </c>
      <c r="D52" s="85">
        <v>67.692999999999998</v>
      </c>
      <c r="E52" s="85">
        <v>43.959000000000003</v>
      </c>
      <c r="F52" s="85">
        <v>260.35700000000003</v>
      </c>
      <c r="G52" s="85">
        <v>470.28199999999998</v>
      </c>
      <c r="H52" s="85">
        <v>553.28800000000001</v>
      </c>
      <c r="I52" s="85">
        <v>246.12899999999999</v>
      </c>
      <c r="J52" s="85">
        <v>216.37</v>
      </c>
      <c r="K52" s="85">
        <v>229.733</v>
      </c>
      <c r="L52" s="85">
        <v>220.108</v>
      </c>
      <c r="M52" s="85">
        <v>139.74</v>
      </c>
      <c r="N52" s="85"/>
      <c r="O52" s="85">
        <v>105.096</v>
      </c>
      <c r="P52" s="85">
        <v>86.911000000000001</v>
      </c>
      <c r="Q52" s="86">
        <v>2646.056</v>
      </c>
      <c r="R52" s="87">
        <v>172.58271336716001</v>
      </c>
    </row>
    <row r="53" spans="1:18" s="67" customFormat="1" ht="15.75" hidden="1" x14ac:dyDescent="0.25">
      <c r="A53" s="84">
        <v>2004</v>
      </c>
      <c r="B53" s="85">
        <v>0.02</v>
      </c>
      <c r="C53" s="85">
        <v>8.2550000000000008</v>
      </c>
      <c r="D53" s="85">
        <v>71.100999999999999</v>
      </c>
      <c r="E53" s="85">
        <v>83.013000000000005</v>
      </c>
      <c r="F53" s="85">
        <v>243.292</v>
      </c>
      <c r="G53" s="85">
        <v>461.14499999999998</v>
      </c>
      <c r="H53" s="85">
        <v>567.84199999999998</v>
      </c>
      <c r="I53" s="85">
        <v>229.91900000000001</v>
      </c>
      <c r="J53" s="85">
        <v>219.67500000000001</v>
      </c>
      <c r="K53" s="85">
        <v>198.28800000000001</v>
      </c>
      <c r="L53" s="85">
        <v>201.80600000000001</v>
      </c>
      <c r="M53" s="85">
        <v>127.285</v>
      </c>
      <c r="N53" s="85"/>
      <c r="O53" s="85">
        <v>110.65</v>
      </c>
      <c r="P53" s="85">
        <v>76.787999999999997</v>
      </c>
      <c r="Q53" s="86">
        <v>2599.0790000000002</v>
      </c>
      <c r="R53" s="87">
        <v>171.283244478928</v>
      </c>
    </row>
    <row r="54" spans="1:18" s="67" customFormat="1" ht="15.75" hidden="1" x14ac:dyDescent="0.25">
      <c r="A54" s="84">
        <v>2005</v>
      </c>
      <c r="B54" s="85">
        <v>1.6E-2</v>
      </c>
      <c r="C54" s="85">
        <v>16.073</v>
      </c>
      <c r="D54" s="85">
        <v>58.5</v>
      </c>
      <c r="E54" s="85">
        <v>103.131</v>
      </c>
      <c r="F54" s="85">
        <v>245.04499999999999</v>
      </c>
      <c r="G54" s="85">
        <v>381.28300000000002</v>
      </c>
      <c r="H54" s="85">
        <v>598.32100000000003</v>
      </c>
      <c r="I54" s="85">
        <v>201.95500000000001</v>
      </c>
      <c r="J54" s="85">
        <v>205.60900000000001</v>
      </c>
      <c r="K54" s="85">
        <v>205.49700000000001</v>
      </c>
      <c r="L54" s="85">
        <v>174.33</v>
      </c>
      <c r="M54" s="85">
        <v>105.703</v>
      </c>
      <c r="N54" s="85"/>
      <c r="O54" s="85">
        <v>90.540999999999997</v>
      </c>
      <c r="P54" s="85">
        <v>57.451000000000001</v>
      </c>
      <c r="Q54" s="85">
        <v>2443.4549999999999</v>
      </c>
      <c r="R54" s="85">
        <v>169.7</v>
      </c>
    </row>
    <row r="55" spans="1:18" s="67" customFormat="1" ht="15.75" hidden="1" x14ac:dyDescent="0.25">
      <c r="A55" s="88">
        <v>2006</v>
      </c>
      <c r="B55" s="85">
        <v>8.9999999999999993E-3</v>
      </c>
      <c r="C55" s="85">
        <v>42.192</v>
      </c>
      <c r="D55" s="85">
        <v>63.325000000000003</v>
      </c>
      <c r="E55" s="85">
        <v>111.60899999999999</v>
      </c>
      <c r="F55" s="85">
        <v>260.89499999999998</v>
      </c>
      <c r="G55" s="85">
        <v>337.971</v>
      </c>
      <c r="H55" s="85">
        <v>568.202</v>
      </c>
      <c r="I55" s="85">
        <v>238.893</v>
      </c>
      <c r="J55" s="85">
        <v>154.001</v>
      </c>
      <c r="K55" s="85">
        <v>180.26300000000001</v>
      </c>
      <c r="L55" s="85">
        <v>163.47300000000001</v>
      </c>
      <c r="M55" s="85">
        <v>84.864999999999995</v>
      </c>
      <c r="N55" s="85"/>
      <c r="O55" s="85">
        <v>89.715999999999994</v>
      </c>
      <c r="P55" s="85">
        <v>44.628999999999998</v>
      </c>
      <c r="Q55" s="85">
        <v>2340.0429999999997</v>
      </c>
      <c r="R55" s="85">
        <v>167.74</v>
      </c>
    </row>
    <row r="56" spans="1:18" s="67" customFormat="1" ht="15.75" hidden="1" x14ac:dyDescent="0.25">
      <c r="A56" s="89">
        <v>2007</v>
      </c>
      <c r="B56" s="85">
        <v>5.1999999999999998E-2</v>
      </c>
      <c r="C56" s="85">
        <v>54.898000000000003</v>
      </c>
      <c r="D56" s="85">
        <v>75.716999999999999</v>
      </c>
      <c r="E56" s="85">
        <v>116.389</v>
      </c>
      <c r="F56" s="85">
        <v>376.017</v>
      </c>
      <c r="G56" s="85">
        <v>294.31799999999998</v>
      </c>
      <c r="H56" s="85">
        <v>563.40499999999997</v>
      </c>
      <c r="I56" s="85">
        <v>243.07499999999999</v>
      </c>
      <c r="J56" s="85">
        <v>158.23099999999999</v>
      </c>
      <c r="K56" s="85">
        <v>197.798</v>
      </c>
      <c r="L56" s="85">
        <v>126.85899999999999</v>
      </c>
      <c r="M56" s="85">
        <v>61.823</v>
      </c>
      <c r="N56" s="85"/>
      <c r="O56" s="85">
        <v>83.206999999999994</v>
      </c>
      <c r="P56" s="85">
        <v>38.290999999999997</v>
      </c>
      <c r="Q56" s="85">
        <v>2390.08</v>
      </c>
      <c r="R56" s="85">
        <v>164.74</v>
      </c>
    </row>
    <row r="57" spans="1:18" s="67" customFormat="1" ht="15.75" hidden="1" x14ac:dyDescent="0.25">
      <c r="A57" s="89">
        <v>2008</v>
      </c>
      <c r="B57" s="85">
        <v>3.4950000000000001</v>
      </c>
      <c r="C57" s="85">
        <v>71.021000000000001</v>
      </c>
      <c r="D57" s="85">
        <v>152.18</v>
      </c>
      <c r="E57" s="85">
        <v>112.64700000000001</v>
      </c>
      <c r="F57" s="85">
        <v>384.98500000000001</v>
      </c>
      <c r="G57" s="85">
        <v>286.99700000000001</v>
      </c>
      <c r="H57" s="85">
        <v>431.697</v>
      </c>
      <c r="I57" s="85">
        <v>190.97800000000001</v>
      </c>
      <c r="J57" s="85">
        <v>129.32</v>
      </c>
      <c r="K57" s="85">
        <v>153.38800000000001</v>
      </c>
      <c r="L57" s="85">
        <v>81.552999999999997</v>
      </c>
      <c r="M57" s="85">
        <v>32.182000000000002</v>
      </c>
      <c r="N57" s="85"/>
      <c r="O57" s="85">
        <v>53.36</v>
      </c>
      <c r="P57" s="85">
        <v>28.195</v>
      </c>
      <c r="Q57" s="85">
        <v>2111.998</v>
      </c>
      <c r="R57" s="85">
        <v>158.23980193905001</v>
      </c>
    </row>
    <row r="58" spans="1:18" s="67" customFormat="1" ht="15.75" hidden="1" x14ac:dyDescent="0.25">
      <c r="A58" s="89">
        <v>2009</v>
      </c>
      <c r="B58" s="85">
        <v>17.806999999999999</v>
      </c>
      <c r="C58" s="85">
        <v>109.383</v>
      </c>
      <c r="D58" s="85">
        <v>269.21199999999999</v>
      </c>
      <c r="E58" s="85">
        <v>142.55099999999999</v>
      </c>
      <c r="F58" s="85">
        <v>377.39600000000002</v>
      </c>
      <c r="G58" s="85">
        <v>253.94399999999999</v>
      </c>
      <c r="H58" s="85">
        <v>355.35300000000001</v>
      </c>
      <c r="I58" s="85">
        <v>111.735</v>
      </c>
      <c r="J58" s="85">
        <v>107.273</v>
      </c>
      <c r="K58" s="85">
        <v>86.492000000000004</v>
      </c>
      <c r="L58" s="85">
        <v>59.868000000000002</v>
      </c>
      <c r="M58" s="85">
        <v>26.768000000000001</v>
      </c>
      <c r="N58" s="85"/>
      <c r="O58" s="85">
        <v>31.376999999999999</v>
      </c>
      <c r="P58" s="85">
        <v>19.093</v>
      </c>
      <c r="Q58" s="85">
        <v>1968.252</v>
      </c>
      <c r="R58" s="85">
        <v>149.760982557093</v>
      </c>
    </row>
    <row r="59" spans="1:18" s="67" customFormat="1" ht="15.75" hidden="1" x14ac:dyDescent="0.25">
      <c r="A59" s="89">
        <v>2010</v>
      </c>
      <c r="B59" s="85">
        <v>36.328000000000003</v>
      </c>
      <c r="C59" s="85">
        <v>137.75299999999999</v>
      </c>
      <c r="D59" s="85">
        <v>324.84899999999999</v>
      </c>
      <c r="E59" s="85">
        <v>254.32900000000001</v>
      </c>
      <c r="F59" s="85">
        <v>361.17700000000002</v>
      </c>
      <c r="G59" s="85">
        <v>217.71799999999999</v>
      </c>
      <c r="H59" s="85">
        <v>300.20100000000002</v>
      </c>
      <c r="I59" s="85">
        <v>79.209000000000003</v>
      </c>
      <c r="J59" s="85">
        <v>96.546000000000006</v>
      </c>
      <c r="K59" s="85">
        <v>76.457999999999998</v>
      </c>
      <c r="L59" s="85">
        <v>43.793999999999997</v>
      </c>
      <c r="M59" s="85">
        <v>29.963999999999999</v>
      </c>
      <c r="N59" s="85"/>
      <c r="O59" s="85">
        <v>20.855</v>
      </c>
      <c r="P59" s="85">
        <v>17.143999999999998</v>
      </c>
      <c r="Q59" s="85">
        <v>1996.325</v>
      </c>
      <c r="R59" s="85">
        <v>144.313697938693</v>
      </c>
    </row>
    <row r="60" spans="1:18" s="67" customFormat="1" ht="15.75" hidden="1" x14ac:dyDescent="0.25">
      <c r="A60" s="88">
        <v>2011</v>
      </c>
      <c r="B60" s="85">
        <v>72.897999999999996</v>
      </c>
      <c r="C60" s="85">
        <v>201.572</v>
      </c>
      <c r="D60" s="85">
        <v>316.05200000000002</v>
      </c>
      <c r="E60" s="85">
        <v>295.82</v>
      </c>
      <c r="F60" s="85">
        <v>343.24099999999999</v>
      </c>
      <c r="G60" s="85">
        <v>196.09700000000001</v>
      </c>
      <c r="H60" s="85">
        <v>218.505</v>
      </c>
      <c r="I60" s="85">
        <v>73.042000000000002</v>
      </c>
      <c r="J60" s="85">
        <v>63.695</v>
      </c>
      <c r="K60" s="85">
        <v>51.271000000000001</v>
      </c>
      <c r="L60" s="85">
        <v>21.329000000000001</v>
      </c>
      <c r="M60" s="85">
        <v>28.129000000000001</v>
      </c>
      <c r="N60" s="85"/>
      <c r="O60" s="85">
        <v>11.436</v>
      </c>
      <c r="P60" s="85">
        <v>14.324</v>
      </c>
      <c r="Q60" s="85">
        <v>1907.4110000000001</v>
      </c>
      <c r="R60" s="85">
        <v>138.16368925464101</v>
      </c>
    </row>
    <row r="61" spans="1:18" s="67" customFormat="1" ht="15.75" hidden="1" x14ac:dyDescent="0.25">
      <c r="A61" s="88">
        <v>2012</v>
      </c>
      <c r="B61" s="85">
        <v>173.22200000000001</v>
      </c>
      <c r="C61" s="85">
        <v>220.09200000000001</v>
      </c>
      <c r="D61" s="85">
        <v>350.608</v>
      </c>
      <c r="E61" s="85">
        <v>382.69299999999998</v>
      </c>
      <c r="F61" s="85">
        <v>322.84300000000002</v>
      </c>
      <c r="G61" s="85">
        <v>194.09</v>
      </c>
      <c r="H61" s="85">
        <v>155.428</v>
      </c>
      <c r="I61" s="85">
        <v>59.13</v>
      </c>
      <c r="J61" s="85">
        <v>38.558999999999997</v>
      </c>
      <c r="K61" s="85">
        <v>47.076999999999998</v>
      </c>
      <c r="L61" s="85">
        <v>18.488</v>
      </c>
      <c r="M61" s="85">
        <v>25.076000000000001</v>
      </c>
      <c r="N61" s="85"/>
      <c r="O61" s="85">
        <v>9.4920000000000009</v>
      </c>
      <c r="P61" s="85">
        <v>14.026999999999999</v>
      </c>
      <c r="Q61" s="85">
        <v>2010.825</v>
      </c>
      <c r="R61" s="85">
        <v>132.95120487901099</v>
      </c>
    </row>
    <row r="62" spans="1:18" s="67" customFormat="1" ht="15.75" hidden="1" x14ac:dyDescent="0.25">
      <c r="A62" s="84" t="s">
        <v>107</v>
      </c>
      <c r="B62" s="85">
        <v>3.5999999999999997E-2</v>
      </c>
      <c r="C62" s="85">
        <v>1.7130000000000001</v>
      </c>
      <c r="D62" s="85">
        <v>16.952000000000002</v>
      </c>
      <c r="E62" s="85">
        <v>8.9039999999999999</v>
      </c>
      <c r="F62" s="85">
        <v>75.998000000000005</v>
      </c>
      <c r="G62" s="85">
        <v>130.85300000000001</v>
      </c>
      <c r="H62" s="85">
        <v>156.43299999999999</v>
      </c>
      <c r="I62" s="85">
        <v>70.831000000000003</v>
      </c>
      <c r="J62" s="85">
        <v>58.451000000000001</v>
      </c>
      <c r="K62" s="85">
        <v>64.944999999999993</v>
      </c>
      <c r="L62" s="85">
        <v>65.010000000000005</v>
      </c>
      <c r="M62" s="85">
        <v>40.36</v>
      </c>
      <c r="N62" s="85"/>
      <c r="O62" s="85">
        <v>28.361999999999998</v>
      </c>
      <c r="P62" s="85">
        <v>18.753</v>
      </c>
      <c r="Q62" s="86">
        <v>737.601</v>
      </c>
      <c r="R62" s="87">
        <v>172.84355941729001</v>
      </c>
    </row>
    <row r="63" spans="1:18" s="67" customFormat="1" ht="15.75" hidden="1" x14ac:dyDescent="0.25">
      <c r="A63" s="84" t="s">
        <v>108</v>
      </c>
      <c r="B63" s="85">
        <v>1.2999999999999999E-2</v>
      </c>
      <c r="C63" s="85">
        <v>1.619</v>
      </c>
      <c r="D63" s="85">
        <v>16.867999999999999</v>
      </c>
      <c r="E63" s="85">
        <v>9.27</v>
      </c>
      <c r="F63" s="85">
        <v>66.503</v>
      </c>
      <c r="G63" s="85">
        <v>107.94799999999999</v>
      </c>
      <c r="H63" s="85">
        <v>133.04900000000001</v>
      </c>
      <c r="I63" s="85">
        <v>62.384</v>
      </c>
      <c r="J63" s="85">
        <v>51.37</v>
      </c>
      <c r="K63" s="85">
        <v>60.588000000000001</v>
      </c>
      <c r="L63" s="85">
        <v>54.506999999999998</v>
      </c>
      <c r="M63" s="85">
        <v>33.356000000000002</v>
      </c>
      <c r="N63" s="85"/>
      <c r="O63" s="85">
        <v>23.619</v>
      </c>
      <c r="P63" s="85">
        <v>21.56</v>
      </c>
      <c r="Q63" s="86">
        <v>642.654</v>
      </c>
      <c r="R63" s="87">
        <v>172.640790282952</v>
      </c>
    </row>
    <row r="64" spans="1:18" s="67" customFormat="1" ht="15.75" hidden="1" x14ac:dyDescent="0.25">
      <c r="A64" s="84" t="s">
        <v>109</v>
      </c>
      <c r="B64" s="85">
        <v>1.6E-2</v>
      </c>
      <c r="C64" s="85">
        <v>1.621</v>
      </c>
      <c r="D64" s="85">
        <v>19.449000000000002</v>
      </c>
      <c r="E64" s="85">
        <v>12.132999999999999</v>
      </c>
      <c r="F64" s="85">
        <v>71.594999999999999</v>
      </c>
      <c r="G64" s="85">
        <v>139.18299999999999</v>
      </c>
      <c r="H64" s="85">
        <v>152.19999999999999</v>
      </c>
      <c r="I64" s="85">
        <v>66.703000000000003</v>
      </c>
      <c r="J64" s="85">
        <v>63.398000000000003</v>
      </c>
      <c r="K64" s="85">
        <v>62.981999999999999</v>
      </c>
      <c r="L64" s="85">
        <v>60.029000000000003</v>
      </c>
      <c r="M64" s="85">
        <v>38.121000000000002</v>
      </c>
      <c r="N64" s="85"/>
      <c r="O64" s="85">
        <v>30.36</v>
      </c>
      <c r="P64" s="85">
        <v>24.986000000000001</v>
      </c>
      <c r="Q64" s="86">
        <v>742.77599999999995</v>
      </c>
      <c r="R64" s="87">
        <v>172.39062399866299</v>
      </c>
    </row>
    <row r="65" spans="1:18" s="67" customFormat="1" ht="15.75" hidden="1" x14ac:dyDescent="0.25">
      <c r="A65" s="84" t="s">
        <v>110</v>
      </c>
      <c r="B65" s="85">
        <v>0.01</v>
      </c>
      <c r="C65" s="85">
        <v>1.401</v>
      </c>
      <c r="D65" s="85">
        <v>14.423999999999999</v>
      </c>
      <c r="E65" s="85">
        <v>13.651999999999999</v>
      </c>
      <c r="F65" s="85">
        <v>46.26</v>
      </c>
      <c r="G65" s="85">
        <v>92.296999999999997</v>
      </c>
      <c r="H65" s="85">
        <v>111.604</v>
      </c>
      <c r="I65" s="85">
        <v>46.210999999999999</v>
      </c>
      <c r="J65" s="85">
        <v>43.151000000000003</v>
      </c>
      <c r="K65" s="85">
        <v>41.218000000000004</v>
      </c>
      <c r="L65" s="85">
        <v>40.569000000000003</v>
      </c>
      <c r="M65" s="85">
        <v>27.902999999999999</v>
      </c>
      <c r="N65" s="85"/>
      <c r="O65" s="85">
        <v>22.751999999999999</v>
      </c>
      <c r="P65" s="85">
        <v>21.573</v>
      </c>
      <c r="Q65" s="86">
        <v>523.02499999999998</v>
      </c>
      <c r="R65" s="87">
        <v>172.398293356094</v>
      </c>
    </row>
    <row r="66" spans="1:18" s="67" customFormat="1" ht="15.75" hidden="1" x14ac:dyDescent="0.25">
      <c r="A66" s="84" t="s">
        <v>111</v>
      </c>
      <c r="B66" s="85">
        <v>4.9000000000000002E-2</v>
      </c>
      <c r="C66" s="85">
        <v>2.4020000000000001</v>
      </c>
      <c r="D66" s="85">
        <v>21.896999999999998</v>
      </c>
      <c r="E66" s="85">
        <v>22.16</v>
      </c>
      <c r="F66" s="85">
        <v>67.641000000000005</v>
      </c>
      <c r="G66" s="85">
        <v>140.08600000000001</v>
      </c>
      <c r="H66" s="85">
        <v>164.369</v>
      </c>
      <c r="I66" s="85">
        <v>72.760999999999996</v>
      </c>
      <c r="J66" s="85">
        <v>59.965000000000003</v>
      </c>
      <c r="K66" s="85">
        <v>60.689</v>
      </c>
      <c r="L66" s="85">
        <v>58.451000000000001</v>
      </c>
      <c r="M66" s="85">
        <v>40.042999999999999</v>
      </c>
      <c r="N66" s="85"/>
      <c r="O66" s="85">
        <v>32.228000000000002</v>
      </c>
      <c r="P66" s="85">
        <v>19.5</v>
      </c>
      <c r="Q66" s="86">
        <v>762.24099999999999</v>
      </c>
      <c r="R66" s="87">
        <v>171.65007048217299</v>
      </c>
    </row>
    <row r="67" spans="1:18" s="67" customFormat="1" ht="15.75" hidden="1" x14ac:dyDescent="0.25">
      <c r="A67" s="84" t="s">
        <v>112</v>
      </c>
      <c r="B67" s="85">
        <v>8.9999999999999993E-3</v>
      </c>
      <c r="C67" s="85">
        <v>1.911</v>
      </c>
      <c r="D67" s="85">
        <v>15.826000000000001</v>
      </c>
      <c r="E67" s="85">
        <v>16.88</v>
      </c>
      <c r="F67" s="85">
        <v>54.014000000000003</v>
      </c>
      <c r="G67" s="85">
        <v>110.398</v>
      </c>
      <c r="H67" s="85">
        <v>140.376</v>
      </c>
      <c r="I67" s="85">
        <v>54.878</v>
      </c>
      <c r="J67" s="85">
        <v>54.171999999999997</v>
      </c>
      <c r="K67" s="85">
        <v>49.506999999999998</v>
      </c>
      <c r="L67" s="85">
        <v>50.304000000000002</v>
      </c>
      <c r="M67" s="85">
        <v>32.219000000000001</v>
      </c>
      <c r="N67" s="85"/>
      <c r="O67" s="85">
        <v>29.151</v>
      </c>
      <c r="P67" s="85">
        <v>20.204999999999998</v>
      </c>
      <c r="Q67" s="86">
        <v>629.85</v>
      </c>
      <c r="R67" s="87">
        <v>172.62610371609699</v>
      </c>
    </row>
    <row r="68" spans="1:18" s="67" customFormat="1" ht="15.75" hidden="1" x14ac:dyDescent="0.25">
      <c r="A68" s="84" t="s">
        <v>113</v>
      </c>
      <c r="B68" s="85">
        <v>1.0999999999999999E-2</v>
      </c>
      <c r="C68" s="85">
        <v>2.4710000000000001</v>
      </c>
      <c r="D68" s="85">
        <v>20.768999999999998</v>
      </c>
      <c r="E68" s="85">
        <v>24.702000000000002</v>
      </c>
      <c r="F68" s="85">
        <v>71.5</v>
      </c>
      <c r="G68" s="85">
        <v>127.958</v>
      </c>
      <c r="H68" s="85">
        <v>153.25700000000001</v>
      </c>
      <c r="I68" s="85">
        <v>62.3</v>
      </c>
      <c r="J68" s="85">
        <v>61.402000000000001</v>
      </c>
      <c r="K68" s="85">
        <v>48.984999999999999</v>
      </c>
      <c r="L68" s="85">
        <v>55.39</v>
      </c>
      <c r="M68" s="85">
        <v>32.152000000000001</v>
      </c>
      <c r="N68" s="85"/>
      <c r="O68" s="85">
        <v>29.315000000000001</v>
      </c>
      <c r="P68" s="85">
        <v>19.925000000000001</v>
      </c>
      <c r="Q68" s="86">
        <v>710.13699999999994</v>
      </c>
      <c r="R68" s="87">
        <v>170.151020266237</v>
      </c>
    </row>
    <row r="69" spans="1:18" s="67" customFormat="1" ht="15.75" hidden="1" x14ac:dyDescent="0.25">
      <c r="A69" s="84" t="s">
        <v>114</v>
      </c>
      <c r="B69" s="85">
        <v>4.1000000000000002E-2</v>
      </c>
      <c r="C69" s="85">
        <v>1.4710000000000001</v>
      </c>
      <c r="D69" s="85">
        <v>12.609</v>
      </c>
      <c r="E69" s="85">
        <v>19.271000000000001</v>
      </c>
      <c r="F69" s="85">
        <v>50.137999999999998</v>
      </c>
      <c r="G69" s="85">
        <v>82.700999999999993</v>
      </c>
      <c r="H69" s="85">
        <v>109.83799999999999</v>
      </c>
      <c r="I69" s="85">
        <v>39.979999999999997</v>
      </c>
      <c r="J69" s="85">
        <v>44.136000000000003</v>
      </c>
      <c r="K69" s="85">
        <v>39.110999999999997</v>
      </c>
      <c r="L69" s="85">
        <v>37.662999999999997</v>
      </c>
      <c r="M69" s="85">
        <v>22.867999999999999</v>
      </c>
      <c r="N69" s="85"/>
      <c r="O69" s="85">
        <v>19.956</v>
      </c>
      <c r="P69" s="85">
        <v>17.068000000000001</v>
      </c>
      <c r="Q69" s="86">
        <v>496.851</v>
      </c>
      <c r="R69" s="87">
        <v>170.60579470302201</v>
      </c>
    </row>
    <row r="70" spans="1:18" s="67" customFormat="1" ht="15.75" hidden="1" x14ac:dyDescent="0.25">
      <c r="A70" s="84" t="s">
        <v>115</v>
      </c>
      <c r="B70" s="85">
        <v>3.4000000000000002E-2</v>
      </c>
      <c r="C70" s="85">
        <v>2.7240000000000002</v>
      </c>
      <c r="D70" s="85">
        <v>17.850999999999999</v>
      </c>
      <c r="E70" s="85">
        <v>25.92</v>
      </c>
      <c r="F70" s="85">
        <v>71.16</v>
      </c>
      <c r="G70" s="85">
        <v>110.149</v>
      </c>
      <c r="H70" s="85">
        <v>175.68700000000001</v>
      </c>
      <c r="I70" s="85">
        <v>62.44</v>
      </c>
      <c r="J70" s="85">
        <v>60.454000000000001</v>
      </c>
      <c r="K70" s="85">
        <v>53.451999999999998</v>
      </c>
      <c r="L70" s="85">
        <v>48.371000000000002</v>
      </c>
      <c r="M70" s="85">
        <v>31.448</v>
      </c>
      <c r="N70" s="85"/>
      <c r="O70" s="85">
        <v>24.608000000000001</v>
      </c>
      <c r="P70" s="85">
        <v>13.603999999999999</v>
      </c>
      <c r="Q70" s="86">
        <v>697.90200000000004</v>
      </c>
      <c r="R70" s="87">
        <v>169.47490859245499</v>
      </c>
    </row>
    <row r="71" spans="1:18" s="67" customFormat="1" ht="15.75" hidden="1" x14ac:dyDescent="0.25">
      <c r="A71" s="84" t="s">
        <v>116</v>
      </c>
      <c r="B71" s="85">
        <v>6.3E-2</v>
      </c>
      <c r="C71" s="85">
        <v>3.165</v>
      </c>
      <c r="D71" s="85">
        <v>13.294</v>
      </c>
      <c r="E71" s="85">
        <v>23.501999999999999</v>
      </c>
      <c r="F71" s="85">
        <v>60.890999999999998</v>
      </c>
      <c r="G71" s="85">
        <v>90.757999999999996</v>
      </c>
      <c r="H71" s="85">
        <v>143.72999999999999</v>
      </c>
      <c r="I71" s="85">
        <v>45.427</v>
      </c>
      <c r="J71" s="85">
        <v>51.832000000000001</v>
      </c>
      <c r="K71" s="85">
        <v>53.067</v>
      </c>
      <c r="L71" s="85">
        <v>43.71</v>
      </c>
      <c r="M71" s="85">
        <v>27.048999999999999</v>
      </c>
      <c r="N71" s="85"/>
      <c r="O71" s="85">
        <v>22.268999999999998</v>
      </c>
      <c r="P71" s="85">
        <v>15.667</v>
      </c>
      <c r="Q71" s="86">
        <v>594.42399999999998</v>
      </c>
      <c r="R71" s="87">
        <v>170.44508835314301</v>
      </c>
    </row>
    <row r="72" spans="1:18" s="67" customFormat="1" ht="15.75" hidden="1" x14ac:dyDescent="0.25">
      <c r="A72" s="84" t="s">
        <v>117</v>
      </c>
      <c r="B72" s="85">
        <v>6.5000000000000002E-2</v>
      </c>
      <c r="C72" s="85">
        <v>5.5119999999999996</v>
      </c>
      <c r="D72" s="85">
        <v>16.971</v>
      </c>
      <c r="E72" s="85">
        <v>29.334</v>
      </c>
      <c r="F72" s="85">
        <v>70.105000000000004</v>
      </c>
      <c r="G72" s="85">
        <v>114.68</v>
      </c>
      <c r="H72" s="85">
        <v>159.37799999999999</v>
      </c>
      <c r="I72" s="85">
        <v>53.67</v>
      </c>
      <c r="J72" s="85">
        <v>54.850999999999999</v>
      </c>
      <c r="K72" s="85">
        <v>55.436999999999998</v>
      </c>
      <c r="L72" s="85">
        <v>48.091999999999999</v>
      </c>
      <c r="M72" s="85">
        <v>28.093</v>
      </c>
      <c r="N72" s="85"/>
      <c r="O72" s="85">
        <v>25.163</v>
      </c>
      <c r="P72" s="85">
        <v>15.863</v>
      </c>
      <c r="Q72" s="86">
        <v>677.21400000000006</v>
      </c>
      <c r="R72" s="87">
        <v>168.92474495389001</v>
      </c>
    </row>
    <row r="73" spans="1:18" s="67" customFormat="1" ht="15.75" hidden="1" x14ac:dyDescent="0.25">
      <c r="A73" s="84" t="s">
        <v>118</v>
      </c>
      <c r="B73" s="85">
        <v>7.6999999999999999E-2</v>
      </c>
      <c r="C73" s="85">
        <v>4.6719999999999997</v>
      </c>
      <c r="D73" s="85">
        <v>10.382</v>
      </c>
      <c r="E73" s="85">
        <v>24.373000000000001</v>
      </c>
      <c r="F73" s="85">
        <v>42.889000000000003</v>
      </c>
      <c r="G73" s="85">
        <v>65.694999999999993</v>
      </c>
      <c r="H73" s="85">
        <v>119.52500000000001</v>
      </c>
      <c r="I73" s="85">
        <v>40.418999999999997</v>
      </c>
      <c r="J73" s="85">
        <v>38.472000000000001</v>
      </c>
      <c r="K73" s="85">
        <v>43.542000000000002</v>
      </c>
      <c r="L73" s="85">
        <v>34.159999999999997</v>
      </c>
      <c r="M73" s="85">
        <v>19.114999999999998</v>
      </c>
      <c r="N73" s="85"/>
      <c r="O73" s="85">
        <v>18.5</v>
      </c>
      <c r="P73" s="85">
        <v>12.093999999999999</v>
      </c>
      <c r="Q73" s="86">
        <v>473.91500000000002</v>
      </c>
      <c r="R73" s="87">
        <v>170.11746109423299</v>
      </c>
    </row>
    <row r="74" spans="1:18" s="67" customFormat="1" ht="15.75" hidden="1" x14ac:dyDescent="0.25">
      <c r="A74" s="84" t="s">
        <v>119</v>
      </c>
      <c r="B74" s="85">
        <v>0.11899999999999999</v>
      </c>
      <c r="C74" s="85">
        <v>10.644</v>
      </c>
      <c r="D74" s="85">
        <v>17.349</v>
      </c>
      <c r="E74" s="85">
        <v>33.301000000000002</v>
      </c>
      <c r="F74" s="85">
        <v>65.391999999999996</v>
      </c>
      <c r="G74" s="85">
        <v>99.397999999999996</v>
      </c>
      <c r="H74" s="85">
        <v>167.84299999999999</v>
      </c>
      <c r="I74" s="85">
        <v>62.695</v>
      </c>
      <c r="J74" s="85">
        <v>42.378</v>
      </c>
      <c r="K74" s="85">
        <v>51.929000000000002</v>
      </c>
      <c r="L74" s="85">
        <v>48.396000000000001</v>
      </c>
      <c r="M74" s="85">
        <v>25.637</v>
      </c>
      <c r="N74" s="85"/>
      <c r="O74" s="85">
        <v>26.254999999999999</v>
      </c>
      <c r="P74" s="85">
        <v>10.439</v>
      </c>
      <c r="Q74" s="86">
        <v>661.77499999999998</v>
      </c>
      <c r="R74" s="87">
        <v>168.40520100224799</v>
      </c>
    </row>
    <row r="75" spans="1:18" s="67" customFormat="1" ht="15.75" hidden="1" x14ac:dyDescent="0.25">
      <c r="A75" s="84" t="s">
        <v>120</v>
      </c>
      <c r="B75" s="85">
        <v>8.3000000000000004E-2</v>
      </c>
      <c r="C75" s="85">
        <v>9.5690000000000008</v>
      </c>
      <c r="D75" s="85">
        <v>13.417</v>
      </c>
      <c r="E75" s="85">
        <v>28.015000000000001</v>
      </c>
      <c r="F75" s="85">
        <v>63.042000000000002</v>
      </c>
      <c r="G75" s="85">
        <v>78.600999999999999</v>
      </c>
      <c r="H75" s="85">
        <v>138.446</v>
      </c>
      <c r="I75" s="85">
        <v>61.408000000000001</v>
      </c>
      <c r="J75" s="85">
        <v>36.655999999999999</v>
      </c>
      <c r="K75" s="85">
        <v>44.658999999999999</v>
      </c>
      <c r="L75" s="85">
        <v>41.853999999999999</v>
      </c>
      <c r="M75" s="85">
        <v>21.555</v>
      </c>
      <c r="N75" s="85"/>
      <c r="O75" s="85">
        <v>20.72</v>
      </c>
      <c r="P75" s="85">
        <v>11.865</v>
      </c>
      <c r="Q75" s="86">
        <v>569.89</v>
      </c>
      <c r="R75" s="87">
        <v>168.149758523364</v>
      </c>
    </row>
    <row r="76" spans="1:18" s="67" customFormat="1" ht="15.75" hidden="1" x14ac:dyDescent="0.25">
      <c r="A76" s="84" t="s">
        <v>121</v>
      </c>
      <c r="B76" s="85">
        <v>9.0999999999999998E-2</v>
      </c>
      <c r="C76" s="85">
        <v>13.252000000000001</v>
      </c>
      <c r="D76" s="85">
        <v>19.838000000000001</v>
      </c>
      <c r="E76" s="85">
        <v>30.934000000000001</v>
      </c>
      <c r="F76" s="85">
        <v>76.543999999999997</v>
      </c>
      <c r="G76" s="85">
        <v>96.882000000000005</v>
      </c>
      <c r="H76" s="85">
        <v>161.578</v>
      </c>
      <c r="I76" s="85">
        <v>69.504000000000005</v>
      </c>
      <c r="J76" s="85">
        <v>43.792999999999999</v>
      </c>
      <c r="K76" s="85">
        <v>47.353999999999999</v>
      </c>
      <c r="L76" s="85">
        <v>44.44</v>
      </c>
      <c r="M76" s="85">
        <v>22.437000000000001</v>
      </c>
      <c r="N76" s="85"/>
      <c r="O76" s="85">
        <v>23.751999999999999</v>
      </c>
      <c r="P76" s="85">
        <v>11.988</v>
      </c>
      <c r="Q76" s="86">
        <v>662.38699999999994</v>
      </c>
      <c r="R76" s="87">
        <v>166.50387531346101</v>
      </c>
    </row>
    <row r="77" spans="1:18" s="67" customFormat="1" ht="15.75" hidden="1" x14ac:dyDescent="0.25">
      <c r="A77" s="84" t="s">
        <v>122</v>
      </c>
      <c r="B77" s="85">
        <v>3.6999999999999998E-2</v>
      </c>
      <c r="C77" s="85">
        <v>8.7270000000000003</v>
      </c>
      <c r="D77" s="85">
        <v>12.721</v>
      </c>
      <c r="E77" s="85">
        <v>19.359000000000002</v>
      </c>
      <c r="F77" s="85">
        <v>55.917999999999999</v>
      </c>
      <c r="G77" s="85">
        <v>63.09</v>
      </c>
      <c r="H77" s="85">
        <v>100.33499999999999</v>
      </c>
      <c r="I77" s="85">
        <v>45.286000000000001</v>
      </c>
      <c r="J77" s="85">
        <v>31.173999999999999</v>
      </c>
      <c r="K77" s="85">
        <v>36.322000000000003</v>
      </c>
      <c r="L77" s="85">
        <v>28.788</v>
      </c>
      <c r="M77" s="85">
        <v>15.239000000000001</v>
      </c>
      <c r="N77" s="85"/>
      <c r="O77" s="85">
        <v>18.98</v>
      </c>
      <c r="P77" s="85">
        <v>10.015000000000001</v>
      </c>
      <c r="Q77" s="86">
        <v>445.99099999999999</v>
      </c>
      <c r="R77" s="87">
        <v>167.95894728150199</v>
      </c>
    </row>
    <row r="78" spans="1:18" s="67" customFormat="1" ht="15.75" hidden="1" x14ac:dyDescent="0.25">
      <c r="A78" s="84" t="s">
        <v>123</v>
      </c>
      <c r="B78" s="85">
        <v>0.10299999999999999</v>
      </c>
      <c r="C78" s="85">
        <v>14.858000000000001</v>
      </c>
      <c r="D78" s="85">
        <v>17.957999999999998</v>
      </c>
      <c r="E78" s="85">
        <v>28.497</v>
      </c>
      <c r="F78" s="85">
        <v>101.587</v>
      </c>
      <c r="G78" s="85">
        <v>88.387</v>
      </c>
      <c r="H78" s="85">
        <v>171.86500000000001</v>
      </c>
      <c r="I78" s="85">
        <v>67.647000000000006</v>
      </c>
      <c r="J78" s="85">
        <v>43.204000000000001</v>
      </c>
      <c r="K78" s="85">
        <v>54.25</v>
      </c>
      <c r="L78" s="85">
        <v>38.045999999999999</v>
      </c>
      <c r="M78" s="85">
        <v>17.768999999999998</v>
      </c>
      <c r="N78" s="85"/>
      <c r="O78" s="85">
        <v>25.431999999999999</v>
      </c>
      <c r="P78" s="85">
        <v>8.4030000000000005</v>
      </c>
      <c r="Q78" s="86">
        <v>678.00599999999997</v>
      </c>
      <c r="R78" s="87">
        <v>165.53211380474701</v>
      </c>
    </row>
    <row r="79" spans="1:18" s="67" customFormat="1" ht="15.75" hidden="1" x14ac:dyDescent="0.25">
      <c r="A79" s="84" t="s">
        <v>124</v>
      </c>
      <c r="B79" s="85">
        <v>0.20100000000000001</v>
      </c>
      <c r="C79" s="85">
        <v>12.622999999999999</v>
      </c>
      <c r="D79" s="85">
        <v>16.829999999999998</v>
      </c>
      <c r="E79" s="85">
        <v>24.488</v>
      </c>
      <c r="F79" s="85">
        <v>89.435000000000002</v>
      </c>
      <c r="G79" s="85">
        <v>66.682000000000002</v>
      </c>
      <c r="H79" s="85">
        <v>135.887</v>
      </c>
      <c r="I79" s="85">
        <v>60.753</v>
      </c>
      <c r="J79" s="85">
        <v>40.887999999999998</v>
      </c>
      <c r="K79" s="85">
        <v>48.399000000000001</v>
      </c>
      <c r="L79" s="85">
        <v>31.466999999999999</v>
      </c>
      <c r="M79" s="85">
        <v>15.847</v>
      </c>
      <c r="N79" s="85"/>
      <c r="O79" s="85">
        <v>19.847999999999999</v>
      </c>
      <c r="P79" s="85">
        <v>9.9139999999999997</v>
      </c>
      <c r="Q79" s="86">
        <v>573.26199999999994</v>
      </c>
      <c r="R79" s="87">
        <v>165.64966770095899</v>
      </c>
    </row>
    <row r="80" spans="1:18" s="67" customFormat="1" ht="15.75" hidden="1" x14ac:dyDescent="0.25">
      <c r="A80" s="84" t="s">
        <v>125</v>
      </c>
      <c r="B80" s="85">
        <v>9.7000000000000003E-2</v>
      </c>
      <c r="C80" s="85">
        <v>15.805</v>
      </c>
      <c r="D80" s="85">
        <v>22.088000000000001</v>
      </c>
      <c r="E80" s="85">
        <v>35.386000000000003</v>
      </c>
      <c r="F80" s="85">
        <v>110.07299999999999</v>
      </c>
      <c r="G80" s="85">
        <v>82.600999999999999</v>
      </c>
      <c r="H80" s="85">
        <v>153.80799999999999</v>
      </c>
      <c r="I80" s="85">
        <v>67.242000000000004</v>
      </c>
      <c r="J80" s="85">
        <v>43.274000000000001</v>
      </c>
      <c r="K80" s="85">
        <v>55.616</v>
      </c>
      <c r="L80" s="85">
        <v>34.286999999999999</v>
      </c>
      <c r="M80" s="85">
        <v>16.745000000000001</v>
      </c>
      <c r="N80" s="85"/>
      <c r="O80" s="85">
        <v>22.972999999999999</v>
      </c>
      <c r="P80" s="85">
        <v>10.632</v>
      </c>
      <c r="Q80" s="86">
        <v>670.62699999999995</v>
      </c>
      <c r="R80" s="87">
        <v>164.06078833930599</v>
      </c>
    </row>
    <row r="81" spans="1:18" s="67" customFormat="1" ht="15.75" hidden="1" x14ac:dyDescent="0.25">
      <c r="A81" s="84" t="s">
        <v>126</v>
      </c>
      <c r="B81" s="85">
        <v>0.10100000000000001</v>
      </c>
      <c r="C81" s="85">
        <v>11.612</v>
      </c>
      <c r="D81" s="85">
        <v>18.838000000000001</v>
      </c>
      <c r="E81" s="85">
        <v>28.018000000000001</v>
      </c>
      <c r="F81" s="85">
        <v>74.921999999999997</v>
      </c>
      <c r="G81" s="85">
        <v>56.646999999999998</v>
      </c>
      <c r="H81" s="85">
        <v>101.843</v>
      </c>
      <c r="I81" s="85">
        <v>47.433999999999997</v>
      </c>
      <c r="J81" s="85">
        <v>30.866</v>
      </c>
      <c r="K81" s="85">
        <v>39.531999999999996</v>
      </c>
      <c r="L81" s="85">
        <v>23.061</v>
      </c>
      <c r="M81" s="85">
        <v>11.462999999999999</v>
      </c>
      <c r="N81" s="85"/>
      <c r="O81" s="85">
        <v>14.956</v>
      </c>
      <c r="P81" s="85">
        <v>8.8919999999999995</v>
      </c>
      <c r="Q81" s="86">
        <v>468.185</v>
      </c>
      <c r="R81" s="87">
        <v>163.29226223783101</v>
      </c>
    </row>
    <row r="82" spans="1:18" s="67" customFormat="1" ht="15.75" hidden="1" x14ac:dyDescent="0.25">
      <c r="A82" s="84" t="s">
        <v>127</v>
      </c>
      <c r="B82" s="85">
        <v>0.46200000000000002</v>
      </c>
      <c r="C82" s="85">
        <v>19.201000000000001</v>
      </c>
      <c r="D82" s="85">
        <v>36.927999999999997</v>
      </c>
      <c r="E82" s="85">
        <v>35.024999999999999</v>
      </c>
      <c r="F82" s="85">
        <v>119.61</v>
      </c>
      <c r="G82" s="85">
        <v>90.188999999999993</v>
      </c>
      <c r="H82" s="85">
        <v>143.85300000000001</v>
      </c>
      <c r="I82" s="85">
        <v>68.617999999999995</v>
      </c>
      <c r="J82" s="85">
        <v>40.234999999999999</v>
      </c>
      <c r="K82" s="85">
        <v>51.832999999999998</v>
      </c>
      <c r="L82" s="85">
        <v>29.082999999999998</v>
      </c>
      <c r="M82" s="85">
        <v>12.734</v>
      </c>
      <c r="N82" s="85"/>
      <c r="O82" s="85">
        <v>19.902000000000001</v>
      </c>
      <c r="P82" s="85">
        <v>7.492</v>
      </c>
      <c r="Q82" s="86">
        <v>675.16499999999996</v>
      </c>
      <c r="R82" s="87">
        <v>160.76876255292601</v>
      </c>
    </row>
    <row r="83" spans="1:18" s="67" customFormat="1" ht="15.75" hidden="1" x14ac:dyDescent="0.25">
      <c r="A83" s="84" t="s">
        <v>128</v>
      </c>
      <c r="B83" s="85">
        <v>1.18</v>
      </c>
      <c r="C83" s="85">
        <v>16.587</v>
      </c>
      <c r="D83" s="85">
        <v>41.075000000000003</v>
      </c>
      <c r="E83" s="85">
        <v>29.152000000000001</v>
      </c>
      <c r="F83" s="85">
        <v>97.119</v>
      </c>
      <c r="G83" s="85">
        <v>73.231999999999999</v>
      </c>
      <c r="H83" s="85">
        <v>112.819</v>
      </c>
      <c r="I83" s="85">
        <v>51.86</v>
      </c>
      <c r="J83" s="85">
        <v>36.713999999999999</v>
      </c>
      <c r="K83" s="85">
        <v>43.036000000000001</v>
      </c>
      <c r="L83" s="85">
        <v>22.285</v>
      </c>
      <c r="M83" s="85">
        <v>8.4740000000000002</v>
      </c>
      <c r="N83" s="85"/>
      <c r="O83" s="85">
        <v>15.247999999999999</v>
      </c>
      <c r="P83" s="85">
        <v>7.7350000000000003</v>
      </c>
      <c r="Q83" s="86">
        <v>556.51599999999996</v>
      </c>
      <c r="R83" s="87">
        <v>159.31027313263399</v>
      </c>
    </row>
    <row r="84" spans="1:18" s="67" customFormat="1" ht="15.75" hidden="1" x14ac:dyDescent="0.25">
      <c r="A84" s="84" t="s">
        <v>129</v>
      </c>
      <c r="B84" s="85">
        <v>1.149</v>
      </c>
      <c r="C84" s="85">
        <v>21.038</v>
      </c>
      <c r="D84" s="85">
        <v>45.529000000000003</v>
      </c>
      <c r="E84" s="85">
        <v>29.308</v>
      </c>
      <c r="F84" s="85">
        <v>101.04300000000001</v>
      </c>
      <c r="G84" s="85">
        <v>79.575000000000003</v>
      </c>
      <c r="H84" s="85">
        <v>105.32899999999999</v>
      </c>
      <c r="I84" s="85">
        <v>44.488</v>
      </c>
      <c r="J84" s="85">
        <v>32.549999999999997</v>
      </c>
      <c r="K84" s="85">
        <v>37.296999999999997</v>
      </c>
      <c r="L84" s="85">
        <v>19.471</v>
      </c>
      <c r="M84" s="85">
        <v>6.2430000000000003</v>
      </c>
      <c r="N84" s="85"/>
      <c r="O84" s="85">
        <v>11.888</v>
      </c>
      <c r="P84" s="85">
        <v>7.22</v>
      </c>
      <c r="Q84" s="86">
        <v>542.12800000000004</v>
      </c>
      <c r="R84" s="87">
        <v>156.02572778870399</v>
      </c>
    </row>
    <row r="85" spans="1:18" s="67" customFormat="1" ht="15.75" hidden="1" x14ac:dyDescent="0.25">
      <c r="A85" s="84" t="s">
        <v>130</v>
      </c>
      <c r="B85" s="85">
        <v>0.92200000000000004</v>
      </c>
      <c r="C85" s="85">
        <v>14.195</v>
      </c>
      <c r="D85" s="85">
        <v>28.649000000000001</v>
      </c>
      <c r="E85" s="85">
        <v>19.161999999999999</v>
      </c>
      <c r="F85" s="85">
        <v>67.212000000000003</v>
      </c>
      <c r="G85" s="85">
        <v>44.000999999999998</v>
      </c>
      <c r="H85" s="85">
        <v>69.694999999999993</v>
      </c>
      <c r="I85" s="85">
        <v>26.009</v>
      </c>
      <c r="J85" s="85">
        <v>19.821000000000002</v>
      </c>
      <c r="K85" s="85">
        <v>21.222000000000001</v>
      </c>
      <c r="L85" s="85">
        <v>10.717000000000001</v>
      </c>
      <c r="M85" s="85">
        <v>4.7329999999999997</v>
      </c>
      <c r="N85" s="85"/>
      <c r="O85" s="85">
        <v>6.3209999999999997</v>
      </c>
      <c r="P85" s="85">
        <v>5.53</v>
      </c>
      <c r="Q85" s="86">
        <v>338.18900000000002</v>
      </c>
      <c r="R85" s="87">
        <v>154.854631920375</v>
      </c>
    </row>
    <row r="86" spans="1:18" s="67" customFormat="1" ht="15.75" hidden="1" x14ac:dyDescent="0.25">
      <c r="A86" s="84" t="s">
        <v>131</v>
      </c>
      <c r="B86" s="85">
        <v>2.4830000000000001</v>
      </c>
      <c r="C86" s="85">
        <v>26.57</v>
      </c>
      <c r="D86" s="85">
        <v>51.09</v>
      </c>
      <c r="E86" s="85">
        <v>29.504999999999999</v>
      </c>
      <c r="F86" s="85">
        <v>88.009</v>
      </c>
      <c r="G86" s="85">
        <v>58.040999999999997</v>
      </c>
      <c r="H86" s="85">
        <v>89.322000000000003</v>
      </c>
      <c r="I86" s="85">
        <v>32.790999999999997</v>
      </c>
      <c r="J86" s="85">
        <v>28.349</v>
      </c>
      <c r="K86" s="85">
        <v>28.460999999999999</v>
      </c>
      <c r="L86" s="85">
        <v>16.526</v>
      </c>
      <c r="M86" s="85">
        <v>6.4539999999999997</v>
      </c>
      <c r="N86" s="85"/>
      <c r="O86" s="85">
        <v>10.305</v>
      </c>
      <c r="P86" s="85">
        <v>4.3979999999999997</v>
      </c>
      <c r="Q86" s="86">
        <v>472.30399999999997</v>
      </c>
      <c r="R86" s="87">
        <v>153.54664825841101</v>
      </c>
    </row>
    <row r="87" spans="1:18" s="67" customFormat="1" ht="15.75" hidden="1" x14ac:dyDescent="0.25">
      <c r="A87" s="84" t="s">
        <v>132</v>
      </c>
      <c r="B87" s="85">
        <v>3.03</v>
      </c>
      <c r="C87" s="85">
        <v>23.576000000000001</v>
      </c>
      <c r="D87" s="85">
        <v>54.906999999999996</v>
      </c>
      <c r="E87" s="85">
        <v>29.975999999999999</v>
      </c>
      <c r="F87" s="85">
        <v>82.105000000000004</v>
      </c>
      <c r="G87" s="85">
        <v>53.968000000000004</v>
      </c>
      <c r="H87" s="85">
        <v>82.887</v>
      </c>
      <c r="I87" s="85">
        <v>27.314</v>
      </c>
      <c r="J87" s="85">
        <v>26.251999999999999</v>
      </c>
      <c r="K87" s="85">
        <v>20.952999999999999</v>
      </c>
      <c r="L87" s="85">
        <v>14.585000000000001</v>
      </c>
      <c r="M87" s="85">
        <v>5.0960000000000001</v>
      </c>
      <c r="N87" s="85"/>
      <c r="O87" s="85">
        <v>8.3510000000000009</v>
      </c>
      <c r="P87" s="85">
        <v>5.024</v>
      </c>
      <c r="Q87" s="86">
        <v>438.024</v>
      </c>
      <c r="R87" s="87">
        <v>151.47989838337199</v>
      </c>
    </row>
    <row r="88" spans="1:18" s="67" customFormat="1" ht="15.75" hidden="1" x14ac:dyDescent="0.25">
      <c r="A88" s="84" t="s">
        <v>133</v>
      </c>
      <c r="B88" s="85">
        <v>7.4989999999999997</v>
      </c>
      <c r="C88" s="85">
        <v>31.942</v>
      </c>
      <c r="D88" s="85">
        <v>89.807000000000002</v>
      </c>
      <c r="E88" s="85">
        <v>44.957000000000001</v>
      </c>
      <c r="F88" s="85">
        <v>116.307</v>
      </c>
      <c r="G88" s="85">
        <v>78.578000000000003</v>
      </c>
      <c r="H88" s="85">
        <v>100.032</v>
      </c>
      <c r="I88" s="85">
        <v>28.997</v>
      </c>
      <c r="J88" s="85">
        <v>29.149000000000001</v>
      </c>
      <c r="K88" s="85">
        <v>21.283999999999999</v>
      </c>
      <c r="L88" s="85">
        <v>16.282</v>
      </c>
      <c r="M88" s="85">
        <v>7.48</v>
      </c>
      <c r="N88" s="85"/>
      <c r="O88" s="85">
        <v>7.3710000000000004</v>
      </c>
      <c r="P88" s="85">
        <v>5.1719999999999997</v>
      </c>
      <c r="Q88" s="86">
        <v>584.85699999999997</v>
      </c>
      <c r="R88" s="87">
        <v>147.418734312601</v>
      </c>
    </row>
    <row r="89" spans="1:18" s="67" customFormat="1" ht="15.75" hidden="1" x14ac:dyDescent="0.25">
      <c r="A89" s="84" t="s">
        <v>134</v>
      </c>
      <c r="B89" s="85">
        <v>4.9749999999999996</v>
      </c>
      <c r="C89" s="85">
        <v>27.294</v>
      </c>
      <c r="D89" s="85">
        <v>73.409000000000006</v>
      </c>
      <c r="E89" s="85">
        <v>38.113</v>
      </c>
      <c r="F89" s="85">
        <v>90.974999999999994</v>
      </c>
      <c r="G89" s="85">
        <v>63.354999999999997</v>
      </c>
      <c r="H89" s="85">
        <v>83.111999999999995</v>
      </c>
      <c r="I89" s="85">
        <v>22.632999999999999</v>
      </c>
      <c r="J89" s="85">
        <v>23.523</v>
      </c>
      <c r="K89" s="85">
        <v>15.794</v>
      </c>
      <c r="L89" s="85">
        <v>12.474</v>
      </c>
      <c r="M89" s="85">
        <v>7.74</v>
      </c>
      <c r="N89" s="85"/>
      <c r="O89" s="85">
        <v>5.35</v>
      </c>
      <c r="P89" s="85">
        <v>4.32</v>
      </c>
      <c r="Q89" s="86">
        <v>473.06700000000001</v>
      </c>
      <c r="R89" s="87">
        <v>147.233776429502</v>
      </c>
    </row>
    <row r="90" spans="1:18" s="67" customFormat="1" ht="15.75" hidden="1" x14ac:dyDescent="0.25">
      <c r="A90" s="84" t="s">
        <v>61</v>
      </c>
      <c r="B90" s="85">
        <v>8.3149999999999995</v>
      </c>
      <c r="C90" s="85">
        <v>36.252000000000002</v>
      </c>
      <c r="D90" s="85">
        <v>101.70699999999999</v>
      </c>
      <c r="E90" s="85">
        <v>71.186999999999998</v>
      </c>
      <c r="F90" s="85">
        <v>108.334</v>
      </c>
      <c r="G90" s="85">
        <v>66.251000000000005</v>
      </c>
      <c r="H90" s="85">
        <v>94.146000000000001</v>
      </c>
      <c r="I90" s="85">
        <v>26.077999999999999</v>
      </c>
      <c r="J90" s="85">
        <v>28.510999999999999</v>
      </c>
      <c r="K90" s="85">
        <v>20.335999999999999</v>
      </c>
      <c r="L90" s="85">
        <v>15.843</v>
      </c>
      <c r="M90" s="85">
        <v>9.8230000000000004</v>
      </c>
      <c r="N90" s="85"/>
      <c r="O90" s="85">
        <v>7.0330000000000004</v>
      </c>
      <c r="P90" s="85">
        <v>3.7250000000000001</v>
      </c>
      <c r="Q90" s="86">
        <v>597.54100000000005</v>
      </c>
      <c r="R90" s="87">
        <v>145.48846107211699</v>
      </c>
    </row>
    <row r="91" spans="1:18" s="67" customFormat="1" ht="15.75" hidden="1" x14ac:dyDescent="0.25">
      <c r="A91" s="84" t="s">
        <v>62</v>
      </c>
      <c r="B91" s="85">
        <v>7.6719999999999997</v>
      </c>
      <c r="C91" s="85">
        <v>30.597000000000001</v>
      </c>
      <c r="D91" s="85">
        <v>81.028999999999996</v>
      </c>
      <c r="E91" s="85">
        <v>60.295999999999999</v>
      </c>
      <c r="F91" s="85">
        <v>86.524000000000001</v>
      </c>
      <c r="G91" s="85">
        <v>49.465000000000003</v>
      </c>
      <c r="H91" s="85">
        <v>77.274000000000001</v>
      </c>
      <c r="I91" s="85">
        <v>20.760999999999999</v>
      </c>
      <c r="J91" s="85">
        <v>26.722999999999999</v>
      </c>
      <c r="K91" s="85">
        <v>18.891999999999999</v>
      </c>
      <c r="L91" s="85">
        <v>10.901</v>
      </c>
      <c r="M91" s="85">
        <v>6.7220000000000004</v>
      </c>
      <c r="N91" s="85"/>
      <c r="O91" s="85">
        <v>5.3659999999999997</v>
      </c>
      <c r="P91" s="85">
        <v>4.4669999999999996</v>
      </c>
      <c r="Q91" s="86">
        <v>486.68900000000002</v>
      </c>
      <c r="R91" s="87">
        <v>145.054647029791</v>
      </c>
    </row>
    <row r="92" spans="1:18" s="67" customFormat="1" ht="15.75" hidden="1" x14ac:dyDescent="0.25">
      <c r="A92" s="84" t="s">
        <v>63</v>
      </c>
      <c r="B92" s="85">
        <v>9.8559999999999999</v>
      </c>
      <c r="C92" s="85">
        <v>42.042999999999999</v>
      </c>
      <c r="D92" s="85">
        <v>81.605999999999995</v>
      </c>
      <c r="E92" s="85">
        <v>69.718999999999994</v>
      </c>
      <c r="F92" s="85">
        <v>95.546000000000006</v>
      </c>
      <c r="G92" s="85">
        <v>57.05</v>
      </c>
      <c r="H92" s="85">
        <v>73.546999999999997</v>
      </c>
      <c r="I92" s="85">
        <v>17.55</v>
      </c>
      <c r="J92" s="85">
        <v>23.777999999999999</v>
      </c>
      <c r="K92" s="85">
        <v>19.902000000000001</v>
      </c>
      <c r="L92" s="85">
        <v>11.102</v>
      </c>
      <c r="M92" s="85">
        <v>7.2439999999999998</v>
      </c>
      <c r="N92" s="85"/>
      <c r="O92" s="85">
        <v>5.2489999999999997</v>
      </c>
      <c r="P92" s="85">
        <v>4.9210000000000003</v>
      </c>
      <c r="Q92" s="86">
        <v>519.11300000000006</v>
      </c>
      <c r="R92" s="87">
        <v>143.194071475247</v>
      </c>
    </row>
    <row r="93" spans="1:18" s="67" customFormat="1" ht="15.75" hidden="1" x14ac:dyDescent="0.25">
      <c r="A93" s="84" t="s">
        <v>64</v>
      </c>
      <c r="B93" s="85">
        <v>10.739000000000001</v>
      </c>
      <c r="C93" s="85">
        <v>28.861000000000001</v>
      </c>
      <c r="D93" s="85">
        <v>60.506999999999998</v>
      </c>
      <c r="E93" s="85">
        <v>53.125999999999998</v>
      </c>
      <c r="F93" s="85">
        <v>70.772999999999996</v>
      </c>
      <c r="G93" s="85">
        <v>44.951000000000001</v>
      </c>
      <c r="H93" s="85">
        <v>55.234000000000002</v>
      </c>
      <c r="I93" s="85">
        <v>14.821</v>
      </c>
      <c r="J93" s="85">
        <v>17.533999999999999</v>
      </c>
      <c r="K93" s="85">
        <v>17.326000000000001</v>
      </c>
      <c r="L93" s="85">
        <v>5.95</v>
      </c>
      <c r="M93" s="85">
        <v>6.1749999999999998</v>
      </c>
      <c r="N93" s="85"/>
      <c r="O93" s="85">
        <v>3.2080000000000002</v>
      </c>
      <c r="P93" s="85">
        <v>3.7759999999999998</v>
      </c>
      <c r="Q93" s="86">
        <v>392.98099999999999</v>
      </c>
      <c r="R93" s="87">
        <v>142.98851761924999</v>
      </c>
    </row>
    <row r="94" spans="1:18" s="67" customFormat="1" ht="15.75" hidden="1" x14ac:dyDescent="0.25">
      <c r="A94" s="84" t="s">
        <v>65</v>
      </c>
      <c r="B94" s="85">
        <v>16.245000000000001</v>
      </c>
      <c r="C94" s="85">
        <v>51.945</v>
      </c>
      <c r="D94" s="85">
        <v>93.710999999999999</v>
      </c>
      <c r="E94" s="85">
        <v>76.608000000000004</v>
      </c>
      <c r="F94" s="85">
        <v>94.444000000000003</v>
      </c>
      <c r="G94" s="85">
        <v>56.581000000000003</v>
      </c>
      <c r="H94" s="85">
        <v>73.271000000000001</v>
      </c>
      <c r="I94" s="85">
        <v>22.021999999999998</v>
      </c>
      <c r="J94" s="85">
        <v>22.13</v>
      </c>
      <c r="K94" s="85">
        <v>16.53</v>
      </c>
      <c r="L94" s="85">
        <v>6.3150000000000004</v>
      </c>
      <c r="M94" s="85">
        <v>9.4420000000000002</v>
      </c>
      <c r="N94" s="85"/>
      <c r="O94" s="85">
        <v>3.6760000000000002</v>
      </c>
      <c r="P94" s="85">
        <v>3.5960000000000001</v>
      </c>
      <c r="Q94" s="86">
        <v>546.51599999999996</v>
      </c>
      <c r="R94" s="87">
        <v>140.264171516982</v>
      </c>
    </row>
    <row r="95" spans="1:18" s="67" customFormat="1" ht="15.75" hidden="1" x14ac:dyDescent="0.25">
      <c r="A95" s="84" t="s">
        <v>66</v>
      </c>
      <c r="B95" s="85">
        <v>14.936</v>
      </c>
      <c r="C95" s="85">
        <v>47.232999999999997</v>
      </c>
      <c r="D95" s="85">
        <v>76.72</v>
      </c>
      <c r="E95" s="85">
        <v>67.662999999999997</v>
      </c>
      <c r="F95" s="85">
        <v>84.042000000000002</v>
      </c>
      <c r="G95" s="85">
        <v>48.418999999999997</v>
      </c>
      <c r="H95" s="85">
        <v>54.637</v>
      </c>
      <c r="I95" s="85">
        <v>19.984999999999999</v>
      </c>
      <c r="J95" s="85">
        <v>17.306999999999999</v>
      </c>
      <c r="K95" s="85">
        <v>11.542</v>
      </c>
      <c r="L95" s="85">
        <v>5.468</v>
      </c>
      <c r="M95" s="85">
        <v>6.2549999999999999</v>
      </c>
      <c r="N95" s="85"/>
      <c r="O95" s="85">
        <v>2.74</v>
      </c>
      <c r="P95" s="85">
        <v>3.7559999999999998</v>
      </c>
      <c r="Q95" s="86">
        <v>460.70299999999997</v>
      </c>
      <c r="R95" s="87">
        <v>138.844404274456</v>
      </c>
    </row>
    <row r="96" spans="1:18" s="67" customFormat="1" ht="15.75" hidden="1" x14ac:dyDescent="0.25">
      <c r="A96" s="84" t="s">
        <v>67</v>
      </c>
      <c r="B96" s="85">
        <v>22.09</v>
      </c>
      <c r="C96" s="85">
        <v>59.055</v>
      </c>
      <c r="D96" s="85">
        <v>85.683000000000007</v>
      </c>
      <c r="E96" s="85">
        <v>82.456000000000003</v>
      </c>
      <c r="F96" s="85">
        <v>97.653000000000006</v>
      </c>
      <c r="G96" s="85">
        <v>52.741</v>
      </c>
      <c r="H96" s="85">
        <v>53.042999999999999</v>
      </c>
      <c r="I96" s="85">
        <v>17.326000000000001</v>
      </c>
      <c r="J96" s="85">
        <v>14.952</v>
      </c>
      <c r="K96" s="85">
        <v>13.074</v>
      </c>
      <c r="L96" s="85">
        <v>5.0529999999999999</v>
      </c>
      <c r="M96" s="85">
        <v>6.6950000000000003</v>
      </c>
      <c r="N96" s="85"/>
      <c r="O96" s="85">
        <v>2.8119999999999998</v>
      </c>
      <c r="P96" s="85">
        <v>3.778</v>
      </c>
      <c r="Q96" s="86">
        <v>516.41099999999994</v>
      </c>
      <c r="R96" s="87">
        <v>136.55695595094301</v>
      </c>
    </row>
    <row r="97" spans="1:18" s="67" customFormat="1" ht="15.75" hidden="1" x14ac:dyDescent="0.25">
      <c r="A97" s="84" t="s">
        <v>68</v>
      </c>
      <c r="B97" s="85">
        <v>19.626999999999999</v>
      </c>
      <c r="C97" s="85">
        <v>43.338999999999999</v>
      </c>
      <c r="D97" s="85">
        <v>59.938000000000002</v>
      </c>
      <c r="E97" s="85">
        <v>69.093000000000004</v>
      </c>
      <c r="F97" s="85">
        <v>67.102000000000004</v>
      </c>
      <c r="G97" s="85">
        <v>38.354999999999997</v>
      </c>
      <c r="H97" s="85">
        <v>37.554000000000002</v>
      </c>
      <c r="I97" s="85">
        <v>13.709</v>
      </c>
      <c r="J97" s="85">
        <v>9.3059999999999992</v>
      </c>
      <c r="K97" s="85">
        <v>10.125</v>
      </c>
      <c r="L97" s="85">
        <v>4.4939999999999998</v>
      </c>
      <c r="M97" s="85">
        <v>5.7370000000000001</v>
      </c>
      <c r="N97" s="85"/>
      <c r="O97" s="85">
        <v>2.2080000000000002</v>
      </c>
      <c r="P97" s="85">
        <v>3.194</v>
      </c>
      <c r="Q97" s="86">
        <v>383.78100000000001</v>
      </c>
      <c r="R97" s="87">
        <v>136.51437647633799</v>
      </c>
    </row>
    <row r="98" spans="1:18" s="67" customFormat="1" ht="15.75" hidden="1" x14ac:dyDescent="0.25">
      <c r="A98" s="84" t="s">
        <v>69</v>
      </c>
      <c r="B98" s="85">
        <v>34.454000000000001</v>
      </c>
      <c r="C98" s="85">
        <v>65.875</v>
      </c>
      <c r="D98" s="85">
        <v>91.265000000000001</v>
      </c>
      <c r="E98" s="85">
        <v>96.584999999999994</v>
      </c>
      <c r="F98" s="85">
        <v>99.18</v>
      </c>
      <c r="G98" s="85">
        <v>55.771999999999998</v>
      </c>
      <c r="H98" s="85">
        <v>46.063000000000002</v>
      </c>
      <c r="I98" s="85">
        <v>17.37</v>
      </c>
      <c r="J98" s="85">
        <v>12.702</v>
      </c>
      <c r="K98" s="85">
        <v>12.648</v>
      </c>
      <c r="L98" s="85">
        <v>5.2919999999999998</v>
      </c>
      <c r="M98" s="85">
        <v>7.91</v>
      </c>
      <c r="N98" s="85"/>
      <c r="O98" s="85">
        <v>2.863</v>
      </c>
      <c r="P98" s="85">
        <v>3.0190000000000001</v>
      </c>
      <c r="Q98" s="86">
        <v>550.99800000000005</v>
      </c>
      <c r="R98" s="87">
        <v>134.74433326824601</v>
      </c>
    </row>
    <row r="99" spans="1:18" s="67" customFormat="1" ht="15.75" hidden="1" x14ac:dyDescent="0.25">
      <c r="A99" s="84" t="s">
        <v>70</v>
      </c>
      <c r="B99" s="85">
        <v>42.851999999999997</v>
      </c>
      <c r="C99" s="85">
        <v>47.790999999999997</v>
      </c>
      <c r="D99" s="85">
        <v>85.71</v>
      </c>
      <c r="E99" s="85">
        <v>92.453999999999994</v>
      </c>
      <c r="F99" s="85">
        <v>78.917000000000002</v>
      </c>
      <c r="G99" s="85">
        <v>48.139000000000003</v>
      </c>
      <c r="H99" s="85">
        <v>37.03</v>
      </c>
      <c r="I99" s="85">
        <v>13.515000000000001</v>
      </c>
      <c r="J99" s="85">
        <v>8.9369999999999994</v>
      </c>
      <c r="K99" s="85">
        <v>12.473000000000001</v>
      </c>
      <c r="L99" s="85">
        <v>4.5549999999999997</v>
      </c>
      <c r="M99" s="85">
        <v>5.6760000000000002</v>
      </c>
      <c r="N99" s="85"/>
      <c r="O99" s="85">
        <v>2.363</v>
      </c>
      <c r="P99" s="85">
        <v>3.423</v>
      </c>
      <c r="Q99" s="86">
        <v>483.83499999999998</v>
      </c>
      <c r="R99" s="87">
        <v>133.211356086026</v>
      </c>
    </row>
    <row r="100" spans="1:18" s="67" customFormat="1" ht="15.75" hidden="1" x14ac:dyDescent="0.25">
      <c r="A100" s="84" t="s">
        <v>71</v>
      </c>
      <c r="B100" s="85">
        <v>52.692</v>
      </c>
      <c r="C100" s="85">
        <v>59.625999999999998</v>
      </c>
      <c r="D100" s="85">
        <v>99.578000000000003</v>
      </c>
      <c r="E100" s="85">
        <v>110.157</v>
      </c>
      <c r="F100" s="85">
        <v>84.096999999999994</v>
      </c>
      <c r="G100" s="85">
        <v>52.716000000000001</v>
      </c>
      <c r="H100" s="85">
        <v>40.332000000000001</v>
      </c>
      <c r="I100" s="85">
        <v>15.786</v>
      </c>
      <c r="J100" s="85">
        <v>9.5060000000000002</v>
      </c>
      <c r="K100" s="85">
        <v>12.942</v>
      </c>
      <c r="L100" s="85">
        <v>4.2880000000000003</v>
      </c>
      <c r="M100" s="85">
        <v>7.093</v>
      </c>
      <c r="N100" s="85"/>
      <c r="O100" s="85">
        <v>2.1869999999999998</v>
      </c>
      <c r="P100" s="85">
        <v>3.988</v>
      </c>
      <c r="Q100" s="86">
        <v>554.98800000000006</v>
      </c>
      <c r="R100" s="87">
        <v>131.94921778584401</v>
      </c>
    </row>
    <row r="101" spans="1:18" s="67" customFormat="1" ht="15.75" hidden="1" x14ac:dyDescent="0.25">
      <c r="A101" s="84" t="s">
        <v>72</v>
      </c>
      <c r="B101" s="85">
        <v>43.223999999999997</v>
      </c>
      <c r="C101" s="85">
        <v>46.8</v>
      </c>
      <c r="D101" s="85">
        <v>74.055000000000007</v>
      </c>
      <c r="E101" s="85">
        <v>83.497</v>
      </c>
      <c r="F101" s="85">
        <v>60.649000000000001</v>
      </c>
      <c r="G101" s="85">
        <v>37.463000000000001</v>
      </c>
      <c r="H101" s="85">
        <v>32.003</v>
      </c>
      <c r="I101" s="85">
        <v>12.459</v>
      </c>
      <c r="J101" s="85">
        <v>7.4139999999999997</v>
      </c>
      <c r="K101" s="85">
        <v>9.0139999999999993</v>
      </c>
      <c r="L101" s="85">
        <v>4.3529999999999998</v>
      </c>
      <c r="M101" s="85">
        <v>4.3970000000000002</v>
      </c>
      <c r="N101" s="85"/>
      <c r="O101" s="85">
        <v>2.0790000000000002</v>
      </c>
      <c r="P101" s="85">
        <v>3.597</v>
      </c>
      <c r="Q101" s="86">
        <v>421.00400000000002</v>
      </c>
      <c r="R101" s="87">
        <v>131.620413649028</v>
      </c>
    </row>
    <row r="102" spans="1:18" s="67" customFormat="1" ht="15.75" hidden="1" x14ac:dyDescent="0.25">
      <c r="A102" s="84" t="s">
        <v>73</v>
      </c>
      <c r="B102" s="85">
        <v>85.332999999999998</v>
      </c>
      <c r="C102" s="85">
        <v>63.585999999999999</v>
      </c>
      <c r="D102" s="85">
        <v>113.364</v>
      </c>
      <c r="E102" s="85">
        <v>102.07899999999999</v>
      </c>
      <c r="F102" s="85">
        <v>82.548000000000002</v>
      </c>
      <c r="G102" s="85">
        <v>48.290999999999997</v>
      </c>
      <c r="H102" s="85">
        <v>42.655000000000001</v>
      </c>
      <c r="I102" s="85">
        <v>17.632000000000001</v>
      </c>
      <c r="J102" s="85">
        <v>10.367000000000001</v>
      </c>
      <c r="K102" s="85">
        <v>8.8109999999999999</v>
      </c>
      <c r="L102" s="85">
        <v>5.351</v>
      </c>
      <c r="M102" s="85">
        <v>7.8780000000000001</v>
      </c>
      <c r="N102" s="85"/>
      <c r="O102" s="85">
        <v>2.4710000000000001</v>
      </c>
      <c r="P102" s="85">
        <v>3.786</v>
      </c>
      <c r="Q102" s="86">
        <v>594.15200000000004</v>
      </c>
      <c r="R102" s="87">
        <v>129.74638952785199</v>
      </c>
    </row>
    <row r="103" spans="1:18" s="67" customFormat="1" ht="15.75" hidden="1" x14ac:dyDescent="0.25">
      <c r="A103" s="84" t="s">
        <v>74</v>
      </c>
      <c r="B103" s="85">
        <v>77.763999999999996</v>
      </c>
      <c r="C103" s="85">
        <v>61.59</v>
      </c>
      <c r="D103" s="85">
        <v>102.96899999999999</v>
      </c>
      <c r="E103" s="85">
        <v>96.67</v>
      </c>
      <c r="F103" s="85">
        <v>78.606999999999999</v>
      </c>
      <c r="G103" s="85">
        <v>44.857999999999997</v>
      </c>
      <c r="H103" s="85">
        <v>36.323</v>
      </c>
      <c r="I103" s="85">
        <v>15.315</v>
      </c>
      <c r="J103" s="85">
        <v>8.2080000000000002</v>
      </c>
      <c r="K103" s="85">
        <v>8.0839999999999996</v>
      </c>
      <c r="L103" s="85">
        <v>4.4089999999999998</v>
      </c>
      <c r="M103" s="85">
        <v>4.7670000000000003</v>
      </c>
      <c r="N103" s="85"/>
      <c r="O103" s="85">
        <v>2.6360000000000001</v>
      </c>
      <c r="P103" s="85">
        <v>4.1440000000000001</v>
      </c>
      <c r="Q103" s="86">
        <v>546.34400000000005</v>
      </c>
      <c r="R103" s="87">
        <v>128.81003469205999</v>
      </c>
    </row>
    <row r="104" spans="1:18" s="67" customFormat="1" ht="15.75" hidden="1" x14ac:dyDescent="0.25">
      <c r="A104" s="88" t="s">
        <v>135</v>
      </c>
      <c r="B104" s="88"/>
      <c r="C104" s="74"/>
      <c r="D104" s="74"/>
      <c r="E104" s="74"/>
      <c r="F104" s="74"/>
      <c r="G104" s="74"/>
      <c r="H104" s="74"/>
      <c r="I104" s="74"/>
      <c r="J104" s="74"/>
      <c r="K104" s="74"/>
      <c r="L104" s="74"/>
      <c r="M104" s="74"/>
      <c r="N104" s="74"/>
      <c r="O104" s="74"/>
      <c r="P104" s="74"/>
      <c r="Q104" s="74"/>
      <c r="R104" s="74"/>
    </row>
    <row r="105" spans="1:18" s="67" customFormat="1" ht="15.75" hidden="1" x14ac:dyDescent="0.25">
      <c r="A105" s="84">
        <v>2001</v>
      </c>
      <c r="B105" s="90">
        <v>9.1647969707445761E-3</v>
      </c>
      <c r="C105" s="90">
        <v>4.6404035294909241E-4</v>
      </c>
      <c r="D105" s="90">
        <v>0.53983361059744428</v>
      </c>
      <c r="E105" s="90">
        <v>0.82773197957294375</v>
      </c>
      <c r="F105" s="90">
        <v>7.1109543685918926</v>
      </c>
      <c r="G105" s="90">
        <v>11.498997286137337</v>
      </c>
      <c r="H105" s="90">
        <v>20.084633226372031</v>
      </c>
      <c r="I105" s="90">
        <v>9.1262042813909776</v>
      </c>
      <c r="J105" s="90">
        <v>7.2978466207421402</v>
      </c>
      <c r="K105" s="90">
        <v>9.3786809034246943</v>
      </c>
      <c r="L105" s="90">
        <v>7.4992788039514586</v>
      </c>
      <c r="M105" s="90">
        <v>5.7125687649798031</v>
      </c>
      <c r="N105" s="90"/>
      <c r="O105" s="90">
        <v>3.8248526091828947</v>
      </c>
      <c r="P105" s="90">
        <v>17.088788707732675</v>
      </c>
      <c r="Q105" s="90">
        <v>100</v>
      </c>
      <c r="R105" s="74"/>
    </row>
    <row r="106" spans="1:18" s="67" customFormat="1" ht="15.75" hidden="1" x14ac:dyDescent="0.25">
      <c r="A106" s="84">
        <v>2002</v>
      </c>
      <c r="B106" s="90">
        <v>3.7283786660681382E-3</v>
      </c>
      <c r="C106" s="90">
        <v>0.16393680994701601</v>
      </c>
      <c r="D106" s="90">
        <v>1.3073559792567924</v>
      </c>
      <c r="E106" s="90">
        <v>0.97728261594978028</v>
      </c>
      <c r="F106" s="90">
        <v>8.1271198162953269</v>
      </c>
      <c r="G106" s="90">
        <v>10.144955634158064</v>
      </c>
      <c r="H106" s="90">
        <v>17.665356390124124</v>
      </c>
      <c r="I106" s="90">
        <v>7.6375091298672597</v>
      </c>
      <c r="J106" s="90">
        <v>5.8060549615212684</v>
      </c>
      <c r="K106" s="90">
        <v>7.5013860247691122</v>
      </c>
      <c r="L106" s="90">
        <v>6.7993696057351407</v>
      </c>
      <c r="M106" s="90">
        <v>5.0425948620704961</v>
      </c>
      <c r="N106" s="90"/>
      <c r="O106" s="90">
        <v>3.048956221750541</v>
      </c>
      <c r="P106" s="90">
        <v>25.774393569889021</v>
      </c>
      <c r="Q106" s="90">
        <v>100</v>
      </c>
      <c r="R106" s="74"/>
    </row>
    <row r="107" spans="1:18" s="67" customFormat="1" ht="15.75" hidden="1" x14ac:dyDescent="0.25">
      <c r="A107" s="84">
        <v>2003</v>
      </c>
      <c r="B107" s="90">
        <v>1.3605154237098535E-3</v>
      </c>
      <c r="C107" s="90">
        <v>0.24013097228478913</v>
      </c>
      <c r="D107" s="90">
        <v>2.5582602938108638</v>
      </c>
      <c r="E107" s="90">
        <v>1.66130270863504</v>
      </c>
      <c r="F107" s="90">
        <v>9.8394365047451764</v>
      </c>
      <c r="G107" s="90">
        <v>17.772942069253258</v>
      </c>
      <c r="H107" s="90">
        <v>20.90991271537715</v>
      </c>
      <c r="I107" s="90">
        <v>9.3017305756189579</v>
      </c>
      <c r="J107" s="90">
        <v>8.1770756174472492</v>
      </c>
      <c r="K107" s="90">
        <v>8.6820913843093255</v>
      </c>
      <c r="L107" s="90">
        <v>8.3183424689424559</v>
      </c>
      <c r="M107" s="90">
        <v>5.2810673697004145</v>
      </c>
      <c r="N107" s="90"/>
      <c r="O107" s="90">
        <v>3.971798026950299</v>
      </c>
      <c r="P107" s="90">
        <v>3.2845487775013074</v>
      </c>
      <c r="Q107" s="90">
        <v>100</v>
      </c>
      <c r="R107" s="74"/>
    </row>
    <row r="108" spans="1:18" s="67" customFormat="1" ht="15.75" hidden="1" x14ac:dyDescent="0.25">
      <c r="A108" s="84">
        <v>2004</v>
      </c>
      <c r="B108" s="90">
        <v>7.6950335099471771E-4</v>
      </c>
      <c r="C108" s="90">
        <v>0.31761250812306974</v>
      </c>
      <c r="D108" s="90">
        <v>2.7356228879537712</v>
      </c>
      <c r="E108" s="90">
        <v>3.1939390838062249</v>
      </c>
      <c r="F108" s="90">
        <v>9.3607004635103443</v>
      </c>
      <c r="G108" s="90">
        <v>17.742631139722953</v>
      </c>
      <c r="H108" s="90">
        <v>21.847816091777123</v>
      </c>
      <c r="I108" s="90">
        <v>8.846172047867725</v>
      </c>
      <c r="J108" s="90">
        <v>8.4520324314882309</v>
      </c>
      <c r="K108" s="90">
        <v>7.629164023102029</v>
      </c>
      <c r="L108" s="90">
        <v>7.7645196625420008</v>
      </c>
      <c r="M108" s="90">
        <v>4.8973117015681318</v>
      </c>
      <c r="N108" s="90"/>
      <c r="O108" s="90">
        <v>4.2572772893782762</v>
      </c>
      <c r="P108" s="90">
        <v>2.9544311658091189</v>
      </c>
      <c r="Q108" s="90">
        <v>100</v>
      </c>
      <c r="R108" s="74"/>
    </row>
    <row r="109" spans="1:18" s="67" customFormat="1" ht="15.75" hidden="1" x14ac:dyDescent="0.25">
      <c r="A109" s="84">
        <v>2005</v>
      </c>
      <c r="B109" s="90">
        <v>6.5481050397899702E-4</v>
      </c>
      <c r="C109" s="90">
        <v>0.6577980769034012</v>
      </c>
      <c r="D109" s="90">
        <v>2.3941509051732077</v>
      </c>
      <c r="E109" s="90">
        <v>4.2207038803661208</v>
      </c>
      <c r="F109" s="90">
        <v>10.028627496720832</v>
      </c>
      <c r="G109" s="90">
        <v>15.604257086788994</v>
      </c>
      <c r="H109" s="90">
        <v>24.486679721951091</v>
      </c>
      <c r="I109" s="90">
        <v>8.2651409581923971</v>
      </c>
      <c r="J109" s="90">
        <v>8.4146833070385991</v>
      </c>
      <c r="K109" s="90">
        <v>8.4100996335107467</v>
      </c>
      <c r="L109" s="90">
        <v>7.1345696974161594</v>
      </c>
      <c r="M109" s="90">
        <v>4.3259646688807445</v>
      </c>
      <c r="N109" s="90"/>
      <c r="O109" s="90">
        <v>3.7054498650476475</v>
      </c>
      <c r="P109" s="90">
        <v>2.3512198915060849</v>
      </c>
      <c r="Q109" s="90">
        <v>100</v>
      </c>
      <c r="R109" s="74"/>
    </row>
    <row r="110" spans="1:18" s="67" customFormat="1" ht="15.75" hidden="1" x14ac:dyDescent="0.25">
      <c r="A110" s="88">
        <v>2006</v>
      </c>
      <c r="B110" s="90">
        <v>3.8460831702665291E-4</v>
      </c>
      <c r="C110" s="90">
        <v>1.8030437902209491</v>
      </c>
      <c r="D110" s="90">
        <v>2.7061468528569779</v>
      </c>
      <c r="E110" s="90">
        <v>4.7695277394475228</v>
      </c>
      <c r="F110" s="90">
        <v>11.149154096740958</v>
      </c>
      <c r="G110" s="90">
        <v>14.442939723757215</v>
      </c>
      <c r="H110" s="90">
        <v>24.281690550130918</v>
      </c>
      <c r="I110" s="90">
        <v>10.208914964383133</v>
      </c>
      <c r="J110" s="90">
        <v>6.581118381157955</v>
      </c>
      <c r="K110" s="90">
        <v>7.7034054502417275</v>
      </c>
      <c r="L110" s="90">
        <v>6.9858972676997837</v>
      </c>
      <c r="M110" s="90">
        <v>3.6266427582741003</v>
      </c>
      <c r="N110" s="90"/>
      <c r="O110" s="90">
        <v>3.8339466411514667</v>
      </c>
      <c r="P110" s="90">
        <v>1.9071871756202772</v>
      </c>
      <c r="Q110" s="90">
        <v>100</v>
      </c>
      <c r="R110" s="74"/>
    </row>
    <row r="111" spans="1:18" s="67" customFormat="1" ht="15.75" hidden="1" x14ac:dyDescent="0.25">
      <c r="A111" s="89">
        <v>2007</v>
      </c>
      <c r="B111" s="90">
        <v>2.1756593921542374E-3</v>
      </c>
      <c r="C111" s="90">
        <v>2.2969105636631411</v>
      </c>
      <c r="D111" s="90">
        <v>3.1679692729950464</v>
      </c>
      <c r="E111" s="90">
        <v>4.8696696344892221</v>
      </c>
      <c r="F111" s="90">
        <v>15.732402262685769</v>
      </c>
      <c r="G111" s="90">
        <v>12.314148480385594</v>
      </c>
      <c r="H111" s="90">
        <v>23.572641919935734</v>
      </c>
      <c r="I111" s="90">
        <v>10.170161668228678</v>
      </c>
      <c r="J111" s="90">
        <v>6.620322332306869</v>
      </c>
      <c r="K111" s="90">
        <v>8.2757899317177674</v>
      </c>
      <c r="L111" s="90">
        <v>5.3077302851787387</v>
      </c>
      <c r="M111" s="90">
        <v>2.5866498192529122</v>
      </c>
      <c r="N111" s="90"/>
      <c r="O111" s="90">
        <v>3.481347904672647</v>
      </c>
      <c r="P111" s="90">
        <v>1.6020802650957289</v>
      </c>
      <c r="Q111" s="90">
        <v>100</v>
      </c>
      <c r="R111" s="74"/>
    </row>
    <row r="112" spans="1:18" s="67" customFormat="1" ht="15.75" hidden="1" x14ac:dyDescent="0.25">
      <c r="A112" s="89">
        <v>2008</v>
      </c>
      <c r="B112" s="90">
        <v>0.16548311125294626</v>
      </c>
      <c r="C112" s="90">
        <v>3.3627399268370515</v>
      </c>
      <c r="D112" s="90">
        <v>7.2054992476318631</v>
      </c>
      <c r="E112" s="90">
        <v>5.3336698235509701</v>
      </c>
      <c r="F112" s="90">
        <v>18.228473701206159</v>
      </c>
      <c r="G112" s="90">
        <v>13.588885974323839</v>
      </c>
      <c r="H112" s="90">
        <v>20.440218219903617</v>
      </c>
      <c r="I112" s="90">
        <v>9.0425275023934688</v>
      </c>
      <c r="J112" s="90">
        <v>6.1231118590074418</v>
      </c>
      <c r="K112" s="90">
        <v>7.2626962714926817</v>
      </c>
      <c r="L112" s="90">
        <v>3.8614146414911379</v>
      </c>
      <c r="M112" s="90">
        <v>1.5237703823583166</v>
      </c>
      <c r="N112" s="90"/>
      <c r="O112" s="90">
        <v>2.5265175440507046</v>
      </c>
      <c r="P112" s="90">
        <v>1.3349917944998053</v>
      </c>
      <c r="Q112" s="90">
        <v>100</v>
      </c>
      <c r="R112" s="74"/>
    </row>
    <row r="113" spans="1:18" s="67" customFormat="1" ht="15.75" hidden="1" x14ac:dyDescent="0.25">
      <c r="A113" s="89">
        <v>2009</v>
      </c>
      <c r="B113" s="90">
        <v>0.90471138858235634</v>
      </c>
      <c r="C113" s="90">
        <v>5.5573676541418475</v>
      </c>
      <c r="D113" s="90">
        <v>13.677720129333032</v>
      </c>
      <c r="E113" s="90">
        <v>7.2425177263886935</v>
      </c>
      <c r="F113" s="90">
        <v>19.174170787074011</v>
      </c>
      <c r="G113" s="90">
        <v>12.902006450393547</v>
      </c>
      <c r="H113" s="90">
        <v>18.054243054243056</v>
      </c>
      <c r="I113" s="90">
        <v>5.6768645478322899</v>
      </c>
      <c r="J113" s="90">
        <v>5.4501659340369022</v>
      </c>
      <c r="K113" s="90">
        <v>4.3943560072592334</v>
      </c>
      <c r="L113" s="90">
        <v>3.0416836868449773</v>
      </c>
      <c r="M113" s="90">
        <v>1.3599884567626503</v>
      </c>
      <c r="N113" s="90"/>
      <c r="O113" s="90">
        <v>1.5941556264136909</v>
      </c>
      <c r="P113" s="90">
        <v>0.9700485506937121</v>
      </c>
      <c r="Q113" s="90">
        <v>100</v>
      </c>
      <c r="R113" s="74"/>
    </row>
    <row r="114" spans="1:18" s="67" customFormat="1" ht="15.75" hidden="1" x14ac:dyDescent="0.25">
      <c r="A114" s="89">
        <v>2010</v>
      </c>
      <c r="B114" s="91">
        <v>1.8197437791942697</v>
      </c>
      <c r="C114" s="91">
        <v>6.9003293551901619</v>
      </c>
      <c r="D114" s="91">
        <v>16.272350443940738</v>
      </c>
      <c r="E114" s="91">
        <v>12.739859491816214</v>
      </c>
      <c r="F114" s="91">
        <v>18.09209422313501</v>
      </c>
      <c r="G114" s="91">
        <v>10.905939664132843</v>
      </c>
      <c r="H114" s="91">
        <v>15.037681740197614</v>
      </c>
      <c r="I114" s="91">
        <v>3.9677407235795776</v>
      </c>
      <c r="J114" s="91">
        <v>4.8361864926802998</v>
      </c>
      <c r="K114" s="91">
        <v>3.829937510174946</v>
      </c>
      <c r="L114" s="91">
        <v>2.1937309806769938</v>
      </c>
      <c r="M114" s="91">
        <v>1.500958010344007</v>
      </c>
      <c r="N114" s="91"/>
      <c r="O114" s="91">
        <v>1.0446695803539003</v>
      </c>
      <c r="P114" s="91">
        <v>0.85877800458342202</v>
      </c>
      <c r="Q114" s="91">
        <v>100</v>
      </c>
      <c r="R114" s="74"/>
    </row>
    <row r="115" spans="1:18" s="67" customFormat="1" ht="15.75" hidden="1" x14ac:dyDescent="0.25">
      <c r="A115" s="89">
        <v>2011</v>
      </c>
      <c r="B115" s="91">
        <v>3.82182969480621</v>
      </c>
      <c r="C115" s="91">
        <v>10.567832522723201</v>
      </c>
      <c r="D115" s="91">
        <v>16.569685295932501</v>
      </c>
      <c r="E115" s="91">
        <v>15.5089804976484</v>
      </c>
      <c r="F115" s="91">
        <v>17.995125329569799</v>
      </c>
      <c r="G115" s="91">
        <v>10.280794228407</v>
      </c>
      <c r="H115" s="91">
        <v>11.4555803652176</v>
      </c>
      <c r="I115" s="91">
        <v>3.8293791951498699</v>
      </c>
      <c r="J115" s="91">
        <v>3.3393432249263499</v>
      </c>
      <c r="K115" s="91">
        <v>2.6879891119428398</v>
      </c>
      <c r="L115" s="91">
        <v>1.11821731131885</v>
      </c>
      <c r="M115" s="91">
        <v>1.47472149421388</v>
      </c>
      <c r="N115" s="91"/>
      <c r="O115" s="91">
        <v>0.59955615229229597</v>
      </c>
      <c r="P115" s="91">
        <v>0.75096557585124502</v>
      </c>
      <c r="Q115" s="91">
        <v>100</v>
      </c>
      <c r="R115" s="92"/>
    </row>
    <row r="116" spans="1:18" s="67" customFormat="1" ht="15.75" hidden="1" x14ac:dyDescent="0.25">
      <c r="A116" s="89">
        <v>2012</v>
      </c>
      <c r="B116" s="91">
        <v>8.6144741586164901</v>
      </c>
      <c r="C116" s="91">
        <v>10.945358248480099</v>
      </c>
      <c r="D116" s="91">
        <v>17.436027501150001</v>
      </c>
      <c r="E116" s="91">
        <v>19.0316412417789</v>
      </c>
      <c r="F116" s="91">
        <v>16.055250954210301</v>
      </c>
      <c r="G116" s="91">
        <v>9.6522571581316097</v>
      </c>
      <c r="H116" s="91">
        <v>7.7295637362773997</v>
      </c>
      <c r="I116" s="91">
        <v>2.9405840886203398</v>
      </c>
      <c r="J116" s="91">
        <v>1.91757114617135</v>
      </c>
      <c r="K116" s="91">
        <v>2.3411783720612198</v>
      </c>
      <c r="L116" s="91">
        <v>0.91942361965859798</v>
      </c>
      <c r="M116" s="91">
        <v>1.2470503400345601</v>
      </c>
      <c r="N116" s="91"/>
      <c r="O116" s="93">
        <v>0.47204505613367598</v>
      </c>
      <c r="P116" s="91">
        <v>0.69757437867541905</v>
      </c>
      <c r="Q116" s="91">
        <v>100</v>
      </c>
      <c r="R116" s="91"/>
    </row>
    <row r="117" spans="1:18" s="67" customFormat="1" ht="15.75" hidden="1" x14ac:dyDescent="0.25">
      <c r="A117" s="84" t="s">
        <v>107</v>
      </c>
      <c r="B117" s="85">
        <v>4.8806875261828602E-3</v>
      </c>
      <c r="C117" s="85">
        <v>0.232239381454201</v>
      </c>
      <c r="D117" s="85">
        <v>2.2982615262180999</v>
      </c>
      <c r="E117" s="85">
        <v>1.2071567148092299</v>
      </c>
      <c r="F117" s="85">
        <v>10.303402517079</v>
      </c>
      <c r="G117" s="85">
        <v>17.740350135100101</v>
      </c>
      <c r="H117" s="85">
        <v>21.208349771760101</v>
      </c>
      <c r="I117" s="85">
        <v>9.6028882824182702</v>
      </c>
      <c r="J117" s="85">
        <v>7.9244740720253901</v>
      </c>
      <c r="K117" s="85">
        <v>8.8048958718873696</v>
      </c>
      <c r="L117" s="85">
        <v>8.8137082243652092</v>
      </c>
      <c r="M117" s="85">
        <v>5.4717930154649999</v>
      </c>
      <c r="N117" s="85"/>
      <c r="O117" s="85">
        <v>3.8451683227110598</v>
      </c>
      <c r="P117" s="85">
        <v>2.5424314771807501</v>
      </c>
      <c r="Q117" s="85">
        <v>100</v>
      </c>
      <c r="R117" s="92"/>
    </row>
    <row r="118" spans="1:18" s="67" customFormat="1" ht="15.75" hidden="1" x14ac:dyDescent="0.25">
      <c r="A118" s="84" t="s">
        <v>108</v>
      </c>
      <c r="B118" s="85">
        <v>2.0228614464393E-3</v>
      </c>
      <c r="C118" s="85">
        <v>0.25192405244501698</v>
      </c>
      <c r="D118" s="85">
        <v>2.6247405291183101</v>
      </c>
      <c r="E118" s="85">
        <v>1.44245581603787</v>
      </c>
      <c r="F118" s="85">
        <v>10.348181136350201</v>
      </c>
      <c r="G118" s="85">
        <v>16.797219032325302</v>
      </c>
      <c r="H118" s="85">
        <v>20.703053275946299</v>
      </c>
      <c r="I118" s="85">
        <v>9.7072452672822394</v>
      </c>
      <c r="J118" s="85">
        <v>7.9934148079682101</v>
      </c>
      <c r="K118" s="85">
        <v>9.4277791782203195</v>
      </c>
      <c r="L118" s="85">
        <v>8.4815468354666805</v>
      </c>
      <c r="M118" s="85">
        <v>5.1903512621099397</v>
      </c>
      <c r="N118" s="85"/>
      <c r="O118" s="85">
        <v>3.6752280387269001</v>
      </c>
      <c r="P118" s="85">
        <v>3.3548379065562499</v>
      </c>
      <c r="Q118" s="85">
        <v>100</v>
      </c>
      <c r="R118" s="92"/>
    </row>
    <row r="119" spans="1:18" s="67" customFormat="1" ht="15.75" hidden="1" x14ac:dyDescent="0.25">
      <c r="A119" s="84" t="s">
        <v>109</v>
      </c>
      <c r="B119" s="85">
        <v>2.1540814458194698E-3</v>
      </c>
      <c r="C119" s="85">
        <v>0.21823537647958499</v>
      </c>
      <c r="D119" s="85">
        <v>2.6184206274839199</v>
      </c>
      <c r="E119" s="85">
        <v>1.63346688638297</v>
      </c>
      <c r="F119" s="85">
        <v>9.6388413195902896</v>
      </c>
      <c r="G119" s="85">
        <v>18.7382198670932</v>
      </c>
      <c r="H119" s="85">
        <v>20.490699753357699</v>
      </c>
      <c r="I119" s="85">
        <v>8.9802309175309905</v>
      </c>
      <c r="J119" s="85">
        <v>8.5352784688789107</v>
      </c>
      <c r="K119" s="85">
        <v>8.4792723512875998</v>
      </c>
      <c r="L119" s="85">
        <v>8.0817096944435498</v>
      </c>
      <c r="M119" s="85">
        <v>5.1322336747552404</v>
      </c>
      <c r="N119" s="85"/>
      <c r="O119" s="85">
        <v>4.0873695434424402</v>
      </c>
      <c r="P119" s="85">
        <v>3.3638674378278202</v>
      </c>
      <c r="Q119" s="85">
        <v>100</v>
      </c>
      <c r="R119" s="92"/>
    </row>
    <row r="120" spans="1:18" s="67" customFormat="1" ht="15.75" hidden="1" x14ac:dyDescent="0.25">
      <c r="A120" s="84" t="s">
        <v>110</v>
      </c>
      <c r="B120" s="85">
        <v>1.9119544954830101E-3</v>
      </c>
      <c r="C120" s="85">
        <v>0.267864824817169</v>
      </c>
      <c r="D120" s="85">
        <v>2.7578031642846899</v>
      </c>
      <c r="E120" s="85">
        <v>2.6102002772334001</v>
      </c>
      <c r="F120" s="85">
        <v>8.8447014961043902</v>
      </c>
      <c r="G120" s="85">
        <v>17.6467664069595</v>
      </c>
      <c r="H120" s="85">
        <v>21.338176951388601</v>
      </c>
      <c r="I120" s="85">
        <v>8.8353329190765297</v>
      </c>
      <c r="J120" s="85">
        <v>8.2502748434587296</v>
      </c>
      <c r="K120" s="85">
        <v>7.8806940394818596</v>
      </c>
      <c r="L120" s="85">
        <v>7.7566081927250101</v>
      </c>
      <c r="M120" s="85">
        <v>5.3349266287462402</v>
      </c>
      <c r="N120" s="85"/>
      <c r="O120" s="85">
        <v>4.3500788681229396</v>
      </c>
      <c r="P120" s="85">
        <v>4.1246594331054904</v>
      </c>
      <c r="Q120" s="85">
        <v>100</v>
      </c>
      <c r="R120" s="92"/>
    </row>
    <row r="121" spans="1:18" s="67" customFormat="1" ht="15.75" hidden="1" x14ac:dyDescent="0.25">
      <c r="A121" s="84" t="s">
        <v>111</v>
      </c>
      <c r="B121" s="85">
        <v>6.4284130609610296E-3</v>
      </c>
      <c r="C121" s="85">
        <v>0.31512343209037602</v>
      </c>
      <c r="D121" s="85">
        <v>2.8727134856298702</v>
      </c>
      <c r="E121" s="85">
        <v>2.9072170087938098</v>
      </c>
      <c r="F121" s="85">
        <v>8.8739650582952105</v>
      </c>
      <c r="G121" s="85">
        <v>18.378176980771201</v>
      </c>
      <c r="H121" s="85">
        <v>21.5639148248389</v>
      </c>
      <c r="I121" s="85">
        <v>9.5456686271140008</v>
      </c>
      <c r="J121" s="85">
        <v>7.8669344734801703</v>
      </c>
      <c r="K121" s="85">
        <v>7.9619175562584497</v>
      </c>
      <c r="L121" s="85">
        <v>7.6683096291068003</v>
      </c>
      <c r="M121" s="85">
        <v>5.2533253918380103</v>
      </c>
      <c r="N121" s="85"/>
      <c r="O121" s="85">
        <v>4.2280591046663698</v>
      </c>
      <c r="P121" s="85">
        <v>2.55824601405592</v>
      </c>
      <c r="Q121" s="85">
        <v>100</v>
      </c>
      <c r="R121" s="92"/>
    </row>
    <row r="122" spans="1:18" s="67" customFormat="1" ht="15.75" hidden="1" x14ac:dyDescent="0.25">
      <c r="A122" s="84" t="s">
        <v>112</v>
      </c>
      <c r="B122" s="85">
        <v>1.4289116456299099E-3</v>
      </c>
      <c r="C122" s="85">
        <v>0.30340557275541802</v>
      </c>
      <c r="D122" s="85">
        <v>2.5126617448598898</v>
      </c>
      <c r="E122" s="85">
        <v>2.68000317535921</v>
      </c>
      <c r="F122" s="85">
        <v>8.5756926252282302</v>
      </c>
      <c r="G122" s="85">
        <v>17.527665317139</v>
      </c>
      <c r="H122" s="85">
        <v>22.287211240771601</v>
      </c>
      <c r="I122" s="85">
        <v>8.7128681432087003</v>
      </c>
      <c r="J122" s="85">
        <v>8.6007779630070704</v>
      </c>
      <c r="K122" s="85">
        <v>7.8601254266888896</v>
      </c>
      <c r="L122" s="85">
        <v>7.9866634913074499</v>
      </c>
      <c r="M122" s="85">
        <v>5.1153449233944599</v>
      </c>
      <c r="N122" s="85"/>
      <c r="O122" s="85">
        <v>4.6282448201952802</v>
      </c>
      <c r="P122" s="85">
        <v>3.20790664443915</v>
      </c>
      <c r="Q122" s="85">
        <v>100</v>
      </c>
      <c r="R122" s="92"/>
    </row>
    <row r="123" spans="1:18" s="67" customFormat="1" ht="15.75" hidden="1" x14ac:dyDescent="0.25">
      <c r="A123" s="84" t="s">
        <v>113</v>
      </c>
      <c r="B123" s="85">
        <v>1.5489968836999101E-3</v>
      </c>
      <c r="C123" s="85">
        <v>0.347961027238406</v>
      </c>
      <c r="D123" s="85">
        <v>2.9246469343239401</v>
      </c>
      <c r="E123" s="85">
        <v>3.4784837291959199</v>
      </c>
      <c r="F123" s="85">
        <v>10.0684797440494</v>
      </c>
      <c r="G123" s="85">
        <v>18.018776658588401</v>
      </c>
      <c r="H123" s="85">
        <v>21.5813286731997</v>
      </c>
      <c r="I123" s="85">
        <v>8.7729550776821892</v>
      </c>
      <c r="J123" s="85">
        <v>8.6465006048128803</v>
      </c>
      <c r="K123" s="85">
        <v>6.8979647589127202</v>
      </c>
      <c r="L123" s="85">
        <v>7.7999033989216198</v>
      </c>
      <c r="M123" s="85">
        <v>4.5275770731563103</v>
      </c>
      <c r="N123" s="85"/>
      <c r="O123" s="85">
        <v>4.1280766950602503</v>
      </c>
      <c r="P123" s="85">
        <v>2.8057966279745998</v>
      </c>
      <c r="Q123" s="85">
        <v>100</v>
      </c>
      <c r="R123" s="92"/>
    </row>
    <row r="124" spans="1:18" s="67" customFormat="1" ht="15.75" hidden="1" x14ac:dyDescent="0.25">
      <c r="A124" s="84" t="s">
        <v>114</v>
      </c>
      <c r="B124" s="85">
        <v>8.2519709128088693E-3</v>
      </c>
      <c r="C124" s="85">
        <v>0.29606461494492298</v>
      </c>
      <c r="D124" s="85">
        <v>2.5377829570635901</v>
      </c>
      <c r="E124" s="85">
        <v>3.8786275966034101</v>
      </c>
      <c r="F124" s="85">
        <v>10.0911540884491</v>
      </c>
      <c r="G124" s="85">
        <v>16.6450304014684</v>
      </c>
      <c r="H124" s="85">
        <v>22.1068288078317</v>
      </c>
      <c r="I124" s="85">
        <v>8.0466779779048494</v>
      </c>
      <c r="J124" s="85">
        <v>8.8831460538471294</v>
      </c>
      <c r="K124" s="85">
        <v>7.8717764480699399</v>
      </c>
      <c r="L124" s="85">
        <v>7.58034098753952</v>
      </c>
      <c r="M124" s="85">
        <v>4.60258709351496</v>
      </c>
      <c r="N124" s="85"/>
      <c r="O124" s="85">
        <v>4.0164958911222897</v>
      </c>
      <c r="P124" s="85">
        <v>3.4352351107273602</v>
      </c>
      <c r="Q124" s="85">
        <v>100</v>
      </c>
      <c r="R124" s="92"/>
    </row>
    <row r="125" spans="1:18" s="67" customFormat="1" ht="15.75" hidden="1" x14ac:dyDescent="0.25">
      <c r="A125" s="84" t="s">
        <v>115</v>
      </c>
      <c r="B125" s="85">
        <v>4.87174417038495E-3</v>
      </c>
      <c r="C125" s="85">
        <v>0.390312680003783</v>
      </c>
      <c r="D125" s="85">
        <v>2.55780897604535</v>
      </c>
      <c r="E125" s="85">
        <v>3.7139884969522901</v>
      </c>
      <c r="F125" s="85">
        <v>10.1962739754292</v>
      </c>
      <c r="G125" s="85">
        <v>15.7828749595215</v>
      </c>
      <c r="H125" s="85">
        <v>25.173591707718298</v>
      </c>
      <c r="I125" s="85">
        <v>8.9468148823187192</v>
      </c>
      <c r="J125" s="85">
        <v>8.6622477081309395</v>
      </c>
      <c r="K125" s="85">
        <v>7.6589549822181304</v>
      </c>
      <c r="L125" s="85">
        <v>6.9309158019320796</v>
      </c>
      <c r="M125" s="85">
        <v>4.5060767844195899</v>
      </c>
      <c r="N125" s="85"/>
      <c r="O125" s="85">
        <v>3.5259964866127298</v>
      </c>
      <c r="P125" s="85">
        <v>1.9492708145269699</v>
      </c>
      <c r="Q125" s="85">
        <v>100</v>
      </c>
      <c r="R125" s="92"/>
    </row>
    <row r="126" spans="1:18" s="67" customFormat="1" ht="15.75" hidden="1" x14ac:dyDescent="0.25">
      <c r="A126" s="84" t="s">
        <v>116</v>
      </c>
      <c r="B126" s="85">
        <v>1.05984953501205E-2</v>
      </c>
      <c r="C126" s="85">
        <v>0.53244821877986104</v>
      </c>
      <c r="D126" s="85">
        <v>2.23645074896034</v>
      </c>
      <c r="E126" s="85">
        <v>3.9537434558497</v>
      </c>
      <c r="F126" s="85">
        <v>10.243698101018801</v>
      </c>
      <c r="G126" s="85">
        <v>15.2682260474005</v>
      </c>
      <c r="H126" s="85">
        <v>24.1797101059177</v>
      </c>
      <c r="I126" s="85">
        <v>7.6421880677765399</v>
      </c>
      <c r="J126" s="85">
        <v>8.7197017617054495</v>
      </c>
      <c r="K126" s="85">
        <v>8.9274659165848007</v>
      </c>
      <c r="L126" s="85">
        <v>7.3533370119645198</v>
      </c>
      <c r="M126" s="85">
        <v>4.55045556706997</v>
      </c>
      <c r="N126" s="85"/>
      <c r="O126" s="85">
        <v>3.7463157611401998</v>
      </c>
      <c r="P126" s="85">
        <v>2.6356607404815402</v>
      </c>
      <c r="Q126" s="85">
        <v>100</v>
      </c>
      <c r="R126" s="92"/>
    </row>
    <row r="127" spans="1:18" s="67" customFormat="1" ht="15.75" hidden="1" x14ac:dyDescent="0.25">
      <c r="A127" s="84" t="s">
        <v>117</v>
      </c>
      <c r="B127" s="85">
        <v>9.5981477051567208E-3</v>
      </c>
      <c r="C127" s="85">
        <v>0.81392292539728905</v>
      </c>
      <c r="D127" s="85">
        <v>2.5060025339109901</v>
      </c>
      <c r="E127" s="85">
        <v>4.3315702274317998</v>
      </c>
      <c r="F127" s="85">
        <v>10.3519714595386</v>
      </c>
      <c r="G127" s="85">
        <v>16.9340858281134</v>
      </c>
      <c r="H127" s="85">
        <v>23.534362845422599</v>
      </c>
      <c r="I127" s="85">
        <v>7.9251167282424797</v>
      </c>
      <c r="J127" s="85">
        <v>8.0995076888546294</v>
      </c>
      <c r="K127" s="85">
        <v>8.1860386820118904</v>
      </c>
      <c r="L127" s="85">
        <v>7.1014479913291799</v>
      </c>
      <c r="M127" s="85">
        <v>4.1483194381687296</v>
      </c>
      <c r="N127" s="85"/>
      <c r="O127" s="85">
        <v>3.7156644723824401</v>
      </c>
      <c r="P127" s="85">
        <v>2.3423910314907799</v>
      </c>
      <c r="Q127" s="85">
        <v>100</v>
      </c>
      <c r="R127" s="92"/>
    </row>
    <row r="128" spans="1:18" s="67" customFormat="1" ht="15.75" hidden="1" x14ac:dyDescent="0.25">
      <c r="A128" s="84" t="s">
        <v>118</v>
      </c>
      <c r="B128" s="85">
        <v>1.6247639344608201E-2</v>
      </c>
      <c r="C128" s="85">
        <v>0.98583079244168303</v>
      </c>
      <c r="D128" s="85">
        <v>2.1906882035808102</v>
      </c>
      <c r="E128" s="85">
        <v>5.1429053733264398</v>
      </c>
      <c r="F128" s="85">
        <v>9.0499351149467699</v>
      </c>
      <c r="G128" s="85">
        <v>13.8621904771953</v>
      </c>
      <c r="H128" s="85">
        <v>25.220767437198699</v>
      </c>
      <c r="I128" s="85">
        <v>8.5287446061002505</v>
      </c>
      <c r="J128" s="85">
        <v>8.1179114398151597</v>
      </c>
      <c r="K128" s="85">
        <v>9.1877235369211796</v>
      </c>
      <c r="L128" s="85">
        <v>7.2080436365171003</v>
      </c>
      <c r="M128" s="85">
        <v>4.03342371522319</v>
      </c>
      <c r="N128" s="85"/>
      <c r="O128" s="85">
        <v>3.9036536087695</v>
      </c>
      <c r="P128" s="85">
        <v>2.55193441861937</v>
      </c>
      <c r="Q128" s="85">
        <v>100</v>
      </c>
      <c r="R128" s="92"/>
    </row>
    <row r="129" spans="1:18" s="67" customFormat="1" ht="15.75" hidden="1" x14ac:dyDescent="0.25">
      <c r="A129" s="84" t="s">
        <v>119</v>
      </c>
      <c r="B129" s="85">
        <v>1.7981942503116601E-2</v>
      </c>
      <c r="C129" s="85">
        <v>1.60840164708549</v>
      </c>
      <c r="D129" s="85">
        <v>2.6215858864417698</v>
      </c>
      <c r="E129" s="85">
        <v>5.0320728344225802</v>
      </c>
      <c r="F129" s="85">
        <v>9.8813040686033808</v>
      </c>
      <c r="G129" s="85">
        <v>15.0199085791999</v>
      </c>
      <c r="H129" s="85">
        <v>25.362547693702499</v>
      </c>
      <c r="I129" s="85">
        <v>9.4737637414529097</v>
      </c>
      <c r="J129" s="85">
        <v>6.4036870537569399</v>
      </c>
      <c r="K129" s="85">
        <v>7.8469268255827096</v>
      </c>
      <c r="L129" s="85">
        <v>7.3130595746288396</v>
      </c>
      <c r="M129" s="85">
        <v>3.8739752937176499</v>
      </c>
      <c r="N129" s="85"/>
      <c r="O129" s="85">
        <v>3.9673605077254401</v>
      </c>
      <c r="P129" s="85">
        <v>1.5774243511767601</v>
      </c>
      <c r="Q129" s="85">
        <v>100</v>
      </c>
      <c r="R129" s="92"/>
    </row>
    <row r="130" spans="1:18" s="67" customFormat="1" ht="15.75" hidden="1" x14ac:dyDescent="0.25">
      <c r="A130" s="84" t="s">
        <v>120</v>
      </c>
      <c r="B130" s="85">
        <v>1.4564214146589699E-2</v>
      </c>
      <c r="C130" s="85">
        <v>1.6790959658881499</v>
      </c>
      <c r="D130" s="85">
        <v>2.3543139904191999</v>
      </c>
      <c r="E130" s="85">
        <v>4.9158609556230104</v>
      </c>
      <c r="F130" s="85">
        <v>11.0621347979435</v>
      </c>
      <c r="G130" s="85">
        <v>13.7923107968204</v>
      </c>
      <c r="H130" s="85">
        <v>24.293460141430799</v>
      </c>
      <c r="I130" s="85">
        <v>10.775412798961201</v>
      </c>
      <c r="J130" s="85">
        <v>6.4321184790047203</v>
      </c>
      <c r="K130" s="85">
        <v>7.8364245731632396</v>
      </c>
      <c r="L130" s="85">
        <v>7.3442243239923499</v>
      </c>
      <c r="M130" s="85">
        <v>3.7823088666233802</v>
      </c>
      <c r="N130" s="85"/>
      <c r="O130" s="85">
        <v>3.6357893628595002</v>
      </c>
      <c r="P130" s="85">
        <v>2.0819807331239399</v>
      </c>
      <c r="Q130" s="85">
        <v>100</v>
      </c>
      <c r="R130" s="92"/>
    </row>
    <row r="131" spans="1:18" s="67" customFormat="1" ht="15.75" hidden="1" x14ac:dyDescent="0.25">
      <c r="A131" s="84" t="s">
        <v>121</v>
      </c>
      <c r="B131" s="85">
        <v>1.3738192325634399E-2</v>
      </c>
      <c r="C131" s="85">
        <v>2.0006431285638202</v>
      </c>
      <c r="D131" s="85">
        <v>2.9949259269883002</v>
      </c>
      <c r="E131" s="85">
        <v>4.6700795758370903</v>
      </c>
      <c r="F131" s="85">
        <v>11.5557823447622</v>
      </c>
      <c r="G131" s="85">
        <v>14.626192844968299</v>
      </c>
      <c r="H131" s="85">
        <v>24.393292742762199</v>
      </c>
      <c r="I131" s="85">
        <v>10.492959553856</v>
      </c>
      <c r="J131" s="85">
        <v>6.6113918298517298</v>
      </c>
      <c r="K131" s="85">
        <v>7.1489929603086999</v>
      </c>
      <c r="L131" s="85">
        <v>6.7090688675955299</v>
      </c>
      <c r="M131" s="85">
        <v>3.3872947385742802</v>
      </c>
      <c r="N131" s="85"/>
      <c r="O131" s="85">
        <v>3.58581916613702</v>
      </c>
      <c r="P131" s="85">
        <v>1.8098181274692899</v>
      </c>
      <c r="Q131" s="85">
        <v>100</v>
      </c>
      <c r="R131" s="92"/>
    </row>
    <row r="132" spans="1:18" s="67" customFormat="1" ht="15.75" hidden="1" x14ac:dyDescent="0.25">
      <c r="A132" s="84" t="s">
        <v>122</v>
      </c>
      <c r="B132" s="85">
        <v>8.2961315362866106E-3</v>
      </c>
      <c r="C132" s="85">
        <v>1.9567659437073801</v>
      </c>
      <c r="D132" s="85">
        <v>2.8522997100838401</v>
      </c>
      <c r="E132" s="85">
        <v>4.3406705516479001</v>
      </c>
      <c r="F132" s="85">
        <v>12.537921168812799</v>
      </c>
      <c r="G132" s="85">
        <v>14.146025368224899</v>
      </c>
      <c r="H132" s="85">
        <v>22.497090748468</v>
      </c>
      <c r="I132" s="85">
        <v>10.1540165608723</v>
      </c>
      <c r="J132" s="85">
        <v>6.9898271489783399</v>
      </c>
      <c r="K132" s="85">
        <v>8.1441105313784394</v>
      </c>
      <c r="L132" s="85">
        <v>6.4548387747734797</v>
      </c>
      <c r="M132" s="85">
        <v>3.4168850940938298</v>
      </c>
      <c r="N132" s="85"/>
      <c r="O132" s="85">
        <v>4.2556912583437798</v>
      </c>
      <c r="P132" s="85">
        <v>2.24556100907866</v>
      </c>
      <c r="Q132" s="85">
        <v>100</v>
      </c>
      <c r="R132" s="92"/>
    </row>
    <row r="133" spans="1:18" s="67" customFormat="1" ht="15.75" hidden="1" x14ac:dyDescent="0.25">
      <c r="A133" s="84" t="s">
        <v>123</v>
      </c>
      <c r="B133" s="85">
        <v>1.5191605973988401E-2</v>
      </c>
      <c r="C133" s="85">
        <v>2.19142603457786</v>
      </c>
      <c r="D133" s="85">
        <v>2.6486491269988801</v>
      </c>
      <c r="E133" s="85">
        <v>4.2030601499101801</v>
      </c>
      <c r="F133" s="85">
        <v>14.9832007386365</v>
      </c>
      <c r="G133" s="85">
        <v>13.036315312843801</v>
      </c>
      <c r="H133" s="85">
        <v>25.348595735141</v>
      </c>
      <c r="I133" s="85">
        <v>9.9773453332271398</v>
      </c>
      <c r="J133" s="85">
        <v>6.37221499514754</v>
      </c>
      <c r="K133" s="85">
        <v>8.0014041173676898</v>
      </c>
      <c r="L133" s="85">
        <v>5.6114547658870304</v>
      </c>
      <c r="M133" s="85">
        <v>2.62077326749321</v>
      </c>
      <c r="N133" s="85"/>
      <c r="O133" s="85">
        <v>3.7509992536939198</v>
      </c>
      <c r="P133" s="85">
        <v>1.23936956310121</v>
      </c>
      <c r="Q133" s="85">
        <v>100</v>
      </c>
      <c r="R133" s="92"/>
    </row>
    <row r="134" spans="1:18" s="67" customFormat="1" ht="15.75" hidden="1" x14ac:dyDescent="0.25">
      <c r="A134" s="84" t="s">
        <v>124</v>
      </c>
      <c r="B134" s="85">
        <v>3.5062501962453502E-2</v>
      </c>
      <c r="C134" s="85">
        <v>2.2019600113037301</v>
      </c>
      <c r="D134" s="85">
        <v>2.9358303881994599</v>
      </c>
      <c r="E134" s="85">
        <v>4.2716942689381101</v>
      </c>
      <c r="F134" s="85">
        <v>15.6010689702091</v>
      </c>
      <c r="G134" s="85">
        <v>11.632028636120999</v>
      </c>
      <c r="H134" s="85">
        <v>23.704170170009501</v>
      </c>
      <c r="I134" s="85">
        <v>10.597772048382801</v>
      </c>
      <c r="J134" s="85">
        <v>7.13251532458108</v>
      </c>
      <c r="K134" s="85">
        <v>8.4427364800039104</v>
      </c>
      <c r="L134" s="85">
        <v>5.4891131803608104</v>
      </c>
      <c r="M134" s="85">
        <v>2.7643555651691498</v>
      </c>
      <c r="N134" s="85"/>
      <c r="O134" s="85">
        <v>3.4622912385610798</v>
      </c>
      <c r="P134" s="85">
        <v>1.72940121619783</v>
      </c>
      <c r="Q134" s="85">
        <v>100</v>
      </c>
      <c r="R134" s="92"/>
    </row>
    <row r="135" spans="1:18" s="67" customFormat="1" ht="15.75" hidden="1" x14ac:dyDescent="0.25">
      <c r="A135" s="84" t="s">
        <v>125</v>
      </c>
      <c r="B135" s="85">
        <v>1.4464076155597701E-2</v>
      </c>
      <c r="C135" s="85">
        <v>2.3567497282393899</v>
      </c>
      <c r="D135" s="85">
        <v>3.29363416623548</v>
      </c>
      <c r="E135" s="85">
        <v>5.2765546272368997</v>
      </c>
      <c r="F135" s="85">
        <v>16.4134459244856</v>
      </c>
      <c r="G135" s="85">
        <v>12.3169809745209</v>
      </c>
      <c r="H135" s="85">
        <v>22.934954900414098</v>
      </c>
      <c r="I135" s="85">
        <v>10.026736173759801</v>
      </c>
      <c r="J135" s="85">
        <v>6.4527673356426103</v>
      </c>
      <c r="K135" s="85">
        <v>8.2931346337084495</v>
      </c>
      <c r="L135" s="85">
        <v>5.1126781355358499</v>
      </c>
      <c r="M135" s="85">
        <v>2.4969170641802401</v>
      </c>
      <c r="N135" s="85"/>
      <c r="O135" s="85">
        <v>3.4256002218819099</v>
      </c>
      <c r="P135" s="85">
        <v>1.58538203800324</v>
      </c>
      <c r="Q135" s="85">
        <v>100</v>
      </c>
      <c r="R135" s="92"/>
    </row>
    <row r="136" spans="1:18" s="67" customFormat="1" ht="15.75" hidden="1" x14ac:dyDescent="0.25">
      <c r="A136" s="84" t="s">
        <v>126</v>
      </c>
      <c r="B136" s="85">
        <v>2.15726689236093E-2</v>
      </c>
      <c r="C136" s="85">
        <v>2.4802161538708001</v>
      </c>
      <c r="D136" s="85">
        <v>4.0236231404252596</v>
      </c>
      <c r="E136" s="85">
        <v>5.9843865138780599</v>
      </c>
      <c r="F136" s="85">
        <v>16.002648525689601</v>
      </c>
      <c r="G136" s="85">
        <v>12.0992769952049</v>
      </c>
      <c r="H136" s="85">
        <v>21.752725952347902</v>
      </c>
      <c r="I136" s="85">
        <v>10.1314651259652</v>
      </c>
      <c r="J136" s="85">
        <v>6.5926930593675603</v>
      </c>
      <c r="K136" s="85">
        <v>8.4436707711695203</v>
      </c>
      <c r="L136" s="85">
        <v>4.9256170103698302</v>
      </c>
      <c r="M136" s="85">
        <v>2.4483911274389398</v>
      </c>
      <c r="N136" s="85"/>
      <c r="O136" s="85">
        <v>3.19446372694554</v>
      </c>
      <c r="P136" s="85">
        <v>1.8992492284033</v>
      </c>
      <c r="Q136" s="85">
        <v>100</v>
      </c>
      <c r="R136" s="92"/>
    </row>
    <row r="137" spans="1:18" s="67" customFormat="1" ht="15.75" hidden="1" x14ac:dyDescent="0.25">
      <c r="A137" s="84" t="s">
        <v>127</v>
      </c>
      <c r="B137" s="85">
        <v>6.8427717669014204E-2</v>
      </c>
      <c r="C137" s="85">
        <v>2.8438974176682699</v>
      </c>
      <c r="D137" s="85">
        <v>5.4694778313449302</v>
      </c>
      <c r="E137" s="85">
        <v>5.1876208038035099</v>
      </c>
      <c r="F137" s="85">
        <v>17.7156695030104</v>
      </c>
      <c r="G137" s="85">
        <v>13.358068027815399</v>
      </c>
      <c r="H137" s="85">
        <v>21.306347337317501</v>
      </c>
      <c r="I137" s="85">
        <v>10.1631453052217</v>
      </c>
      <c r="J137" s="85">
        <v>5.9592840268675102</v>
      </c>
      <c r="K137" s="85">
        <v>7.67708634185718</v>
      </c>
      <c r="L137" s="85">
        <v>4.3075396384587501</v>
      </c>
      <c r="M137" s="85">
        <v>1.88605748224508</v>
      </c>
      <c r="N137" s="85"/>
      <c r="O137" s="85">
        <v>2.9477238897158502</v>
      </c>
      <c r="P137" s="85">
        <v>1.1096546770048801</v>
      </c>
      <c r="Q137" s="85">
        <v>100</v>
      </c>
      <c r="R137" s="92"/>
    </row>
    <row r="138" spans="1:18" s="67" customFormat="1" ht="15.75" hidden="1" x14ac:dyDescent="0.25">
      <c r="A138" s="84" t="s">
        <v>128</v>
      </c>
      <c r="B138" s="85">
        <v>0.21203343659481499</v>
      </c>
      <c r="C138" s="85">
        <v>2.9805072989815198</v>
      </c>
      <c r="D138" s="85">
        <v>7.3807401763830702</v>
      </c>
      <c r="E138" s="85">
        <v>5.2383040200102098</v>
      </c>
      <c r="F138" s="85">
        <v>17.451250278518501</v>
      </c>
      <c r="G138" s="85">
        <v>13.1590107022979</v>
      </c>
      <c r="H138" s="85">
        <v>20.272373121347801</v>
      </c>
      <c r="I138" s="85">
        <v>9.3186898489890702</v>
      </c>
      <c r="J138" s="85">
        <v>6.59711490774749</v>
      </c>
      <c r="K138" s="85">
        <v>7.7331109977071604</v>
      </c>
      <c r="L138" s="85">
        <v>4.0043772326402101</v>
      </c>
      <c r="M138" s="85">
        <v>1.5226875777156501</v>
      </c>
      <c r="N138" s="85"/>
      <c r="O138" s="85">
        <v>2.7399032552523201</v>
      </c>
      <c r="P138" s="85">
        <v>1.3898971458143199</v>
      </c>
      <c r="Q138" s="85">
        <v>100</v>
      </c>
      <c r="R138" s="92"/>
    </row>
    <row r="139" spans="1:18" s="67" customFormat="1" ht="15.75" hidden="1" x14ac:dyDescent="0.25">
      <c r="A139" s="84" t="s">
        <v>129</v>
      </c>
      <c r="B139" s="85">
        <v>0.211942567069032</v>
      </c>
      <c r="C139" s="85">
        <v>3.88063335596022</v>
      </c>
      <c r="D139" s="85">
        <v>8.3982011628250195</v>
      </c>
      <c r="E139" s="85">
        <v>5.4061033556650804</v>
      </c>
      <c r="F139" s="85">
        <v>18.638218280553701</v>
      </c>
      <c r="G139" s="85">
        <v>14.6782678629401</v>
      </c>
      <c r="H139" s="85">
        <v>19.428806481126198</v>
      </c>
      <c r="I139" s="85">
        <v>8.2061800903107809</v>
      </c>
      <c r="J139" s="85">
        <v>6.0041171088746603</v>
      </c>
      <c r="K139" s="85">
        <v>6.8797405778709102</v>
      </c>
      <c r="L139" s="85">
        <v>3.5915872266328202</v>
      </c>
      <c r="M139" s="85">
        <v>1.1515730602367</v>
      </c>
      <c r="N139" s="85"/>
      <c r="O139" s="85">
        <v>2.1928400672903798</v>
      </c>
      <c r="P139" s="85">
        <v>1.33178880264439</v>
      </c>
      <c r="Q139" s="85">
        <v>100</v>
      </c>
      <c r="R139" s="92"/>
    </row>
    <row r="140" spans="1:18" s="67" customFormat="1" ht="15.75" hidden="1" x14ac:dyDescent="0.25">
      <c r="A140" s="84" t="s">
        <v>130</v>
      </c>
      <c r="B140" s="85">
        <v>0.27262861890836199</v>
      </c>
      <c r="C140" s="85">
        <v>4.1973570991368696</v>
      </c>
      <c r="D140" s="85">
        <v>8.4712985933900899</v>
      </c>
      <c r="E140" s="85">
        <v>5.6660624680282297</v>
      </c>
      <c r="F140" s="85">
        <v>19.874094071658199</v>
      </c>
      <c r="G140" s="85">
        <v>13.010772083066</v>
      </c>
      <c r="H140" s="85">
        <v>20.608298909781201</v>
      </c>
      <c r="I140" s="85">
        <v>7.6906700099648404</v>
      </c>
      <c r="J140" s="85">
        <v>5.8609239212393103</v>
      </c>
      <c r="K140" s="85">
        <v>6.2751893172161104</v>
      </c>
      <c r="L140" s="85">
        <v>3.1689380790031598</v>
      </c>
      <c r="M140" s="85">
        <v>1.3995132899059399</v>
      </c>
      <c r="N140" s="85"/>
      <c r="O140" s="85">
        <v>1.86907321054203</v>
      </c>
      <c r="P140" s="85">
        <v>1.6351803281596999</v>
      </c>
      <c r="Q140" s="85">
        <v>100</v>
      </c>
      <c r="R140" s="92"/>
    </row>
    <row r="141" spans="1:18" s="67" customFormat="1" ht="15.75" hidden="1" x14ac:dyDescent="0.25">
      <c r="A141" s="84" t="s">
        <v>131</v>
      </c>
      <c r="B141" s="85">
        <v>0.52572072224668898</v>
      </c>
      <c r="C141" s="85">
        <v>5.6256140113147497</v>
      </c>
      <c r="D141" s="85">
        <v>10.817185541515601</v>
      </c>
      <c r="E141" s="85">
        <v>6.2470358074460499</v>
      </c>
      <c r="F141" s="85">
        <v>18.633973034316899</v>
      </c>
      <c r="G141" s="85">
        <v>12.288907144551001</v>
      </c>
      <c r="H141" s="85">
        <v>18.911971950269301</v>
      </c>
      <c r="I141" s="85">
        <v>6.9427741454656298</v>
      </c>
      <c r="J141" s="85">
        <v>6.0022781937057497</v>
      </c>
      <c r="K141" s="85">
        <v>6.0259917341373397</v>
      </c>
      <c r="L141" s="85">
        <v>3.49901758189641</v>
      </c>
      <c r="M141" s="85">
        <v>1.3664927673701699</v>
      </c>
      <c r="N141" s="85"/>
      <c r="O141" s="85">
        <v>2.1818574477455202</v>
      </c>
      <c r="P141" s="85">
        <v>0.93117991801890299</v>
      </c>
      <c r="Q141" s="85">
        <v>100</v>
      </c>
      <c r="R141" s="92"/>
    </row>
    <row r="142" spans="1:18" s="67" customFormat="1" ht="15.75" hidden="1" x14ac:dyDescent="0.25">
      <c r="A142" s="84" t="s">
        <v>132</v>
      </c>
      <c r="B142" s="85">
        <v>0.69174291819626299</v>
      </c>
      <c r="C142" s="85">
        <v>5.3823534783482199</v>
      </c>
      <c r="D142" s="85">
        <v>12.535157890891799</v>
      </c>
      <c r="E142" s="85">
        <v>6.8434606322941196</v>
      </c>
      <c r="F142" s="85">
        <v>18.744406699176299</v>
      </c>
      <c r="G142" s="85">
        <v>12.320786075648799</v>
      </c>
      <c r="H142" s="85">
        <v>18.922935729549099</v>
      </c>
      <c r="I142" s="85">
        <v>6.2357313754497499</v>
      </c>
      <c r="J142" s="85">
        <v>5.9932789070918497</v>
      </c>
      <c r="K142" s="85">
        <v>4.7835278432232</v>
      </c>
      <c r="L142" s="85">
        <v>3.3297262250470299</v>
      </c>
      <c r="M142" s="85">
        <v>1.1634065713294199</v>
      </c>
      <c r="N142" s="85"/>
      <c r="O142" s="85">
        <v>1.9065165379066</v>
      </c>
      <c r="P142" s="85">
        <v>1.1469691158475299</v>
      </c>
      <c r="Q142" s="85">
        <v>100</v>
      </c>
      <c r="R142" s="92"/>
    </row>
    <row r="143" spans="1:18" s="67" customFormat="1" ht="15.75" hidden="1" x14ac:dyDescent="0.25">
      <c r="A143" s="84" t="s">
        <v>133</v>
      </c>
      <c r="B143" s="85">
        <v>1.2821937670233901</v>
      </c>
      <c r="C143" s="85">
        <v>5.4615059749648198</v>
      </c>
      <c r="D143" s="85">
        <v>15.3553774683384</v>
      </c>
      <c r="E143" s="85">
        <v>7.68683626937867</v>
      </c>
      <c r="F143" s="85">
        <v>19.886399581436098</v>
      </c>
      <c r="G143" s="85">
        <v>13.4354209661507</v>
      </c>
      <c r="H143" s="85">
        <v>17.103668076127999</v>
      </c>
      <c r="I143" s="85">
        <v>4.9579640835281102</v>
      </c>
      <c r="J143" s="85">
        <v>4.9839533424409703</v>
      </c>
      <c r="K143" s="85">
        <v>3.63918017566687</v>
      </c>
      <c r="L143" s="85">
        <v>2.7839283790738598</v>
      </c>
      <c r="M143" s="85">
        <v>1.2789451096592801</v>
      </c>
      <c r="N143" s="85"/>
      <c r="O143" s="85">
        <v>1.2603080753072999</v>
      </c>
      <c r="P143" s="85">
        <v>0.88431873090345203</v>
      </c>
      <c r="Q143" s="85">
        <v>100</v>
      </c>
      <c r="R143" s="92"/>
    </row>
    <row r="144" spans="1:18" s="67" customFormat="1" ht="15.75" hidden="1" x14ac:dyDescent="0.25">
      <c r="A144" s="84" t="s">
        <v>134</v>
      </c>
      <c r="B144" s="85">
        <v>1.0516480752197901</v>
      </c>
      <c r="C144" s="85">
        <v>5.7695844351857097</v>
      </c>
      <c r="D144" s="85">
        <v>15.5176750861929</v>
      </c>
      <c r="E144" s="85">
        <v>8.0565754956486106</v>
      </c>
      <c r="F144" s="85">
        <v>19.230891184546799</v>
      </c>
      <c r="G144" s="85">
        <v>13.392394734783901</v>
      </c>
      <c r="H144" s="85">
        <v>17.568758759330098</v>
      </c>
      <c r="I144" s="85">
        <v>4.7843117359697498</v>
      </c>
      <c r="J144" s="85">
        <v>4.9724457634965002</v>
      </c>
      <c r="K144" s="85">
        <v>3.3386391356826799</v>
      </c>
      <c r="L144" s="85">
        <v>2.6368357970435499</v>
      </c>
      <c r="M144" s="85">
        <v>1.63613187983943</v>
      </c>
      <c r="N144" s="85"/>
      <c r="O144" s="85">
        <v>1.1309180306383699</v>
      </c>
      <c r="P144" s="85">
        <v>0.91318988642200805</v>
      </c>
      <c r="Q144" s="85">
        <v>100</v>
      </c>
      <c r="R144" s="92"/>
    </row>
    <row r="145" spans="1:18" s="67" customFormat="1" ht="15.75" hidden="1" x14ac:dyDescent="0.25">
      <c r="A145" s="84" t="s">
        <v>61</v>
      </c>
      <c r="B145" s="85">
        <v>1.3915363129894001</v>
      </c>
      <c r="C145" s="85">
        <v>6.0668640310874098</v>
      </c>
      <c r="D145" s="85">
        <v>17.020924087217399</v>
      </c>
      <c r="E145" s="85">
        <v>11.913324776040501</v>
      </c>
      <c r="F145" s="85">
        <v>18.129969324280701</v>
      </c>
      <c r="G145" s="85">
        <v>11.087272672502801</v>
      </c>
      <c r="H145" s="85">
        <v>15.755571584209299</v>
      </c>
      <c r="I145" s="85">
        <v>4.3642193590063298</v>
      </c>
      <c r="J145" s="85">
        <v>4.7713880721155499</v>
      </c>
      <c r="K145" s="85">
        <v>3.4032811137645802</v>
      </c>
      <c r="L145" s="85">
        <v>2.6513661824042201</v>
      </c>
      <c r="M145" s="85">
        <v>1.6439039329518801</v>
      </c>
      <c r="N145" s="85"/>
      <c r="O145" s="85">
        <v>1.1769903655146701</v>
      </c>
      <c r="P145" s="85">
        <v>0.62338818591527601</v>
      </c>
      <c r="Q145" s="85">
        <v>100</v>
      </c>
      <c r="R145" s="92"/>
    </row>
    <row r="146" spans="1:18" s="67" customFormat="1" ht="15.75" hidden="1" x14ac:dyDescent="0.25">
      <c r="A146" s="84" t="s">
        <v>62</v>
      </c>
      <c r="B146" s="85">
        <v>1.5763660160800801</v>
      </c>
      <c r="C146" s="85">
        <v>6.2867662922317997</v>
      </c>
      <c r="D146" s="85">
        <v>16.649030489696699</v>
      </c>
      <c r="E146" s="85">
        <v>12.389020503853599</v>
      </c>
      <c r="F146" s="85">
        <v>17.778088265812499</v>
      </c>
      <c r="G146" s="85">
        <v>10.1635746852713</v>
      </c>
      <c r="H146" s="85">
        <v>15.877490553515701</v>
      </c>
      <c r="I146" s="85">
        <v>4.2657631464857397</v>
      </c>
      <c r="J146" s="85">
        <v>5.4907754233196098</v>
      </c>
      <c r="K146" s="85">
        <v>3.88173967359032</v>
      </c>
      <c r="L146" s="85">
        <v>2.23982872018887</v>
      </c>
      <c r="M146" s="85">
        <v>1.3811694942766299</v>
      </c>
      <c r="N146" s="85"/>
      <c r="O146" s="85">
        <v>1.10255214315507</v>
      </c>
      <c r="P146" s="85">
        <v>0.91783459252212396</v>
      </c>
      <c r="Q146" s="85">
        <v>100</v>
      </c>
      <c r="R146" s="92"/>
    </row>
    <row r="147" spans="1:18" s="67" customFormat="1" ht="15.75" hidden="1" x14ac:dyDescent="0.25">
      <c r="A147" s="84" t="s">
        <v>63</v>
      </c>
      <c r="B147" s="85">
        <v>1.89862322846856</v>
      </c>
      <c r="C147" s="85">
        <v>8.0990073452215601</v>
      </c>
      <c r="D147" s="85">
        <v>15.7202767027603</v>
      </c>
      <c r="E147" s="85">
        <v>13.430409178733701</v>
      </c>
      <c r="F147" s="85">
        <v>18.4056265206227</v>
      </c>
      <c r="G147" s="85">
        <v>10.989900079558801</v>
      </c>
      <c r="H147" s="85">
        <v>14.1678208790764</v>
      </c>
      <c r="I147" s="85">
        <v>3.3807668079974902</v>
      </c>
      <c r="J147" s="85">
        <v>4.58050559319455</v>
      </c>
      <c r="K147" s="85">
        <v>3.8338473511547599</v>
      </c>
      <c r="L147" s="85">
        <v>2.13864804002211</v>
      </c>
      <c r="M147" s="85">
        <v>1.39545725111874</v>
      </c>
      <c r="N147" s="85"/>
      <c r="O147" s="85">
        <v>1.0111478618335501</v>
      </c>
      <c r="P147" s="85">
        <v>0.94796316023678895</v>
      </c>
      <c r="Q147" s="85">
        <v>100</v>
      </c>
      <c r="R147" s="92"/>
    </row>
    <row r="148" spans="1:18" s="67" customFormat="1" ht="15.75" hidden="1" x14ac:dyDescent="0.25">
      <c r="A148" s="84" t="s">
        <v>64</v>
      </c>
      <c r="B148" s="85">
        <v>2.73270208992292</v>
      </c>
      <c r="C148" s="85">
        <v>7.3441209625910702</v>
      </c>
      <c r="D148" s="85">
        <v>15.3969275868299</v>
      </c>
      <c r="E148" s="85">
        <v>13.5187197345419</v>
      </c>
      <c r="F148" s="85">
        <v>18.0092676236256</v>
      </c>
      <c r="G148" s="85">
        <v>11.4384664907464</v>
      </c>
      <c r="H148" s="85">
        <v>14.055132436428201</v>
      </c>
      <c r="I148" s="85">
        <v>3.7714291530633801</v>
      </c>
      <c r="J148" s="85">
        <v>4.4617933182520302</v>
      </c>
      <c r="K148" s="85">
        <v>4.4088645507034698</v>
      </c>
      <c r="L148" s="85">
        <v>1.51406811016309</v>
      </c>
      <c r="M148" s="85">
        <v>1.5713227865978301</v>
      </c>
      <c r="N148" s="85"/>
      <c r="O148" s="85">
        <v>0.81632445334507298</v>
      </c>
      <c r="P148" s="85">
        <v>0.96086070318921302</v>
      </c>
      <c r="Q148" s="85">
        <v>100</v>
      </c>
      <c r="R148" s="92"/>
    </row>
    <row r="149" spans="1:18" s="67" customFormat="1" ht="15.75" hidden="1" x14ac:dyDescent="0.25">
      <c r="A149" s="84" t="s">
        <v>65</v>
      </c>
      <c r="B149" s="85">
        <v>2.9724655819774699</v>
      </c>
      <c r="C149" s="85">
        <v>9.5047537492040508</v>
      </c>
      <c r="D149" s="85">
        <v>17.146981973080401</v>
      </c>
      <c r="E149" s="85">
        <v>14.017521902378</v>
      </c>
      <c r="F149" s="85">
        <v>17.2811043043571</v>
      </c>
      <c r="G149" s="85">
        <v>10.353036324645601</v>
      </c>
      <c r="H149" s="85">
        <v>13.4069267871389</v>
      </c>
      <c r="I149" s="85">
        <v>4.0295252106068302</v>
      </c>
      <c r="J149" s="85">
        <v>4.0492867546421296</v>
      </c>
      <c r="K149" s="85">
        <v>3.0246141009595302</v>
      </c>
      <c r="L149" s="85">
        <v>1.1555013942867201</v>
      </c>
      <c r="M149" s="85">
        <v>1.7276712850127001</v>
      </c>
      <c r="N149" s="85"/>
      <c r="O149" s="85">
        <v>0.67262440623879305</v>
      </c>
      <c r="P149" s="85">
        <v>0.657986225471898</v>
      </c>
      <c r="Q149" s="85">
        <v>100</v>
      </c>
      <c r="R149" s="92"/>
    </row>
    <row r="150" spans="1:18" s="67" customFormat="1" ht="15.75" hidden="1" x14ac:dyDescent="0.25">
      <c r="A150" s="84" t="s">
        <v>66</v>
      </c>
      <c r="B150" s="85">
        <v>3.24200189710074</v>
      </c>
      <c r="C150" s="85">
        <v>10.2523751744616</v>
      </c>
      <c r="D150" s="85">
        <v>16.652811030099699</v>
      </c>
      <c r="E150" s="85">
        <v>14.686902407841901</v>
      </c>
      <c r="F150" s="85">
        <v>18.242121279870101</v>
      </c>
      <c r="G150" s="85">
        <v>10.5098078371532</v>
      </c>
      <c r="H150" s="85">
        <v>11.859484309848201</v>
      </c>
      <c r="I150" s="85">
        <v>4.3379357199757802</v>
      </c>
      <c r="J150" s="85">
        <v>3.7566501629032198</v>
      </c>
      <c r="K150" s="85">
        <v>2.50530168025821</v>
      </c>
      <c r="L150" s="85">
        <v>1.1868817871817601</v>
      </c>
      <c r="M150" s="85">
        <v>1.35770767718031</v>
      </c>
      <c r="N150" s="85"/>
      <c r="O150" s="85">
        <v>0.59474325107498704</v>
      </c>
      <c r="P150" s="85">
        <v>0.81527578505023801</v>
      </c>
      <c r="Q150" s="85">
        <v>100</v>
      </c>
      <c r="R150" s="92"/>
    </row>
    <row r="151" spans="1:18" s="67" customFormat="1" ht="15.75" hidden="1" x14ac:dyDescent="0.25">
      <c r="A151" s="84" t="s">
        <v>67</v>
      </c>
      <c r="B151" s="85">
        <v>4.2776005933258601</v>
      </c>
      <c r="C151" s="85">
        <v>11.435658806648201</v>
      </c>
      <c r="D151" s="85">
        <v>16.592016823808901</v>
      </c>
      <c r="E151" s="85">
        <v>15.9671269589532</v>
      </c>
      <c r="F151" s="85">
        <v>18.9099380144885</v>
      </c>
      <c r="G151" s="85">
        <v>10.2129892663015</v>
      </c>
      <c r="H151" s="85">
        <v>10.271469817645199</v>
      </c>
      <c r="I151" s="85">
        <v>3.3550795780880001</v>
      </c>
      <c r="J151" s="85">
        <v>2.8953682241470502</v>
      </c>
      <c r="K151" s="85">
        <v>2.5317043982409402</v>
      </c>
      <c r="L151" s="85">
        <v>0.97848419185493696</v>
      </c>
      <c r="M151" s="85">
        <v>1.2964479842606</v>
      </c>
      <c r="N151" s="85"/>
      <c r="O151" s="85">
        <v>0.54452751781042597</v>
      </c>
      <c r="P151" s="85">
        <v>0.73158782442666803</v>
      </c>
      <c r="Q151" s="85">
        <v>100</v>
      </c>
      <c r="R151" s="92"/>
    </row>
    <row r="152" spans="1:18" s="67" customFormat="1" ht="15.75" hidden="1" x14ac:dyDescent="0.25">
      <c r="A152" s="84" t="s">
        <v>68</v>
      </c>
      <c r="B152" s="85">
        <v>5.1141145601267404</v>
      </c>
      <c r="C152" s="85">
        <v>11.2926382494183</v>
      </c>
      <c r="D152" s="85">
        <v>15.6177611710846</v>
      </c>
      <c r="E152" s="85">
        <v>18.003236220657101</v>
      </c>
      <c r="F152" s="85">
        <v>17.484450767495002</v>
      </c>
      <c r="G152" s="85">
        <v>9.9939809422561297</v>
      </c>
      <c r="H152" s="85">
        <v>9.7852681607479308</v>
      </c>
      <c r="I152" s="85">
        <v>3.5720892905068302</v>
      </c>
      <c r="J152" s="85">
        <v>2.4248204053874498</v>
      </c>
      <c r="K152" s="85">
        <v>2.6382233617609998</v>
      </c>
      <c r="L152" s="85">
        <v>1.1709803247164401</v>
      </c>
      <c r="M152" s="85">
        <v>1.49486295569609</v>
      </c>
      <c r="N152" s="85"/>
      <c r="O152" s="85">
        <v>0.57532811681662199</v>
      </c>
      <c r="P152" s="85">
        <v>0.832245473329842</v>
      </c>
      <c r="Q152" s="85">
        <v>100</v>
      </c>
      <c r="R152" s="92"/>
    </row>
    <row r="153" spans="1:18" s="67" customFormat="1" ht="15.75" hidden="1" x14ac:dyDescent="0.25">
      <c r="A153" s="84" t="s">
        <v>69</v>
      </c>
      <c r="B153" s="85">
        <v>6.2530172523312304</v>
      </c>
      <c r="C153" s="85">
        <v>11.9555787861299</v>
      </c>
      <c r="D153" s="85">
        <v>16.563580993034499</v>
      </c>
      <c r="E153" s="85">
        <v>17.529101739026299</v>
      </c>
      <c r="F153" s="85">
        <v>18.0000653359903</v>
      </c>
      <c r="G153" s="85">
        <v>10.121996813055601</v>
      </c>
      <c r="H153" s="85">
        <v>8.3599214516205098</v>
      </c>
      <c r="I153" s="85">
        <v>3.15246153343569</v>
      </c>
      <c r="J153" s="85">
        <v>2.30527152548648</v>
      </c>
      <c r="K153" s="85">
        <v>2.2954711269369401</v>
      </c>
      <c r="L153" s="85">
        <v>0.96043905785501904</v>
      </c>
      <c r="M153" s="85">
        <v>1.43557689864573</v>
      </c>
      <c r="N153" s="85"/>
      <c r="O153" s="85">
        <v>0.51960261198770197</v>
      </c>
      <c r="P153" s="85">
        <v>0.54791487446415399</v>
      </c>
      <c r="Q153" s="85">
        <v>100</v>
      </c>
      <c r="R153" s="92"/>
    </row>
    <row r="154" spans="1:18" s="67" customFormat="1" ht="15.75" hidden="1" x14ac:dyDescent="0.25">
      <c r="A154" s="84" t="s">
        <v>70</v>
      </c>
      <c r="B154" s="85">
        <v>8.8567383508840791</v>
      </c>
      <c r="C154" s="85">
        <v>9.8775408972066892</v>
      </c>
      <c r="D154" s="85">
        <v>17.714716793948401</v>
      </c>
      <c r="E154" s="85">
        <v>19.108580404476701</v>
      </c>
      <c r="F154" s="85">
        <v>16.310725763948501</v>
      </c>
      <c r="G154" s="85">
        <v>9.9494662436574508</v>
      </c>
      <c r="H154" s="85">
        <v>7.6534355720441898</v>
      </c>
      <c r="I154" s="85">
        <v>2.7933076358675999</v>
      </c>
      <c r="J154" s="85">
        <v>1.84711730238614</v>
      </c>
      <c r="K154" s="85">
        <v>2.5779449605754001</v>
      </c>
      <c r="L154" s="85">
        <v>0.94143664679074501</v>
      </c>
      <c r="M154" s="85">
        <v>1.17312720245538</v>
      </c>
      <c r="N154" s="85"/>
      <c r="O154" s="94">
        <v>0.48838963696301402</v>
      </c>
      <c r="P154" s="85">
        <v>0.70747258879576702</v>
      </c>
      <c r="Q154" s="85">
        <v>100</v>
      </c>
      <c r="R154" s="92"/>
    </row>
    <row r="155" spans="1:18" s="67" customFormat="1" ht="15.75" hidden="1" x14ac:dyDescent="0.2">
      <c r="A155" s="95" t="s">
        <v>71</v>
      </c>
      <c r="B155" s="96">
        <v>9.4942593353369809</v>
      </c>
      <c r="C155" s="96">
        <v>10.7436557186822</v>
      </c>
      <c r="D155" s="96">
        <v>17.9423699251155</v>
      </c>
      <c r="E155" s="96">
        <v>19.848537265670601</v>
      </c>
      <c r="F155" s="96">
        <v>15.152940243752999</v>
      </c>
      <c r="G155" s="96">
        <v>9.4985837531622295</v>
      </c>
      <c r="H155" s="96">
        <v>7.2671841553330898</v>
      </c>
      <c r="I155" s="96">
        <v>2.84438582455837</v>
      </c>
      <c r="J155" s="96">
        <v>1.7128298269512101</v>
      </c>
      <c r="K155" s="96">
        <v>2.33194231226621</v>
      </c>
      <c r="L155" s="96">
        <v>0.77262931811138302</v>
      </c>
      <c r="M155" s="96">
        <v>1.27804565143751</v>
      </c>
      <c r="N155" s="96"/>
      <c r="O155" s="94">
        <v>0.394062574325931</v>
      </c>
      <c r="P155" s="96">
        <v>0.718574095295754</v>
      </c>
      <c r="Q155" s="96">
        <v>100</v>
      </c>
      <c r="R155" s="92"/>
    </row>
    <row r="156" spans="1:18" s="67" customFormat="1" ht="15.75" hidden="1" x14ac:dyDescent="0.2">
      <c r="A156" s="97" t="s">
        <v>72</v>
      </c>
      <c r="B156" s="98">
        <v>10.2668858253128</v>
      </c>
      <c r="C156" s="98">
        <v>11.116283930793999</v>
      </c>
      <c r="D156" s="98">
        <v>17.590094155875001</v>
      </c>
      <c r="E156" s="98">
        <v>19.832828191656098</v>
      </c>
      <c r="F156" s="98">
        <v>14.405801370058199</v>
      </c>
      <c r="G156" s="98">
        <v>8.8984902756268305</v>
      </c>
      <c r="H156" s="98">
        <v>7.6015904837008703</v>
      </c>
      <c r="I156" s="98">
        <v>2.9593543054222802</v>
      </c>
      <c r="J156" s="98">
        <v>1.7610283987800599</v>
      </c>
      <c r="K156" s="98">
        <v>2.1410722938499398</v>
      </c>
      <c r="L156" s="98">
        <v>1.03395692202449</v>
      </c>
      <c r="M156" s="98">
        <v>1.04440812913892</v>
      </c>
      <c r="N156" s="98"/>
      <c r="O156" s="99">
        <v>0.49381953615642599</v>
      </c>
      <c r="P156" s="98">
        <v>0.85438618160397495</v>
      </c>
      <c r="Q156" s="98">
        <v>100</v>
      </c>
      <c r="R156" s="100"/>
    </row>
    <row r="157" spans="1:18" s="67" customFormat="1" ht="15.75" hidden="1" x14ac:dyDescent="0.2">
      <c r="A157" s="95" t="s">
        <v>73</v>
      </c>
      <c r="B157" s="96">
        <v>14.3621497529252</v>
      </c>
      <c r="C157" s="96">
        <v>10.701975252124001</v>
      </c>
      <c r="D157" s="96">
        <v>19.079966069288702</v>
      </c>
      <c r="E157" s="96">
        <v>17.180620447292899</v>
      </c>
      <c r="F157" s="96">
        <v>13.8934144797964</v>
      </c>
      <c r="G157" s="96">
        <v>8.1277181596628498</v>
      </c>
      <c r="H157" s="96">
        <v>7.1791393448141196</v>
      </c>
      <c r="I157" s="96">
        <v>2.9675907848496701</v>
      </c>
      <c r="J157" s="96">
        <v>1.7448397043180901</v>
      </c>
      <c r="K157" s="96">
        <v>1.4829538569255001</v>
      </c>
      <c r="L157" s="96">
        <v>0.90061129138671603</v>
      </c>
      <c r="M157" s="96">
        <v>1.3259233327498701</v>
      </c>
      <c r="N157" s="96"/>
      <c r="O157" s="101">
        <v>0.41588684377061802</v>
      </c>
      <c r="P157" s="96">
        <v>0.637210680095329</v>
      </c>
      <c r="Q157" s="96">
        <v>100</v>
      </c>
      <c r="R157" s="100"/>
    </row>
    <row r="158" spans="1:18" s="67" customFormat="1" ht="16.5" hidden="1" thickBot="1" x14ac:dyDescent="0.25">
      <c r="A158" s="102" t="s">
        <v>74</v>
      </c>
      <c r="B158" s="103">
        <v>14.2335232014994</v>
      </c>
      <c r="C158" s="103">
        <v>11.2731173033839</v>
      </c>
      <c r="D158" s="103">
        <v>18.8469169607427</v>
      </c>
      <c r="E158" s="103">
        <v>17.693980349377</v>
      </c>
      <c r="F158" s="103">
        <v>14.3878215922569</v>
      </c>
      <c r="G158" s="103">
        <v>8.2105779508880907</v>
      </c>
      <c r="H158" s="103">
        <v>6.64837538254287</v>
      </c>
      <c r="I158" s="103">
        <v>2.80317894952631</v>
      </c>
      <c r="J158" s="103">
        <v>1.50235016765994</v>
      </c>
      <c r="K158" s="103">
        <v>1.4796538444642899</v>
      </c>
      <c r="L158" s="103">
        <v>0.80700071749666902</v>
      </c>
      <c r="M158" s="103">
        <v>0.87252719898086195</v>
      </c>
      <c r="N158" s="103"/>
      <c r="O158" s="104">
        <v>0.48247990277188002</v>
      </c>
      <c r="P158" s="103">
        <v>0.75849647840920698</v>
      </c>
      <c r="Q158" s="103">
        <v>100</v>
      </c>
      <c r="R158" s="100"/>
    </row>
    <row r="159" spans="1:18" s="67" customFormat="1" ht="15" hidden="1" x14ac:dyDescent="0.2">
      <c r="A159" s="105" t="s">
        <v>136</v>
      </c>
      <c r="B159" s="91"/>
      <c r="C159" s="91"/>
      <c r="D159" s="91"/>
      <c r="E159" s="91"/>
      <c r="F159" s="91"/>
      <c r="G159" s="91"/>
      <c r="H159" s="91"/>
      <c r="I159" s="91"/>
      <c r="J159" s="91"/>
      <c r="K159" s="91"/>
      <c r="L159" s="91"/>
      <c r="M159" s="91"/>
      <c r="N159" s="91"/>
      <c r="O159" s="91"/>
      <c r="P159" s="91"/>
      <c r="Q159" s="91"/>
      <c r="R159" s="92"/>
    </row>
    <row r="160" spans="1:18" s="67" customFormat="1" hidden="1" x14ac:dyDescent="0.2">
      <c r="A160" s="106" t="s">
        <v>137</v>
      </c>
      <c r="B160" s="74"/>
      <c r="C160" s="74"/>
      <c r="D160" s="74"/>
      <c r="E160" s="74"/>
      <c r="F160" s="74"/>
      <c r="G160" s="74"/>
      <c r="H160" s="74"/>
      <c r="I160" s="74"/>
      <c r="J160" s="74"/>
      <c r="K160" s="74"/>
      <c r="L160" s="74"/>
      <c r="M160" s="74"/>
      <c r="N160" s="74"/>
      <c r="O160" s="74"/>
      <c r="P160" s="74"/>
      <c r="Q160" s="69" t="s">
        <v>138</v>
      </c>
      <c r="R160" s="74"/>
    </row>
    <row r="161" spans="1:18" s="67" customFormat="1" hidden="1" x14ac:dyDescent="0.2">
      <c r="A161" s="107" t="s">
        <v>144</v>
      </c>
      <c r="B161" s="74"/>
      <c r="C161" s="74"/>
      <c r="D161" s="74"/>
      <c r="E161" s="74"/>
      <c r="F161" s="74"/>
      <c r="G161" s="74"/>
      <c r="H161" s="74"/>
      <c r="I161" s="74"/>
      <c r="J161" s="74"/>
      <c r="K161" s="74"/>
      <c r="L161" s="74"/>
      <c r="M161" s="74"/>
      <c r="N161" s="74"/>
      <c r="O161" s="74"/>
      <c r="P161" s="74"/>
      <c r="Q161" s="69" t="s">
        <v>139</v>
      </c>
      <c r="R161" s="74"/>
    </row>
    <row r="162" spans="1:18" s="67" customFormat="1" ht="15" hidden="1" x14ac:dyDescent="0.2">
      <c r="A162" s="108" t="s">
        <v>59</v>
      </c>
      <c r="B162" s="109"/>
      <c r="C162" s="109"/>
      <c r="D162" s="109"/>
      <c r="E162" s="109"/>
      <c r="F162" s="69"/>
      <c r="G162" s="69"/>
      <c r="H162" s="69"/>
      <c r="I162" s="69"/>
      <c r="J162" s="69"/>
      <c r="K162" s="72"/>
      <c r="L162" s="69"/>
      <c r="M162" s="69"/>
      <c r="N162" s="69"/>
      <c r="O162" s="69"/>
      <c r="P162" s="69"/>
      <c r="Q162" s="69"/>
      <c r="R162" s="72"/>
    </row>
    <row r="163" spans="1:18" s="67" customFormat="1" ht="15" hidden="1" x14ac:dyDescent="0.2">
      <c r="A163" s="68" t="s">
        <v>140</v>
      </c>
      <c r="B163" s="74"/>
      <c r="C163" s="74"/>
      <c r="D163" s="74"/>
      <c r="E163" s="74"/>
      <c r="F163" s="74"/>
      <c r="G163" s="74"/>
      <c r="H163" s="74"/>
      <c r="I163" s="74"/>
      <c r="J163" s="74"/>
      <c r="K163" s="74"/>
      <c r="L163" s="74"/>
      <c r="M163" s="74"/>
      <c r="N163" s="74"/>
      <c r="O163" s="74"/>
      <c r="P163" s="74"/>
      <c r="Q163" s="74"/>
      <c r="R163" s="74"/>
    </row>
    <row r="164" spans="1:18" s="67" customFormat="1" ht="15" hidden="1" x14ac:dyDescent="0.2">
      <c r="A164" s="110" t="s">
        <v>141</v>
      </c>
      <c r="B164" s="74"/>
      <c r="C164" s="74"/>
      <c r="D164" s="74"/>
      <c r="E164" s="74"/>
      <c r="F164" s="74"/>
      <c r="G164" s="74"/>
      <c r="H164" s="74"/>
      <c r="I164" s="74"/>
      <c r="J164" s="74"/>
      <c r="K164" s="74"/>
      <c r="L164" s="74"/>
      <c r="M164" s="74"/>
      <c r="N164" s="74"/>
      <c r="O164" s="74"/>
      <c r="P164" s="74"/>
      <c r="Q164" s="74"/>
      <c r="R164" s="74"/>
    </row>
    <row r="165" spans="1:18" s="67" customFormat="1" hidden="1" x14ac:dyDescent="0.2"/>
    <row r="166" spans="1:18" s="67" customFormat="1" hidden="1" x14ac:dyDescent="0.2"/>
    <row r="167" spans="1:18" s="67" customFormat="1" x14ac:dyDescent="0.2"/>
    <row r="168" spans="1:18" x14ac:dyDescent="0.2">
      <c r="A168" s="55"/>
      <c r="B168" s="55"/>
      <c r="C168" s="61"/>
      <c r="D168" s="62"/>
      <c r="E168" s="61"/>
      <c r="F168" s="61"/>
      <c r="G168" s="61"/>
      <c r="H168" s="61"/>
      <c r="I168" s="55"/>
      <c r="J168" s="55"/>
      <c r="K168" s="55"/>
      <c r="L168" s="55"/>
      <c r="M168" s="55"/>
      <c r="N168" s="55"/>
      <c r="O168" s="55"/>
      <c r="P168" s="55"/>
      <c r="Q168" s="55"/>
      <c r="R168" s="55"/>
    </row>
    <row r="169" spans="1:18" x14ac:dyDescent="0.2">
      <c r="A169" s="55"/>
      <c r="B169" s="56"/>
      <c r="C169" s="60"/>
      <c r="D169" s="60"/>
      <c r="E169" s="60"/>
      <c r="F169" s="60"/>
      <c r="G169" s="60"/>
      <c r="H169" s="60"/>
      <c r="I169" s="55"/>
      <c r="J169" s="55"/>
      <c r="K169" s="55"/>
      <c r="L169" s="55"/>
      <c r="M169" s="55"/>
      <c r="N169" s="55"/>
      <c r="O169" s="55"/>
      <c r="P169" s="55"/>
      <c r="Q169" s="55"/>
      <c r="R169" s="55"/>
    </row>
    <row r="170" spans="1:18" x14ac:dyDescent="0.2">
      <c r="B170" s="56"/>
      <c r="C170" s="60"/>
      <c r="D170" s="60"/>
      <c r="E170" s="60"/>
      <c r="F170" s="60"/>
      <c r="G170" s="60"/>
      <c r="H170" s="60"/>
      <c r="I170" s="113"/>
    </row>
    <row r="171" spans="1:18" x14ac:dyDescent="0.2">
      <c r="B171" s="56"/>
      <c r="C171" s="60"/>
      <c r="D171" s="60"/>
      <c r="E171" s="60"/>
      <c r="F171" s="60"/>
      <c r="G171" s="60"/>
      <c r="H171" s="60"/>
      <c r="I171" s="113"/>
    </row>
    <row r="172" spans="1:18" x14ac:dyDescent="0.2">
      <c r="B172" s="56"/>
      <c r="C172" s="60"/>
      <c r="D172" s="60"/>
      <c r="E172" s="60"/>
      <c r="F172" s="60"/>
      <c r="G172" s="60"/>
      <c r="H172" s="60"/>
      <c r="I172" s="113"/>
    </row>
    <row r="173" spans="1:18" x14ac:dyDescent="0.2">
      <c r="B173" s="56"/>
      <c r="C173" s="60"/>
      <c r="D173" s="60"/>
      <c r="E173" s="60"/>
      <c r="F173" s="60"/>
      <c r="G173" s="60"/>
      <c r="H173" s="60"/>
      <c r="I173" s="113"/>
    </row>
    <row r="174" spans="1:18" x14ac:dyDescent="0.2">
      <c r="B174" s="56"/>
      <c r="C174" s="60"/>
      <c r="D174" s="60"/>
      <c r="E174" s="60"/>
      <c r="F174" s="60"/>
      <c r="G174" s="60"/>
      <c r="H174" s="60"/>
      <c r="I174" s="113"/>
    </row>
    <row r="175" spans="1:18" x14ac:dyDescent="0.2">
      <c r="B175" s="56"/>
      <c r="C175" s="60"/>
      <c r="D175" s="60"/>
      <c r="E175" s="60"/>
      <c r="F175" s="60"/>
      <c r="G175" s="60"/>
      <c r="H175" s="60"/>
      <c r="I175" s="113"/>
    </row>
    <row r="176" spans="1:18" x14ac:dyDescent="0.2">
      <c r="B176" s="56"/>
      <c r="C176" s="60"/>
      <c r="D176" s="60"/>
      <c r="E176" s="60"/>
      <c r="F176" s="60"/>
      <c r="G176" s="60"/>
      <c r="H176" s="60"/>
      <c r="I176" s="113"/>
    </row>
    <row r="177" spans="2:28" x14ac:dyDescent="0.2">
      <c r="B177" s="56"/>
      <c r="C177" s="60"/>
      <c r="D177" s="60"/>
      <c r="E177" s="60"/>
      <c r="F177" s="60"/>
      <c r="G177" s="60"/>
      <c r="H177" s="60"/>
      <c r="I177" s="113"/>
    </row>
    <row r="178" spans="2:28" x14ac:dyDescent="0.2">
      <c r="B178" s="56"/>
      <c r="C178" s="60"/>
      <c r="D178" s="60"/>
      <c r="E178" s="60"/>
      <c r="F178" s="60"/>
      <c r="G178" s="60"/>
      <c r="H178" s="60"/>
      <c r="I178" s="113"/>
    </row>
    <row r="179" spans="2:28" x14ac:dyDescent="0.2">
      <c r="B179" s="56"/>
      <c r="C179" s="60"/>
      <c r="D179" s="60"/>
      <c r="E179" s="60"/>
      <c r="F179" s="60"/>
      <c r="G179" s="60"/>
      <c r="H179" s="60"/>
      <c r="I179" s="113"/>
    </row>
    <row r="180" spans="2:28" x14ac:dyDescent="0.2">
      <c r="B180" s="56"/>
      <c r="C180" s="60"/>
      <c r="D180" s="60"/>
      <c r="E180" s="60"/>
      <c r="F180" s="60"/>
      <c r="G180" s="60"/>
      <c r="H180" s="60"/>
      <c r="I180" s="113"/>
    </row>
    <row r="181" spans="2:28" x14ac:dyDescent="0.2">
      <c r="B181" s="55"/>
      <c r="C181" s="59"/>
      <c r="D181" s="55"/>
      <c r="E181" s="55"/>
      <c r="F181" s="55"/>
      <c r="G181" s="55"/>
      <c r="H181" s="55"/>
      <c r="I181" s="113"/>
    </row>
    <row r="182" spans="2:28" x14ac:dyDescent="0.2">
      <c r="B182" s="55"/>
      <c r="C182" s="59"/>
      <c r="D182" s="55"/>
      <c r="E182" s="55"/>
      <c r="F182" s="55"/>
      <c r="G182" s="55"/>
      <c r="H182" s="55"/>
      <c r="I182" s="113"/>
    </row>
    <row r="183" spans="2:28" x14ac:dyDescent="0.2">
      <c r="B183" s="55"/>
      <c r="C183" s="59"/>
      <c r="D183" s="55"/>
      <c r="E183" s="55"/>
      <c r="F183" s="55"/>
      <c r="G183" s="55"/>
      <c r="H183" s="55"/>
      <c r="I183" s="55"/>
    </row>
    <row r="191" spans="2:28" x14ac:dyDescent="0.2">
      <c r="P191" s="123"/>
      <c r="Q191" s="120"/>
      <c r="R191" s="120"/>
      <c r="S191" s="120"/>
      <c r="T191" s="120"/>
      <c r="U191" s="120"/>
      <c r="V191" s="120"/>
      <c r="W191" s="120"/>
      <c r="X191" s="120"/>
      <c r="Y191" s="120"/>
      <c r="Z191" s="120"/>
      <c r="AA191" s="120"/>
      <c r="AB191" s="120"/>
    </row>
    <row r="192" spans="2:28" x14ac:dyDescent="0.2">
      <c r="P192" s="123"/>
      <c r="Q192" s="120"/>
      <c r="R192" s="120"/>
      <c r="S192" s="120"/>
      <c r="T192" s="120"/>
      <c r="U192" s="120"/>
      <c r="V192" s="120"/>
      <c r="W192" s="120"/>
      <c r="X192" s="120"/>
      <c r="Y192" s="120"/>
      <c r="Z192" s="120"/>
      <c r="AA192" s="120"/>
      <c r="AB192" s="120"/>
    </row>
    <row r="193" spans="16:28" x14ac:dyDescent="0.2">
      <c r="P193" s="123"/>
      <c r="Q193" s="120"/>
      <c r="R193" s="120"/>
      <c r="S193" s="120"/>
      <c r="T193" s="120"/>
      <c r="U193" s="120"/>
      <c r="V193" s="120"/>
      <c r="W193" s="120"/>
      <c r="X193" s="120"/>
      <c r="Y193" s="120"/>
      <c r="Z193" s="120"/>
      <c r="AA193" s="120"/>
      <c r="AB193" s="120"/>
    </row>
    <row r="194" spans="16:28" x14ac:dyDescent="0.2">
      <c r="P194" s="123"/>
      <c r="Q194" s="120"/>
      <c r="R194" s="120"/>
      <c r="S194" s="120"/>
      <c r="T194" s="120"/>
      <c r="U194" s="120"/>
      <c r="V194" s="120"/>
      <c r="W194" s="120"/>
      <c r="X194" s="120"/>
      <c r="Y194" s="120"/>
      <c r="Z194" s="120"/>
      <c r="AA194" s="120"/>
      <c r="AB194" s="120"/>
    </row>
    <row r="195" spans="16:28" x14ac:dyDescent="0.2">
      <c r="P195" s="123"/>
      <c r="Q195" s="120"/>
      <c r="R195" s="120"/>
      <c r="S195" s="120"/>
      <c r="T195" s="120"/>
      <c r="U195" s="120"/>
      <c r="V195" s="120"/>
      <c r="W195" s="120"/>
      <c r="X195" s="120"/>
      <c r="Y195" s="120"/>
      <c r="Z195" s="120"/>
      <c r="AA195" s="120"/>
      <c r="AB195" s="120"/>
    </row>
    <row r="196" spans="16:28" x14ac:dyDescent="0.2">
      <c r="P196" s="123"/>
      <c r="Q196" s="120"/>
      <c r="R196" s="120"/>
      <c r="S196" s="120"/>
      <c r="T196" s="120"/>
      <c r="U196" s="120"/>
      <c r="V196" s="120"/>
      <c r="W196" s="120"/>
      <c r="X196" s="120"/>
      <c r="Y196" s="120"/>
      <c r="Z196" s="120"/>
      <c r="AA196" s="120"/>
      <c r="AB196" s="120"/>
    </row>
    <row r="197" spans="16:28" x14ac:dyDescent="0.2">
      <c r="P197" s="123"/>
      <c r="Q197" s="120"/>
      <c r="R197" s="120"/>
      <c r="S197" s="120"/>
      <c r="T197" s="120"/>
      <c r="U197" s="120"/>
      <c r="V197" s="120"/>
      <c r="W197" s="120"/>
      <c r="X197" s="120"/>
      <c r="Y197" s="120"/>
      <c r="Z197" s="120"/>
      <c r="AA197" s="120"/>
      <c r="AB197" s="120"/>
    </row>
    <row r="198" spans="16:28" x14ac:dyDescent="0.2">
      <c r="P198" s="123"/>
      <c r="Q198" s="120"/>
      <c r="R198" s="120"/>
      <c r="S198" s="120"/>
      <c r="T198" s="120"/>
      <c r="U198" s="120"/>
      <c r="V198" s="120"/>
      <c r="W198" s="120"/>
      <c r="X198" s="120"/>
      <c r="Y198" s="120"/>
      <c r="Z198" s="120"/>
      <c r="AA198" s="120"/>
      <c r="AB198" s="120"/>
    </row>
    <row r="199" spans="16:28" x14ac:dyDescent="0.2">
      <c r="Q199" s="120"/>
      <c r="R199" s="120"/>
      <c r="S199" s="120"/>
      <c r="T199" s="120"/>
      <c r="U199" s="120"/>
      <c r="V199" s="120"/>
      <c r="W199" s="120"/>
      <c r="X199" s="120"/>
      <c r="Y199" s="120"/>
      <c r="Z199" s="120"/>
      <c r="AA199" s="120"/>
      <c r="AB199" s="120"/>
    </row>
    <row r="200" spans="16:28" x14ac:dyDescent="0.2">
      <c r="P200" s="2"/>
      <c r="Q200" s="2"/>
      <c r="R200" s="2"/>
      <c r="S200" s="2"/>
      <c r="T200" s="2"/>
      <c r="U200" s="2"/>
    </row>
    <row r="201" spans="16:28" x14ac:dyDescent="0.2">
      <c r="P201" s="2"/>
      <c r="Q201" s="2"/>
      <c r="R201" s="2"/>
      <c r="S201" s="2"/>
      <c r="T201" s="2"/>
      <c r="U201" s="2"/>
    </row>
    <row r="211" spans="17:35" x14ac:dyDescent="0.2">
      <c r="Q211" t="s">
        <v>153</v>
      </c>
    </row>
    <row r="212" spans="17:35" x14ac:dyDescent="0.2">
      <c r="Q212" s="120"/>
      <c r="R212" s="121">
        <v>2001</v>
      </c>
      <c r="S212" s="121">
        <v>2002</v>
      </c>
      <c r="T212" s="121">
        <v>2003</v>
      </c>
      <c r="U212" s="121">
        <v>2004</v>
      </c>
      <c r="V212" s="121">
        <v>2005</v>
      </c>
      <c r="W212" s="122">
        <v>2006</v>
      </c>
      <c r="X212" s="122">
        <v>2007</v>
      </c>
      <c r="Y212" s="122">
        <v>2008</v>
      </c>
      <c r="Z212" s="122">
        <v>2009</v>
      </c>
      <c r="AA212" s="122">
        <v>2010</v>
      </c>
      <c r="AB212" s="122">
        <v>2011</v>
      </c>
      <c r="AC212" s="122">
        <v>2012</v>
      </c>
      <c r="AD212" s="122">
        <v>2013</v>
      </c>
      <c r="AE212" s="122">
        <v>2014</v>
      </c>
      <c r="AF212" s="122">
        <v>2015</v>
      </c>
      <c r="AG212" s="122">
        <v>2016</v>
      </c>
      <c r="AH212" s="122">
        <v>2017</v>
      </c>
      <c r="AI212" s="122">
        <v>2018</v>
      </c>
    </row>
    <row r="213" spans="17:35" ht="22.5" x14ac:dyDescent="0.2">
      <c r="Q213" s="123" t="s">
        <v>149</v>
      </c>
      <c r="R213" s="200">
        <f t="shared" ref="R213:AI213" si="59">SUM(B24:B26)</f>
        <v>0.67726451211691308</v>
      </c>
      <c r="S213" s="200">
        <f t="shared" si="59"/>
        <v>2.0225656653606152</v>
      </c>
      <c r="T213" s="200">
        <f t="shared" si="59"/>
        <v>3.419017744788722</v>
      </c>
      <c r="U213" s="200">
        <f t="shared" si="59"/>
        <v>3.8409811760709811</v>
      </c>
      <c r="V213" s="200">
        <f t="shared" si="59"/>
        <v>3.3976974607096628</v>
      </c>
      <c r="W213" s="200">
        <f t="shared" si="59"/>
        <v>4.5023865498325852</v>
      </c>
      <c r="X213" s="200">
        <f t="shared" si="59"/>
        <v>5.1139505490165096</v>
      </c>
      <c r="Y213" s="200">
        <f t="shared" si="59"/>
        <v>9.9694210855514616</v>
      </c>
      <c r="Z213" s="200">
        <f t="shared" si="59"/>
        <v>18.321590445298909</v>
      </c>
      <c r="AA213" s="200">
        <f t="shared" si="59"/>
        <v>23.197571750156559</v>
      </c>
      <c r="AB213" s="200">
        <f t="shared" si="59"/>
        <v>28.624138670990199</v>
      </c>
      <c r="AC213" s="200">
        <f t="shared" si="59"/>
        <v>33.913162580468423</v>
      </c>
      <c r="AD213" s="200">
        <f t="shared" si="59"/>
        <v>44.913164665523155</v>
      </c>
      <c r="AE213" s="200">
        <f t="shared" si="59"/>
        <v>53.594198206947411</v>
      </c>
      <c r="AF213" s="200">
        <f t="shared" si="59"/>
        <v>57.370596960420556</v>
      </c>
      <c r="AG213" s="200">
        <f t="shared" si="59"/>
        <v>61.797135640608886</v>
      </c>
      <c r="AH213" s="200">
        <f t="shared" si="59"/>
        <v>60.406618829157352</v>
      </c>
      <c r="AI213" s="200">
        <f t="shared" si="59"/>
        <v>53.397152151885237</v>
      </c>
    </row>
    <row r="214" spans="17:35" ht="22.5" x14ac:dyDescent="0.2">
      <c r="Q214" s="123" t="s">
        <v>150</v>
      </c>
      <c r="R214" s="200">
        <f t="shared" ref="R214:AI214" si="60">SUM(B27:B29)</f>
        <v>20.784344209728509</v>
      </c>
      <c r="S214" s="200">
        <f t="shared" si="60"/>
        <v>26.08656218255696</v>
      </c>
      <c r="T214" s="200">
        <f t="shared" si="60"/>
        <v>32.358707347765034</v>
      </c>
      <c r="U214" s="200">
        <f t="shared" si="60"/>
        <v>34.390276368877409</v>
      </c>
      <c r="V214" s="200">
        <f t="shared" si="60"/>
        <v>33.644735611590463</v>
      </c>
      <c r="W214" s="200">
        <f t="shared" si="60"/>
        <v>33.937349250450339</v>
      </c>
      <c r="X214" s="200">
        <f t="shared" si="60"/>
        <v>37.090706216920765</v>
      </c>
      <c r="Y214" s="200">
        <f t="shared" si="60"/>
        <v>41.703732017513374</v>
      </c>
      <c r="Z214" s="200">
        <f t="shared" si="60"/>
        <v>43.817799067729261</v>
      </c>
      <c r="AA214" s="200">
        <f t="shared" si="60"/>
        <v>46.257482496177651</v>
      </c>
      <c r="AB214" s="200">
        <f t="shared" si="60"/>
        <v>47.846379437781643</v>
      </c>
      <c r="AC214" s="200">
        <f t="shared" si="60"/>
        <v>48.67004519928777</v>
      </c>
      <c r="AD214" s="200">
        <f t="shared" si="60"/>
        <v>40.442753001715268</v>
      </c>
      <c r="AE214" s="200">
        <f t="shared" si="60"/>
        <v>33.328837213484761</v>
      </c>
      <c r="AF214" s="200">
        <f t="shared" si="60"/>
        <v>31.394861298335943</v>
      </c>
      <c r="AG214" s="200">
        <f t="shared" si="60"/>
        <v>29.157755876619134</v>
      </c>
      <c r="AH214" s="200">
        <f t="shared" si="60"/>
        <v>30.540034505744423</v>
      </c>
      <c r="AI214" s="200">
        <f t="shared" si="60"/>
        <v>33.368886992693724</v>
      </c>
    </row>
    <row r="215" spans="17:35" ht="22.5" x14ac:dyDescent="0.2">
      <c r="Q215" s="123" t="s">
        <v>151</v>
      </c>
      <c r="R215" s="200">
        <f t="shared" ref="R215:AI215" si="61">SUM(B30:B32)</f>
        <v>31.911596089939177</v>
      </c>
      <c r="S215" s="200">
        <f t="shared" si="61"/>
        <v>40.08171890872152</v>
      </c>
      <c r="T215" s="200">
        <f t="shared" si="61"/>
        <v>39.885196870497694</v>
      </c>
      <c r="U215" s="200">
        <f t="shared" si="61"/>
        <v>39.683100692643478</v>
      </c>
      <c r="V215" s="200">
        <f t="shared" si="61"/>
        <v>42.13577992488937</v>
      </c>
      <c r="W215" s="200">
        <f t="shared" si="61"/>
        <v>41.914226686613951</v>
      </c>
      <c r="X215" s="200">
        <f t="shared" si="61"/>
        <v>39.562267951654945</v>
      </c>
      <c r="Y215" s="200">
        <f t="shared" si="61"/>
        <v>34.302244770310658</v>
      </c>
      <c r="Z215" s="200">
        <f t="shared" si="61"/>
        <v>28.374111228062642</v>
      </c>
      <c r="AA215" s="200">
        <f t="shared" si="61"/>
        <v>22.035351797209543</v>
      </c>
      <c r="AB215" s="200">
        <f t="shared" si="61"/>
        <v>17.655158436851767</v>
      </c>
      <c r="AC215" s="200">
        <f t="shared" si="61"/>
        <v>12.820161621695657</v>
      </c>
      <c r="AD215" s="200">
        <f t="shared" si="61"/>
        <v>11.251559332605645</v>
      </c>
      <c r="AE215" s="200">
        <f t="shared" si="61"/>
        <v>10.064564281025476</v>
      </c>
      <c r="AF215" s="200">
        <f t="shared" si="61"/>
        <v>9.1209925746256886</v>
      </c>
      <c r="AG215" s="200">
        <f t="shared" si="61"/>
        <v>7.093814298385027</v>
      </c>
      <c r="AH215" s="200">
        <f t="shared" si="61"/>
        <v>7.1403364310081159</v>
      </c>
      <c r="AI215" s="200">
        <f t="shared" si="61"/>
        <v>10.571169537624659</v>
      </c>
    </row>
    <row r="216" spans="17:35" ht="22.5" x14ac:dyDescent="0.2">
      <c r="Q216" s="123" t="s">
        <v>152</v>
      </c>
      <c r="R216" s="200">
        <f t="shared" ref="R216:AI216" si="62">SUM(B33:B36)</f>
        <v>21.019492003031658</v>
      </c>
      <c r="S216" s="200">
        <f t="shared" si="62"/>
        <v>24.108892033086633</v>
      </c>
      <c r="T216" s="200">
        <f t="shared" si="62"/>
        <v>22.348312147794214</v>
      </c>
      <c r="U216" s="200">
        <f t="shared" si="62"/>
        <v>20.456621423751841</v>
      </c>
      <c r="V216" s="200">
        <f t="shared" si="62"/>
        <v>19.79061560194323</v>
      </c>
      <c r="W216" s="200">
        <f t="shared" si="62"/>
        <v>18.942285185072105</v>
      </c>
      <c r="X216" s="200">
        <f t="shared" si="62"/>
        <v>17.513231692866736</v>
      </c>
      <c r="Y216" s="200">
        <f t="shared" si="62"/>
        <v>13.429819074756178</v>
      </c>
      <c r="Z216" s="200">
        <f t="shared" si="62"/>
        <v>9.0810474083302903</v>
      </c>
      <c r="AA216" s="200">
        <f t="shared" si="62"/>
        <v>8.1434382528336151</v>
      </c>
      <c r="AB216" s="200">
        <f t="shared" si="62"/>
        <v>5.5625759996185113</v>
      </c>
      <c r="AC216" s="200">
        <f t="shared" si="62"/>
        <v>4.2114778797425014</v>
      </c>
      <c r="AD216" s="200">
        <f t="shared" si="62"/>
        <v>3.0290035864649925</v>
      </c>
      <c r="AE216" s="200">
        <f t="shared" si="62"/>
        <v>2.7534237952646863</v>
      </c>
      <c r="AF216" s="200">
        <f t="shared" si="62"/>
        <v>1.7857867425284146</v>
      </c>
      <c r="AG216" s="200">
        <f t="shared" si="62"/>
        <v>1.5722010364280599</v>
      </c>
      <c r="AH216" s="200">
        <f t="shared" si="62"/>
        <v>1.5831470807355998</v>
      </c>
      <c r="AI216" s="200">
        <f t="shared" si="62"/>
        <v>2.2286811370060264</v>
      </c>
    </row>
    <row r="217" spans="17:35" x14ac:dyDescent="0.2">
      <c r="Q217" s="123" t="s">
        <v>104</v>
      </c>
      <c r="R217" s="200">
        <f t="shared" ref="R217:AI217" si="63">B37</f>
        <v>25.607303185183746</v>
      </c>
      <c r="S217" s="200">
        <f t="shared" si="63"/>
        <v>7.7002612102742711</v>
      </c>
      <c r="T217" s="200">
        <f t="shared" si="63"/>
        <v>1.9887658891543414</v>
      </c>
      <c r="U217" s="200">
        <f t="shared" si="63"/>
        <v>1.6290203386562991</v>
      </c>
      <c r="V217" s="200">
        <f t="shared" si="63"/>
        <v>1.031171400867267</v>
      </c>
      <c r="W217" s="200">
        <f t="shared" si="63"/>
        <v>0.70375232803102017</v>
      </c>
      <c r="X217" s="200">
        <f t="shared" si="63"/>
        <v>0.71984358954103789</v>
      </c>
      <c r="Y217" s="200">
        <f t="shared" si="63"/>
        <v>0.59478305186832525</v>
      </c>
      <c r="Z217" s="200">
        <f t="shared" si="63"/>
        <v>0.40545185057891009</v>
      </c>
      <c r="AA217" s="200">
        <f t="shared" si="63"/>
        <v>0.36615570362262834</v>
      </c>
      <c r="AB217" s="200">
        <f t="shared" si="63"/>
        <v>0.31174745475787419</v>
      </c>
      <c r="AC217" s="200">
        <f t="shared" si="63"/>
        <v>0.38515271880564306</v>
      </c>
      <c r="AD217" s="200">
        <f t="shared" si="63"/>
        <v>0.36351941369094026</v>
      </c>
      <c r="AE217" s="200">
        <f t="shared" si="63"/>
        <v>0.25897650327767135</v>
      </c>
      <c r="AF217" s="200">
        <f t="shared" si="63"/>
        <v>0.32776242408941109</v>
      </c>
      <c r="AG217" s="200">
        <f t="shared" si="63"/>
        <v>0.37909314795888505</v>
      </c>
      <c r="AH217" s="200">
        <f t="shared" si="63"/>
        <v>0.32986315335450739</v>
      </c>
      <c r="AI217" s="200">
        <f t="shared" si="63"/>
        <v>0.43411018079035785</v>
      </c>
    </row>
  </sheetData>
  <hyperlinks>
    <hyperlink ref="A162" r:id="rId1"/>
    <hyperlink ref="A164" r:id="rId2"/>
  </hyperlinks>
  <pageMargins left="0.70866141732283472" right="0.70866141732283472" top="0.74803149606299213" bottom="0.74803149606299213" header="0.31496062992125984" footer="0.31496062992125984"/>
  <pageSetup paperSize="9" scale="65" orientation="portrait" r:id="rId3"/>
  <headerFooter>
    <oddHeader>&amp;R&amp;"Arial,Bold"&amp;14ENVIRONMENT AND EMISSIONS</oddHeader>
  </headerFooter>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H220"/>
  <sheetViews>
    <sheetView zoomScale="85" zoomScaleNormal="85" workbookViewId="0">
      <selection activeCell="W18" sqref="W18"/>
    </sheetView>
  </sheetViews>
  <sheetFormatPr defaultRowHeight="12.75" x14ac:dyDescent="0.2"/>
  <cols>
    <col min="1" max="1" width="22.5703125" style="113" customWidth="1"/>
    <col min="2" max="4" width="9.140625" style="113" hidden="1" customWidth="1"/>
    <col min="5" max="5" width="11" style="113" hidden="1" customWidth="1"/>
    <col min="6" max="6" width="11.7109375" style="113" hidden="1" customWidth="1"/>
    <col min="7" max="8" width="0" style="113" hidden="1" customWidth="1"/>
    <col min="9" max="15" width="9.140625" style="113"/>
    <col min="16" max="16" width="9" style="113" customWidth="1"/>
    <col min="17" max="16384" width="9.140625" style="113"/>
  </cols>
  <sheetData>
    <row r="1" spans="1:19" ht="15.75" x14ac:dyDescent="0.2">
      <c r="A1" s="112" t="s">
        <v>308</v>
      </c>
      <c r="B1" s="66"/>
      <c r="C1" s="66"/>
      <c r="D1" s="66"/>
      <c r="E1" s="66"/>
      <c r="F1" s="66"/>
      <c r="G1" s="66"/>
      <c r="H1" s="66"/>
      <c r="I1" s="66"/>
      <c r="J1" s="66"/>
      <c r="K1" s="66"/>
      <c r="L1" s="66"/>
      <c r="M1" s="66"/>
      <c r="N1" s="66"/>
      <c r="O1" s="66"/>
      <c r="P1" s="66"/>
      <c r="Q1" s="66"/>
      <c r="R1" s="66"/>
      <c r="S1" s="66"/>
    </row>
    <row r="2" spans="1:19" ht="15.75" x14ac:dyDescent="0.25">
      <c r="A2" s="64"/>
      <c r="B2" s="64">
        <v>2001</v>
      </c>
      <c r="C2" s="64">
        <v>2002</v>
      </c>
      <c r="D2" s="64">
        <v>2003</v>
      </c>
      <c r="E2" s="64">
        <v>2004</v>
      </c>
      <c r="F2" s="64">
        <v>2005</v>
      </c>
      <c r="G2" s="65">
        <v>2006</v>
      </c>
      <c r="H2" s="65">
        <v>2007</v>
      </c>
      <c r="I2" s="65">
        <v>2008</v>
      </c>
      <c r="J2" s="65">
        <v>2009</v>
      </c>
      <c r="K2" s="65">
        <v>2010</v>
      </c>
      <c r="L2" s="65">
        <v>2011</v>
      </c>
      <c r="M2" s="65">
        <v>2012</v>
      </c>
      <c r="N2" s="65">
        <v>2013</v>
      </c>
      <c r="O2" s="65">
        <v>2014</v>
      </c>
      <c r="P2" s="65">
        <v>2015</v>
      </c>
      <c r="Q2" s="65">
        <v>2016</v>
      </c>
      <c r="R2" s="65">
        <v>2017</v>
      </c>
      <c r="S2" s="65">
        <v>2018</v>
      </c>
    </row>
    <row r="3" spans="1:19" ht="15.75" x14ac:dyDescent="0.25">
      <c r="A3" s="1"/>
      <c r="R3" s="139" t="s">
        <v>174</v>
      </c>
    </row>
    <row r="4" spans="1:19" ht="15.75" x14ac:dyDescent="0.25">
      <c r="A4" s="140" t="s">
        <v>91</v>
      </c>
      <c r="B4" s="116">
        <v>1.7999999999999999E-2</v>
      </c>
      <c r="C4" s="116">
        <v>2.5000000000000001E-2</v>
      </c>
      <c r="D4" s="116">
        <v>2.5999999999999999E-2</v>
      </c>
      <c r="E4" s="199">
        <v>2.9000000000000001E-2</v>
      </c>
      <c r="F4" s="199">
        <v>2.5999999999999999E-2</v>
      </c>
      <c r="G4" s="199">
        <v>3.6999999999999998E-2</v>
      </c>
      <c r="H4" s="199">
        <v>4.2000000000000003E-2</v>
      </c>
      <c r="I4" s="199">
        <v>0.35499999999999998</v>
      </c>
      <c r="J4" s="199">
        <v>1.75</v>
      </c>
      <c r="K4" s="199">
        <v>4.1219999999999999</v>
      </c>
      <c r="L4" s="199">
        <v>8.7759999999999998</v>
      </c>
      <c r="M4" s="199">
        <v>22.027999999999999</v>
      </c>
      <c r="N4" s="199">
        <v>49.246000000000002</v>
      </c>
      <c r="O4" s="199">
        <v>89.5</v>
      </c>
      <c r="P4" s="199">
        <v>133.24299999999999</v>
      </c>
      <c r="Q4" s="199">
        <v>176.529</v>
      </c>
      <c r="R4" s="199">
        <v>213.09</v>
      </c>
      <c r="S4" s="199">
        <v>236.54400000000001</v>
      </c>
    </row>
    <row r="5" spans="1:19" ht="15.75" x14ac:dyDescent="0.25">
      <c r="A5" s="140" t="s">
        <v>92</v>
      </c>
      <c r="B5" s="116">
        <v>0</v>
      </c>
      <c r="C5" s="116">
        <v>0.42199999999999999</v>
      </c>
      <c r="D5" s="116">
        <v>1.1220000000000001</v>
      </c>
      <c r="E5" s="199">
        <v>1.7889999999999999</v>
      </c>
      <c r="F5" s="199">
        <v>2.9809999999999999</v>
      </c>
      <c r="G5" s="199">
        <v>6.1369999999999996</v>
      </c>
      <c r="H5" s="199">
        <v>10.473000000000001</v>
      </c>
      <c r="I5" s="199">
        <v>15.288</v>
      </c>
      <c r="J5" s="199">
        <v>23.178000000000001</v>
      </c>
      <c r="K5" s="199">
        <v>32.533000000000001</v>
      </c>
      <c r="L5" s="199">
        <v>47.878</v>
      </c>
      <c r="M5" s="199">
        <v>67.043999999999997</v>
      </c>
      <c r="N5" s="199">
        <v>94.055999999999997</v>
      </c>
      <c r="O5" s="199">
        <v>130.79499999999999</v>
      </c>
      <c r="P5" s="199">
        <v>176.65799999999999</v>
      </c>
      <c r="Q5" s="199">
        <v>229.249</v>
      </c>
      <c r="R5" s="199">
        <v>276.19900000000001</v>
      </c>
      <c r="S5" s="199">
        <v>309.94099999999997</v>
      </c>
    </row>
    <row r="6" spans="1:19" ht="15.75" x14ac:dyDescent="0.25">
      <c r="A6" s="140" t="s">
        <v>93</v>
      </c>
      <c r="B6" s="116">
        <v>1.4259999999999999</v>
      </c>
      <c r="C6" s="116">
        <v>5.4610000000000003</v>
      </c>
      <c r="D6" s="116">
        <v>11.984999999999999</v>
      </c>
      <c r="E6" s="199">
        <v>18.103999999999999</v>
      </c>
      <c r="F6" s="199">
        <v>23.260999999999999</v>
      </c>
      <c r="G6" s="199">
        <v>28.209</v>
      </c>
      <c r="H6" s="199">
        <v>33.930999999999997</v>
      </c>
      <c r="I6" s="199">
        <v>44.991</v>
      </c>
      <c r="J6" s="199">
        <v>68.63</v>
      </c>
      <c r="K6" s="199">
        <v>98.876000000000005</v>
      </c>
      <c r="L6" s="199">
        <v>127.214</v>
      </c>
      <c r="M6" s="199">
        <v>158.21899999999999</v>
      </c>
      <c r="N6" s="199">
        <v>198.501</v>
      </c>
      <c r="O6" s="199">
        <v>243.31800000000001</v>
      </c>
      <c r="P6" s="199">
        <v>279.52699999999999</v>
      </c>
      <c r="Q6" s="199">
        <v>317.82799999999997</v>
      </c>
      <c r="R6" s="199">
        <v>355.16300000000001</v>
      </c>
      <c r="S6" s="199">
        <v>390.952</v>
      </c>
    </row>
    <row r="7" spans="1:19" ht="15.75" x14ac:dyDescent="0.25">
      <c r="A7" s="140" t="s">
        <v>94</v>
      </c>
      <c r="B7" s="116">
        <v>2.0590000000000002</v>
      </c>
      <c r="C7" s="116">
        <v>4.7160000000000002</v>
      </c>
      <c r="D7" s="116">
        <v>8.8719999999999999</v>
      </c>
      <c r="E7" s="199">
        <v>17.327000000000002</v>
      </c>
      <c r="F7" s="199">
        <v>28.129000000000001</v>
      </c>
      <c r="G7" s="199">
        <v>38.804000000000002</v>
      </c>
      <c r="H7" s="199">
        <v>48.600999999999999</v>
      </c>
      <c r="I7" s="199">
        <v>59.878999999999998</v>
      </c>
      <c r="J7" s="199">
        <v>74.376999999999995</v>
      </c>
      <c r="K7" s="199">
        <v>100.134</v>
      </c>
      <c r="L7" s="199">
        <v>130.53100000000001</v>
      </c>
      <c r="M7" s="199">
        <v>170.21100000000001</v>
      </c>
      <c r="N7" s="199">
        <v>210.87100000000001</v>
      </c>
      <c r="O7" s="199">
        <v>243.23699999999999</v>
      </c>
      <c r="P7" s="199">
        <v>267.25799999999998</v>
      </c>
      <c r="Q7" s="199">
        <v>287.77</v>
      </c>
      <c r="R7" s="199">
        <v>305.11500000000001</v>
      </c>
      <c r="S7" s="199">
        <v>324.84100000000001</v>
      </c>
    </row>
    <row r="8" spans="1:19" ht="15.75" x14ac:dyDescent="0.25">
      <c r="A8" s="140" t="s">
        <v>95</v>
      </c>
      <c r="B8" s="116">
        <v>20.193999999999999</v>
      </c>
      <c r="C8" s="116">
        <v>50.445</v>
      </c>
      <c r="D8" s="116">
        <v>79.137</v>
      </c>
      <c r="E8" s="199">
        <v>101.654</v>
      </c>
      <c r="F8" s="199">
        <v>124.529</v>
      </c>
      <c r="G8" s="199">
        <v>145.90899999999999</v>
      </c>
      <c r="H8" s="199">
        <v>180.62100000000001</v>
      </c>
      <c r="I8" s="199">
        <v>218.22300000000001</v>
      </c>
      <c r="J8" s="199">
        <v>254.761</v>
      </c>
      <c r="K8" s="199">
        <v>281.358</v>
      </c>
      <c r="L8" s="199">
        <v>303.04399999999998</v>
      </c>
      <c r="M8" s="199">
        <v>321.01900000000001</v>
      </c>
      <c r="N8" s="199">
        <v>332.584</v>
      </c>
      <c r="O8" s="199">
        <v>337.82</v>
      </c>
      <c r="P8" s="199">
        <v>335.62599999999998</v>
      </c>
      <c r="Q8" s="199">
        <v>330.56599999999997</v>
      </c>
      <c r="R8" s="199">
        <v>324.68099999999998</v>
      </c>
      <c r="S8" s="199">
        <v>319.267</v>
      </c>
    </row>
    <row r="9" spans="1:19" ht="15.75" x14ac:dyDescent="0.25">
      <c r="A9" s="140" t="s">
        <v>96</v>
      </c>
      <c r="B9" s="116">
        <v>28.212</v>
      </c>
      <c r="C9" s="116">
        <v>60.137999999999998</v>
      </c>
      <c r="D9" s="116">
        <v>98.447000000000003</v>
      </c>
      <c r="E9" s="199">
        <v>140.524</v>
      </c>
      <c r="F9" s="199">
        <v>180.11</v>
      </c>
      <c r="G9" s="199">
        <v>207.535</v>
      </c>
      <c r="H9" s="199">
        <v>230.09299999999999</v>
      </c>
      <c r="I9" s="199">
        <v>249.54599999999999</v>
      </c>
      <c r="J9" s="199">
        <v>265.85399999999998</v>
      </c>
      <c r="K9" s="199">
        <v>278.23500000000001</v>
      </c>
      <c r="L9" s="199">
        <v>288.64</v>
      </c>
      <c r="M9" s="199">
        <v>293.01600000000002</v>
      </c>
      <c r="N9" s="199">
        <v>290.90800000000002</v>
      </c>
      <c r="O9" s="199">
        <v>281.96100000000001</v>
      </c>
      <c r="P9" s="199">
        <v>265.56</v>
      </c>
      <c r="Q9" s="199">
        <v>250.89099999999999</v>
      </c>
      <c r="R9" s="199">
        <v>235.49199999999999</v>
      </c>
      <c r="S9" s="199">
        <v>223.249</v>
      </c>
    </row>
    <row r="10" spans="1:19" ht="15.75" x14ac:dyDescent="0.25">
      <c r="A10" s="140" t="s">
        <v>97</v>
      </c>
      <c r="B10" s="116">
        <v>44.404000000000003</v>
      </c>
      <c r="C10" s="116">
        <v>104.467</v>
      </c>
      <c r="D10" s="116">
        <v>155.54599999999999</v>
      </c>
      <c r="E10" s="199">
        <v>203.703</v>
      </c>
      <c r="F10" s="199">
        <v>258.899</v>
      </c>
      <c r="G10" s="199">
        <v>306.66399999999999</v>
      </c>
      <c r="H10" s="199">
        <v>350.661</v>
      </c>
      <c r="I10" s="199">
        <v>384.37</v>
      </c>
      <c r="J10" s="199">
        <v>407.18099999999998</v>
      </c>
      <c r="K10" s="199">
        <v>415.17200000000003</v>
      </c>
      <c r="L10" s="199">
        <v>413.74</v>
      </c>
      <c r="M10" s="199">
        <v>401.75700000000001</v>
      </c>
      <c r="N10" s="199">
        <v>382.50700000000001</v>
      </c>
      <c r="O10" s="199">
        <v>362.49900000000002</v>
      </c>
      <c r="P10" s="199">
        <v>336.27499999999998</v>
      </c>
      <c r="Q10" s="199">
        <v>310.62099999999998</v>
      </c>
      <c r="R10" s="199">
        <v>284.48899999999998</v>
      </c>
      <c r="S10" s="199">
        <v>262.70999999999998</v>
      </c>
    </row>
    <row r="11" spans="1:19" ht="15.75" x14ac:dyDescent="0.25">
      <c r="A11" s="140" t="s">
        <v>98</v>
      </c>
      <c r="B11" s="116">
        <v>21.122</v>
      </c>
      <c r="C11" s="116">
        <v>49.546999999999997</v>
      </c>
      <c r="D11" s="116">
        <v>73.197000000000003</v>
      </c>
      <c r="E11" s="199">
        <v>93.43</v>
      </c>
      <c r="F11" s="199">
        <v>114.202</v>
      </c>
      <c r="G11" s="199">
        <v>136.126</v>
      </c>
      <c r="H11" s="199">
        <v>155.732</v>
      </c>
      <c r="I11" s="199">
        <v>173.041</v>
      </c>
      <c r="J11" s="199">
        <v>180.154</v>
      </c>
      <c r="K11" s="199">
        <v>178.65899999999999</v>
      </c>
      <c r="L11" s="199">
        <v>176.56299999999999</v>
      </c>
      <c r="M11" s="199">
        <v>172.16</v>
      </c>
      <c r="N11" s="199">
        <v>163.995</v>
      </c>
      <c r="O11" s="199">
        <v>152.95500000000001</v>
      </c>
      <c r="P11" s="199">
        <v>139.66399999999999</v>
      </c>
      <c r="Q11" s="199">
        <v>126.532</v>
      </c>
      <c r="R11" s="199">
        <v>114.18600000000001</v>
      </c>
      <c r="S11" s="199">
        <v>103.752</v>
      </c>
    </row>
    <row r="12" spans="1:19" ht="15.75" x14ac:dyDescent="0.25">
      <c r="A12" s="140" t="s">
        <v>99</v>
      </c>
      <c r="B12" s="116">
        <v>14.961</v>
      </c>
      <c r="C12" s="116">
        <v>33.976999999999997</v>
      </c>
      <c r="D12" s="116">
        <v>54.645000000000003</v>
      </c>
      <c r="E12" s="199">
        <v>72.513999999999996</v>
      </c>
      <c r="F12" s="199">
        <v>91.445999999999998</v>
      </c>
      <c r="G12" s="199">
        <v>104.361</v>
      </c>
      <c r="H12" s="199">
        <v>115.334</v>
      </c>
      <c r="I12" s="199">
        <v>124.09399999999999</v>
      </c>
      <c r="J12" s="199">
        <v>129.97200000000001</v>
      </c>
      <c r="K12" s="199">
        <v>130.767</v>
      </c>
      <c r="L12" s="199">
        <v>129.21</v>
      </c>
      <c r="M12" s="199">
        <v>124.646</v>
      </c>
      <c r="N12" s="199">
        <v>116.26300000000001</v>
      </c>
      <c r="O12" s="199">
        <v>107.67100000000001</v>
      </c>
      <c r="P12" s="199">
        <v>97.778000000000006</v>
      </c>
      <c r="Q12" s="199">
        <v>88.024000000000001</v>
      </c>
      <c r="R12" s="199">
        <v>78.977000000000004</v>
      </c>
      <c r="S12" s="199">
        <v>71.963999999999999</v>
      </c>
    </row>
    <row r="13" spans="1:19" ht="15.75" x14ac:dyDescent="0.25">
      <c r="A13" s="140" t="s">
        <v>100</v>
      </c>
      <c r="B13" s="116">
        <v>16.603999999999999</v>
      </c>
      <c r="C13" s="116">
        <v>36.67</v>
      </c>
      <c r="D13" s="116">
        <v>53.93</v>
      </c>
      <c r="E13" s="199">
        <v>67.620999999999995</v>
      </c>
      <c r="F13" s="199">
        <v>83.656999999999996</v>
      </c>
      <c r="G13" s="199">
        <v>97.23</v>
      </c>
      <c r="H13" s="199">
        <v>113.127</v>
      </c>
      <c r="I13" s="199">
        <v>125.48699999999999</v>
      </c>
      <c r="J13" s="199">
        <v>130.54</v>
      </c>
      <c r="K13" s="199">
        <v>130.232</v>
      </c>
      <c r="L13" s="199">
        <v>128.55099999999999</v>
      </c>
      <c r="M13" s="199">
        <v>124.125</v>
      </c>
      <c r="N13" s="199">
        <v>116.44799999999999</v>
      </c>
      <c r="O13" s="199">
        <v>108.27200000000001</v>
      </c>
      <c r="P13" s="199">
        <v>96.933000000000007</v>
      </c>
      <c r="Q13" s="199">
        <v>86.230999999999995</v>
      </c>
      <c r="R13" s="199">
        <v>76.748000000000005</v>
      </c>
      <c r="S13" s="199">
        <v>68.144999999999996</v>
      </c>
    </row>
    <row r="14" spans="1:19" ht="15.75" x14ac:dyDescent="0.25">
      <c r="A14" s="140" t="s">
        <v>101</v>
      </c>
      <c r="B14" s="116">
        <v>13.968</v>
      </c>
      <c r="C14" s="116">
        <v>33.183999999999997</v>
      </c>
      <c r="D14" s="116">
        <v>50.631999999999998</v>
      </c>
      <c r="E14" s="199">
        <v>63.417000000000002</v>
      </c>
      <c r="F14" s="199">
        <v>77.277000000000001</v>
      </c>
      <c r="G14" s="199">
        <v>89.941999999999993</v>
      </c>
      <c r="H14" s="199">
        <v>100.051</v>
      </c>
      <c r="I14" s="199">
        <v>106.496</v>
      </c>
      <c r="J14" s="199">
        <v>109.60299999999999</v>
      </c>
      <c r="K14" s="199">
        <v>107.996</v>
      </c>
      <c r="L14" s="199">
        <v>104.73</v>
      </c>
      <c r="M14" s="199">
        <v>100.10599999999999</v>
      </c>
      <c r="N14" s="199">
        <v>93.88</v>
      </c>
      <c r="O14" s="199">
        <v>87.555000000000007</v>
      </c>
      <c r="P14" s="199">
        <v>79.680999999999997</v>
      </c>
      <c r="Q14" s="199">
        <v>72.453999999999994</v>
      </c>
      <c r="R14" s="199">
        <v>65.016999999999996</v>
      </c>
      <c r="S14" s="199">
        <v>58.235999999999997</v>
      </c>
    </row>
    <row r="15" spans="1:19" ht="15.75" x14ac:dyDescent="0.25">
      <c r="A15" s="140" t="s">
        <v>102</v>
      </c>
      <c r="B15" s="116">
        <v>10.926</v>
      </c>
      <c r="C15" s="116">
        <v>23.812000000000001</v>
      </c>
      <c r="D15" s="116">
        <v>31.683</v>
      </c>
      <c r="E15" s="199">
        <v>38.116999999999997</v>
      </c>
      <c r="F15" s="199">
        <v>45.762</v>
      </c>
      <c r="G15" s="199">
        <v>51.851999999999997</v>
      </c>
      <c r="H15" s="199">
        <v>56.726999999999997</v>
      </c>
      <c r="I15" s="199">
        <v>59.743000000000002</v>
      </c>
      <c r="J15" s="199">
        <v>60.902000000000001</v>
      </c>
      <c r="K15" s="199">
        <v>60.567</v>
      </c>
      <c r="L15" s="199">
        <v>60.268000000000001</v>
      </c>
      <c r="M15" s="199">
        <v>58.604999999999997</v>
      </c>
      <c r="N15" s="199">
        <v>55.829000000000001</v>
      </c>
      <c r="O15" s="199">
        <v>52.152999999999999</v>
      </c>
      <c r="P15" s="199">
        <v>47.206000000000003</v>
      </c>
      <c r="Q15" s="199">
        <v>42.406999999999996</v>
      </c>
      <c r="R15" s="199">
        <v>37.82</v>
      </c>
      <c r="S15" s="199">
        <v>33.646999999999998</v>
      </c>
    </row>
    <row r="16" spans="1:19" ht="15.75" x14ac:dyDescent="0.25">
      <c r="A16" s="140" t="s">
        <v>103</v>
      </c>
      <c r="B16" s="116">
        <v>6.8810000000000002</v>
      </c>
      <c r="C16" s="116">
        <v>13.577</v>
      </c>
      <c r="D16" s="116">
        <v>19.561</v>
      </c>
      <c r="E16" s="199">
        <v>25.27</v>
      </c>
      <c r="F16" s="199">
        <v>31.167999999999999</v>
      </c>
      <c r="G16" s="199">
        <v>37.234999999999999</v>
      </c>
      <c r="H16" s="199">
        <v>43.412999999999997</v>
      </c>
      <c r="I16" s="199">
        <v>48.246000000000002</v>
      </c>
      <c r="J16" s="199">
        <v>50.165999999999997</v>
      </c>
      <c r="K16" s="199">
        <v>49.802999999999997</v>
      </c>
      <c r="L16" s="199">
        <v>48.914000000000001</v>
      </c>
      <c r="M16" s="199">
        <v>46.722999999999999</v>
      </c>
      <c r="N16" s="199">
        <v>44.152000000000001</v>
      </c>
      <c r="O16" s="199">
        <v>41.499000000000002</v>
      </c>
      <c r="P16" s="199">
        <v>37.93</v>
      </c>
      <c r="Q16" s="199">
        <v>34.783999999999999</v>
      </c>
      <c r="R16" s="199">
        <v>31.84</v>
      </c>
      <c r="S16" s="199">
        <v>29.164000000000001</v>
      </c>
    </row>
    <row r="17" spans="1:27" ht="15.75" x14ac:dyDescent="0.25">
      <c r="A17" s="140" t="s">
        <v>104</v>
      </c>
      <c r="B17" s="116">
        <v>1758.0540000000001</v>
      </c>
      <c r="C17" s="116">
        <v>1577.0840000000001</v>
      </c>
      <c r="D17" s="116">
        <v>1392.25</v>
      </c>
      <c r="E17" s="199">
        <v>1233.2750000000001</v>
      </c>
      <c r="F17" s="199">
        <v>1077.742</v>
      </c>
      <c r="G17" s="199">
        <v>906.77</v>
      </c>
      <c r="H17" s="199">
        <v>762.01900000000001</v>
      </c>
      <c r="I17" s="199">
        <v>623.428</v>
      </c>
      <c r="J17" s="199">
        <v>491.47300000000001</v>
      </c>
      <c r="K17" s="199">
        <v>386.084</v>
      </c>
      <c r="L17" s="199">
        <v>296.32499999999999</v>
      </c>
      <c r="M17" s="199">
        <v>225.471</v>
      </c>
      <c r="N17" s="199">
        <v>169.929</v>
      </c>
      <c r="O17" s="199">
        <v>130.10499999999999</v>
      </c>
      <c r="P17" s="199">
        <v>100.85599999999999</v>
      </c>
      <c r="Q17" s="199">
        <v>79.209999999999994</v>
      </c>
      <c r="R17" s="199">
        <v>63.561</v>
      </c>
      <c r="S17" s="199">
        <v>53.548000000000002</v>
      </c>
    </row>
    <row r="18" spans="1:27" ht="6.75" customHeight="1" x14ac:dyDescent="0.25">
      <c r="A18" s="1"/>
      <c r="B18" s="116"/>
      <c r="C18" s="116"/>
      <c r="D18" s="116"/>
      <c r="E18" s="116"/>
      <c r="F18" s="116"/>
      <c r="G18" s="116"/>
      <c r="H18" s="116"/>
      <c r="I18" s="116"/>
      <c r="J18" s="116"/>
      <c r="K18" s="116"/>
      <c r="L18" s="116"/>
      <c r="M18" s="116"/>
      <c r="N18" s="116"/>
      <c r="O18" s="116"/>
      <c r="P18" s="116"/>
      <c r="Q18" s="116"/>
      <c r="R18" s="116"/>
      <c r="S18" s="116"/>
    </row>
    <row r="19" spans="1:27" ht="15.75" x14ac:dyDescent="0.25">
      <c r="A19" s="140" t="s">
        <v>35</v>
      </c>
      <c r="B19" s="117">
        <v>1938.829</v>
      </c>
      <c r="C19" s="117">
        <v>1993.5250000000001</v>
      </c>
      <c r="D19" s="117">
        <v>2031.0329999999999</v>
      </c>
      <c r="E19" s="117">
        <v>2076.7739999999999</v>
      </c>
      <c r="F19" s="116">
        <v>2139.1889999999999</v>
      </c>
      <c r="G19" s="116">
        <v>2156.8110000000001</v>
      </c>
      <c r="H19" s="116">
        <v>2200.8249999999998</v>
      </c>
      <c r="I19" s="116">
        <v>2233.1869999999999</v>
      </c>
      <c r="J19" s="116">
        <v>2248.5410000000002</v>
      </c>
      <c r="K19" s="116">
        <v>2254.538</v>
      </c>
      <c r="L19" s="116">
        <v>2264.384</v>
      </c>
      <c r="M19" s="116">
        <v>2285.13</v>
      </c>
      <c r="N19" s="116">
        <v>2319.1689999999999</v>
      </c>
      <c r="O19" s="116">
        <v>2369.34</v>
      </c>
      <c r="P19" s="116">
        <v>2394.1950000000002</v>
      </c>
      <c r="Q19" s="116">
        <v>2433.096</v>
      </c>
      <c r="R19" s="116">
        <v>2462.3780000000002</v>
      </c>
      <c r="S19" s="116">
        <v>2485.96</v>
      </c>
    </row>
    <row r="20" spans="1:27" ht="7.5" customHeight="1" x14ac:dyDescent="0.25">
      <c r="A20" s="140"/>
      <c r="N20" s="2"/>
      <c r="O20" s="2"/>
      <c r="P20" s="2"/>
      <c r="Q20" s="2"/>
      <c r="R20" s="2"/>
      <c r="S20" s="2"/>
    </row>
    <row r="21" spans="1:27" ht="18.75" x14ac:dyDescent="0.35">
      <c r="A21" s="140" t="s">
        <v>105</v>
      </c>
      <c r="B21" s="58">
        <v>173.716199843993</v>
      </c>
      <c r="C21" s="145">
        <v>172.34415958657701</v>
      </c>
      <c r="D21" s="145">
        <v>170.82237397243799</v>
      </c>
      <c r="E21" s="145">
        <v>169.475177893541</v>
      </c>
      <c r="F21" s="145">
        <v>168.767596763238</v>
      </c>
      <c r="G21" s="145">
        <v>168.32670034095599</v>
      </c>
      <c r="H21" s="145">
        <v>167.71580495460401</v>
      </c>
      <c r="I21" s="145">
        <v>166.72201784139099</v>
      </c>
      <c r="J21" s="145">
        <v>164.913456076947</v>
      </c>
      <c r="K21" s="145">
        <v>162.61298538791999</v>
      </c>
      <c r="L21" s="145">
        <v>160.249393946015</v>
      </c>
      <c r="M21" s="145">
        <v>157.37737751734599</v>
      </c>
      <c r="N21" s="145">
        <v>153.86065446390401</v>
      </c>
      <c r="O21" s="145">
        <v>150.05381887458799</v>
      </c>
      <c r="P21" s="145">
        <v>146.16717095409101</v>
      </c>
      <c r="Q21" s="145">
        <v>142.432036283907</v>
      </c>
      <c r="R21" s="145">
        <v>139.14646422748601</v>
      </c>
      <c r="S21" s="145">
        <v>136.50256577021599</v>
      </c>
    </row>
    <row r="22" spans="1:27" ht="9" customHeight="1" x14ac:dyDescent="0.25">
      <c r="A22" s="1"/>
      <c r="B22" s="114"/>
    </row>
    <row r="23" spans="1:27" ht="15.75" x14ac:dyDescent="0.25">
      <c r="A23" s="1"/>
      <c r="B23" s="57"/>
      <c r="Q23" s="139" t="s">
        <v>175</v>
      </c>
    </row>
    <row r="24" spans="1:27" ht="15.75" x14ac:dyDescent="0.25">
      <c r="A24" s="140" t="s">
        <v>91</v>
      </c>
      <c r="B24" s="118">
        <v>9.2839543869005503E-4</v>
      </c>
      <c r="C24" s="118">
        <v>1.2540600193125201E-3</v>
      </c>
      <c r="D24" s="118">
        <v>1.2801367579945799E-3</v>
      </c>
      <c r="E24" s="118">
        <v>1.3963965265358701E-3</v>
      </c>
      <c r="F24" s="118">
        <v>1.2154138788110799E-3</v>
      </c>
      <c r="G24" s="195">
        <f t="shared" ref="G24:O37" si="0">100*G4/G$19</f>
        <v>1.7154957017559719E-3</v>
      </c>
      <c r="H24" s="195">
        <f t="shared" si="0"/>
        <v>1.9083752683652724E-3</v>
      </c>
      <c r="I24" s="267">
        <f t="shared" si="0"/>
        <v>1.5896563968892889E-2</v>
      </c>
      <c r="J24" s="267">
        <f t="shared" si="0"/>
        <v>7.7828245070914862E-2</v>
      </c>
      <c r="K24" s="267">
        <f t="shared" si="0"/>
        <v>0.18283124968397071</v>
      </c>
      <c r="L24" s="267">
        <f t="shared" si="0"/>
        <v>0.38756677312681947</v>
      </c>
      <c r="M24" s="267">
        <f t="shared" si="0"/>
        <v>0.96397141519300855</v>
      </c>
      <c r="N24" s="267">
        <f t="shared" si="0"/>
        <v>2.1234330055291357</v>
      </c>
      <c r="O24" s="267">
        <f t="shared" si="0"/>
        <v>3.7774232486684052</v>
      </c>
      <c r="P24" s="267">
        <f t="shared" ref="P24:Q37" si="1">100*P4/P$19</f>
        <v>5.5652526214447855</v>
      </c>
      <c r="Q24" s="267">
        <f t="shared" si="1"/>
        <v>7.2553240809240576</v>
      </c>
      <c r="R24" s="267">
        <f t="shared" ref="R24:S24" si="2">100*R4/R$19</f>
        <v>8.6538297531898021</v>
      </c>
      <c r="S24" s="267">
        <f t="shared" si="2"/>
        <v>9.5151973483080994</v>
      </c>
      <c r="AA24" s="111"/>
    </row>
    <row r="25" spans="1:27" ht="15.75" x14ac:dyDescent="0.25">
      <c r="A25" s="140" t="s">
        <v>92</v>
      </c>
      <c r="B25" s="118">
        <v>0</v>
      </c>
      <c r="C25" s="118">
        <v>2.1168533125995401E-2</v>
      </c>
      <c r="D25" s="118">
        <v>5.5242824710381402E-2</v>
      </c>
      <c r="E25" s="118">
        <v>8.6143220205953996E-2</v>
      </c>
      <c r="F25" s="118">
        <v>0.13935187587445499</v>
      </c>
      <c r="G25" s="195">
        <f t="shared" si="0"/>
        <v>0.28454046274801076</v>
      </c>
      <c r="H25" s="195">
        <f t="shared" si="0"/>
        <v>0.47586700441879765</v>
      </c>
      <c r="I25" s="267">
        <f t="shared" si="0"/>
        <v>0.6845821688913647</v>
      </c>
      <c r="J25" s="267">
        <f t="shared" si="0"/>
        <v>1.0308017510020941</v>
      </c>
      <c r="K25" s="267">
        <f t="shared" si="0"/>
        <v>1.4430007389540562</v>
      </c>
      <c r="L25" s="267">
        <f t="shared" si="0"/>
        <v>2.1143940250416891</v>
      </c>
      <c r="M25" s="267">
        <f t="shared" si="0"/>
        <v>2.9339249845741815</v>
      </c>
      <c r="N25" s="267">
        <f t="shared" si="0"/>
        <v>4.055590601633603</v>
      </c>
      <c r="O25" s="267">
        <f t="shared" si="0"/>
        <v>5.5203136738501009</v>
      </c>
      <c r="P25" s="267">
        <f t="shared" si="1"/>
        <v>7.3785969814488785</v>
      </c>
      <c r="Q25" s="267">
        <f t="shared" si="1"/>
        <v>9.4221107592959736</v>
      </c>
      <c r="R25" s="267">
        <f t="shared" ref="R25:S25" si="3">100*R5/R$19</f>
        <v>11.216758759215685</v>
      </c>
      <c r="S25" s="267">
        <f t="shared" si="3"/>
        <v>12.467658369402564</v>
      </c>
      <c r="AA25" s="111"/>
    </row>
    <row r="26" spans="1:27" ht="15.75" x14ac:dyDescent="0.25">
      <c r="A26" s="140" t="s">
        <v>93</v>
      </c>
      <c r="B26" s="118">
        <v>7.3549549754001006E-2</v>
      </c>
      <c r="C26" s="118">
        <v>0.27393687061862798</v>
      </c>
      <c r="D26" s="118">
        <v>0.59009380940634604</v>
      </c>
      <c r="E26" s="118">
        <v>0.87173664539328799</v>
      </c>
      <c r="F26" s="118">
        <v>1.0873747013471</v>
      </c>
      <c r="G26" s="195">
        <f t="shared" si="0"/>
        <v>1.3079031959684924</v>
      </c>
      <c r="H26" s="195">
        <f t="shared" si="0"/>
        <v>1.5417400293071917</v>
      </c>
      <c r="I26" s="267">
        <f t="shared" si="0"/>
        <v>2.0146543930266478</v>
      </c>
      <c r="J26" s="267">
        <f t="shared" si="0"/>
        <v>3.0522014052667927</v>
      </c>
      <c r="K26" s="267">
        <f t="shared" si="0"/>
        <v>4.3856435331761983</v>
      </c>
      <c r="L26" s="267">
        <f t="shared" si="0"/>
        <v>5.6180400497442129</v>
      </c>
      <c r="M26" s="267">
        <f t="shared" si="0"/>
        <v>6.9238511594526342</v>
      </c>
      <c r="N26" s="267">
        <f t="shared" si="0"/>
        <v>8.5591433828237626</v>
      </c>
      <c r="O26" s="267">
        <f t="shared" si="0"/>
        <v>10.269442123122895</v>
      </c>
      <c r="P26" s="267">
        <f t="shared" si="1"/>
        <v>11.675197717813292</v>
      </c>
      <c r="Q26" s="267">
        <f t="shared" si="1"/>
        <v>13.062698718011946</v>
      </c>
      <c r="R26" s="267">
        <f t="shared" ref="R26:S26" si="4">100*R6/R$19</f>
        <v>14.423577533587451</v>
      </c>
      <c r="S26" s="267">
        <f t="shared" si="4"/>
        <v>15.726399459363785</v>
      </c>
      <c r="AA26" s="111"/>
    </row>
    <row r="27" spans="1:27" ht="15.75" x14ac:dyDescent="0.25">
      <c r="A27" s="140" t="s">
        <v>94</v>
      </c>
      <c r="B27" s="118">
        <v>0.10619812268126801</v>
      </c>
      <c r="C27" s="118">
        <v>0.23656588204311499</v>
      </c>
      <c r="D27" s="118">
        <v>0.43682205065107299</v>
      </c>
      <c r="E27" s="118">
        <v>0.83432284880299901</v>
      </c>
      <c r="F27" s="118">
        <v>1.3149375768106499</v>
      </c>
      <c r="G27" s="195">
        <f t="shared" si="0"/>
        <v>1.7991377084037496</v>
      </c>
      <c r="H27" s="195">
        <f t="shared" si="0"/>
        <v>2.2083082480433478</v>
      </c>
      <c r="I27" s="267">
        <f t="shared" si="0"/>
        <v>2.6813249405446116</v>
      </c>
      <c r="J27" s="267">
        <f t="shared" si="0"/>
        <v>3.307789362079677</v>
      </c>
      <c r="K27" s="267">
        <f t="shared" si="0"/>
        <v>4.4414421047682495</v>
      </c>
      <c r="L27" s="267">
        <f t="shared" si="0"/>
        <v>5.7645258048104919</v>
      </c>
      <c r="M27" s="267">
        <f t="shared" si="0"/>
        <v>7.4486353074004548</v>
      </c>
      <c r="N27" s="267">
        <f t="shared" si="0"/>
        <v>9.0925240894475579</v>
      </c>
      <c r="O27" s="267">
        <f t="shared" si="0"/>
        <v>10.266023449568234</v>
      </c>
      <c r="P27" s="267">
        <f t="shared" si="1"/>
        <v>11.162749901323826</v>
      </c>
      <c r="Q27" s="267">
        <f t="shared" si="1"/>
        <v>11.82731795210711</v>
      </c>
      <c r="R27" s="267">
        <f t="shared" ref="R27:S27" si="5">100*R7/R$19</f>
        <v>12.391070745433884</v>
      </c>
      <c r="S27" s="267">
        <f t="shared" si="5"/>
        <v>13.067024409081402</v>
      </c>
      <c r="AA27" s="111"/>
    </row>
    <row r="28" spans="1:27" ht="15.75" x14ac:dyDescent="0.25">
      <c r="A28" s="140" t="s">
        <v>95</v>
      </c>
      <c r="B28" s="118">
        <v>1.0415565271614999</v>
      </c>
      <c r="C28" s="118">
        <v>2.5304423069688098</v>
      </c>
      <c r="D28" s="118">
        <v>3.8963916391314202</v>
      </c>
      <c r="E28" s="118">
        <v>4.8948031899474902</v>
      </c>
      <c r="F28" s="118">
        <v>5.8213182659409703</v>
      </c>
      <c r="G28" s="195">
        <f t="shared" si="0"/>
        <v>6.7650341175003277</v>
      </c>
      <c r="H28" s="195">
        <f t="shared" si="0"/>
        <v>8.2069678416048539</v>
      </c>
      <c r="I28" s="267">
        <f t="shared" si="0"/>
        <v>9.771819377418911</v>
      </c>
      <c r="J28" s="267">
        <f t="shared" si="0"/>
        <v>11.330058024292194</v>
      </c>
      <c r="K28" s="267">
        <f t="shared" si="0"/>
        <v>12.479629972970072</v>
      </c>
      <c r="L28" s="267">
        <f t="shared" si="0"/>
        <v>13.383065769763432</v>
      </c>
      <c r="M28" s="267">
        <f t="shared" si="0"/>
        <v>14.048172314047779</v>
      </c>
      <c r="N28" s="267">
        <f t="shared" si="0"/>
        <v>14.340653915260166</v>
      </c>
      <c r="O28" s="267">
        <f t="shared" si="0"/>
        <v>14.257979015253191</v>
      </c>
      <c r="P28" s="267">
        <f t="shared" si="1"/>
        <v>14.018323486599879</v>
      </c>
      <c r="Q28" s="267">
        <f t="shared" si="1"/>
        <v>13.586229232221005</v>
      </c>
      <c r="R28" s="267">
        <f t="shared" ref="R28:S28" si="6">100*R8/R$19</f>
        <v>13.18566848794133</v>
      </c>
      <c r="S28" s="267">
        <f t="shared" si="6"/>
        <v>12.842805193969332</v>
      </c>
      <c r="AA28" s="111"/>
    </row>
    <row r="29" spans="1:27" ht="15.75" x14ac:dyDescent="0.25">
      <c r="A29" s="140" t="s">
        <v>96</v>
      </c>
      <c r="B29" s="118">
        <v>1.4551051175735501</v>
      </c>
      <c r="C29" s="118">
        <v>3.01666645765666</v>
      </c>
      <c r="D29" s="118">
        <v>4.8471393620881598</v>
      </c>
      <c r="E29" s="118">
        <v>6.7664560515491798</v>
      </c>
      <c r="F29" s="118">
        <v>8.4195459120255407</v>
      </c>
      <c r="G29" s="195">
        <f t="shared" si="0"/>
        <v>9.6223081206466397</v>
      </c>
      <c r="H29" s="195">
        <f t="shared" si="0"/>
        <v>10.454852157713585</v>
      </c>
      <c r="I29" s="267">
        <f t="shared" si="0"/>
        <v>11.174433668116462</v>
      </c>
      <c r="J29" s="267">
        <f t="shared" si="0"/>
        <v>11.823400151475999</v>
      </c>
      <c r="K29" s="267">
        <f t="shared" si="0"/>
        <v>12.341109353668024</v>
      </c>
      <c r="L29" s="267">
        <f t="shared" si="0"/>
        <v>12.746954580141884</v>
      </c>
      <c r="M29" s="267">
        <f t="shared" si="0"/>
        <v>12.82272780979638</v>
      </c>
      <c r="N29" s="267">
        <f t="shared" si="0"/>
        <v>12.543630929871865</v>
      </c>
      <c r="O29" s="267">
        <f t="shared" si="0"/>
        <v>11.900402643774216</v>
      </c>
      <c r="P29" s="267">
        <f t="shared" si="1"/>
        <v>11.091828359845374</v>
      </c>
      <c r="Q29" s="267">
        <f t="shared" si="1"/>
        <v>10.311594774723233</v>
      </c>
      <c r="R29" s="267">
        <f t="shared" ref="R29:S29" si="7">100*R9/R$19</f>
        <v>9.5636007144313346</v>
      </c>
      <c r="S29" s="267">
        <f t="shared" si="7"/>
        <v>8.9803938920980215</v>
      </c>
      <c r="AA29" s="111"/>
    </row>
    <row r="30" spans="1:27" ht="15.75" x14ac:dyDescent="0.25">
      <c r="A30" s="140" t="s">
        <v>97</v>
      </c>
      <c r="B30" s="118">
        <v>2.29024839219962</v>
      </c>
      <c r="C30" s="118">
        <v>5.2403155215008601</v>
      </c>
      <c r="D30" s="118">
        <v>7.65846739073171</v>
      </c>
      <c r="E30" s="118">
        <v>9.8086262636184802</v>
      </c>
      <c r="F30" s="118">
        <v>12.102670685011899</v>
      </c>
      <c r="G30" s="195">
        <f t="shared" si="0"/>
        <v>14.218399294143063</v>
      </c>
      <c r="H30" s="195">
        <f t="shared" si="0"/>
        <v>15.933161428100826</v>
      </c>
      <c r="I30" s="267">
        <f t="shared" si="0"/>
        <v>17.211724768234816</v>
      </c>
      <c r="J30" s="267">
        <f t="shared" si="0"/>
        <v>18.108675803554391</v>
      </c>
      <c r="K30" s="267">
        <f t="shared" si="0"/>
        <v>18.414947984908661</v>
      </c>
      <c r="L30" s="267">
        <f t="shared" si="0"/>
        <v>18.271635906277382</v>
      </c>
      <c r="M30" s="267">
        <f t="shared" si="0"/>
        <v>17.581362985913273</v>
      </c>
      <c r="N30" s="267">
        <f t="shared" si="0"/>
        <v>16.493278411361999</v>
      </c>
      <c r="O30" s="267">
        <f t="shared" si="0"/>
        <v>15.299577097419535</v>
      </c>
      <c r="P30" s="267">
        <f t="shared" si="1"/>
        <v>14.045430718884635</v>
      </c>
      <c r="Q30" s="267">
        <f t="shared" si="1"/>
        <v>12.766491745496273</v>
      </c>
      <c r="R30" s="267">
        <f t="shared" ref="R30:S30" si="8">100*R10/R$19</f>
        <v>11.553425184922865</v>
      </c>
      <c r="S30" s="267">
        <f t="shared" si="8"/>
        <v>10.567748475438059</v>
      </c>
      <c r="AA30" s="111"/>
    </row>
    <row r="31" spans="1:27" ht="15.75" x14ac:dyDescent="0.25">
      <c r="A31" s="140" t="s">
        <v>98</v>
      </c>
      <c r="B31" s="118">
        <v>1.08942046977841</v>
      </c>
      <c r="C31" s="118">
        <v>2.4853964710751102</v>
      </c>
      <c r="D31" s="118">
        <v>3.6039296259588101</v>
      </c>
      <c r="E31" s="118">
        <v>4.4988043956636599</v>
      </c>
      <c r="F31" s="118">
        <v>5.33856522261474</v>
      </c>
      <c r="G31" s="195">
        <f t="shared" si="0"/>
        <v>6.3114477810063097</v>
      </c>
      <c r="H31" s="195">
        <f t="shared" si="0"/>
        <v>7.076073745072871</v>
      </c>
      <c r="I31" s="267">
        <f t="shared" si="0"/>
        <v>7.7486121851864622</v>
      </c>
      <c r="J31" s="267">
        <f t="shared" si="0"/>
        <v>8.0120398071460563</v>
      </c>
      <c r="K31" s="267">
        <f t="shared" si="0"/>
        <v>7.9244173307347214</v>
      </c>
      <c r="L31" s="267">
        <f t="shared" si="0"/>
        <v>7.7973965546479747</v>
      </c>
      <c r="M31" s="267">
        <f t="shared" si="0"/>
        <v>7.5339258597979102</v>
      </c>
      <c r="N31" s="267">
        <f t="shared" si="0"/>
        <v>7.0712828603693829</v>
      </c>
      <c r="O31" s="267">
        <f t="shared" si="0"/>
        <v>6.4555952290511289</v>
      </c>
      <c r="P31" s="267">
        <f t="shared" si="1"/>
        <v>5.8334429735255471</v>
      </c>
      <c r="Q31" s="267">
        <f t="shared" si="1"/>
        <v>5.2004524276888375</v>
      </c>
      <c r="R31" s="267">
        <f t="shared" ref="R31:S31" si="9">100*R11/R$19</f>
        <v>4.6372246665621608</v>
      </c>
      <c r="S31" s="267">
        <f t="shared" si="9"/>
        <v>4.1735184797824578</v>
      </c>
      <c r="AA31" s="111"/>
    </row>
    <row r="32" spans="1:27" ht="15.75" x14ac:dyDescent="0.25">
      <c r="A32" s="140" t="s">
        <v>99</v>
      </c>
      <c r="B32" s="118">
        <v>0.77165134212455</v>
      </c>
      <c r="C32" s="118">
        <v>1.7043678910472699</v>
      </c>
      <c r="D32" s="118">
        <v>2.69050281310053</v>
      </c>
      <c r="E32" s="118">
        <v>3.49166543880076</v>
      </c>
      <c r="F32" s="118">
        <v>4.27479759852916</v>
      </c>
      <c r="G32" s="195">
        <f t="shared" si="0"/>
        <v>4.8386715386744594</v>
      </c>
      <c r="H32" s="195">
        <f t="shared" si="0"/>
        <v>5.2404893619438164</v>
      </c>
      <c r="I32" s="267">
        <f t="shared" si="0"/>
        <v>5.5568118567768847</v>
      </c>
      <c r="J32" s="267">
        <f t="shared" si="0"/>
        <v>5.7802815247753987</v>
      </c>
      <c r="K32" s="267">
        <f t="shared" si="0"/>
        <v>5.8001683715244541</v>
      </c>
      <c r="L32" s="267">
        <f t="shared" si="0"/>
        <v>5.706187643085272</v>
      </c>
      <c r="M32" s="267">
        <f t="shared" si="0"/>
        <v>5.4546568466564267</v>
      </c>
      <c r="N32" s="267">
        <f t="shared" si="0"/>
        <v>5.0131318588684142</v>
      </c>
      <c r="O32" s="267">
        <f t="shared" si="0"/>
        <v>4.5443456827639768</v>
      </c>
      <c r="P32" s="267">
        <f t="shared" si="1"/>
        <v>4.0839614150058789</v>
      </c>
      <c r="Q32" s="267">
        <f t="shared" si="1"/>
        <v>3.6177775147384237</v>
      </c>
      <c r="R32" s="267">
        <f t="shared" ref="R32:S32" si="10">100*R12/R$19</f>
        <v>3.2073467193095455</v>
      </c>
      <c r="S32" s="267">
        <f t="shared" si="10"/>
        <v>2.8948172939226695</v>
      </c>
      <c r="AA32" s="111"/>
    </row>
    <row r="33" spans="1:27" ht="15.75" x14ac:dyDescent="0.25">
      <c r="A33" s="140" t="s">
        <v>100</v>
      </c>
      <c r="B33" s="118">
        <v>0.85639321466720397</v>
      </c>
      <c r="C33" s="118">
        <v>1.83945523632761</v>
      </c>
      <c r="D33" s="118">
        <v>2.6552990522556801</v>
      </c>
      <c r="E33" s="118">
        <v>3.2560596386511</v>
      </c>
      <c r="F33" s="118">
        <v>3.91068764844995</v>
      </c>
      <c r="G33" s="195">
        <f t="shared" si="0"/>
        <v>4.508044515722518</v>
      </c>
      <c r="H33" s="195">
        <f t="shared" si="0"/>
        <v>5.1402087853418603</v>
      </c>
      <c r="I33" s="267">
        <f t="shared" si="0"/>
        <v>5.6191890782097511</v>
      </c>
      <c r="J33" s="267">
        <f t="shared" si="0"/>
        <v>5.8055423494612723</v>
      </c>
      <c r="K33" s="267">
        <f t="shared" si="0"/>
        <v>5.7764384543529541</v>
      </c>
      <c r="L33" s="267">
        <f t="shared" si="0"/>
        <v>5.6770848054040295</v>
      </c>
      <c r="M33" s="267">
        <f t="shared" si="0"/>
        <v>5.4318572685142641</v>
      </c>
      <c r="N33" s="267">
        <f t="shared" si="0"/>
        <v>5.0211088540766111</v>
      </c>
      <c r="O33" s="267">
        <f t="shared" si="0"/>
        <v>4.5697113964226324</v>
      </c>
      <c r="P33" s="267">
        <f t="shared" si="1"/>
        <v>4.0486677150357426</v>
      </c>
      <c r="Q33" s="267">
        <f t="shared" si="1"/>
        <v>3.5440853957262677</v>
      </c>
      <c r="R33" s="267">
        <f t="shared" ref="R33:S33" si="11">100*R13/R$19</f>
        <v>3.116824468054864</v>
      </c>
      <c r="S33" s="267">
        <f t="shared" si="11"/>
        <v>2.7411945485848523</v>
      </c>
      <c r="AA33" s="111"/>
    </row>
    <row r="34" spans="1:27" ht="15.75" x14ac:dyDescent="0.25">
      <c r="A34" s="140" t="s">
        <v>101</v>
      </c>
      <c r="B34" s="118">
        <v>0.72043486042348204</v>
      </c>
      <c r="C34" s="118">
        <v>1.6645891072346699</v>
      </c>
      <c r="D34" s="118">
        <v>2.4929186281069802</v>
      </c>
      <c r="E34" s="118">
        <v>3.05363029390776</v>
      </c>
      <c r="F34" s="118">
        <v>3.6124437812647701</v>
      </c>
      <c r="G34" s="195">
        <f t="shared" si="0"/>
        <v>4.1701382272252872</v>
      </c>
      <c r="H34" s="195">
        <f t="shared" si="0"/>
        <v>4.546067951790806</v>
      </c>
      <c r="I34" s="267">
        <f t="shared" si="0"/>
        <v>4.7687900744541327</v>
      </c>
      <c r="J34" s="267">
        <f t="shared" si="0"/>
        <v>4.8744052254328469</v>
      </c>
      <c r="K34" s="267">
        <f t="shared" si="0"/>
        <v>4.7901609997258863</v>
      </c>
      <c r="L34" s="267">
        <f t="shared" si="0"/>
        <v>4.6250989231508433</v>
      </c>
      <c r="M34" s="267">
        <f t="shared" si="0"/>
        <v>4.3807573310927594</v>
      </c>
      <c r="N34" s="267">
        <f t="shared" si="0"/>
        <v>4.0480016764625608</v>
      </c>
      <c r="O34" s="267">
        <f t="shared" si="0"/>
        <v>3.6953328775101926</v>
      </c>
      <c r="P34" s="267">
        <f t="shared" si="1"/>
        <v>3.3280914879531527</v>
      </c>
      <c r="Q34" s="267">
        <f t="shared" si="1"/>
        <v>2.9778520863952758</v>
      </c>
      <c r="R34" s="267">
        <f t="shared" ref="R34:S34" si="12">100*R14/R$19</f>
        <v>2.6404150784323122</v>
      </c>
      <c r="S34" s="267">
        <f t="shared" si="12"/>
        <v>2.3425960192440747</v>
      </c>
      <c r="AA34" s="111"/>
    </row>
    <row r="35" spans="1:27" ht="15.75" x14ac:dyDescent="0.25">
      <c r="A35" s="140" t="s">
        <v>102</v>
      </c>
      <c r="B35" s="118">
        <v>0.56353603128486296</v>
      </c>
      <c r="C35" s="118">
        <v>1.19446708719479</v>
      </c>
      <c r="D35" s="118">
        <v>1.5599451116747001</v>
      </c>
      <c r="E35" s="118">
        <v>1.83539470351613</v>
      </c>
      <c r="F35" s="118">
        <v>2.1392219200828002</v>
      </c>
      <c r="G35" s="195">
        <f t="shared" si="0"/>
        <v>2.4041049493905584</v>
      </c>
      <c r="H35" s="195">
        <f t="shared" si="0"/>
        <v>2.5775334249656381</v>
      </c>
      <c r="I35" s="267">
        <f t="shared" si="0"/>
        <v>2.6752349892776559</v>
      </c>
      <c r="J35" s="267">
        <f t="shared" si="0"/>
        <v>2.7085118750336328</v>
      </c>
      <c r="K35" s="267">
        <f t="shared" si="0"/>
        <v>2.6864483987406733</v>
      </c>
      <c r="L35" s="267">
        <f t="shared" si="0"/>
        <v>2.6615627031457563</v>
      </c>
      <c r="M35" s="267">
        <f t="shared" si="0"/>
        <v>2.5646243320948918</v>
      </c>
      <c r="N35" s="267">
        <f t="shared" si="0"/>
        <v>2.4072846782619117</v>
      </c>
      <c r="O35" s="267">
        <f t="shared" si="0"/>
        <v>2.2011615048916577</v>
      </c>
      <c r="P35" s="267">
        <f t="shared" si="1"/>
        <v>1.9716856814085737</v>
      </c>
      <c r="Q35" s="267">
        <f t="shared" si="1"/>
        <v>1.742923419380082</v>
      </c>
      <c r="R35" s="267">
        <f t="shared" ref="R35:S35" si="13">100*R15/R$19</f>
        <v>1.5359136574482064</v>
      </c>
      <c r="S35" s="267">
        <f t="shared" si="13"/>
        <v>1.3534811501391815</v>
      </c>
      <c r="AA35" s="111"/>
    </row>
    <row r="36" spans="1:27" ht="15.75" x14ac:dyDescent="0.25">
      <c r="A36" s="140" t="s">
        <v>103</v>
      </c>
      <c r="B36" s="118">
        <v>0.35490494520145899</v>
      </c>
      <c r="C36" s="118">
        <v>0.68105491528824602</v>
      </c>
      <c r="D36" s="118">
        <v>0.963105966274305</v>
      </c>
      <c r="E36" s="118">
        <v>1.21679104226074</v>
      </c>
      <c r="F36" s="118">
        <v>1.4570007605686099</v>
      </c>
      <c r="G36" s="195">
        <f t="shared" si="0"/>
        <v>1.7263914176995572</v>
      </c>
      <c r="H36" s="195">
        <f t="shared" si="0"/>
        <v>1.9725784648938465</v>
      </c>
      <c r="I36" s="267">
        <f t="shared" si="0"/>
        <v>2.1604102119526938</v>
      </c>
      <c r="J36" s="267">
        <f t="shared" si="0"/>
        <v>2.2310467098442941</v>
      </c>
      <c r="K36" s="267">
        <f t="shared" si="0"/>
        <v>2.2090113362471597</v>
      </c>
      <c r="L36" s="267">
        <f t="shared" si="0"/>
        <v>2.1601459823068883</v>
      </c>
      <c r="M36" s="267">
        <f t="shared" si="0"/>
        <v>2.044653914656934</v>
      </c>
      <c r="N36" s="267">
        <f t="shared" si="0"/>
        <v>1.9037853644990943</v>
      </c>
      <c r="O36" s="267">
        <f t="shared" si="0"/>
        <v>1.751500417837879</v>
      </c>
      <c r="P36" s="267">
        <f t="shared" si="1"/>
        <v>1.5842485678902511</v>
      </c>
      <c r="Q36" s="267">
        <f t="shared" si="1"/>
        <v>1.4296188888560091</v>
      </c>
      <c r="R36" s="267">
        <f t="shared" ref="R36:S36" si="14">100*R16/R$19</f>
        <v>1.2930589860695636</v>
      </c>
      <c r="S36" s="267">
        <f t="shared" si="14"/>
        <v>1.1731484014223881</v>
      </c>
      <c r="AA36" s="111"/>
    </row>
    <row r="37" spans="1:27" ht="15.75" x14ac:dyDescent="0.25">
      <c r="A37" s="140" t="s">
        <v>104</v>
      </c>
      <c r="B37" s="118">
        <v>90.676073031711397</v>
      </c>
      <c r="C37" s="118">
        <v>79.110319659898906</v>
      </c>
      <c r="D37" s="118">
        <v>68.548861589151898</v>
      </c>
      <c r="E37" s="118">
        <v>59.384169871155898</v>
      </c>
      <c r="F37" s="118">
        <v>50.3808686376005</v>
      </c>
      <c r="G37" s="195">
        <f t="shared" si="0"/>
        <v>42.042163175169264</v>
      </c>
      <c r="H37" s="195">
        <f t="shared" si="0"/>
        <v>34.624243181534197</v>
      </c>
      <c r="I37" s="267">
        <f t="shared" si="0"/>
        <v>27.916515723940719</v>
      </c>
      <c r="J37" s="267">
        <f t="shared" si="0"/>
        <v>21.857417765564424</v>
      </c>
      <c r="K37" s="267">
        <f t="shared" si="0"/>
        <v>17.124750170544921</v>
      </c>
      <c r="L37" s="267">
        <f t="shared" si="0"/>
        <v>13.086340479353325</v>
      </c>
      <c r="M37" s="267">
        <f t="shared" si="0"/>
        <v>9.8668784708091</v>
      </c>
      <c r="N37" s="267">
        <f t="shared" si="0"/>
        <v>7.3271503715339428</v>
      </c>
      <c r="O37" s="267">
        <f t="shared" si="0"/>
        <v>5.4911916398659528</v>
      </c>
      <c r="P37" s="267">
        <f t="shared" si="1"/>
        <v>4.2125223718201728</v>
      </c>
      <c r="Q37" s="267">
        <f t="shared" si="1"/>
        <v>3.2555230044355006</v>
      </c>
      <c r="R37" s="267">
        <f t="shared" ref="R37:S37" si="15">100*R17/R$19</f>
        <v>2.5812852454009905</v>
      </c>
      <c r="S37" s="267">
        <f t="shared" si="15"/>
        <v>2.1540169592431093</v>
      </c>
    </row>
    <row r="38" spans="1:27" ht="15.75" x14ac:dyDescent="0.25">
      <c r="A38" s="141" t="s">
        <v>35</v>
      </c>
      <c r="B38" s="119">
        <v>100</v>
      </c>
      <c r="C38" s="119">
        <v>100</v>
      </c>
      <c r="D38" s="119">
        <v>100</v>
      </c>
      <c r="E38" s="119">
        <v>100</v>
      </c>
      <c r="F38" s="119">
        <v>100</v>
      </c>
      <c r="G38" s="142">
        <f>100*G19/G$19</f>
        <v>100</v>
      </c>
      <c r="H38" s="142">
        <f t="shared" ref="H38:Q38" si="16">100*H19/H$19</f>
        <v>100</v>
      </c>
      <c r="I38" s="142">
        <f t="shared" si="16"/>
        <v>100</v>
      </c>
      <c r="J38" s="142">
        <f t="shared" si="16"/>
        <v>100</v>
      </c>
      <c r="K38" s="142">
        <f t="shared" si="16"/>
        <v>100</v>
      </c>
      <c r="L38" s="142">
        <f t="shared" si="16"/>
        <v>100</v>
      </c>
      <c r="M38" s="142">
        <f t="shared" si="16"/>
        <v>100</v>
      </c>
      <c r="N38" s="142">
        <f t="shared" si="16"/>
        <v>100</v>
      </c>
      <c r="O38" s="142">
        <f t="shared" si="16"/>
        <v>100</v>
      </c>
      <c r="P38" s="142">
        <f t="shared" si="16"/>
        <v>100</v>
      </c>
      <c r="Q38" s="142">
        <f t="shared" si="16"/>
        <v>100</v>
      </c>
      <c r="R38" s="142">
        <f t="shared" ref="R38:S38" si="17">100*R19/R$19</f>
        <v>100</v>
      </c>
      <c r="S38" s="142">
        <f t="shared" si="17"/>
        <v>100</v>
      </c>
    </row>
    <row r="39" spans="1:27" ht="14.25" x14ac:dyDescent="0.2">
      <c r="A39" s="127" t="s">
        <v>304</v>
      </c>
    </row>
    <row r="40" spans="1:27" ht="14.25" x14ac:dyDescent="0.2">
      <c r="A40" s="127"/>
    </row>
    <row r="41" spans="1:27" s="67" customFormat="1" x14ac:dyDescent="0.2">
      <c r="A41" s="113"/>
      <c r="B41" s="113"/>
      <c r="C41" s="113"/>
      <c r="D41" s="113"/>
      <c r="E41" s="113"/>
      <c r="F41" s="113"/>
      <c r="G41" s="113"/>
      <c r="H41" s="113"/>
      <c r="I41" s="113"/>
      <c r="J41" s="113"/>
      <c r="K41" s="113"/>
      <c r="L41" s="113"/>
      <c r="M41" s="113"/>
      <c r="N41" s="113"/>
      <c r="O41" s="113"/>
      <c r="P41" s="113"/>
      <c r="Q41" s="113"/>
      <c r="R41" s="113"/>
    </row>
    <row r="42" spans="1:27" s="67" customFormat="1" x14ac:dyDescent="0.2">
      <c r="A42" s="113"/>
      <c r="B42" s="113"/>
      <c r="C42" s="113"/>
      <c r="D42" s="113"/>
      <c r="E42" s="113"/>
      <c r="F42" s="113"/>
      <c r="G42" s="113"/>
      <c r="H42" s="113"/>
      <c r="I42" s="113"/>
      <c r="J42" s="113"/>
      <c r="K42" s="113"/>
      <c r="L42" s="113"/>
      <c r="M42" s="113"/>
      <c r="N42" s="113"/>
      <c r="O42" s="113"/>
      <c r="P42" s="113"/>
      <c r="Q42" s="113"/>
      <c r="R42" s="113"/>
    </row>
    <row r="43" spans="1:27" s="67" customFormat="1" ht="15.75" hidden="1" x14ac:dyDescent="0.25">
      <c r="A43" s="70"/>
      <c r="B43" s="71"/>
      <c r="C43" s="71"/>
      <c r="D43" s="71"/>
      <c r="E43" s="71"/>
      <c r="F43" s="71"/>
      <c r="G43" s="71"/>
      <c r="H43" s="69"/>
      <c r="I43" s="69"/>
      <c r="J43" s="69"/>
      <c r="K43" s="69"/>
      <c r="L43" s="69"/>
      <c r="M43" s="69"/>
      <c r="N43" s="69"/>
      <c r="O43" s="69"/>
      <c r="P43" s="69"/>
      <c r="Q43" s="69"/>
      <c r="R43" s="72"/>
    </row>
    <row r="44" spans="1:27" s="67" customFormat="1" ht="73.5" hidden="1" customHeight="1" x14ac:dyDescent="0.2">
      <c r="A44" s="73"/>
      <c r="B44" s="74"/>
      <c r="C44" s="74"/>
      <c r="D44" s="74"/>
      <c r="E44" s="74"/>
      <c r="F44" s="74"/>
      <c r="G44" s="74"/>
      <c r="H44" s="74"/>
      <c r="I44" s="74"/>
      <c r="J44" s="74"/>
      <c r="K44" s="74"/>
      <c r="L44" s="74"/>
      <c r="M44" s="74"/>
      <c r="N44" s="74"/>
      <c r="O44" s="74"/>
      <c r="P44" s="74"/>
      <c r="Q44" s="74"/>
      <c r="R44" s="74"/>
    </row>
    <row r="45" spans="1:27" s="67" customFormat="1" ht="15.75" hidden="1" x14ac:dyDescent="0.25">
      <c r="A45" s="75" t="s">
        <v>89</v>
      </c>
      <c r="B45" s="74"/>
      <c r="C45" s="74"/>
      <c r="D45" s="74"/>
      <c r="E45" s="74"/>
      <c r="F45" s="74"/>
      <c r="G45" s="74"/>
      <c r="H45" s="74"/>
      <c r="I45" s="74"/>
      <c r="J45" s="74"/>
      <c r="K45" s="74"/>
      <c r="L45" s="74"/>
      <c r="M45" s="74"/>
      <c r="N45" s="74"/>
      <c r="O45" s="74"/>
      <c r="P45" s="74"/>
      <c r="Q45" s="74"/>
      <c r="R45" s="74"/>
    </row>
    <row r="46" spans="1:27" s="67" customFormat="1" ht="15.75" hidden="1" x14ac:dyDescent="0.2">
      <c r="A46" s="76" t="s">
        <v>90</v>
      </c>
      <c r="B46" s="74"/>
      <c r="C46" s="74"/>
      <c r="D46" s="74"/>
      <c r="E46" s="74"/>
      <c r="F46" s="74"/>
      <c r="G46" s="74"/>
      <c r="H46" s="74"/>
      <c r="I46" s="74"/>
      <c r="J46" s="74"/>
      <c r="K46" s="74"/>
      <c r="L46" s="74"/>
      <c r="M46" s="74"/>
      <c r="N46" s="74"/>
      <c r="O46" s="74"/>
      <c r="P46" s="74"/>
      <c r="Q46" s="74"/>
      <c r="R46" s="74"/>
    </row>
    <row r="47" spans="1:27" s="67" customFormat="1" ht="16.5" hidden="1" thickBot="1" x14ac:dyDescent="0.3">
      <c r="A47" s="77"/>
      <c r="B47" s="77"/>
      <c r="C47" s="77"/>
      <c r="D47" s="77"/>
      <c r="E47" s="77"/>
      <c r="F47" s="77"/>
      <c r="G47" s="77"/>
      <c r="H47" s="77"/>
      <c r="I47" s="77"/>
      <c r="J47" s="77"/>
      <c r="K47" s="77"/>
      <c r="L47" s="77"/>
      <c r="M47" s="77"/>
      <c r="N47" s="77"/>
      <c r="O47" s="77"/>
      <c r="P47" s="77"/>
      <c r="Q47" s="78"/>
      <c r="R47" s="78" t="s">
        <v>142</v>
      </c>
    </row>
    <row r="48" spans="1:27" s="67" customFormat="1" ht="48.75" hidden="1" x14ac:dyDescent="0.35">
      <c r="A48" s="79"/>
      <c r="B48" s="80" t="s">
        <v>91</v>
      </c>
      <c r="C48" s="80" t="s">
        <v>92</v>
      </c>
      <c r="D48" s="80" t="s">
        <v>93</v>
      </c>
      <c r="E48" s="80" t="s">
        <v>94</v>
      </c>
      <c r="F48" s="80" t="s">
        <v>95</v>
      </c>
      <c r="G48" s="80" t="s">
        <v>96</v>
      </c>
      <c r="H48" s="80" t="s">
        <v>97</v>
      </c>
      <c r="I48" s="80" t="s">
        <v>98</v>
      </c>
      <c r="J48" s="80" t="s">
        <v>99</v>
      </c>
      <c r="K48" s="80" t="s">
        <v>100</v>
      </c>
      <c r="L48" s="80" t="s">
        <v>101</v>
      </c>
      <c r="M48" s="80" t="s">
        <v>102</v>
      </c>
      <c r="N48" s="80"/>
      <c r="O48" s="80" t="s">
        <v>103</v>
      </c>
      <c r="P48" s="80" t="s">
        <v>104</v>
      </c>
      <c r="Q48" s="80" t="s">
        <v>35</v>
      </c>
      <c r="R48" s="80" t="s">
        <v>143</v>
      </c>
    </row>
    <row r="49" spans="1:18" s="67" customFormat="1" ht="15.75" hidden="1" x14ac:dyDescent="0.25">
      <c r="A49" s="81" t="s">
        <v>106</v>
      </c>
      <c r="B49" s="82"/>
      <c r="C49" s="82"/>
      <c r="D49" s="82"/>
      <c r="E49" s="82"/>
      <c r="F49" s="82"/>
      <c r="G49" s="82"/>
      <c r="H49" s="82"/>
      <c r="I49" s="82"/>
      <c r="J49" s="82"/>
      <c r="K49" s="82"/>
      <c r="L49" s="82"/>
      <c r="M49" s="82"/>
      <c r="N49" s="82"/>
      <c r="O49" s="82"/>
      <c r="P49" s="82"/>
      <c r="Q49" s="83"/>
      <c r="R49" s="83"/>
    </row>
    <row r="50" spans="1:18" s="67" customFormat="1" ht="15.75" hidden="1" x14ac:dyDescent="0.25">
      <c r="A50" s="84">
        <v>2001</v>
      </c>
      <c r="B50" s="85">
        <v>0.23699999999999999</v>
      </c>
      <c r="C50" s="85">
        <v>1.2E-2</v>
      </c>
      <c r="D50" s="85">
        <v>13.96</v>
      </c>
      <c r="E50" s="85">
        <v>21.405000000000001</v>
      </c>
      <c r="F50" s="85">
        <v>183.88800000000001</v>
      </c>
      <c r="G50" s="85">
        <v>297.36200000000002</v>
      </c>
      <c r="H50" s="85">
        <v>519.38499999999999</v>
      </c>
      <c r="I50" s="85">
        <v>236.00200000000001</v>
      </c>
      <c r="J50" s="85">
        <v>188.721</v>
      </c>
      <c r="K50" s="85">
        <v>242.53100000000001</v>
      </c>
      <c r="L50" s="85">
        <v>193.93</v>
      </c>
      <c r="M50" s="85">
        <v>147.726</v>
      </c>
      <c r="N50" s="85"/>
      <c r="O50" s="85">
        <v>98.91</v>
      </c>
      <c r="P50" s="85">
        <v>441.91299999999956</v>
      </c>
      <c r="Q50" s="86">
        <v>2585.982</v>
      </c>
      <c r="R50" s="87">
        <v>177.834796592652</v>
      </c>
    </row>
    <row r="51" spans="1:18" s="67" customFormat="1" ht="15.75" hidden="1" x14ac:dyDescent="0.25">
      <c r="A51" s="84">
        <v>2002</v>
      </c>
      <c r="B51" s="85">
        <v>0.1</v>
      </c>
      <c r="C51" s="85">
        <v>4.3970000000000002</v>
      </c>
      <c r="D51" s="85">
        <v>35.064999999999998</v>
      </c>
      <c r="E51" s="85">
        <v>26.212</v>
      </c>
      <c r="F51" s="85">
        <v>217.98</v>
      </c>
      <c r="G51" s="85">
        <v>272.101</v>
      </c>
      <c r="H51" s="85">
        <v>473.80799999999999</v>
      </c>
      <c r="I51" s="85">
        <v>204.84800000000001</v>
      </c>
      <c r="J51" s="85">
        <v>155.726</v>
      </c>
      <c r="K51" s="85">
        <v>201.197</v>
      </c>
      <c r="L51" s="85">
        <v>182.36799999999999</v>
      </c>
      <c r="M51" s="85">
        <v>135.249</v>
      </c>
      <c r="N51" s="85"/>
      <c r="O51" s="85">
        <v>81.777000000000001</v>
      </c>
      <c r="P51" s="85">
        <v>691.303</v>
      </c>
      <c r="Q51" s="86">
        <v>2682.1309999999999</v>
      </c>
      <c r="R51" s="87">
        <v>175.38722531529601</v>
      </c>
    </row>
    <row r="52" spans="1:18" s="67" customFormat="1" ht="15.75" hidden="1" x14ac:dyDescent="0.25">
      <c r="A52" s="84">
        <v>2003</v>
      </c>
      <c r="B52" s="85">
        <v>3.5999999999999997E-2</v>
      </c>
      <c r="C52" s="85">
        <v>6.3540000000000001</v>
      </c>
      <c r="D52" s="85">
        <v>67.692999999999998</v>
      </c>
      <c r="E52" s="85">
        <v>43.959000000000003</v>
      </c>
      <c r="F52" s="85">
        <v>260.35700000000003</v>
      </c>
      <c r="G52" s="85">
        <v>470.28199999999998</v>
      </c>
      <c r="H52" s="85">
        <v>553.28800000000001</v>
      </c>
      <c r="I52" s="85">
        <v>246.12899999999999</v>
      </c>
      <c r="J52" s="85">
        <v>216.37</v>
      </c>
      <c r="K52" s="85">
        <v>229.733</v>
      </c>
      <c r="L52" s="85">
        <v>220.108</v>
      </c>
      <c r="M52" s="85">
        <v>139.74</v>
      </c>
      <c r="N52" s="85"/>
      <c r="O52" s="85">
        <v>105.096</v>
      </c>
      <c r="P52" s="85">
        <v>86.911000000000001</v>
      </c>
      <c r="Q52" s="86">
        <v>2646.056</v>
      </c>
      <c r="R52" s="87">
        <v>172.58271336716001</v>
      </c>
    </row>
    <row r="53" spans="1:18" s="67" customFormat="1" ht="15.75" hidden="1" x14ac:dyDescent="0.25">
      <c r="A53" s="84">
        <v>2004</v>
      </c>
      <c r="B53" s="85">
        <v>0.02</v>
      </c>
      <c r="C53" s="85">
        <v>8.2550000000000008</v>
      </c>
      <c r="D53" s="85">
        <v>71.100999999999999</v>
      </c>
      <c r="E53" s="85">
        <v>83.013000000000005</v>
      </c>
      <c r="F53" s="85">
        <v>243.292</v>
      </c>
      <c r="G53" s="85">
        <v>461.14499999999998</v>
      </c>
      <c r="H53" s="85">
        <v>567.84199999999998</v>
      </c>
      <c r="I53" s="85">
        <v>229.91900000000001</v>
      </c>
      <c r="J53" s="85">
        <v>219.67500000000001</v>
      </c>
      <c r="K53" s="85">
        <v>198.28800000000001</v>
      </c>
      <c r="L53" s="85">
        <v>201.80600000000001</v>
      </c>
      <c r="M53" s="85">
        <v>127.285</v>
      </c>
      <c r="N53" s="85"/>
      <c r="O53" s="85">
        <v>110.65</v>
      </c>
      <c r="P53" s="85">
        <v>76.787999999999997</v>
      </c>
      <c r="Q53" s="86">
        <v>2599.0790000000002</v>
      </c>
      <c r="R53" s="87">
        <v>171.283244478928</v>
      </c>
    </row>
    <row r="54" spans="1:18" s="67" customFormat="1" ht="15.75" hidden="1" x14ac:dyDescent="0.25">
      <c r="A54" s="84">
        <v>2005</v>
      </c>
      <c r="B54" s="85">
        <v>1.6E-2</v>
      </c>
      <c r="C54" s="85">
        <v>16.073</v>
      </c>
      <c r="D54" s="85">
        <v>58.5</v>
      </c>
      <c r="E54" s="85">
        <v>103.131</v>
      </c>
      <c r="F54" s="85">
        <v>245.04499999999999</v>
      </c>
      <c r="G54" s="85">
        <v>381.28300000000002</v>
      </c>
      <c r="H54" s="85">
        <v>598.32100000000003</v>
      </c>
      <c r="I54" s="85">
        <v>201.95500000000001</v>
      </c>
      <c r="J54" s="85">
        <v>205.60900000000001</v>
      </c>
      <c r="K54" s="85">
        <v>205.49700000000001</v>
      </c>
      <c r="L54" s="85">
        <v>174.33</v>
      </c>
      <c r="M54" s="85">
        <v>105.703</v>
      </c>
      <c r="N54" s="85"/>
      <c r="O54" s="85">
        <v>90.540999999999997</v>
      </c>
      <c r="P54" s="85">
        <v>57.451000000000001</v>
      </c>
      <c r="Q54" s="85">
        <v>2443.4549999999999</v>
      </c>
      <c r="R54" s="85">
        <v>169.7</v>
      </c>
    </row>
    <row r="55" spans="1:18" s="67" customFormat="1" ht="15.75" hidden="1" x14ac:dyDescent="0.25">
      <c r="A55" s="88">
        <v>2006</v>
      </c>
      <c r="B55" s="85">
        <v>8.9999999999999993E-3</v>
      </c>
      <c r="C55" s="85">
        <v>42.192</v>
      </c>
      <c r="D55" s="85">
        <v>63.325000000000003</v>
      </c>
      <c r="E55" s="85">
        <v>111.60899999999999</v>
      </c>
      <c r="F55" s="85">
        <v>260.89499999999998</v>
      </c>
      <c r="G55" s="85">
        <v>337.971</v>
      </c>
      <c r="H55" s="85">
        <v>568.202</v>
      </c>
      <c r="I55" s="85">
        <v>238.893</v>
      </c>
      <c r="J55" s="85">
        <v>154.001</v>
      </c>
      <c r="K55" s="85">
        <v>180.26300000000001</v>
      </c>
      <c r="L55" s="85">
        <v>163.47300000000001</v>
      </c>
      <c r="M55" s="85">
        <v>84.864999999999995</v>
      </c>
      <c r="N55" s="85"/>
      <c r="O55" s="85">
        <v>89.715999999999994</v>
      </c>
      <c r="P55" s="85">
        <v>44.628999999999998</v>
      </c>
      <c r="Q55" s="85">
        <v>2340.0429999999997</v>
      </c>
      <c r="R55" s="85">
        <v>167.74</v>
      </c>
    </row>
    <row r="56" spans="1:18" s="67" customFormat="1" ht="15.75" hidden="1" x14ac:dyDescent="0.25">
      <c r="A56" s="89">
        <v>2007</v>
      </c>
      <c r="B56" s="85">
        <v>5.1999999999999998E-2</v>
      </c>
      <c r="C56" s="85">
        <v>54.898000000000003</v>
      </c>
      <c r="D56" s="85">
        <v>75.716999999999999</v>
      </c>
      <c r="E56" s="85">
        <v>116.389</v>
      </c>
      <c r="F56" s="85">
        <v>376.017</v>
      </c>
      <c r="G56" s="85">
        <v>294.31799999999998</v>
      </c>
      <c r="H56" s="85">
        <v>563.40499999999997</v>
      </c>
      <c r="I56" s="85">
        <v>243.07499999999999</v>
      </c>
      <c r="J56" s="85">
        <v>158.23099999999999</v>
      </c>
      <c r="K56" s="85">
        <v>197.798</v>
      </c>
      <c r="L56" s="85">
        <v>126.85899999999999</v>
      </c>
      <c r="M56" s="85">
        <v>61.823</v>
      </c>
      <c r="N56" s="85"/>
      <c r="O56" s="85">
        <v>83.206999999999994</v>
      </c>
      <c r="P56" s="85">
        <v>38.290999999999997</v>
      </c>
      <c r="Q56" s="85">
        <v>2390.08</v>
      </c>
      <c r="R56" s="85">
        <v>164.74</v>
      </c>
    </row>
    <row r="57" spans="1:18" s="67" customFormat="1" ht="15.75" hidden="1" x14ac:dyDescent="0.25">
      <c r="A57" s="89">
        <v>2008</v>
      </c>
      <c r="B57" s="85">
        <v>3.4950000000000001</v>
      </c>
      <c r="C57" s="85">
        <v>71.021000000000001</v>
      </c>
      <c r="D57" s="85">
        <v>152.18</v>
      </c>
      <c r="E57" s="85">
        <v>112.64700000000001</v>
      </c>
      <c r="F57" s="85">
        <v>384.98500000000001</v>
      </c>
      <c r="G57" s="85">
        <v>286.99700000000001</v>
      </c>
      <c r="H57" s="85">
        <v>431.697</v>
      </c>
      <c r="I57" s="85">
        <v>190.97800000000001</v>
      </c>
      <c r="J57" s="85">
        <v>129.32</v>
      </c>
      <c r="K57" s="85">
        <v>153.38800000000001</v>
      </c>
      <c r="L57" s="85">
        <v>81.552999999999997</v>
      </c>
      <c r="M57" s="85">
        <v>32.182000000000002</v>
      </c>
      <c r="N57" s="85"/>
      <c r="O57" s="85">
        <v>53.36</v>
      </c>
      <c r="P57" s="85">
        <v>28.195</v>
      </c>
      <c r="Q57" s="85">
        <v>2111.998</v>
      </c>
      <c r="R57" s="85">
        <v>158.23980193905001</v>
      </c>
    </row>
    <row r="58" spans="1:18" s="67" customFormat="1" ht="15.75" hidden="1" x14ac:dyDescent="0.25">
      <c r="A58" s="89">
        <v>2009</v>
      </c>
      <c r="B58" s="85">
        <v>17.806999999999999</v>
      </c>
      <c r="C58" s="85">
        <v>109.383</v>
      </c>
      <c r="D58" s="85">
        <v>269.21199999999999</v>
      </c>
      <c r="E58" s="85">
        <v>142.55099999999999</v>
      </c>
      <c r="F58" s="85">
        <v>377.39600000000002</v>
      </c>
      <c r="G58" s="85">
        <v>253.94399999999999</v>
      </c>
      <c r="H58" s="85">
        <v>355.35300000000001</v>
      </c>
      <c r="I58" s="85">
        <v>111.735</v>
      </c>
      <c r="J58" s="85">
        <v>107.273</v>
      </c>
      <c r="K58" s="85">
        <v>86.492000000000004</v>
      </c>
      <c r="L58" s="85">
        <v>59.868000000000002</v>
      </c>
      <c r="M58" s="85">
        <v>26.768000000000001</v>
      </c>
      <c r="N58" s="85"/>
      <c r="O58" s="85">
        <v>31.376999999999999</v>
      </c>
      <c r="P58" s="85">
        <v>19.093</v>
      </c>
      <c r="Q58" s="85">
        <v>1968.252</v>
      </c>
      <c r="R58" s="85">
        <v>149.760982557093</v>
      </c>
    </row>
    <row r="59" spans="1:18" s="67" customFormat="1" ht="15.75" hidden="1" x14ac:dyDescent="0.25">
      <c r="A59" s="89">
        <v>2010</v>
      </c>
      <c r="B59" s="85">
        <v>36.328000000000003</v>
      </c>
      <c r="C59" s="85">
        <v>137.75299999999999</v>
      </c>
      <c r="D59" s="85">
        <v>324.84899999999999</v>
      </c>
      <c r="E59" s="85">
        <v>254.32900000000001</v>
      </c>
      <c r="F59" s="85">
        <v>361.17700000000002</v>
      </c>
      <c r="G59" s="85">
        <v>217.71799999999999</v>
      </c>
      <c r="H59" s="85">
        <v>300.20100000000002</v>
      </c>
      <c r="I59" s="85">
        <v>79.209000000000003</v>
      </c>
      <c r="J59" s="85">
        <v>96.546000000000006</v>
      </c>
      <c r="K59" s="85">
        <v>76.457999999999998</v>
      </c>
      <c r="L59" s="85">
        <v>43.793999999999997</v>
      </c>
      <c r="M59" s="85">
        <v>29.963999999999999</v>
      </c>
      <c r="N59" s="85"/>
      <c r="O59" s="85">
        <v>20.855</v>
      </c>
      <c r="P59" s="85">
        <v>17.143999999999998</v>
      </c>
      <c r="Q59" s="85">
        <v>1996.325</v>
      </c>
      <c r="R59" s="85">
        <v>144.313697938693</v>
      </c>
    </row>
    <row r="60" spans="1:18" s="67" customFormat="1" ht="15.75" hidden="1" x14ac:dyDescent="0.25">
      <c r="A60" s="88">
        <v>2011</v>
      </c>
      <c r="B60" s="85">
        <v>72.897999999999996</v>
      </c>
      <c r="C60" s="85">
        <v>201.572</v>
      </c>
      <c r="D60" s="85">
        <v>316.05200000000002</v>
      </c>
      <c r="E60" s="85">
        <v>295.82</v>
      </c>
      <c r="F60" s="85">
        <v>343.24099999999999</v>
      </c>
      <c r="G60" s="85">
        <v>196.09700000000001</v>
      </c>
      <c r="H60" s="85">
        <v>218.505</v>
      </c>
      <c r="I60" s="85">
        <v>73.042000000000002</v>
      </c>
      <c r="J60" s="85">
        <v>63.695</v>
      </c>
      <c r="K60" s="85">
        <v>51.271000000000001</v>
      </c>
      <c r="L60" s="85">
        <v>21.329000000000001</v>
      </c>
      <c r="M60" s="85">
        <v>28.129000000000001</v>
      </c>
      <c r="N60" s="85"/>
      <c r="O60" s="85">
        <v>11.436</v>
      </c>
      <c r="P60" s="85">
        <v>14.324</v>
      </c>
      <c r="Q60" s="85">
        <v>1907.4110000000001</v>
      </c>
      <c r="R60" s="85">
        <v>138.16368925464101</v>
      </c>
    </row>
    <row r="61" spans="1:18" s="67" customFormat="1" ht="15.75" hidden="1" x14ac:dyDescent="0.25">
      <c r="A61" s="88">
        <v>2012</v>
      </c>
      <c r="B61" s="85">
        <v>173.22200000000001</v>
      </c>
      <c r="C61" s="85">
        <v>220.09200000000001</v>
      </c>
      <c r="D61" s="85">
        <v>350.608</v>
      </c>
      <c r="E61" s="85">
        <v>382.69299999999998</v>
      </c>
      <c r="F61" s="85">
        <v>322.84300000000002</v>
      </c>
      <c r="G61" s="85">
        <v>194.09</v>
      </c>
      <c r="H61" s="85">
        <v>155.428</v>
      </c>
      <c r="I61" s="85">
        <v>59.13</v>
      </c>
      <c r="J61" s="85">
        <v>38.558999999999997</v>
      </c>
      <c r="K61" s="85">
        <v>47.076999999999998</v>
      </c>
      <c r="L61" s="85">
        <v>18.488</v>
      </c>
      <c r="M61" s="85">
        <v>25.076000000000001</v>
      </c>
      <c r="N61" s="85"/>
      <c r="O61" s="85">
        <v>9.4920000000000009</v>
      </c>
      <c r="P61" s="85">
        <v>14.026999999999999</v>
      </c>
      <c r="Q61" s="85">
        <v>2010.825</v>
      </c>
      <c r="R61" s="85">
        <v>132.95120487901099</v>
      </c>
    </row>
    <row r="62" spans="1:18" s="67" customFormat="1" ht="15.75" hidden="1" x14ac:dyDescent="0.25">
      <c r="A62" s="84" t="s">
        <v>107</v>
      </c>
      <c r="B62" s="85">
        <v>3.5999999999999997E-2</v>
      </c>
      <c r="C62" s="85">
        <v>1.7130000000000001</v>
      </c>
      <c r="D62" s="85">
        <v>16.952000000000002</v>
      </c>
      <c r="E62" s="85">
        <v>8.9039999999999999</v>
      </c>
      <c r="F62" s="85">
        <v>75.998000000000005</v>
      </c>
      <c r="G62" s="85">
        <v>130.85300000000001</v>
      </c>
      <c r="H62" s="85">
        <v>156.43299999999999</v>
      </c>
      <c r="I62" s="85">
        <v>70.831000000000003</v>
      </c>
      <c r="J62" s="85">
        <v>58.451000000000001</v>
      </c>
      <c r="K62" s="85">
        <v>64.944999999999993</v>
      </c>
      <c r="L62" s="85">
        <v>65.010000000000005</v>
      </c>
      <c r="M62" s="85">
        <v>40.36</v>
      </c>
      <c r="N62" s="85"/>
      <c r="O62" s="85">
        <v>28.361999999999998</v>
      </c>
      <c r="P62" s="85">
        <v>18.753</v>
      </c>
      <c r="Q62" s="86">
        <v>737.601</v>
      </c>
      <c r="R62" s="87">
        <v>172.84355941729001</v>
      </c>
    </row>
    <row r="63" spans="1:18" s="67" customFormat="1" ht="15.75" hidden="1" x14ac:dyDescent="0.25">
      <c r="A63" s="84" t="s">
        <v>108</v>
      </c>
      <c r="B63" s="85">
        <v>1.2999999999999999E-2</v>
      </c>
      <c r="C63" s="85">
        <v>1.619</v>
      </c>
      <c r="D63" s="85">
        <v>16.867999999999999</v>
      </c>
      <c r="E63" s="85">
        <v>9.27</v>
      </c>
      <c r="F63" s="85">
        <v>66.503</v>
      </c>
      <c r="G63" s="85">
        <v>107.94799999999999</v>
      </c>
      <c r="H63" s="85">
        <v>133.04900000000001</v>
      </c>
      <c r="I63" s="85">
        <v>62.384</v>
      </c>
      <c r="J63" s="85">
        <v>51.37</v>
      </c>
      <c r="K63" s="85">
        <v>60.588000000000001</v>
      </c>
      <c r="L63" s="85">
        <v>54.506999999999998</v>
      </c>
      <c r="M63" s="85">
        <v>33.356000000000002</v>
      </c>
      <c r="N63" s="85"/>
      <c r="O63" s="85">
        <v>23.619</v>
      </c>
      <c r="P63" s="85">
        <v>21.56</v>
      </c>
      <c r="Q63" s="86">
        <v>642.654</v>
      </c>
      <c r="R63" s="87">
        <v>172.640790282952</v>
      </c>
    </row>
    <row r="64" spans="1:18" s="67" customFormat="1" ht="15.75" hidden="1" x14ac:dyDescent="0.25">
      <c r="A64" s="84" t="s">
        <v>109</v>
      </c>
      <c r="B64" s="85">
        <v>1.6E-2</v>
      </c>
      <c r="C64" s="85">
        <v>1.621</v>
      </c>
      <c r="D64" s="85">
        <v>19.449000000000002</v>
      </c>
      <c r="E64" s="85">
        <v>12.132999999999999</v>
      </c>
      <c r="F64" s="85">
        <v>71.594999999999999</v>
      </c>
      <c r="G64" s="85">
        <v>139.18299999999999</v>
      </c>
      <c r="H64" s="85">
        <v>152.19999999999999</v>
      </c>
      <c r="I64" s="85">
        <v>66.703000000000003</v>
      </c>
      <c r="J64" s="85">
        <v>63.398000000000003</v>
      </c>
      <c r="K64" s="85">
        <v>62.981999999999999</v>
      </c>
      <c r="L64" s="85">
        <v>60.029000000000003</v>
      </c>
      <c r="M64" s="85">
        <v>38.121000000000002</v>
      </c>
      <c r="N64" s="85"/>
      <c r="O64" s="85">
        <v>30.36</v>
      </c>
      <c r="P64" s="85">
        <v>24.986000000000001</v>
      </c>
      <c r="Q64" s="86">
        <v>742.77599999999995</v>
      </c>
      <c r="R64" s="87">
        <v>172.39062399866299</v>
      </c>
    </row>
    <row r="65" spans="1:18" s="67" customFormat="1" ht="15.75" hidden="1" x14ac:dyDescent="0.25">
      <c r="A65" s="84" t="s">
        <v>110</v>
      </c>
      <c r="B65" s="85">
        <v>0.01</v>
      </c>
      <c r="C65" s="85">
        <v>1.401</v>
      </c>
      <c r="D65" s="85">
        <v>14.423999999999999</v>
      </c>
      <c r="E65" s="85">
        <v>13.651999999999999</v>
      </c>
      <c r="F65" s="85">
        <v>46.26</v>
      </c>
      <c r="G65" s="85">
        <v>92.296999999999997</v>
      </c>
      <c r="H65" s="85">
        <v>111.604</v>
      </c>
      <c r="I65" s="85">
        <v>46.210999999999999</v>
      </c>
      <c r="J65" s="85">
        <v>43.151000000000003</v>
      </c>
      <c r="K65" s="85">
        <v>41.218000000000004</v>
      </c>
      <c r="L65" s="85">
        <v>40.569000000000003</v>
      </c>
      <c r="M65" s="85">
        <v>27.902999999999999</v>
      </c>
      <c r="N65" s="85"/>
      <c r="O65" s="85">
        <v>22.751999999999999</v>
      </c>
      <c r="P65" s="85">
        <v>21.573</v>
      </c>
      <c r="Q65" s="86">
        <v>523.02499999999998</v>
      </c>
      <c r="R65" s="87">
        <v>172.398293356094</v>
      </c>
    </row>
    <row r="66" spans="1:18" s="67" customFormat="1" ht="15.75" hidden="1" x14ac:dyDescent="0.25">
      <c r="A66" s="84" t="s">
        <v>111</v>
      </c>
      <c r="B66" s="85">
        <v>4.9000000000000002E-2</v>
      </c>
      <c r="C66" s="85">
        <v>2.4020000000000001</v>
      </c>
      <c r="D66" s="85">
        <v>21.896999999999998</v>
      </c>
      <c r="E66" s="85">
        <v>22.16</v>
      </c>
      <c r="F66" s="85">
        <v>67.641000000000005</v>
      </c>
      <c r="G66" s="85">
        <v>140.08600000000001</v>
      </c>
      <c r="H66" s="85">
        <v>164.369</v>
      </c>
      <c r="I66" s="85">
        <v>72.760999999999996</v>
      </c>
      <c r="J66" s="85">
        <v>59.965000000000003</v>
      </c>
      <c r="K66" s="85">
        <v>60.689</v>
      </c>
      <c r="L66" s="85">
        <v>58.451000000000001</v>
      </c>
      <c r="M66" s="85">
        <v>40.042999999999999</v>
      </c>
      <c r="N66" s="85"/>
      <c r="O66" s="85">
        <v>32.228000000000002</v>
      </c>
      <c r="P66" s="85">
        <v>19.5</v>
      </c>
      <c r="Q66" s="86">
        <v>762.24099999999999</v>
      </c>
      <c r="R66" s="87">
        <v>171.65007048217299</v>
      </c>
    </row>
    <row r="67" spans="1:18" s="67" customFormat="1" ht="15.75" hidden="1" x14ac:dyDescent="0.25">
      <c r="A67" s="84" t="s">
        <v>112</v>
      </c>
      <c r="B67" s="85">
        <v>8.9999999999999993E-3</v>
      </c>
      <c r="C67" s="85">
        <v>1.911</v>
      </c>
      <c r="D67" s="85">
        <v>15.826000000000001</v>
      </c>
      <c r="E67" s="85">
        <v>16.88</v>
      </c>
      <c r="F67" s="85">
        <v>54.014000000000003</v>
      </c>
      <c r="G67" s="85">
        <v>110.398</v>
      </c>
      <c r="H67" s="85">
        <v>140.376</v>
      </c>
      <c r="I67" s="85">
        <v>54.878</v>
      </c>
      <c r="J67" s="85">
        <v>54.171999999999997</v>
      </c>
      <c r="K67" s="85">
        <v>49.506999999999998</v>
      </c>
      <c r="L67" s="85">
        <v>50.304000000000002</v>
      </c>
      <c r="M67" s="85">
        <v>32.219000000000001</v>
      </c>
      <c r="N67" s="85"/>
      <c r="O67" s="85">
        <v>29.151</v>
      </c>
      <c r="P67" s="85">
        <v>20.204999999999998</v>
      </c>
      <c r="Q67" s="86">
        <v>629.85</v>
      </c>
      <c r="R67" s="87">
        <v>172.62610371609699</v>
      </c>
    </row>
    <row r="68" spans="1:18" s="67" customFormat="1" ht="15.75" hidden="1" x14ac:dyDescent="0.25">
      <c r="A68" s="84" t="s">
        <v>113</v>
      </c>
      <c r="B68" s="85">
        <v>1.0999999999999999E-2</v>
      </c>
      <c r="C68" s="85">
        <v>2.4710000000000001</v>
      </c>
      <c r="D68" s="85">
        <v>20.768999999999998</v>
      </c>
      <c r="E68" s="85">
        <v>24.702000000000002</v>
      </c>
      <c r="F68" s="85">
        <v>71.5</v>
      </c>
      <c r="G68" s="85">
        <v>127.958</v>
      </c>
      <c r="H68" s="85">
        <v>153.25700000000001</v>
      </c>
      <c r="I68" s="85">
        <v>62.3</v>
      </c>
      <c r="J68" s="85">
        <v>61.402000000000001</v>
      </c>
      <c r="K68" s="85">
        <v>48.984999999999999</v>
      </c>
      <c r="L68" s="85">
        <v>55.39</v>
      </c>
      <c r="M68" s="85">
        <v>32.152000000000001</v>
      </c>
      <c r="N68" s="85"/>
      <c r="O68" s="85">
        <v>29.315000000000001</v>
      </c>
      <c r="P68" s="85">
        <v>19.925000000000001</v>
      </c>
      <c r="Q68" s="86">
        <v>710.13699999999994</v>
      </c>
      <c r="R68" s="87">
        <v>170.151020266237</v>
      </c>
    </row>
    <row r="69" spans="1:18" s="67" customFormat="1" ht="15.75" hidden="1" x14ac:dyDescent="0.25">
      <c r="A69" s="84" t="s">
        <v>114</v>
      </c>
      <c r="B69" s="85">
        <v>4.1000000000000002E-2</v>
      </c>
      <c r="C69" s="85">
        <v>1.4710000000000001</v>
      </c>
      <c r="D69" s="85">
        <v>12.609</v>
      </c>
      <c r="E69" s="85">
        <v>19.271000000000001</v>
      </c>
      <c r="F69" s="85">
        <v>50.137999999999998</v>
      </c>
      <c r="G69" s="85">
        <v>82.700999999999993</v>
      </c>
      <c r="H69" s="85">
        <v>109.83799999999999</v>
      </c>
      <c r="I69" s="85">
        <v>39.979999999999997</v>
      </c>
      <c r="J69" s="85">
        <v>44.136000000000003</v>
      </c>
      <c r="K69" s="85">
        <v>39.110999999999997</v>
      </c>
      <c r="L69" s="85">
        <v>37.662999999999997</v>
      </c>
      <c r="M69" s="85">
        <v>22.867999999999999</v>
      </c>
      <c r="N69" s="85"/>
      <c r="O69" s="85">
        <v>19.956</v>
      </c>
      <c r="P69" s="85">
        <v>17.068000000000001</v>
      </c>
      <c r="Q69" s="86">
        <v>496.851</v>
      </c>
      <c r="R69" s="87">
        <v>170.60579470302201</v>
      </c>
    </row>
    <row r="70" spans="1:18" s="67" customFormat="1" ht="15.75" hidden="1" x14ac:dyDescent="0.25">
      <c r="A70" s="84" t="s">
        <v>115</v>
      </c>
      <c r="B70" s="85">
        <v>3.4000000000000002E-2</v>
      </c>
      <c r="C70" s="85">
        <v>2.7240000000000002</v>
      </c>
      <c r="D70" s="85">
        <v>17.850999999999999</v>
      </c>
      <c r="E70" s="85">
        <v>25.92</v>
      </c>
      <c r="F70" s="85">
        <v>71.16</v>
      </c>
      <c r="G70" s="85">
        <v>110.149</v>
      </c>
      <c r="H70" s="85">
        <v>175.68700000000001</v>
      </c>
      <c r="I70" s="85">
        <v>62.44</v>
      </c>
      <c r="J70" s="85">
        <v>60.454000000000001</v>
      </c>
      <c r="K70" s="85">
        <v>53.451999999999998</v>
      </c>
      <c r="L70" s="85">
        <v>48.371000000000002</v>
      </c>
      <c r="M70" s="85">
        <v>31.448</v>
      </c>
      <c r="N70" s="85"/>
      <c r="O70" s="85">
        <v>24.608000000000001</v>
      </c>
      <c r="P70" s="85">
        <v>13.603999999999999</v>
      </c>
      <c r="Q70" s="86">
        <v>697.90200000000004</v>
      </c>
      <c r="R70" s="87">
        <v>169.47490859245499</v>
      </c>
    </row>
    <row r="71" spans="1:18" s="67" customFormat="1" ht="15.75" hidden="1" x14ac:dyDescent="0.25">
      <c r="A71" s="84" t="s">
        <v>116</v>
      </c>
      <c r="B71" s="85">
        <v>6.3E-2</v>
      </c>
      <c r="C71" s="85">
        <v>3.165</v>
      </c>
      <c r="D71" s="85">
        <v>13.294</v>
      </c>
      <c r="E71" s="85">
        <v>23.501999999999999</v>
      </c>
      <c r="F71" s="85">
        <v>60.890999999999998</v>
      </c>
      <c r="G71" s="85">
        <v>90.757999999999996</v>
      </c>
      <c r="H71" s="85">
        <v>143.72999999999999</v>
      </c>
      <c r="I71" s="85">
        <v>45.427</v>
      </c>
      <c r="J71" s="85">
        <v>51.832000000000001</v>
      </c>
      <c r="K71" s="85">
        <v>53.067</v>
      </c>
      <c r="L71" s="85">
        <v>43.71</v>
      </c>
      <c r="M71" s="85">
        <v>27.048999999999999</v>
      </c>
      <c r="N71" s="85"/>
      <c r="O71" s="85">
        <v>22.268999999999998</v>
      </c>
      <c r="P71" s="85">
        <v>15.667</v>
      </c>
      <c r="Q71" s="86">
        <v>594.42399999999998</v>
      </c>
      <c r="R71" s="87">
        <v>170.44508835314301</v>
      </c>
    </row>
    <row r="72" spans="1:18" s="67" customFormat="1" ht="15.75" hidden="1" x14ac:dyDescent="0.25">
      <c r="A72" s="84" t="s">
        <v>117</v>
      </c>
      <c r="B72" s="85">
        <v>6.5000000000000002E-2</v>
      </c>
      <c r="C72" s="85">
        <v>5.5119999999999996</v>
      </c>
      <c r="D72" s="85">
        <v>16.971</v>
      </c>
      <c r="E72" s="85">
        <v>29.334</v>
      </c>
      <c r="F72" s="85">
        <v>70.105000000000004</v>
      </c>
      <c r="G72" s="85">
        <v>114.68</v>
      </c>
      <c r="H72" s="85">
        <v>159.37799999999999</v>
      </c>
      <c r="I72" s="85">
        <v>53.67</v>
      </c>
      <c r="J72" s="85">
        <v>54.850999999999999</v>
      </c>
      <c r="K72" s="85">
        <v>55.436999999999998</v>
      </c>
      <c r="L72" s="85">
        <v>48.091999999999999</v>
      </c>
      <c r="M72" s="85">
        <v>28.093</v>
      </c>
      <c r="N72" s="85"/>
      <c r="O72" s="85">
        <v>25.163</v>
      </c>
      <c r="P72" s="85">
        <v>15.863</v>
      </c>
      <c r="Q72" s="86">
        <v>677.21400000000006</v>
      </c>
      <c r="R72" s="87">
        <v>168.92474495389001</v>
      </c>
    </row>
    <row r="73" spans="1:18" s="67" customFormat="1" ht="15.75" hidden="1" x14ac:dyDescent="0.25">
      <c r="A73" s="84" t="s">
        <v>118</v>
      </c>
      <c r="B73" s="85">
        <v>7.6999999999999999E-2</v>
      </c>
      <c r="C73" s="85">
        <v>4.6719999999999997</v>
      </c>
      <c r="D73" s="85">
        <v>10.382</v>
      </c>
      <c r="E73" s="85">
        <v>24.373000000000001</v>
      </c>
      <c r="F73" s="85">
        <v>42.889000000000003</v>
      </c>
      <c r="G73" s="85">
        <v>65.694999999999993</v>
      </c>
      <c r="H73" s="85">
        <v>119.52500000000001</v>
      </c>
      <c r="I73" s="85">
        <v>40.418999999999997</v>
      </c>
      <c r="J73" s="85">
        <v>38.472000000000001</v>
      </c>
      <c r="K73" s="85">
        <v>43.542000000000002</v>
      </c>
      <c r="L73" s="85">
        <v>34.159999999999997</v>
      </c>
      <c r="M73" s="85">
        <v>19.114999999999998</v>
      </c>
      <c r="N73" s="85"/>
      <c r="O73" s="85">
        <v>18.5</v>
      </c>
      <c r="P73" s="85">
        <v>12.093999999999999</v>
      </c>
      <c r="Q73" s="86">
        <v>473.91500000000002</v>
      </c>
      <c r="R73" s="87">
        <v>170.11746109423299</v>
      </c>
    </row>
    <row r="74" spans="1:18" s="67" customFormat="1" ht="15.75" hidden="1" x14ac:dyDescent="0.25">
      <c r="A74" s="84" t="s">
        <v>119</v>
      </c>
      <c r="B74" s="85">
        <v>0.11899999999999999</v>
      </c>
      <c r="C74" s="85">
        <v>10.644</v>
      </c>
      <c r="D74" s="85">
        <v>17.349</v>
      </c>
      <c r="E74" s="85">
        <v>33.301000000000002</v>
      </c>
      <c r="F74" s="85">
        <v>65.391999999999996</v>
      </c>
      <c r="G74" s="85">
        <v>99.397999999999996</v>
      </c>
      <c r="H74" s="85">
        <v>167.84299999999999</v>
      </c>
      <c r="I74" s="85">
        <v>62.695</v>
      </c>
      <c r="J74" s="85">
        <v>42.378</v>
      </c>
      <c r="K74" s="85">
        <v>51.929000000000002</v>
      </c>
      <c r="L74" s="85">
        <v>48.396000000000001</v>
      </c>
      <c r="M74" s="85">
        <v>25.637</v>
      </c>
      <c r="N74" s="85"/>
      <c r="O74" s="85">
        <v>26.254999999999999</v>
      </c>
      <c r="P74" s="85">
        <v>10.439</v>
      </c>
      <c r="Q74" s="86">
        <v>661.77499999999998</v>
      </c>
      <c r="R74" s="87">
        <v>168.40520100224799</v>
      </c>
    </row>
    <row r="75" spans="1:18" s="67" customFormat="1" ht="15.75" hidden="1" x14ac:dyDescent="0.25">
      <c r="A75" s="84" t="s">
        <v>120</v>
      </c>
      <c r="B75" s="85">
        <v>8.3000000000000004E-2</v>
      </c>
      <c r="C75" s="85">
        <v>9.5690000000000008</v>
      </c>
      <c r="D75" s="85">
        <v>13.417</v>
      </c>
      <c r="E75" s="85">
        <v>28.015000000000001</v>
      </c>
      <c r="F75" s="85">
        <v>63.042000000000002</v>
      </c>
      <c r="G75" s="85">
        <v>78.600999999999999</v>
      </c>
      <c r="H75" s="85">
        <v>138.446</v>
      </c>
      <c r="I75" s="85">
        <v>61.408000000000001</v>
      </c>
      <c r="J75" s="85">
        <v>36.655999999999999</v>
      </c>
      <c r="K75" s="85">
        <v>44.658999999999999</v>
      </c>
      <c r="L75" s="85">
        <v>41.853999999999999</v>
      </c>
      <c r="M75" s="85">
        <v>21.555</v>
      </c>
      <c r="N75" s="85"/>
      <c r="O75" s="85">
        <v>20.72</v>
      </c>
      <c r="P75" s="85">
        <v>11.865</v>
      </c>
      <c r="Q75" s="86">
        <v>569.89</v>
      </c>
      <c r="R75" s="87">
        <v>168.149758523364</v>
      </c>
    </row>
    <row r="76" spans="1:18" s="67" customFormat="1" ht="15.75" hidden="1" x14ac:dyDescent="0.25">
      <c r="A76" s="84" t="s">
        <v>121</v>
      </c>
      <c r="B76" s="85">
        <v>9.0999999999999998E-2</v>
      </c>
      <c r="C76" s="85">
        <v>13.252000000000001</v>
      </c>
      <c r="D76" s="85">
        <v>19.838000000000001</v>
      </c>
      <c r="E76" s="85">
        <v>30.934000000000001</v>
      </c>
      <c r="F76" s="85">
        <v>76.543999999999997</v>
      </c>
      <c r="G76" s="85">
        <v>96.882000000000005</v>
      </c>
      <c r="H76" s="85">
        <v>161.578</v>
      </c>
      <c r="I76" s="85">
        <v>69.504000000000005</v>
      </c>
      <c r="J76" s="85">
        <v>43.792999999999999</v>
      </c>
      <c r="K76" s="85">
        <v>47.353999999999999</v>
      </c>
      <c r="L76" s="85">
        <v>44.44</v>
      </c>
      <c r="M76" s="85">
        <v>22.437000000000001</v>
      </c>
      <c r="N76" s="85"/>
      <c r="O76" s="85">
        <v>23.751999999999999</v>
      </c>
      <c r="P76" s="85">
        <v>11.988</v>
      </c>
      <c r="Q76" s="86">
        <v>662.38699999999994</v>
      </c>
      <c r="R76" s="87">
        <v>166.50387531346101</v>
      </c>
    </row>
    <row r="77" spans="1:18" s="67" customFormat="1" ht="15.75" hidden="1" x14ac:dyDescent="0.25">
      <c r="A77" s="84" t="s">
        <v>122</v>
      </c>
      <c r="B77" s="85">
        <v>3.6999999999999998E-2</v>
      </c>
      <c r="C77" s="85">
        <v>8.7270000000000003</v>
      </c>
      <c r="D77" s="85">
        <v>12.721</v>
      </c>
      <c r="E77" s="85">
        <v>19.359000000000002</v>
      </c>
      <c r="F77" s="85">
        <v>55.917999999999999</v>
      </c>
      <c r="G77" s="85">
        <v>63.09</v>
      </c>
      <c r="H77" s="85">
        <v>100.33499999999999</v>
      </c>
      <c r="I77" s="85">
        <v>45.286000000000001</v>
      </c>
      <c r="J77" s="85">
        <v>31.173999999999999</v>
      </c>
      <c r="K77" s="85">
        <v>36.322000000000003</v>
      </c>
      <c r="L77" s="85">
        <v>28.788</v>
      </c>
      <c r="M77" s="85">
        <v>15.239000000000001</v>
      </c>
      <c r="N77" s="85"/>
      <c r="O77" s="85">
        <v>18.98</v>
      </c>
      <c r="P77" s="85">
        <v>10.015000000000001</v>
      </c>
      <c r="Q77" s="86">
        <v>445.99099999999999</v>
      </c>
      <c r="R77" s="87">
        <v>167.95894728150199</v>
      </c>
    </row>
    <row r="78" spans="1:18" s="67" customFormat="1" ht="15.75" hidden="1" x14ac:dyDescent="0.25">
      <c r="A78" s="84" t="s">
        <v>123</v>
      </c>
      <c r="B78" s="85">
        <v>0.10299999999999999</v>
      </c>
      <c r="C78" s="85">
        <v>14.858000000000001</v>
      </c>
      <c r="D78" s="85">
        <v>17.957999999999998</v>
      </c>
      <c r="E78" s="85">
        <v>28.497</v>
      </c>
      <c r="F78" s="85">
        <v>101.587</v>
      </c>
      <c r="G78" s="85">
        <v>88.387</v>
      </c>
      <c r="H78" s="85">
        <v>171.86500000000001</v>
      </c>
      <c r="I78" s="85">
        <v>67.647000000000006</v>
      </c>
      <c r="J78" s="85">
        <v>43.204000000000001</v>
      </c>
      <c r="K78" s="85">
        <v>54.25</v>
      </c>
      <c r="L78" s="85">
        <v>38.045999999999999</v>
      </c>
      <c r="M78" s="85">
        <v>17.768999999999998</v>
      </c>
      <c r="N78" s="85"/>
      <c r="O78" s="85">
        <v>25.431999999999999</v>
      </c>
      <c r="P78" s="85">
        <v>8.4030000000000005</v>
      </c>
      <c r="Q78" s="86">
        <v>678.00599999999997</v>
      </c>
      <c r="R78" s="87">
        <v>165.53211380474701</v>
      </c>
    </row>
    <row r="79" spans="1:18" s="67" customFormat="1" ht="15.75" hidden="1" x14ac:dyDescent="0.25">
      <c r="A79" s="84" t="s">
        <v>124</v>
      </c>
      <c r="B79" s="85">
        <v>0.20100000000000001</v>
      </c>
      <c r="C79" s="85">
        <v>12.622999999999999</v>
      </c>
      <c r="D79" s="85">
        <v>16.829999999999998</v>
      </c>
      <c r="E79" s="85">
        <v>24.488</v>
      </c>
      <c r="F79" s="85">
        <v>89.435000000000002</v>
      </c>
      <c r="G79" s="85">
        <v>66.682000000000002</v>
      </c>
      <c r="H79" s="85">
        <v>135.887</v>
      </c>
      <c r="I79" s="85">
        <v>60.753</v>
      </c>
      <c r="J79" s="85">
        <v>40.887999999999998</v>
      </c>
      <c r="K79" s="85">
        <v>48.399000000000001</v>
      </c>
      <c r="L79" s="85">
        <v>31.466999999999999</v>
      </c>
      <c r="M79" s="85">
        <v>15.847</v>
      </c>
      <c r="N79" s="85"/>
      <c r="O79" s="85">
        <v>19.847999999999999</v>
      </c>
      <c r="P79" s="85">
        <v>9.9139999999999997</v>
      </c>
      <c r="Q79" s="86">
        <v>573.26199999999994</v>
      </c>
      <c r="R79" s="87">
        <v>165.64966770095899</v>
      </c>
    </row>
    <row r="80" spans="1:18" s="67" customFormat="1" ht="15.75" hidden="1" x14ac:dyDescent="0.25">
      <c r="A80" s="84" t="s">
        <v>125</v>
      </c>
      <c r="B80" s="85">
        <v>9.7000000000000003E-2</v>
      </c>
      <c r="C80" s="85">
        <v>15.805</v>
      </c>
      <c r="D80" s="85">
        <v>22.088000000000001</v>
      </c>
      <c r="E80" s="85">
        <v>35.386000000000003</v>
      </c>
      <c r="F80" s="85">
        <v>110.07299999999999</v>
      </c>
      <c r="G80" s="85">
        <v>82.600999999999999</v>
      </c>
      <c r="H80" s="85">
        <v>153.80799999999999</v>
      </c>
      <c r="I80" s="85">
        <v>67.242000000000004</v>
      </c>
      <c r="J80" s="85">
        <v>43.274000000000001</v>
      </c>
      <c r="K80" s="85">
        <v>55.616</v>
      </c>
      <c r="L80" s="85">
        <v>34.286999999999999</v>
      </c>
      <c r="M80" s="85">
        <v>16.745000000000001</v>
      </c>
      <c r="N80" s="85"/>
      <c r="O80" s="85">
        <v>22.972999999999999</v>
      </c>
      <c r="P80" s="85">
        <v>10.632</v>
      </c>
      <c r="Q80" s="86">
        <v>670.62699999999995</v>
      </c>
      <c r="R80" s="87">
        <v>164.06078833930599</v>
      </c>
    </row>
    <row r="81" spans="1:18" s="67" customFormat="1" ht="15.75" hidden="1" x14ac:dyDescent="0.25">
      <c r="A81" s="84" t="s">
        <v>126</v>
      </c>
      <c r="B81" s="85">
        <v>0.10100000000000001</v>
      </c>
      <c r="C81" s="85">
        <v>11.612</v>
      </c>
      <c r="D81" s="85">
        <v>18.838000000000001</v>
      </c>
      <c r="E81" s="85">
        <v>28.018000000000001</v>
      </c>
      <c r="F81" s="85">
        <v>74.921999999999997</v>
      </c>
      <c r="G81" s="85">
        <v>56.646999999999998</v>
      </c>
      <c r="H81" s="85">
        <v>101.843</v>
      </c>
      <c r="I81" s="85">
        <v>47.433999999999997</v>
      </c>
      <c r="J81" s="85">
        <v>30.866</v>
      </c>
      <c r="K81" s="85">
        <v>39.531999999999996</v>
      </c>
      <c r="L81" s="85">
        <v>23.061</v>
      </c>
      <c r="M81" s="85">
        <v>11.462999999999999</v>
      </c>
      <c r="N81" s="85"/>
      <c r="O81" s="85">
        <v>14.956</v>
      </c>
      <c r="P81" s="85">
        <v>8.8919999999999995</v>
      </c>
      <c r="Q81" s="86">
        <v>468.185</v>
      </c>
      <c r="R81" s="87">
        <v>163.29226223783101</v>
      </c>
    </row>
    <row r="82" spans="1:18" s="67" customFormat="1" ht="15.75" hidden="1" x14ac:dyDescent="0.25">
      <c r="A82" s="84" t="s">
        <v>127</v>
      </c>
      <c r="B82" s="85">
        <v>0.46200000000000002</v>
      </c>
      <c r="C82" s="85">
        <v>19.201000000000001</v>
      </c>
      <c r="D82" s="85">
        <v>36.927999999999997</v>
      </c>
      <c r="E82" s="85">
        <v>35.024999999999999</v>
      </c>
      <c r="F82" s="85">
        <v>119.61</v>
      </c>
      <c r="G82" s="85">
        <v>90.188999999999993</v>
      </c>
      <c r="H82" s="85">
        <v>143.85300000000001</v>
      </c>
      <c r="I82" s="85">
        <v>68.617999999999995</v>
      </c>
      <c r="J82" s="85">
        <v>40.234999999999999</v>
      </c>
      <c r="K82" s="85">
        <v>51.832999999999998</v>
      </c>
      <c r="L82" s="85">
        <v>29.082999999999998</v>
      </c>
      <c r="M82" s="85">
        <v>12.734</v>
      </c>
      <c r="N82" s="85"/>
      <c r="O82" s="85">
        <v>19.902000000000001</v>
      </c>
      <c r="P82" s="85">
        <v>7.492</v>
      </c>
      <c r="Q82" s="86">
        <v>675.16499999999996</v>
      </c>
      <c r="R82" s="87">
        <v>160.76876255292601</v>
      </c>
    </row>
    <row r="83" spans="1:18" s="67" customFormat="1" ht="15.75" hidden="1" x14ac:dyDescent="0.25">
      <c r="A83" s="84" t="s">
        <v>128</v>
      </c>
      <c r="B83" s="85">
        <v>1.18</v>
      </c>
      <c r="C83" s="85">
        <v>16.587</v>
      </c>
      <c r="D83" s="85">
        <v>41.075000000000003</v>
      </c>
      <c r="E83" s="85">
        <v>29.152000000000001</v>
      </c>
      <c r="F83" s="85">
        <v>97.119</v>
      </c>
      <c r="G83" s="85">
        <v>73.231999999999999</v>
      </c>
      <c r="H83" s="85">
        <v>112.819</v>
      </c>
      <c r="I83" s="85">
        <v>51.86</v>
      </c>
      <c r="J83" s="85">
        <v>36.713999999999999</v>
      </c>
      <c r="K83" s="85">
        <v>43.036000000000001</v>
      </c>
      <c r="L83" s="85">
        <v>22.285</v>
      </c>
      <c r="M83" s="85">
        <v>8.4740000000000002</v>
      </c>
      <c r="N83" s="85"/>
      <c r="O83" s="85">
        <v>15.247999999999999</v>
      </c>
      <c r="P83" s="85">
        <v>7.7350000000000003</v>
      </c>
      <c r="Q83" s="86">
        <v>556.51599999999996</v>
      </c>
      <c r="R83" s="87">
        <v>159.31027313263399</v>
      </c>
    </row>
    <row r="84" spans="1:18" s="67" customFormat="1" ht="15.75" hidden="1" x14ac:dyDescent="0.25">
      <c r="A84" s="84" t="s">
        <v>129</v>
      </c>
      <c r="B84" s="85">
        <v>1.149</v>
      </c>
      <c r="C84" s="85">
        <v>21.038</v>
      </c>
      <c r="D84" s="85">
        <v>45.529000000000003</v>
      </c>
      <c r="E84" s="85">
        <v>29.308</v>
      </c>
      <c r="F84" s="85">
        <v>101.04300000000001</v>
      </c>
      <c r="G84" s="85">
        <v>79.575000000000003</v>
      </c>
      <c r="H84" s="85">
        <v>105.32899999999999</v>
      </c>
      <c r="I84" s="85">
        <v>44.488</v>
      </c>
      <c r="J84" s="85">
        <v>32.549999999999997</v>
      </c>
      <c r="K84" s="85">
        <v>37.296999999999997</v>
      </c>
      <c r="L84" s="85">
        <v>19.471</v>
      </c>
      <c r="M84" s="85">
        <v>6.2430000000000003</v>
      </c>
      <c r="N84" s="85"/>
      <c r="O84" s="85">
        <v>11.888</v>
      </c>
      <c r="P84" s="85">
        <v>7.22</v>
      </c>
      <c r="Q84" s="86">
        <v>542.12800000000004</v>
      </c>
      <c r="R84" s="87">
        <v>156.02572778870399</v>
      </c>
    </row>
    <row r="85" spans="1:18" s="67" customFormat="1" ht="15.75" hidden="1" x14ac:dyDescent="0.25">
      <c r="A85" s="84" t="s">
        <v>130</v>
      </c>
      <c r="B85" s="85">
        <v>0.92200000000000004</v>
      </c>
      <c r="C85" s="85">
        <v>14.195</v>
      </c>
      <c r="D85" s="85">
        <v>28.649000000000001</v>
      </c>
      <c r="E85" s="85">
        <v>19.161999999999999</v>
      </c>
      <c r="F85" s="85">
        <v>67.212000000000003</v>
      </c>
      <c r="G85" s="85">
        <v>44.000999999999998</v>
      </c>
      <c r="H85" s="85">
        <v>69.694999999999993</v>
      </c>
      <c r="I85" s="85">
        <v>26.009</v>
      </c>
      <c r="J85" s="85">
        <v>19.821000000000002</v>
      </c>
      <c r="K85" s="85">
        <v>21.222000000000001</v>
      </c>
      <c r="L85" s="85">
        <v>10.717000000000001</v>
      </c>
      <c r="M85" s="85">
        <v>4.7329999999999997</v>
      </c>
      <c r="N85" s="85"/>
      <c r="O85" s="85">
        <v>6.3209999999999997</v>
      </c>
      <c r="P85" s="85">
        <v>5.53</v>
      </c>
      <c r="Q85" s="86">
        <v>338.18900000000002</v>
      </c>
      <c r="R85" s="87">
        <v>154.854631920375</v>
      </c>
    </row>
    <row r="86" spans="1:18" s="67" customFormat="1" ht="15.75" hidden="1" x14ac:dyDescent="0.25">
      <c r="A86" s="84" t="s">
        <v>131</v>
      </c>
      <c r="B86" s="85">
        <v>2.4830000000000001</v>
      </c>
      <c r="C86" s="85">
        <v>26.57</v>
      </c>
      <c r="D86" s="85">
        <v>51.09</v>
      </c>
      <c r="E86" s="85">
        <v>29.504999999999999</v>
      </c>
      <c r="F86" s="85">
        <v>88.009</v>
      </c>
      <c r="G86" s="85">
        <v>58.040999999999997</v>
      </c>
      <c r="H86" s="85">
        <v>89.322000000000003</v>
      </c>
      <c r="I86" s="85">
        <v>32.790999999999997</v>
      </c>
      <c r="J86" s="85">
        <v>28.349</v>
      </c>
      <c r="K86" s="85">
        <v>28.460999999999999</v>
      </c>
      <c r="L86" s="85">
        <v>16.526</v>
      </c>
      <c r="M86" s="85">
        <v>6.4539999999999997</v>
      </c>
      <c r="N86" s="85"/>
      <c r="O86" s="85">
        <v>10.305</v>
      </c>
      <c r="P86" s="85">
        <v>4.3979999999999997</v>
      </c>
      <c r="Q86" s="86">
        <v>472.30399999999997</v>
      </c>
      <c r="R86" s="87">
        <v>153.54664825841101</v>
      </c>
    </row>
    <row r="87" spans="1:18" s="67" customFormat="1" ht="15.75" hidden="1" x14ac:dyDescent="0.25">
      <c r="A87" s="84" t="s">
        <v>132</v>
      </c>
      <c r="B87" s="85">
        <v>3.03</v>
      </c>
      <c r="C87" s="85">
        <v>23.576000000000001</v>
      </c>
      <c r="D87" s="85">
        <v>54.906999999999996</v>
      </c>
      <c r="E87" s="85">
        <v>29.975999999999999</v>
      </c>
      <c r="F87" s="85">
        <v>82.105000000000004</v>
      </c>
      <c r="G87" s="85">
        <v>53.968000000000004</v>
      </c>
      <c r="H87" s="85">
        <v>82.887</v>
      </c>
      <c r="I87" s="85">
        <v>27.314</v>
      </c>
      <c r="J87" s="85">
        <v>26.251999999999999</v>
      </c>
      <c r="K87" s="85">
        <v>20.952999999999999</v>
      </c>
      <c r="L87" s="85">
        <v>14.585000000000001</v>
      </c>
      <c r="M87" s="85">
        <v>5.0960000000000001</v>
      </c>
      <c r="N87" s="85"/>
      <c r="O87" s="85">
        <v>8.3510000000000009</v>
      </c>
      <c r="P87" s="85">
        <v>5.024</v>
      </c>
      <c r="Q87" s="86">
        <v>438.024</v>
      </c>
      <c r="R87" s="87">
        <v>151.47989838337199</v>
      </c>
    </row>
    <row r="88" spans="1:18" s="67" customFormat="1" ht="15.75" hidden="1" x14ac:dyDescent="0.25">
      <c r="A88" s="84" t="s">
        <v>133</v>
      </c>
      <c r="B88" s="85">
        <v>7.4989999999999997</v>
      </c>
      <c r="C88" s="85">
        <v>31.942</v>
      </c>
      <c r="D88" s="85">
        <v>89.807000000000002</v>
      </c>
      <c r="E88" s="85">
        <v>44.957000000000001</v>
      </c>
      <c r="F88" s="85">
        <v>116.307</v>
      </c>
      <c r="G88" s="85">
        <v>78.578000000000003</v>
      </c>
      <c r="H88" s="85">
        <v>100.032</v>
      </c>
      <c r="I88" s="85">
        <v>28.997</v>
      </c>
      <c r="J88" s="85">
        <v>29.149000000000001</v>
      </c>
      <c r="K88" s="85">
        <v>21.283999999999999</v>
      </c>
      <c r="L88" s="85">
        <v>16.282</v>
      </c>
      <c r="M88" s="85">
        <v>7.48</v>
      </c>
      <c r="N88" s="85"/>
      <c r="O88" s="85">
        <v>7.3710000000000004</v>
      </c>
      <c r="P88" s="85">
        <v>5.1719999999999997</v>
      </c>
      <c r="Q88" s="86">
        <v>584.85699999999997</v>
      </c>
      <c r="R88" s="87">
        <v>147.418734312601</v>
      </c>
    </row>
    <row r="89" spans="1:18" s="67" customFormat="1" ht="15.75" hidden="1" x14ac:dyDescent="0.25">
      <c r="A89" s="84" t="s">
        <v>134</v>
      </c>
      <c r="B89" s="85">
        <v>4.9749999999999996</v>
      </c>
      <c r="C89" s="85">
        <v>27.294</v>
      </c>
      <c r="D89" s="85">
        <v>73.409000000000006</v>
      </c>
      <c r="E89" s="85">
        <v>38.113</v>
      </c>
      <c r="F89" s="85">
        <v>90.974999999999994</v>
      </c>
      <c r="G89" s="85">
        <v>63.354999999999997</v>
      </c>
      <c r="H89" s="85">
        <v>83.111999999999995</v>
      </c>
      <c r="I89" s="85">
        <v>22.632999999999999</v>
      </c>
      <c r="J89" s="85">
        <v>23.523</v>
      </c>
      <c r="K89" s="85">
        <v>15.794</v>
      </c>
      <c r="L89" s="85">
        <v>12.474</v>
      </c>
      <c r="M89" s="85">
        <v>7.74</v>
      </c>
      <c r="N89" s="85"/>
      <c r="O89" s="85">
        <v>5.35</v>
      </c>
      <c r="P89" s="85">
        <v>4.32</v>
      </c>
      <c r="Q89" s="86">
        <v>473.06700000000001</v>
      </c>
      <c r="R89" s="87">
        <v>147.233776429502</v>
      </c>
    </row>
    <row r="90" spans="1:18" s="67" customFormat="1" ht="15.75" hidden="1" x14ac:dyDescent="0.25">
      <c r="A90" s="84" t="s">
        <v>61</v>
      </c>
      <c r="B90" s="85">
        <v>8.3149999999999995</v>
      </c>
      <c r="C90" s="85">
        <v>36.252000000000002</v>
      </c>
      <c r="D90" s="85">
        <v>101.70699999999999</v>
      </c>
      <c r="E90" s="85">
        <v>71.186999999999998</v>
      </c>
      <c r="F90" s="85">
        <v>108.334</v>
      </c>
      <c r="G90" s="85">
        <v>66.251000000000005</v>
      </c>
      <c r="H90" s="85">
        <v>94.146000000000001</v>
      </c>
      <c r="I90" s="85">
        <v>26.077999999999999</v>
      </c>
      <c r="J90" s="85">
        <v>28.510999999999999</v>
      </c>
      <c r="K90" s="85">
        <v>20.335999999999999</v>
      </c>
      <c r="L90" s="85">
        <v>15.843</v>
      </c>
      <c r="M90" s="85">
        <v>9.8230000000000004</v>
      </c>
      <c r="N90" s="85"/>
      <c r="O90" s="85">
        <v>7.0330000000000004</v>
      </c>
      <c r="P90" s="85">
        <v>3.7250000000000001</v>
      </c>
      <c r="Q90" s="86">
        <v>597.54100000000005</v>
      </c>
      <c r="R90" s="87">
        <v>145.48846107211699</v>
      </c>
    </row>
    <row r="91" spans="1:18" s="67" customFormat="1" ht="15.75" hidden="1" x14ac:dyDescent="0.25">
      <c r="A91" s="84" t="s">
        <v>62</v>
      </c>
      <c r="B91" s="85">
        <v>7.6719999999999997</v>
      </c>
      <c r="C91" s="85">
        <v>30.597000000000001</v>
      </c>
      <c r="D91" s="85">
        <v>81.028999999999996</v>
      </c>
      <c r="E91" s="85">
        <v>60.295999999999999</v>
      </c>
      <c r="F91" s="85">
        <v>86.524000000000001</v>
      </c>
      <c r="G91" s="85">
        <v>49.465000000000003</v>
      </c>
      <c r="H91" s="85">
        <v>77.274000000000001</v>
      </c>
      <c r="I91" s="85">
        <v>20.760999999999999</v>
      </c>
      <c r="J91" s="85">
        <v>26.722999999999999</v>
      </c>
      <c r="K91" s="85">
        <v>18.891999999999999</v>
      </c>
      <c r="L91" s="85">
        <v>10.901</v>
      </c>
      <c r="M91" s="85">
        <v>6.7220000000000004</v>
      </c>
      <c r="N91" s="85"/>
      <c r="O91" s="85">
        <v>5.3659999999999997</v>
      </c>
      <c r="P91" s="85">
        <v>4.4669999999999996</v>
      </c>
      <c r="Q91" s="86">
        <v>486.68900000000002</v>
      </c>
      <c r="R91" s="87">
        <v>145.054647029791</v>
      </c>
    </row>
    <row r="92" spans="1:18" s="67" customFormat="1" ht="15.75" hidden="1" x14ac:dyDescent="0.25">
      <c r="A92" s="84" t="s">
        <v>63</v>
      </c>
      <c r="B92" s="85">
        <v>9.8559999999999999</v>
      </c>
      <c r="C92" s="85">
        <v>42.042999999999999</v>
      </c>
      <c r="D92" s="85">
        <v>81.605999999999995</v>
      </c>
      <c r="E92" s="85">
        <v>69.718999999999994</v>
      </c>
      <c r="F92" s="85">
        <v>95.546000000000006</v>
      </c>
      <c r="G92" s="85">
        <v>57.05</v>
      </c>
      <c r="H92" s="85">
        <v>73.546999999999997</v>
      </c>
      <c r="I92" s="85">
        <v>17.55</v>
      </c>
      <c r="J92" s="85">
        <v>23.777999999999999</v>
      </c>
      <c r="K92" s="85">
        <v>19.902000000000001</v>
      </c>
      <c r="L92" s="85">
        <v>11.102</v>
      </c>
      <c r="M92" s="85">
        <v>7.2439999999999998</v>
      </c>
      <c r="N92" s="85"/>
      <c r="O92" s="85">
        <v>5.2489999999999997</v>
      </c>
      <c r="P92" s="85">
        <v>4.9210000000000003</v>
      </c>
      <c r="Q92" s="86">
        <v>519.11300000000006</v>
      </c>
      <c r="R92" s="87">
        <v>143.194071475247</v>
      </c>
    </row>
    <row r="93" spans="1:18" s="67" customFormat="1" ht="15.75" hidden="1" x14ac:dyDescent="0.25">
      <c r="A93" s="84" t="s">
        <v>64</v>
      </c>
      <c r="B93" s="85">
        <v>10.739000000000001</v>
      </c>
      <c r="C93" s="85">
        <v>28.861000000000001</v>
      </c>
      <c r="D93" s="85">
        <v>60.506999999999998</v>
      </c>
      <c r="E93" s="85">
        <v>53.125999999999998</v>
      </c>
      <c r="F93" s="85">
        <v>70.772999999999996</v>
      </c>
      <c r="G93" s="85">
        <v>44.951000000000001</v>
      </c>
      <c r="H93" s="85">
        <v>55.234000000000002</v>
      </c>
      <c r="I93" s="85">
        <v>14.821</v>
      </c>
      <c r="J93" s="85">
        <v>17.533999999999999</v>
      </c>
      <c r="K93" s="85">
        <v>17.326000000000001</v>
      </c>
      <c r="L93" s="85">
        <v>5.95</v>
      </c>
      <c r="M93" s="85">
        <v>6.1749999999999998</v>
      </c>
      <c r="N93" s="85"/>
      <c r="O93" s="85">
        <v>3.2080000000000002</v>
      </c>
      <c r="P93" s="85">
        <v>3.7759999999999998</v>
      </c>
      <c r="Q93" s="86">
        <v>392.98099999999999</v>
      </c>
      <c r="R93" s="87">
        <v>142.98851761924999</v>
      </c>
    </row>
    <row r="94" spans="1:18" s="67" customFormat="1" ht="15.75" hidden="1" x14ac:dyDescent="0.25">
      <c r="A94" s="84" t="s">
        <v>65</v>
      </c>
      <c r="B94" s="85">
        <v>16.245000000000001</v>
      </c>
      <c r="C94" s="85">
        <v>51.945</v>
      </c>
      <c r="D94" s="85">
        <v>93.710999999999999</v>
      </c>
      <c r="E94" s="85">
        <v>76.608000000000004</v>
      </c>
      <c r="F94" s="85">
        <v>94.444000000000003</v>
      </c>
      <c r="G94" s="85">
        <v>56.581000000000003</v>
      </c>
      <c r="H94" s="85">
        <v>73.271000000000001</v>
      </c>
      <c r="I94" s="85">
        <v>22.021999999999998</v>
      </c>
      <c r="J94" s="85">
        <v>22.13</v>
      </c>
      <c r="K94" s="85">
        <v>16.53</v>
      </c>
      <c r="L94" s="85">
        <v>6.3150000000000004</v>
      </c>
      <c r="M94" s="85">
        <v>9.4420000000000002</v>
      </c>
      <c r="N94" s="85"/>
      <c r="O94" s="85">
        <v>3.6760000000000002</v>
      </c>
      <c r="P94" s="85">
        <v>3.5960000000000001</v>
      </c>
      <c r="Q94" s="86">
        <v>546.51599999999996</v>
      </c>
      <c r="R94" s="87">
        <v>140.264171516982</v>
      </c>
    </row>
    <row r="95" spans="1:18" s="67" customFormat="1" ht="15.75" hidden="1" x14ac:dyDescent="0.25">
      <c r="A95" s="84" t="s">
        <v>66</v>
      </c>
      <c r="B95" s="85">
        <v>14.936</v>
      </c>
      <c r="C95" s="85">
        <v>47.232999999999997</v>
      </c>
      <c r="D95" s="85">
        <v>76.72</v>
      </c>
      <c r="E95" s="85">
        <v>67.662999999999997</v>
      </c>
      <c r="F95" s="85">
        <v>84.042000000000002</v>
      </c>
      <c r="G95" s="85">
        <v>48.418999999999997</v>
      </c>
      <c r="H95" s="85">
        <v>54.637</v>
      </c>
      <c r="I95" s="85">
        <v>19.984999999999999</v>
      </c>
      <c r="J95" s="85">
        <v>17.306999999999999</v>
      </c>
      <c r="K95" s="85">
        <v>11.542</v>
      </c>
      <c r="L95" s="85">
        <v>5.468</v>
      </c>
      <c r="M95" s="85">
        <v>6.2549999999999999</v>
      </c>
      <c r="N95" s="85"/>
      <c r="O95" s="85">
        <v>2.74</v>
      </c>
      <c r="P95" s="85">
        <v>3.7559999999999998</v>
      </c>
      <c r="Q95" s="86">
        <v>460.70299999999997</v>
      </c>
      <c r="R95" s="87">
        <v>138.844404274456</v>
      </c>
    </row>
    <row r="96" spans="1:18" s="67" customFormat="1" ht="15.75" hidden="1" x14ac:dyDescent="0.25">
      <c r="A96" s="84" t="s">
        <v>67</v>
      </c>
      <c r="B96" s="85">
        <v>22.09</v>
      </c>
      <c r="C96" s="85">
        <v>59.055</v>
      </c>
      <c r="D96" s="85">
        <v>85.683000000000007</v>
      </c>
      <c r="E96" s="85">
        <v>82.456000000000003</v>
      </c>
      <c r="F96" s="85">
        <v>97.653000000000006</v>
      </c>
      <c r="G96" s="85">
        <v>52.741</v>
      </c>
      <c r="H96" s="85">
        <v>53.042999999999999</v>
      </c>
      <c r="I96" s="85">
        <v>17.326000000000001</v>
      </c>
      <c r="J96" s="85">
        <v>14.952</v>
      </c>
      <c r="K96" s="85">
        <v>13.074</v>
      </c>
      <c r="L96" s="85">
        <v>5.0529999999999999</v>
      </c>
      <c r="M96" s="85">
        <v>6.6950000000000003</v>
      </c>
      <c r="N96" s="85"/>
      <c r="O96" s="85">
        <v>2.8119999999999998</v>
      </c>
      <c r="P96" s="85">
        <v>3.778</v>
      </c>
      <c r="Q96" s="86">
        <v>516.41099999999994</v>
      </c>
      <c r="R96" s="87">
        <v>136.55695595094301</v>
      </c>
    </row>
    <row r="97" spans="1:18" s="67" customFormat="1" ht="15.75" hidden="1" x14ac:dyDescent="0.25">
      <c r="A97" s="84" t="s">
        <v>68</v>
      </c>
      <c r="B97" s="85">
        <v>19.626999999999999</v>
      </c>
      <c r="C97" s="85">
        <v>43.338999999999999</v>
      </c>
      <c r="D97" s="85">
        <v>59.938000000000002</v>
      </c>
      <c r="E97" s="85">
        <v>69.093000000000004</v>
      </c>
      <c r="F97" s="85">
        <v>67.102000000000004</v>
      </c>
      <c r="G97" s="85">
        <v>38.354999999999997</v>
      </c>
      <c r="H97" s="85">
        <v>37.554000000000002</v>
      </c>
      <c r="I97" s="85">
        <v>13.709</v>
      </c>
      <c r="J97" s="85">
        <v>9.3059999999999992</v>
      </c>
      <c r="K97" s="85">
        <v>10.125</v>
      </c>
      <c r="L97" s="85">
        <v>4.4939999999999998</v>
      </c>
      <c r="M97" s="85">
        <v>5.7370000000000001</v>
      </c>
      <c r="N97" s="85"/>
      <c r="O97" s="85">
        <v>2.2080000000000002</v>
      </c>
      <c r="P97" s="85">
        <v>3.194</v>
      </c>
      <c r="Q97" s="86">
        <v>383.78100000000001</v>
      </c>
      <c r="R97" s="87">
        <v>136.51437647633799</v>
      </c>
    </row>
    <row r="98" spans="1:18" s="67" customFormat="1" ht="15.75" hidden="1" x14ac:dyDescent="0.25">
      <c r="A98" s="84" t="s">
        <v>69</v>
      </c>
      <c r="B98" s="85">
        <v>34.454000000000001</v>
      </c>
      <c r="C98" s="85">
        <v>65.875</v>
      </c>
      <c r="D98" s="85">
        <v>91.265000000000001</v>
      </c>
      <c r="E98" s="85">
        <v>96.584999999999994</v>
      </c>
      <c r="F98" s="85">
        <v>99.18</v>
      </c>
      <c r="G98" s="85">
        <v>55.771999999999998</v>
      </c>
      <c r="H98" s="85">
        <v>46.063000000000002</v>
      </c>
      <c r="I98" s="85">
        <v>17.37</v>
      </c>
      <c r="J98" s="85">
        <v>12.702</v>
      </c>
      <c r="K98" s="85">
        <v>12.648</v>
      </c>
      <c r="L98" s="85">
        <v>5.2919999999999998</v>
      </c>
      <c r="M98" s="85">
        <v>7.91</v>
      </c>
      <c r="N98" s="85"/>
      <c r="O98" s="85">
        <v>2.863</v>
      </c>
      <c r="P98" s="85">
        <v>3.0190000000000001</v>
      </c>
      <c r="Q98" s="86">
        <v>550.99800000000005</v>
      </c>
      <c r="R98" s="87">
        <v>134.74433326824601</v>
      </c>
    </row>
    <row r="99" spans="1:18" s="67" customFormat="1" ht="15.75" hidden="1" x14ac:dyDescent="0.25">
      <c r="A99" s="84" t="s">
        <v>70</v>
      </c>
      <c r="B99" s="85">
        <v>42.851999999999997</v>
      </c>
      <c r="C99" s="85">
        <v>47.790999999999997</v>
      </c>
      <c r="D99" s="85">
        <v>85.71</v>
      </c>
      <c r="E99" s="85">
        <v>92.453999999999994</v>
      </c>
      <c r="F99" s="85">
        <v>78.917000000000002</v>
      </c>
      <c r="G99" s="85">
        <v>48.139000000000003</v>
      </c>
      <c r="H99" s="85">
        <v>37.03</v>
      </c>
      <c r="I99" s="85">
        <v>13.515000000000001</v>
      </c>
      <c r="J99" s="85">
        <v>8.9369999999999994</v>
      </c>
      <c r="K99" s="85">
        <v>12.473000000000001</v>
      </c>
      <c r="L99" s="85">
        <v>4.5549999999999997</v>
      </c>
      <c r="M99" s="85">
        <v>5.6760000000000002</v>
      </c>
      <c r="N99" s="85"/>
      <c r="O99" s="85">
        <v>2.363</v>
      </c>
      <c r="P99" s="85">
        <v>3.423</v>
      </c>
      <c r="Q99" s="86">
        <v>483.83499999999998</v>
      </c>
      <c r="R99" s="87">
        <v>133.211356086026</v>
      </c>
    </row>
    <row r="100" spans="1:18" s="67" customFormat="1" ht="15.75" hidden="1" x14ac:dyDescent="0.25">
      <c r="A100" s="84" t="s">
        <v>71</v>
      </c>
      <c r="B100" s="85">
        <v>52.692</v>
      </c>
      <c r="C100" s="85">
        <v>59.625999999999998</v>
      </c>
      <c r="D100" s="85">
        <v>99.578000000000003</v>
      </c>
      <c r="E100" s="85">
        <v>110.157</v>
      </c>
      <c r="F100" s="85">
        <v>84.096999999999994</v>
      </c>
      <c r="G100" s="85">
        <v>52.716000000000001</v>
      </c>
      <c r="H100" s="85">
        <v>40.332000000000001</v>
      </c>
      <c r="I100" s="85">
        <v>15.786</v>
      </c>
      <c r="J100" s="85">
        <v>9.5060000000000002</v>
      </c>
      <c r="K100" s="85">
        <v>12.942</v>
      </c>
      <c r="L100" s="85">
        <v>4.2880000000000003</v>
      </c>
      <c r="M100" s="85">
        <v>7.093</v>
      </c>
      <c r="N100" s="85"/>
      <c r="O100" s="85">
        <v>2.1869999999999998</v>
      </c>
      <c r="P100" s="85">
        <v>3.988</v>
      </c>
      <c r="Q100" s="86">
        <v>554.98800000000006</v>
      </c>
      <c r="R100" s="87">
        <v>131.94921778584401</v>
      </c>
    </row>
    <row r="101" spans="1:18" s="67" customFormat="1" ht="15.75" hidden="1" x14ac:dyDescent="0.25">
      <c r="A101" s="84" t="s">
        <v>72</v>
      </c>
      <c r="B101" s="85">
        <v>43.223999999999997</v>
      </c>
      <c r="C101" s="85">
        <v>46.8</v>
      </c>
      <c r="D101" s="85">
        <v>74.055000000000007</v>
      </c>
      <c r="E101" s="85">
        <v>83.497</v>
      </c>
      <c r="F101" s="85">
        <v>60.649000000000001</v>
      </c>
      <c r="G101" s="85">
        <v>37.463000000000001</v>
      </c>
      <c r="H101" s="85">
        <v>32.003</v>
      </c>
      <c r="I101" s="85">
        <v>12.459</v>
      </c>
      <c r="J101" s="85">
        <v>7.4139999999999997</v>
      </c>
      <c r="K101" s="85">
        <v>9.0139999999999993</v>
      </c>
      <c r="L101" s="85">
        <v>4.3529999999999998</v>
      </c>
      <c r="M101" s="85">
        <v>4.3970000000000002</v>
      </c>
      <c r="N101" s="85"/>
      <c r="O101" s="85">
        <v>2.0790000000000002</v>
      </c>
      <c r="P101" s="85">
        <v>3.597</v>
      </c>
      <c r="Q101" s="86">
        <v>421.00400000000002</v>
      </c>
      <c r="R101" s="87">
        <v>131.620413649028</v>
      </c>
    </row>
    <row r="102" spans="1:18" s="67" customFormat="1" ht="15.75" hidden="1" x14ac:dyDescent="0.25">
      <c r="A102" s="84" t="s">
        <v>73</v>
      </c>
      <c r="B102" s="85">
        <v>85.332999999999998</v>
      </c>
      <c r="C102" s="85">
        <v>63.585999999999999</v>
      </c>
      <c r="D102" s="85">
        <v>113.364</v>
      </c>
      <c r="E102" s="85">
        <v>102.07899999999999</v>
      </c>
      <c r="F102" s="85">
        <v>82.548000000000002</v>
      </c>
      <c r="G102" s="85">
        <v>48.290999999999997</v>
      </c>
      <c r="H102" s="85">
        <v>42.655000000000001</v>
      </c>
      <c r="I102" s="85">
        <v>17.632000000000001</v>
      </c>
      <c r="J102" s="85">
        <v>10.367000000000001</v>
      </c>
      <c r="K102" s="85">
        <v>8.8109999999999999</v>
      </c>
      <c r="L102" s="85">
        <v>5.351</v>
      </c>
      <c r="M102" s="85">
        <v>7.8780000000000001</v>
      </c>
      <c r="N102" s="85"/>
      <c r="O102" s="85">
        <v>2.4710000000000001</v>
      </c>
      <c r="P102" s="85">
        <v>3.786</v>
      </c>
      <c r="Q102" s="86">
        <v>594.15200000000004</v>
      </c>
      <c r="R102" s="87">
        <v>129.74638952785199</v>
      </c>
    </row>
    <row r="103" spans="1:18" s="67" customFormat="1" ht="15.75" hidden="1" x14ac:dyDescent="0.25">
      <c r="A103" s="84" t="s">
        <v>74</v>
      </c>
      <c r="B103" s="85">
        <v>77.763999999999996</v>
      </c>
      <c r="C103" s="85">
        <v>61.59</v>
      </c>
      <c r="D103" s="85">
        <v>102.96899999999999</v>
      </c>
      <c r="E103" s="85">
        <v>96.67</v>
      </c>
      <c r="F103" s="85">
        <v>78.606999999999999</v>
      </c>
      <c r="G103" s="85">
        <v>44.857999999999997</v>
      </c>
      <c r="H103" s="85">
        <v>36.323</v>
      </c>
      <c r="I103" s="85">
        <v>15.315</v>
      </c>
      <c r="J103" s="85">
        <v>8.2080000000000002</v>
      </c>
      <c r="K103" s="85">
        <v>8.0839999999999996</v>
      </c>
      <c r="L103" s="85">
        <v>4.4089999999999998</v>
      </c>
      <c r="M103" s="85">
        <v>4.7670000000000003</v>
      </c>
      <c r="N103" s="85"/>
      <c r="O103" s="85">
        <v>2.6360000000000001</v>
      </c>
      <c r="P103" s="85">
        <v>4.1440000000000001</v>
      </c>
      <c r="Q103" s="86">
        <v>546.34400000000005</v>
      </c>
      <c r="R103" s="87">
        <v>128.81003469205999</v>
      </c>
    </row>
    <row r="104" spans="1:18" s="67" customFormat="1" ht="15.75" hidden="1" x14ac:dyDescent="0.25">
      <c r="A104" s="88" t="s">
        <v>135</v>
      </c>
      <c r="B104" s="88"/>
      <c r="C104" s="74"/>
      <c r="D104" s="74"/>
      <c r="E104" s="74"/>
      <c r="F104" s="74"/>
      <c r="G104" s="74"/>
      <c r="H104" s="74"/>
      <c r="I104" s="74"/>
      <c r="J104" s="74"/>
      <c r="K104" s="74"/>
      <c r="L104" s="74"/>
      <c r="M104" s="74"/>
      <c r="N104" s="74"/>
      <c r="O104" s="74"/>
      <c r="P104" s="74"/>
      <c r="Q104" s="74"/>
      <c r="R104" s="74"/>
    </row>
    <row r="105" spans="1:18" s="67" customFormat="1" ht="15.75" hidden="1" x14ac:dyDescent="0.25">
      <c r="A105" s="84">
        <v>2001</v>
      </c>
      <c r="B105" s="90">
        <v>9.1647969707445761E-3</v>
      </c>
      <c r="C105" s="90">
        <v>4.6404035294909241E-4</v>
      </c>
      <c r="D105" s="90">
        <v>0.53983361059744428</v>
      </c>
      <c r="E105" s="90">
        <v>0.82773197957294375</v>
      </c>
      <c r="F105" s="90">
        <v>7.1109543685918926</v>
      </c>
      <c r="G105" s="90">
        <v>11.498997286137337</v>
      </c>
      <c r="H105" s="90">
        <v>20.084633226372031</v>
      </c>
      <c r="I105" s="90">
        <v>9.1262042813909776</v>
      </c>
      <c r="J105" s="90">
        <v>7.2978466207421402</v>
      </c>
      <c r="K105" s="90">
        <v>9.3786809034246943</v>
      </c>
      <c r="L105" s="90">
        <v>7.4992788039514586</v>
      </c>
      <c r="M105" s="90">
        <v>5.7125687649798031</v>
      </c>
      <c r="N105" s="90"/>
      <c r="O105" s="90">
        <v>3.8248526091828947</v>
      </c>
      <c r="P105" s="90">
        <v>17.088788707732675</v>
      </c>
      <c r="Q105" s="90">
        <v>100</v>
      </c>
      <c r="R105" s="74"/>
    </row>
    <row r="106" spans="1:18" s="67" customFormat="1" ht="15.75" hidden="1" x14ac:dyDescent="0.25">
      <c r="A106" s="84">
        <v>2002</v>
      </c>
      <c r="B106" s="90">
        <v>3.7283786660681382E-3</v>
      </c>
      <c r="C106" s="90">
        <v>0.16393680994701601</v>
      </c>
      <c r="D106" s="90">
        <v>1.3073559792567924</v>
      </c>
      <c r="E106" s="90">
        <v>0.97728261594978028</v>
      </c>
      <c r="F106" s="90">
        <v>8.1271198162953269</v>
      </c>
      <c r="G106" s="90">
        <v>10.144955634158064</v>
      </c>
      <c r="H106" s="90">
        <v>17.665356390124124</v>
      </c>
      <c r="I106" s="90">
        <v>7.6375091298672597</v>
      </c>
      <c r="J106" s="90">
        <v>5.8060549615212684</v>
      </c>
      <c r="K106" s="90">
        <v>7.5013860247691122</v>
      </c>
      <c r="L106" s="90">
        <v>6.7993696057351407</v>
      </c>
      <c r="M106" s="90">
        <v>5.0425948620704961</v>
      </c>
      <c r="N106" s="90"/>
      <c r="O106" s="90">
        <v>3.048956221750541</v>
      </c>
      <c r="P106" s="90">
        <v>25.774393569889021</v>
      </c>
      <c r="Q106" s="90">
        <v>100</v>
      </c>
      <c r="R106" s="74"/>
    </row>
    <row r="107" spans="1:18" s="67" customFormat="1" ht="15.75" hidden="1" x14ac:dyDescent="0.25">
      <c r="A107" s="84">
        <v>2003</v>
      </c>
      <c r="B107" s="90">
        <v>1.3605154237098535E-3</v>
      </c>
      <c r="C107" s="90">
        <v>0.24013097228478913</v>
      </c>
      <c r="D107" s="90">
        <v>2.5582602938108638</v>
      </c>
      <c r="E107" s="90">
        <v>1.66130270863504</v>
      </c>
      <c r="F107" s="90">
        <v>9.8394365047451764</v>
      </c>
      <c r="G107" s="90">
        <v>17.772942069253258</v>
      </c>
      <c r="H107" s="90">
        <v>20.90991271537715</v>
      </c>
      <c r="I107" s="90">
        <v>9.3017305756189579</v>
      </c>
      <c r="J107" s="90">
        <v>8.1770756174472492</v>
      </c>
      <c r="K107" s="90">
        <v>8.6820913843093255</v>
      </c>
      <c r="L107" s="90">
        <v>8.3183424689424559</v>
      </c>
      <c r="M107" s="90">
        <v>5.2810673697004145</v>
      </c>
      <c r="N107" s="90"/>
      <c r="O107" s="90">
        <v>3.971798026950299</v>
      </c>
      <c r="P107" s="90">
        <v>3.2845487775013074</v>
      </c>
      <c r="Q107" s="90">
        <v>100</v>
      </c>
      <c r="R107" s="74"/>
    </row>
    <row r="108" spans="1:18" s="67" customFormat="1" ht="15.75" hidden="1" x14ac:dyDescent="0.25">
      <c r="A108" s="84">
        <v>2004</v>
      </c>
      <c r="B108" s="90">
        <v>7.6950335099471771E-4</v>
      </c>
      <c r="C108" s="90">
        <v>0.31761250812306974</v>
      </c>
      <c r="D108" s="90">
        <v>2.7356228879537712</v>
      </c>
      <c r="E108" s="90">
        <v>3.1939390838062249</v>
      </c>
      <c r="F108" s="90">
        <v>9.3607004635103443</v>
      </c>
      <c r="G108" s="90">
        <v>17.742631139722953</v>
      </c>
      <c r="H108" s="90">
        <v>21.847816091777123</v>
      </c>
      <c r="I108" s="90">
        <v>8.846172047867725</v>
      </c>
      <c r="J108" s="90">
        <v>8.4520324314882309</v>
      </c>
      <c r="K108" s="90">
        <v>7.629164023102029</v>
      </c>
      <c r="L108" s="90">
        <v>7.7645196625420008</v>
      </c>
      <c r="M108" s="90">
        <v>4.8973117015681318</v>
      </c>
      <c r="N108" s="90"/>
      <c r="O108" s="90">
        <v>4.2572772893782762</v>
      </c>
      <c r="P108" s="90">
        <v>2.9544311658091189</v>
      </c>
      <c r="Q108" s="90">
        <v>100</v>
      </c>
      <c r="R108" s="74"/>
    </row>
    <row r="109" spans="1:18" s="67" customFormat="1" ht="15.75" hidden="1" x14ac:dyDescent="0.25">
      <c r="A109" s="84">
        <v>2005</v>
      </c>
      <c r="B109" s="90">
        <v>6.5481050397899702E-4</v>
      </c>
      <c r="C109" s="90">
        <v>0.6577980769034012</v>
      </c>
      <c r="D109" s="90">
        <v>2.3941509051732077</v>
      </c>
      <c r="E109" s="90">
        <v>4.2207038803661208</v>
      </c>
      <c r="F109" s="90">
        <v>10.028627496720832</v>
      </c>
      <c r="G109" s="90">
        <v>15.604257086788994</v>
      </c>
      <c r="H109" s="90">
        <v>24.486679721951091</v>
      </c>
      <c r="I109" s="90">
        <v>8.2651409581923971</v>
      </c>
      <c r="J109" s="90">
        <v>8.4146833070385991</v>
      </c>
      <c r="K109" s="90">
        <v>8.4100996335107467</v>
      </c>
      <c r="L109" s="90">
        <v>7.1345696974161594</v>
      </c>
      <c r="M109" s="90">
        <v>4.3259646688807445</v>
      </c>
      <c r="N109" s="90"/>
      <c r="O109" s="90">
        <v>3.7054498650476475</v>
      </c>
      <c r="P109" s="90">
        <v>2.3512198915060849</v>
      </c>
      <c r="Q109" s="90">
        <v>100</v>
      </c>
      <c r="R109" s="74"/>
    </row>
    <row r="110" spans="1:18" s="67" customFormat="1" ht="15.75" hidden="1" x14ac:dyDescent="0.25">
      <c r="A110" s="88">
        <v>2006</v>
      </c>
      <c r="B110" s="90">
        <v>3.8460831702665291E-4</v>
      </c>
      <c r="C110" s="90">
        <v>1.8030437902209491</v>
      </c>
      <c r="D110" s="90">
        <v>2.7061468528569779</v>
      </c>
      <c r="E110" s="90">
        <v>4.7695277394475228</v>
      </c>
      <c r="F110" s="90">
        <v>11.149154096740958</v>
      </c>
      <c r="G110" s="90">
        <v>14.442939723757215</v>
      </c>
      <c r="H110" s="90">
        <v>24.281690550130918</v>
      </c>
      <c r="I110" s="90">
        <v>10.208914964383133</v>
      </c>
      <c r="J110" s="90">
        <v>6.581118381157955</v>
      </c>
      <c r="K110" s="90">
        <v>7.7034054502417275</v>
      </c>
      <c r="L110" s="90">
        <v>6.9858972676997837</v>
      </c>
      <c r="M110" s="90">
        <v>3.6266427582741003</v>
      </c>
      <c r="N110" s="90"/>
      <c r="O110" s="90">
        <v>3.8339466411514667</v>
      </c>
      <c r="P110" s="90">
        <v>1.9071871756202772</v>
      </c>
      <c r="Q110" s="90">
        <v>100</v>
      </c>
      <c r="R110" s="74"/>
    </row>
    <row r="111" spans="1:18" s="67" customFormat="1" ht="15.75" hidden="1" x14ac:dyDescent="0.25">
      <c r="A111" s="89">
        <v>2007</v>
      </c>
      <c r="B111" s="90">
        <v>2.1756593921542374E-3</v>
      </c>
      <c r="C111" s="90">
        <v>2.2969105636631411</v>
      </c>
      <c r="D111" s="90">
        <v>3.1679692729950464</v>
      </c>
      <c r="E111" s="90">
        <v>4.8696696344892221</v>
      </c>
      <c r="F111" s="90">
        <v>15.732402262685769</v>
      </c>
      <c r="G111" s="90">
        <v>12.314148480385594</v>
      </c>
      <c r="H111" s="90">
        <v>23.572641919935734</v>
      </c>
      <c r="I111" s="90">
        <v>10.170161668228678</v>
      </c>
      <c r="J111" s="90">
        <v>6.620322332306869</v>
      </c>
      <c r="K111" s="90">
        <v>8.2757899317177674</v>
      </c>
      <c r="L111" s="90">
        <v>5.3077302851787387</v>
      </c>
      <c r="M111" s="90">
        <v>2.5866498192529122</v>
      </c>
      <c r="N111" s="90"/>
      <c r="O111" s="90">
        <v>3.481347904672647</v>
      </c>
      <c r="P111" s="90">
        <v>1.6020802650957289</v>
      </c>
      <c r="Q111" s="90">
        <v>100</v>
      </c>
      <c r="R111" s="74"/>
    </row>
    <row r="112" spans="1:18" s="67" customFormat="1" ht="15.75" hidden="1" x14ac:dyDescent="0.25">
      <c r="A112" s="89">
        <v>2008</v>
      </c>
      <c r="B112" s="90">
        <v>0.16548311125294626</v>
      </c>
      <c r="C112" s="90">
        <v>3.3627399268370515</v>
      </c>
      <c r="D112" s="90">
        <v>7.2054992476318631</v>
      </c>
      <c r="E112" s="90">
        <v>5.3336698235509701</v>
      </c>
      <c r="F112" s="90">
        <v>18.228473701206159</v>
      </c>
      <c r="G112" s="90">
        <v>13.588885974323839</v>
      </c>
      <c r="H112" s="90">
        <v>20.440218219903617</v>
      </c>
      <c r="I112" s="90">
        <v>9.0425275023934688</v>
      </c>
      <c r="J112" s="90">
        <v>6.1231118590074418</v>
      </c>
      <c r="K112" s="90">
        <v>7.2626962714926817</v>
      </c>
      <c r="L112" s="90">
        <v>3.8614146414911379</v>
      </c>
      <c r="M112" s="90">
        <v>1.5237703823583166</v>
      </c>
      <c r="N112" s="90"/>
      <c r="O112" s="90">
        <v>2.5265175440507046</v>
      </c>
      <c r="P112" s="90">
        <v>1.3349917944998053</v>
      </c>
      <c r="Q112" s="90">
        <v>100</v>
      </c>
      <c r="R112" s="74"/>
    </row>
    <row r="113" spans="1:18" s="67" customFormat="1" ht="15.75" hidden="1" x14ac:dyDescent="0.25">
      <c r="A113" s="89">
        <v>2009</v>
      </c>
      <c r="B113" s="90">
        <v>0.90471138858235634</v>
      </c>
      <c r="C113" s="90">
        <v>5.5573676541418475</v>
      </c>
      <c r="D113" s="90">
        <v>13.677720129333032</v>
      </c>
      <c r="E113" s="90">
        <v>7.2425177263886935</v>
      </c>
      <c r="F113" s="90">
        <v>19.174170787074011</v>
      </c>
      <c r="G113" s="90">
        <v>12.902006450393547</v>
      </c>
      <c r="H113" s="90">
        <v>18.054243054243056</v>
      </c>
      <c r="I113" s="90">
        <v>5.6768645478322899</v>
      </c>
      <c r="J113" s="90">
        <v>5.4501659340369022</v>
      </c>
      <c r="K113" s="90">
        <v>4.3943560072592334</v>
      </c>
      <c r="L113" s="90">
        <v>3.0416836868449773</v>
      </c>
      <c r="M113" s="90">
        <v>1.3599884567626503</v>
      </c>
      <c r="N113" s="90"/>
      <c r="O113" s="90">
        <v>1.5941556264136909</v>
      </c>
      <c r="P113" s="90">
        <v>0.9700485506937121</v>
      </c>
      <c r="Q113" s="90">
        <v>100</v>
      </c>
      <c r="R113" s="74"/>
    </row>
    <row r="114" spans="1:18" s="67" customFormat="1" ht="15.75" hidden="1" x14ac:dyDescent="0.25">
      <c r="A114" s="89">
        <v>2010</v>
      </c>
      <c r="B114" s="91">
        <v>1.8197437791942697</v>
      </c>
      <c r="C114" s="91">
        <v>6.9003293551901619</v>
      </c>
      <c r="D114" s="91">
        <v>16.272350443940738</v>
      </c>
      <c r="E114" s="91">
        <v>12.739859491816214</v>
      </c>
      <c r="F114" s="91">
        <v>18.09209422313501</v>
      </c>
      <c r="G114" s="91">
        <v>10.905939664132843</v>
      </c>
      <c r="H114" s="91">
        <v>15.037681740197614</v>
      </c>
      <c r="I114" s="91">
        <v>3.9677407235795776</v>
      </c>
      <c r="J114" s="91">
        <v>4.8361864926802998</v>
      </c>
      <c r="K114" s="91">
        <v>3.829937510174946</v>
      </c>
      <c r="L114" s="91">
        <v>2.1937309806769938</v>
      </c>
      <c r="M114" s="91">
        <v>1.500958010344007</v>
      </c>
      <c r="N114" s="91"/>
      <c r="O114" s="91">
        <v>1.0446695803539003</v>
      </c>
      <c r="P114" s="91">
        <v>0.85877800458342202</v>
      </c>
      <c r="Q114" s="91">
        <v>100</v>
      </c>
      <c r="R114" s="74"/>
    </row>
    <row r="115" spans="1:18" s="67" customFormat="1" ht="15.75" hidden="1" x14ac:dyDescent="0.25">
      <c r="A115" s="89">
        <v>2011</v>
      </c>
      <c r="B115" s="91">
        <v>3.82182969480621</v>
      </c>
      <c r="C115" s="91">
        <v>10.567832522723201</v>
      </c>
      <c r="D115" s="91">
        <v>16.569685295932501</v>
      </c>
      <c r="E115" s="91">
        <v>15.5089804976484</v>
      </c>
      <c r="F115" s="91">
        <v>17.995125329569799</v>
      </c>
      <c r="G115" s="91">
        <v>10.280794228407</v>
      </c>
      <c r="H115" s="91">
        <v>11.4555803652176</v>
      </c>
      <c r="I115" s="91">
        <v>3.8293791951498699</v>
      </c>
      <c r="J115" s="91">
        <v>3.3393432249263499</v>
      </c>
      <c r="K115" s="91">
        <v>2.6879891119428398</v>
      </c>
      <c r="L115" s="91">
        <v>1.11821731131885</v>
      </c>
      <c r="M115" s="91">
        <v>1.47472149421388</v>
      </c>
      <c r="N115" s="91"/>
      <c r="O115" s="91">
        <v>0.59955615229229597</v>
      </c>
      <c r="P115" s="91">
        <v>0.75096557585124502</v>
      </c>
      <c r="Q115" s="91">
        <v>100</v>
      </c>
      <c r="R115" s="92"/>
    </row>
    <row r="116" spans="1:18" s="67" customFormat="1" ht="15.75" hidden="1" x14ac:dyDescent="0.25">
      <c r="A116" s="89">
        <v>2012</v>
      </c>
      <c r="B116" s="91">
        <v>8.6144741586164901</v>
      </c>
      <c r="C116" s="91">
        <v>10.945358248480099</v>
      </c>
      <c r="D116" s="91">
        <v>17.436027501150001</v>
      </c>
      <c r="E116" s="91">
        <v>19.0316412417789</v>
      </c>
      <c r="F116" s="91">
        <v>16.055250954210301</v>
      </c>
      <c r="G116" s="91">
        <v>9.6522571581316097</v>
      </c>
      <c r="H116" s="91">
        <v>7.7295637362773997</v>
      </c>
      <c r="I116" s="91">
        <v>2.9405840886203398</v>
      </c>
      <c r="J116" s="91">
        <v>1.91757114617135</v>
      </c>
      <c r="K116" s="91">
        <v>2.3411783720612198</v>
      </c>
      <c r="L116" s="91">
        <v>0.91942361965859798</v>
      </c>
      <c r="M116" s="91">
        <v>1.2470503400345601</v>
      </c>
      <c r="N116" s="91"/>
      <c r="O116" s="93">
        <v>0.47204505613367598</v>
      </c>
      <c r="P116" s="91">
        <v>0.69757437867541905</v>
      </c>
      <c r="Q116" s="91">
        <v>100</v>
      </c>
      <c r="R116" s="91"/>
    </row>
    <row r="117" spans="1:18" s="67" customFormat="1" ht="15.75" hidden="1" x14ac:dyDescent="0.25">
      <c r="A117" s="84" t="s">
        <v>107</v>
      </c>
      <c r="B117" s="85">
        <v>4.8806875261828602E-3</v>
      </c>
      <c r="C117" s="85">
        <v>0.232239381454201</v>
      </c>
      <c r="D117" s="85">
        <v>2.2982615262180999</v>
      </c>
      <c r="E117" s="85">
        <v>1.2071567148092299</v>
      </c>
      <c r="F117" s="85">
        <v>10.303402517079</v>
      </c>
      <c r="G117" s="85">
        <v>17.740350135100101</v>
      </c>
      <c r="H117" s="85">
        <v>21.208349771760101</v>
      </c>
      <c r="I117" s="85">
        <v>9.6028882824182702</v>
      </c>
      <c r="J117" s="85">
        <v>7.9244740720253901</v>
      </c>
      <c r="K117" s="85">
        <v>8.8048958718873696</v>
      </c>
      <c r="L117" s="85">
        <v>8.8137082243652092</v>
      </c>
      <c r="M117" s="85">
        <v>5.4717930154649999</v>
      </c>
      <c r="N117" s="85"/>
      <c r="O117" s="85">
        <v>3.8451683227110598</v>
      </c>
      <c r="P117" s="85">
        <v>2.5424314771807501</v>
      </c>
      <c r="Q117" s="85">
        <v>100</v>
      </c>
      <c r="R117" s="92"/>
    </row>
    <row r="118" spans="1:18" s="67" customFormat="1" ht="15.75" hidden="1" x14ac:dyDescent="0.25">
      <c r="A118" s="84" t="s">
        <v>108</v>
      </c>
      <c r="B118" s="85">
        <v>2.0228614464393E-3</v>
      </c>
      <c r="C118" s="85">
        <v>0.25192405244501698</v>
      </c>
      <c r="D118" s="85">
        <v>2.6247405291183101</v>
      </c>
      <c r="E118" s="85">
        <v>1.44245581603787</v>
      </c>
      <c r="F118" s="85">
        <v>10.348181136350201</v>
      </c>
      <c r="G118" s="85">
        <v>16.797219032325302</v>
      </c>
      <c r="H118" s="85">
        <v>20.703053275946299</v>
      </c>
      <c r="I118" s="85">
        <v>9.7072452672822394</v>
      </c>
      <c r="J118" s="85">
        <v>7.9934148079682101</v>
      </c>
      <c r="K118" s="85">
        <v>9.4277791782203195</v>
      </c>
      <c r="L118" s="85">
        <v>8.4815468354666805</v>
      </c>
      <c r="M118" s="85">
        <v>5.1903512621099397</v>
      </c>
      <c r="N118" s="85"/>
      <c r="O118" s="85">
        <v>3.6752280387269001</v>
      </c>
      <c r="P118" s="85">
        <v>3.3548379065562499</v>
      </c>
      <c r="Q118" s="85">
        <v>100</v>
      </c>
      <c r="R118" s="92"/>
    </row>
    <row r="119" spans="1:18" s="67" customFormat="1" ht="15.75" hidden="1" x14ac:dyDescent="0.25">
      <c r="A119" s="84" t="s">
        <v>109</v>
      </c>
      <c r="B119" s="85">
        <v>2.1540814458194698E-3</v>
      </c>
      <c r="C119" s="85">
        <v>0.21823537647958499</v>
      </c>
      <c r="D119" s="85">
        <v>2.6184206274839199</v>
      </c>
      <c r="E119" s="85">
        <v>1.63346688638297</v>
      </c>
      <c r="F119" s="85">
        <v>9.6388413195902896</v>
      </c>
      <c r="G119" s="85">
        <v>18.7382198670932</v>
      </c>
      <c r="H119" s="85">
        <v>20.490699753357699</v>
      </c>
      <c r="I119" s="85">
        <v>8.9802309175309905</v>
      </c>
      <c r="J119" s="85">
        <v>8.5352784688789107</v>
      </c>
      <c r="K119" s="85">
        <v>8.4792723512875998</v>
      </c>
      <c r="L119" s="85">
        <v>8.0817096944435498</v>
      </c>
      <c r="M119" s="85">
        <v>5.1322336747552404</v>
      </c>
      <c r="N119" s="85"/>
      <c r="O119" s="85">
        <v>4.0873695434424402</v>
      </c>
      <c r="P119" s="85">
        <v>3.3638674378278202</v>
      </c>
      <c r="Q119" s="85">
        <v>100</v>
      </c>
      <c r="R119" s="92"/>
    </row>
    <row r="120" spans="1:18" s="67" customFormat="1" ht="15.75" hidden="1" x14ac:dyDescent="0.25">
      <c r="A120" s="84" t="s">
        <v>110</v>
      </c>
      <c r="B120" s="85">
        <v>1.9119544954830101E-3</v>
      </c>
      <c r="C120" s="85">
        <v>0.267864824817169</v>
      </c>
      <c r="D120" s="85">
        <v>2.7578031642846899</v>
      </c>
      <c r="E120" s="85">
        <v>2.6102002772334001</v>
      </c>
      <c r="F120" s="85">
        <v>8.8447014961043902</v>
      </c>
      <c r="G120" s="85">
        <v>17.6467664069595</v>
      </c>
      <c r="H120" s="85">
        <v>21.338176951388601</v>
      </c>
      <c r="I120" s="85">
        <v>8.8353329190765297</v>
      </c>
      <c r="J120" s="85">
        <v>8.2502748434587296</v>
      </c>
      <c r="K120" s="85">
        <v>7.8806940394818596</v>
      </c>
      <c r="L120" s="85">
        <v>7.7566081927250101</v>
      </c>
      <c r="M120" s="85">
        <v>5.3349266287462402</v>
      </c>
      <c r="N120" s="85"/>
      <c r="O120" s="85">
        <v>4.3500788681229396</v>
      </c>
      <c r="P120" s="85">
        <v>4.1246594331054904</v>
      </c>
      <c r="Q120" s="85">
        <v>100</v>
      </c>
      <c r="R120" s="92"/>
    </row>
    <row r="121" spans="1:18" s="67" customFormat="1" ht="15.75" hidden="1" x14ac:dyDescent="0.25">
      <c r="A121" s="84" t="s">
        <v>111</v>
      </c>
      <c r="B121" s="85">
        <v>6.4284130609610296E-3</v>
      </c>
      <c r="C121" s="85">
        <v>0.31512343209037602</v>
      </c>
      <c r="D121" s="85">
        <v>2.8727134856298702</v>
      </c>
      <c r="E121" s="85">
        <v>2.9072170087938098</v>
      </c>
      <c r="F121" s="85">
        <v>8.8739650582952105</v>
      </c>
      <c r="G121" s="85">
        <v>18.378176980771201</v>
      </c>
      <c r="H121" s="85">
        <v>21.5639148248389</v>
      </c>
      <c r="I121" s="85">
        <v>9.5456686271140008</v>
      </c>
      <c r="J121" s="85">
        <v>7.8669344734801703</v>
      </c>
      <c r="K121" s="85">
        <v>7.9619175562584497</v>
      </c>
      <c r="L121" s="85">
        <v>7.6683096291068003</v>
      </c>
      <c r="M121" s="85">
        <v>5.2533253918380103</v>
      </c>
      <c r="N121" s="85"/>
      <c r="O121" s="85">
        <v>4.2280591046663698</v>
      </c>
      <c r="P121" s="85">
        <v>2.55824601405592</v>
      </c>
      <c r="Q121" s="85">
        <v>100</v>
      </c>
      <c r="R121" s="92"/>
    </row>
    <row r="122" spans="1:18" s="67" customFormat="1" ht="15.75" hidden="1" x14ac:dyDescent="0.25">
      <c r="A122" s="84" t="s">
        <v>112</v>
      </c>
      <c r="B122" s="85">
        <v>1.4289116456299099E-3</v>
      </c>
      <c r="C122" s="85">
        <v>0.30340557275541802</v>
      </c>
      <c r="D122" s="85">
        <v>2.5126617448598898</v>
      </c>
      <c r="E122" s="85">
        <v>2.68000317535921</v>
      </c>
      <c r="F122" s="85">
        <v>8.5756926252282302</v>
      </c>
      <c r="G122" s="85">
        <v>17.527665317139</v>
      </c>
      <c r="H122" s="85">
        <v>22.287211240771601</v>
      </c>
      <c r="I122" s="85">
        <v>8.7128681432087003</v>
      </c>
      <c r="J122" s="85">
        <v>8.6007779630070704</v>
      </c>
      <c r="K122" s="85">
        <v>7.8601254266888896</v>
      </c>
      <c r="L122" s="85">
        <v>7.9866634913074499</v>
      </c>
      <c r="M122" s="85">
        <v>5.1153449233944599</v>
      </c>
      <c r="N122" s="85"/>
      <c r="O122" s="85">
        <v>4.6282448201952802</v>
      </c>
      <c r="P122" s="85">
        <v>3.20790664443915</v>
      </c>
      <c r="Q122" s="85">
        <v>100</v>
      </c>
      <c r="R122" s="92"/>
    </row>
    <row r="123" spans="1:18" s="67" customFormat="1" ht="15.75" hidden="1" x14ac:dyDescent="0.25">
      <c r="A123" s="84" t="s">
        <v>113</v>
      </c>
      <c r="B123" s="85">
        <v>1.5489968836999101E-3</v>
      </c>
      <c r="C123" s="85">
        <v>0.347961027238406</v>
      </c>
      <c r="D123" s="85">
        <v>2.9246469343239401</v>
      </c>
      <c r="E123" s="85">
        <v>3.4784837291959199</v>
      </c>
      <c r="F123" s="85">
        <v>10.0684797440494</v>
      </c>
      <c r="G123" s="85">
        <v>18.018776658588401</v>
      </c>
      <c r="H123" s="85">
        <v>21.5813286731997</v>
      </c>
      <c r="I123" s="85">
        <v>8.7729550776821892</v>
      </c>
      <c r="J123" s="85">
        <v>8.6465006048128803</v>
      </c>
      <c r="K123" s="85">
        <v>6.8979647589127202</v>
      </c>
      <c r="L123" s="85">
        <v>7.7999033989216198</v>
      </c>
      <c r="M123" s="85">
        <v>4.5275770731563103</v>
      </c>
      <c r="N123" s="85"/>
      <c r="O123" s="85">
        <v>4.1280766950602503</v>
      </c>
      <c r="P123" s="85">
        <v>2.8057966279745998</v>
      </c>
      <c r="Q123" s="85">
        <v>100</v>
      </c>
      <c r="R123" s="92"/>
    </row>
    <row r="124" spans="1:18" s="67" customFormat="1" ht="15.75" hidden="1" x14ac:dyDescent="0.25">
      <c r="A124" s="84" t="s">
        <v>114</v>
      </c>
      <c r="B124" s="85">
        <v>8.2519709128088693E-3</v>
      </c>
      <c r="C124" s="85">
        <v>0.29606461494492298</v>
      </c>
      <c r="D124" s="85">
        <v>2.5377829570635901</v>
      </c>
      <c r="E124" s="85">
        <v>3.8786275966034101</v>
      </c>
      <c r="F124" s="85">
        <v>10.0911540884491</v>
      </c>
      <c r="G124" s="85">
        <v>16.6450304014684</v>
      </c>
      <c r="H124" s="85">
        <v>22.1068288078317</v>
      </c>
      <c r="I124" s="85">
        <v>8.0466779779048494</v>
      </c>
      <c r="J124" s="85">
        <v>8.8831460538471294</v>
      </c>
      <c r="K124" s="85">
        <v>7.8717764480699399</v>
      </c>
      <c r="L124" s="85">
        <v>7.58034098753952</v>
      </c>
      <c r="M124" s="85">
        <v>4.60258709351496</v>
      </c>
      <c r="N124" s="85"/>
      <c r="O124" s="85">
        <v>4.0164958911222897</v>
      </c>
      <c r="P124" s="85">
        <v>3.4352351107273602</v>
      </c>
      <c r="Q124" s="85">
        <v>100</v>
      </c>
      <c r="R124" s="92"/>
    </row>
    <row r="125" spans="1:18" s="67" customFormat="1" ht="15.75" hidden="1" x14ac:dyDescent="0.25">
      <c r="A125" s="84" t="s">
        <v>115</v>
      </c>
      <c r="B125" s="85">
        <v>4.87174417038495E-3</v>
      </c>
      <c r="C125" s="85">
        <v>0.390312680003783</v>
      </c>
      <c r="D125" s="85">
        <v>2.55780897604535</v>
      </c>
      <c r="E125" s="85">
        <v>3.7139884969522901</v>
      </c>
      <c r="F125" s="85">
        <v>10.1962739754292</v>
      </c>
      <c r="G125" s="85">
        <v>15.7828749595215</v>
      </c>
      <c r="H125" s="85">
        <v>25.173591707718298</v>
      </c>
      <c r="I125" s="85">
        <v>8.9468148823187192</v>
      </c>
      <c r="J125" s="85">
        <v>8.6622477081309395</v>
      </c>
      <c r="K125" s="85">
        <v>7.6589549822181304</v>
      </c>
      <c r="L125" s="85">
        <v>6.9309158019320796</v>
      </c>
      <c r="M125" s="85">
        <v>4.5060767844195899</v>
      </c>
      <c r="N125" s="85"/>
      <c r="O125" s="85">
        <v>3.5259964866127298</v>
      </c>
      <c r="P125" s="85">
        <v>1.9492708145269699</v>
      </c>
      <c r="Q125" s="85">
        <v>100</v>
      </c>
      <c r="R125" s="92"/>
    </row>
    <row r="126" spans="1:18" s="67" customFormat="1" ht="15.75" hidden="1" x14ac:dyDescent="0.25">
      <c r="A126" s="84" t="s">
        <v>116</v>
      </c>
      <c r="B126" s="85">
        <v>1.05984953501205E-2</v>
      </c>
      <c r="C126" s="85">
        <v>0.53244821877986104</v>
      </c>
      <c r="D126" s="85">
        <v>2.23645074896034</v>
      </c>
      <c r="E126" s="85">
        <v>3.9537434558497</v>
      </c>
      <c r="F126" s="85">
        <v>10.243698101018801</v>
      </c>
      <c r="G126" s="85">
        <v>15.2682260474005</v>
      </c>
      <c r="H126" s="85">
        <v>24.1797101059177</v>
      </c>
      <c r="I126" s="85">
        <v>7.6421880677765399</v>
      </c>
      <c r="J126" s="85">
        <v>8.7197017617054495</v>
      </c>
      <c r="K126" s="85">
        <v>8.9274659165848007</v>
      </c>
      <c r="L126" s="85">
        <v>7.3533370119645198</v>
      </c>
      <c r="M126" s="85">
        <v>4.55045556706997</v>
      </c>
      <c r="N126" s="85"/>
      <c r="O126" s="85">
        <v>3.7463157611401998</v>
      </c>
      <c r="P126" s="85">
        <v>2.6356607404815402</v>
      </c>
      <c r="Q126" s="85">
        <v>100</v>
      </c>
      <c r="R126" s="92"/>
    </row>
    <row r="127" spans="1:18" s="67" customFormat="1" ht="15.75" hidden="1" x14ac:dyDescent="0.25">
      <c r="A127" s="84" t="s">
        <v>117</v>
      </c>
      <c r="B127" s="85">
        <v>9.5981477051567208E-3</v>
      </c>
      <c r="C127" s="85">
        <v>0.81392292539728905</v>
      </c>
      <c r="D127" s="85">
        <v>2.5060025339109901</v>
      </c>
      <c r="E127" s="85">
        <v>4.3315702274317998</v>
      </c>
      <c r="F127" s="85">
        <v>10.3519714595386</v>
      </c>
      <c r="G127" s="85">
        <v>16.9340858281134</v>
      </c>
      <c r="H127" s="85">
        <v>23.534362845422599</v>
      </c>
      <c r="I127" s="85">
        <v>7.9251167282424797</v>
      </c>
      <c r="J127" s="85">
        <v>8.0995076888546294</v>
      </c>
      <c r="K127" s="85">
        <v>8.1860386820118904</v>
      </c>
      <c r="L127" s="85">
        <v>7.1014479913291799</v>
      </c>
      <c r="M127" s="85">
        <v>4.1483194381687296</v>
      </c>
      <c r="N127" s="85"/>
      <c r="O127" s="85">
        <v>3.7156644723824401</v>
      </c>
      <c r="P127" s="85">
        <v>2.3423910314907799</v>
      </c>
      <c r="Q127" s="85">
        <v>100</v>
      </c>
      <c r="R127" s="92"/>
    </row>
    <row r="128" spans="1:18" s="67" customFormat="1" ht="15.75" hidden="1" x14ac:dyDescent="0.25">
      <c r="A128" s="84" t="s">
        <v>118</v>
      </c>
      <c r="B128" s="85">
        <v>1.6247639344608201E-2</v>
      </c>
      <c r="C128" s="85">
        <v>0.98583079244168303</v>
      </c>
      <c r="D128" s="85">
        <v>2.1906882035808102</v>
      </c>
      <c r="E128" s="85">
        <v>5.1429053733264398</v>
      </c>
      <c r="F128" s="85">
        <v>9.0499351149467699</v>
      </c>
      <c r="G128" s="85">
        <v>13.8621904771953</v>
      </c>
      <c r="H128" s="85">
        <v>25.220767437198699</v>
      </c>
      <c r="I128" s="85">
        <v>8.5287446061002505</v>
      </c>
      <c r="J128" s="85">
        <v>8.1179114398151597</v>
      </c>
      <c r="K128" s="85">
        <v>9.1877235369211796</v>
      </c>
      <c r="L128" s="85">
        <v>7.2080436365171003</v>
      </c>
      <c r="M128" s="85">
        <v>4.03342371522319</v>
      </c>
      <c r="N128" s="85"/>
      <c r="O128" s="85">
        <v>3.9036536087695</v>
      </c>
      <c r="P128" s="85">
        <v>2.55193441861937</v>
      </c>
      <c r="Q128" s="85">
        <v>100</v>
      </c>
      <c r="R128" s="92"/>
    </row>
    <row r="129" spans="1:18" s="67" customFormat="1" ht="15.75" hidden="1" x14ac:dyDescent="0.25">
      <c r="A129" s="84" t="s">
        <v>119</v>
      </c>
      <c r="B129" s="85">
        <v>1.7981942503116601E-2</v>
      </c>
      <c r="C129" s="85">
        <v>1.60840164708549</v>
      </c>
      <c r="D129" s="85">
        <v>2.6215858864417698</v>
      </c>
      <c r="E129" s="85">
        <v>5.0320728344225802</v>
      </c>
      <c r="F129" s="85">
        <v>9.8813040686033808</v>
      </c>
      <c r="G129" s="85">
        <v>15.0199085791999</v>
      </c>
      <c r="H129" s="85">
        <v>25.362547693702499</v>
      </c>
      <c r="I129" s="85">
        <v>9.4737637414529097</v>
      </c>
      <c r="J129" s="85">
        <v>6.4036870537569399</v>
      </c>
      <c r="K129" s="85">
        <v>7.8469268255827096</v>
      </c>
      <c r="L129" s="85">
        <v>7.3130595746288396</v>
      </c>
      <c r="M129" s="85">
        <v>3.8739752937176499</v>
      </c>
      <c r="N129" s="85"/>
      <c r="O129" s="85">
        <v>3.9673605077254401</v>
      </c>
      <c r="P129" s="85">
        <v>1.5774243511767601</v>
      </c>
      <c r="Q129" s="85">
        <v>100</v>
      </c>
      <c r="R129" s="92"/>
    </row>
    <row r="130" spans="1:18" s="67" customFormat="1" ht="15.75" hidden="1" x14ac:dyDescent="0.25">
      <c r="A130" s="84" t="s">
        <v>120</v>
      </c>
      <c r="B130" s="85">
        <v>1.4564214146589699E-2</v>
      </c>
      <c r="C130" s="85">
        <v>1.6790959658881499</v>
      </c>
      <c r="D130" s="85">
        <v>2.3543139904191999</v>
      </c>
      <c r="E130" s="85">
        <v>4.9158609556230104</v>
      </c>
      <c r="F130" s="85">
        <v>11.0621347979435</v>
      </c>
      <c r="G130" s="85">
        <v>13.7923107968204</v>
      </c>
      <c r="H130" s="85">
        <v>24.293460141430799</v>
      </c>
      <c r="I130" s="85">
        <v>10.775412798961201</v>
      </c>
      <c r="J130" s="85">
        <v>6.4321184790047203</v>
      </c>
      <c r="K130" s="85">
        <v>7.8364245731632396</v>
      </c>
      <c r="L130" s="85">
        <v>7.3442243239923499</v>
      </c>
      <c r="M130" s="85">
        <v>3.7823088666233802</v>
      </c>
      <c r="N130" s="85"/>
      <c r="O130" s="85">
        <v>3.6357893628595002</v>
      </c>
      <c r="P130" s="85">
        <v>2.0819807331239399</v>
      </c>
      <c r="Q130" s="85">
        <v>100</v>
      </c>
      <c r="R130" s="92"/>
    </row>
    <row r="131" spans="1:18" s="67" customFormat="1" ht="15.75" hidden="1" x14ac:dyDescent="0.25">
      <c r="A131" s="84" t="s">
        <v>121</v>
      </c>
      <c r="B131" s="85">
        <v>1.3738192325634399E-2</v>
      </c>
      <c r="C131" s="85">
        <v>2.0006431285638202</v>
      </c>
      <c r="D131" s="85">
        <v>2.9949259269883002</v>
      </c>
      <c r="E131" s="85">
        <v>4.6700795758370903</v>
      </c>
      <c r="F131" s="85">
        <v>11.5557823447622</v>
      </c>
      <c r="G131" s="85">
        <v>14.626192844968299</v>
      </c>
      <c r="H131" s="85">
        <v>24.393292742762199</v>
      </c>
      <c r="I131" s="85">
        <v>10.492959553856</v>
      </c>
      <c r="J131" s="85">
        <v>6.6113918298517298</v>
      </c>
      <c r="K131" s="85">
        <v>7.1489929603086999</v>
      </c>
      <c r="L131" s="85">
        <v>6.7090688675955299</v>
      </c>
      <c r="M131" s="85">
        <v>3.3872947385742802</v>
      </c>
      <c r="N131" s="85"/>
      <c r="O131" s="85">
        <v>3.58581916613702</v>
      </c>
      <c r="P131" s="85">
        <v>1.8098181274692899</v>
      </c>
      <c r="Q131" s="85">
        <v>100</v>
      </c>
      <c r="R131" s="92"/>
    </row>
    <row r="132" spans="1:18" s="67" customFormat="1" ht="15.75" hidden="1" x14ac:dyDescent="0.25">
      <c r="A132" s="84" t="s">
        <v>122</v>
      </c>
      <c r="B132" s="85">
        <v>8.2961315362866106E-3</v>
      </c>
      <c r="C132" s="85">
        <v>1.9567659437073801</v>
      </c>
      <c r="D132" s="85">
        <v>2.8522997100838401</v>
      </c>
      <c r="E132" s="85">
        <v>4.3406705516479001</v>
      </c>
      <c r="F132" s="85">
        <v>12.537921168812799</v>
      </c>
      <c r="G132" s="85">
        <v>14.146025368224899</v>
      </c>
      <c r="H132" s="85">
        <v>22.497090748468</v>
      </c>
      <c r="I132" s="85">
        <v>10.1540165608723</v>
      </c>
      <c r="J132" s="85">
        <v>6.9898271489783399</v>
      </c>
      <c r="K132" s="85">
        <v>8.1441105313784394</v>
      </c>
      <c r="L132" s="85">
        <v>6.4548387747734797</v>
      </c>
      <c r="M132" s="85">
        <v>3.4168850940938298</v>
      </c>
      <c r="N132" s="85"/>
      <c r="O132" s="85">
        <v>4.2556912583437798</v>
      </c>
      <c r="P132" s="85">
        <v>2.24556100907866</v>
      </c>
      <c r="Q132" s="85">
        <v>100</v>
      </c>
      <c r="R132" s="92"/>
    </row>
    <row r="133" spans="1:18" s="67" customFormat="1" ht="15.75" hidden="1" x14ac:dyDescent="0.25">
      <c r="A133" s="84" t="s">
        <v>123</v>
      </c>
      <c r="B133" s="85">
        <v>1.5191605973988401E-2</v>
      </c>
      <c r="C133" s="85">
        <v>2.19142603457786</v>
      </c>
      <c r="D133" s="85">
        <v>2.6486491269988801</v>
      </c>
      <c r="E133" s="85">
        <v>4.2030601499101801</v>
      </c>
      <c r="F133" s="85">
        <v>14.9832007386365</v>
      </c>
      <c r="G133" s="85">
        <v>13.036315312843801</v>
      </c>
      <c r="H133" s="85">
        <v>25.348595735141</v>
      </c>
      <c r="I133" s="85">
        <v>9.9773453332271398</v>
      </c>
      <c r="J133" s="85">
        <v>6.37221499514754</v>
      </c>
      <c r="K133" s="85">
        <v>8.0014041173676898</v>
      </c>
      <c r="L133" s="85">
        <v>5.6114547658870304</v>
      </c>
      <c r="M133" s="85">
        <v>2.62077326749321</v>
      </c>
      <c r="N133" s="85"/>
      <c r="O133" s="85">
        <v>3.7509992536939198</v>
      </c>
      <c r="P133" s="85">
        <v>1.23936956310121</v>
      </c>
      <c r="Q133" s="85">
        <v>100</v>
      </c>
      <c r="R133" s="92"/>
    </row>
    <row r="134" spans="1:18" s="67" customFormat="1" ht="15.75" hidden="1" x14ac:dyDescent="0.25">
      <c r="A134" s="84" t="s">
        <v>124</v>
      </c>
      <c r="B134" s="85">
        <v>3.5062501962453502E-2</v>
      </c>
      <c r="C134" s="85">
        <v>2.2019600113037301</v>
      </c>
      <c r="D134" s="85">
        <v>2.9358303881994599</v>
      </c>
      <c r="E134" s="85">
        <v>4.2716942689381101</v>
      </c>
      <c r="F134" s="85">
        <v>15.6010689702091</v>
      </c>
      <c r="G134" s="85">
        <v>11.632028636120999</v>
      </c>
      <c r="H134" s="85">
        <v>23.704170170009501</v>
      </c>
      <c r="I134" s="85">
        <v>10.597772048382801</v>
      </c>
      <c r="J134" s="85">
        <v>7.13251532458108</v>
      </c>
      <c r="K134" s="85">
        <v>8.4427364800039104</v>
      </c>
      <c r="L134" s="85">
        <v>5.4891131803608104</v>
      </c>
      <c r="M134" s="85">
        <v>2.7643555651691498</v>
      </c>
      <c r="N134" s="85"/>
      <c r="O134" s="85">
        <v>3.4622912385610798</v>
      </c>
      <c r="P134" s="85">
        <v>1.72940121619783</v>
      </c>
      <c r="Q134" s="85">
        <v>100</v>
      </c>
      <c r="R134" s="92"/>
    </row>
    <row r="135" spans="1:18" s="67" customFormat="1" ht="15.75" hidden="1" x14ac:dyDescent="0.25">
      <c r="A135" s="84" t="s">
        <v>125</v>
      </c>
      <c r="B135" s="85">
        <v>1.4464076155597701E-2</v>
      </c>
      <c r="C135" s="85">
        <v>2.3567497282393899</v>
      </c>
      <c r="D135" s="85">
        <v>3.29363416623548</v>
      </c>
      <c r="E135" s="85">
        <v>5.2765546272368997</v>
      </c>
      <c r="F135" s="85">
        <v>16.4134459244856</v>
      </c>
      <c r="G135" s="85">
        <v>12.3169809745209</v>
      </c>
      <c r="H135" s="85">
        <v>22.934954900414098</v>
      </c>
      <c r="I135" s="85">
        <v>10.026736173759801</v>
      </c>
      <c r="J135" s="85">
        <v>6.4527673356426103</v>
      </c>
      <c r="K135" s="85">
        <v>8.2931346337084495</v>
      </c>
      <c r="L135" s="85">
        <v>5.1126781355358499</v>
      </c>
      <c r="M135" s="85">
        <v>2.4969170641802401</v>
      </c>
      <c r="N135" s="85"/>
      <c r="O135" s="85">
        <v>3.4256002218819099</v>
      </c>
      <c r="P135" s="85">
        <v>1.58538203800324</v>
      </c>
      <c r="Q135" s="85">
        <v>100</v>
      </c>
      <c r="R135" s="92"/>
    </row>
    <row r="136" spans="1:18" s="67" customFormat="1" ht="15.75" hidden="1" x14ac:dyDescent="0.25">
      <c r="A136" s="84" t="s">
        <v>126</v>
      </c>
      <c r="B136" s="85">
        <v>2.15726689236093E-2</v>
      </c>
      <c r="C136" s="85">
        <v>2.4802161538708001</v>
      </c>
      <c r="D136" s="85">
        <v>4.0236231404252596</v>
      </c>
      <c r="E136" s="85">
        <v>5.9843865138780599</v>
      </c>
      <c r="F136" s="85">
        <v>16.002648525689601</v>
      </c>
      <c r="G136" s="85">
        <v>12.0992769952049</v>
      </c>
      <c r="H136" s="85">
        <v>21.752725952347902</v>
      </c>
      <c r="I136" s="85">
        <v>10.1314651259652</v>
      </c>
      <c r="J136" s="85">
        <v>6.5926930593675603</v>
      </c>
      <c r="K136" s="85">
        <v>8.4436707711695203</v>
      </c>
      <c r="L136" s="85">
        <v>4.9256170103698302</v>
      </c>
      <c r="M136" s="85">
        <v>2.4483911274389398</v>
      </c>
      <c r="N136" s="85"/>
      <c r="O136" s="85">
        <v>3.19446372694554</v>
      </c>
      <c r="P136" s="85">
        <v>1.8992492284033</v>
      </c>
      <c r="Q136" s="85">
        <v>100</v>
      </c>
      <c r="R136" s="92"/>
    </row>
    <row r="137" spans="1:18" s="67" customFormat="1" ht="15.75" hidden="1" x14ac:dyDescent="0.25">
      <c r="A137" s="84" t="s">
        <v>127</v>
      </c>
      <c r="B137" s="85">
        <v>6.8427717669014204E-2</v>
      </c>
      <c r="C137" s="85">
        <v>2.8438974176682699</v>
      </c>
      <c r="D137" s="85">
        <v>5.4694778313449302</v>
      </c>
      <c r="E137" s="85">
        <v>5.1876208038035099</v>
      </c>
      <c r="F137" s="85">
        <v>17.7156695030104</v>
      </c>
      <c r="G137" s="85">
        <v>13.358068027815399</v>
      </c>
      <c r="H137" s="85">
        <v>21.306347337317501</v>
      </c>
      <c r="I137" s="85">
        <v>10.1631453052217</v>
      </c>
      <c r="J137" s="85">
        <v>5.9592840268675102</v>
      </c>
      <c r="K137" s="85">
        <v>7.67708634185718</v>
      </c>
      <c r="L137" s="85">
        <v>4.3075396384587501</v>
      </c>
      <c r="M137" s="85">
        <v>1.88605748224508</v>
      </c>
      <c r="N137" s="85"/>
      <c r="O137" s="85">
        <v>2.9477238897158502</v>
      </c>
      <c r="P137" s="85">
        <v>1.1096546770048801</v>
      </c>
      <c r="Q137" s="85">
        <v>100</v>
      </c>
      <c r="R137" s="92"/>
    </row>
    <row r="138" spans="1:18" s="67" customFormat="1" ht="15.75" hidden="1" x14ac:dyDescent="0.25">
      <c r="A138" s="84" t="s">
        <v>128</v>
      </c>
      <c r="B138" s="85">
        <v>0.21203343659481499</v>
      </c>
      <c r="C138" s="85">
        <v>2.9805072989815198</v>
      </c>
      <c r="D138" s="85">
        <v>7.3807401763830702</v>
      </c>
      <c r="E138" s="85">
        <v>5.2383040200102098</v>
      </c>
      <c r="F138" s="85">
        <v>17.451250278518501</v>
      </c>
      <c r="G138" s="85">
        <v>13.1590107022979</v>
      </c>
      <c r="H138" s="85">
        <v>20.272373121347801</v>
      </c>
      <c r="I138" s="85">
        <v>9.3186898489890702</v>
      </c>
      <c r="J138" s="85">
        <v>6.59711490774749</v>
      </c>
      <c r="K138" s="85">
        <v>7.7331109977071604</v>
      </c>
      <c r="L138" s="85">
        <v>4.0043772326402101</v>
      </c>
      <c r="M138" s="85">
        <v>1.5226875777156501</v>
      </c>
      <c r="N138" s="85"/>
      <c r="O138" s="85">
        <v>2.7399032552523201</v>
      </c>
      <c r="P138" s="85">
        <v>1.3898971458143199</v>
      </c>
      <c r="Q138" s="85">
        <v>100</v>
      </c>
      <c r="R138" s="92"/>
    </row>
    <row r="139" spans="1:18" s="67" customFormat="1" ht="15.75" hidden="1" x14ac:dyDescent="0.25">
      <c r="A139" s="84" t="s">
        <v>129</v>
      </c>
      <c r="B139" s="85">
        <v>0.211942567069032</v>
      </c>
      <c r="C139" s="85">
        <v>3.88063335596022</v>
      </c>
      <c r="D139" s="85">
        <v>8.3982011628250195</v>
      </c>
      <c r="E139" s="85">
        <v>5.4061033556650804</v>
      </c>
      <c r="F139" s="85">
        <v>18.638218280553701</v>
      </c>
      <c r="G139" s="85">
        <v>14.6782678629401</v>
      </c>
      <c r="H139" s="85">
        <v>19.428806481126198</v>
      </c>
      <c r="I139" s="85">
        <v>8.2061800903107809</v>
      </c>
      <c r="J139" s="85">
        <v>6.0041171088746603</v>
      </c>
      <c r="K139" s="85">
        <v>6.8797405778709102</v>
      </c>
      <c r="L139" s="85">
        <v>3.5915872266328202</v>
      </c>
      <c r="M139" s="85">
        <v>1.1515730602367</v>
      </c>
      <c r="N139" s="85"/>
      <c r="O139" s="85">
        <v>2.1928400672903798</v>
      </c>
      <c r="P139" s="85">
        <v>1.33178880264439</v>
      </c>
      <c r="Q139" s="85">
        <v>100</v>
      </c>
      <c r="R139" s="92"/>
    </row>
    <row r="140" spans="1:18" s="67" customFormat="1" ht="15.75" hidden="1" x14ac:dyDescent="0.25">
      <c r="A140" s="84" t="s">
        <v>130</v>
      </c>
      <c r="B140" s="85">
        <v>0.27262861890836199</v>
      </c>
      <c r="C140" s="85">
        <v>4.1973570991368696</v>
      </c>
      <c r="D140" s="85">
        <v>8.4712985933900899</v>
      </c>
      <c r="E140" s="85">
        <v>5.6660624680282297</v>
      </c>
      <c r="F140" s="85">
        <v>19.874094071658199</v>
      </c>
      <c r="G140" s="85">
        <v>13.010772083066</v>
      </c>
      <c r="H140" s="85">
        <v>20.608298909781201</v>
      </c>
      <c r="I140" s="85">
        <v>7.6906700099648404</v>
      </c>
      <c r="J140" s="85">
        <v>5.8609239212393103</v>
      </c>
      <c r="K140" s="85">
        <v>6.2751893172161104</v>
      </c>
      <c r="L140" s="85">
        <v>3.1689380790031598</v>
      </c>
      <c r="M140" s="85">
        <v>1.3995132899059399</v>
      </c>
      <c r="N140" s="85"/>
      <c r="O140" s="85">
        <v>1.86907321054203</v>
      </c>
      <c r="P140" s="85">
        <v>1.6351803281596999</v>
      </c>
      <c r="Q140" s="85">
        <v>100</v>
      </c>
      <c r="R140" s="92"/>
    </row>
    <row r="141" spans="1:18" s="67" customFormat="1" ht="15.75" hidden="1" x14ac:dyDescent="0.25">
      <c r="A141" s="84" t="s">
        <v>131</v>
      </c>
      <c r="B141" s="85">
        <v>0.52572072224668898</v>
      </c>
      <c r="C141" s="85">
        <v>5.6256140113147497</v>
      </c>
      <c r="D141" s="85">
        <v>10.817185541515601</v>
      </c>
      <c r="E141" s="85">
        <v>6.2470358074460499</v>
      </c>
      <c r="F141" s="85">
        <v>18.633973034316899</v>
      </c>
      <c r="G141" s="85">
        <v>12.288907144551001</v>
      </c>
      <c r="H141" s="85">
        <v>18.911971950269301</v>
      </c>
      <c r="I141" s="85">
        <v>6.9427741454656298</v>
      </c>
      <c r="J141" s="85">
        <v>6.0022781937057497</v>
      </c>
      <c r="K141" s="85">
        <v>6.0259917341373397</v>
      </c>
      <c r="L141" s="85">
        <v>3.49901758189641</v>
      </c>
      <c r="M141" s="85">
        <v>1.3664927673701699</v>
      </c>
      <c r="N141" s="85"/>
      <c r="O141" s="85">
        <v>2.1818574477455202</v>
      </c>
      <c r="P141" s="85">
        <v>0.93117991801890299</v>
      </c>
      <c r="Q141" s="85">
        <v>100</v>
      </c>
      <c r="R141" s="92"/>
    </row>
    <row r="142" spans="1:18" s="67" customFormat="1" ht="15.75" hidden="1" x14ac:dyDescent="0.25">
      <c r="A142" s="84" t="s">
        <v>132</v>
      </c>
      <c r="B142" s="85">
        <v>0.69174291819626299</v>
      </c>
      <c r="C142" s="85">
        <v>5.3823534783482199</v>
      </c>
      <c r="D142" s="85">
        <v>12.535157890891799</v>
      </c>
      <c r="E142" s="85">
        <v>6.8434606322941196</v>
      </c>
      <c r="F142" s="85">
        <v>18.744406699176299</v>
      </c>
      <c r="G142" s="85">
        <v>12.320786075648799</v>
      </c>
      <c r="H142" s="85">
        <v>18.922935729549099</v>
      </c>
      <c r="I142" s="85">
        <v>6.2357313754497499</v>
      </c>
      <c r="J142" s="85">
        <v>5.9932789070918497</v>
      </c>
      <c r="K142" s="85">
        <v>4.7835278432232</v>
      </c>
      <c r="L142" s="85">
        <v>3.3297262250470299</v>
      </c>
      <c r="M142" s="85">
        <v>1.1634065713294199</v>
      </c>
      <c r="N142" s="85"/>
      <c r="O142" s="85">
        <v>1.9065165379066</v>
      </c>
      <c r="P142" s="85">
        <v>1.1469691158475299</v>
      </c>
      <c r="Q142" s="85">
        <v>100</v>
      </c>
      <c r="R142" s="92"/>
    </row>
    <row r="143" spans="1:18" s="67" customFormat="1" ht="15.75" hidden="1" x14ac:dyDescent="0.25">
      <c r="A143" s="84" t="s">
        <v>133</v>
      </c>
      <c r="B143" s="85">
        <v>1.2821937670233901</v>
      </c>
      <c r="C143" s="85">
        <v>5.4615059749648198</v>
      </c>
      <c r="D143" s="85">
        <v>15.3553774683384</v>
      </c>
      <c r="E143" s="85">
        <v>7.68683626937867</v>
      </c>
      <c r="F143" s="85">
        <v>19.886399581436098</v>
      </c>
      <c r="G143" s="85">
        <v>13.4354209661507</v>
      </c>
      <c r="H143" s="85">
        <v>17.103668076127999</v>
      </c>
      <c r="I143" s="85">
        <v>4.9579640835281102</v>
      </c>
      <c r="J143" s="85">
        <v>4.9839533424409703</v>
      </c>
      <c r="K143" s="85">
        <v>3.63918017566687</v>
      </c>
      <c r="L143" s="85">
        <v>2.7839283790738598</v>
      </c>
      <c r="M143" s="85">
        <v>1.2789451096592801</v>
      </c>
      <c r="N143" s="85"/>
      <c r="O143" s="85">
        <v>1.2603080753072999</v>
      </c>
      <c r="P143" s="85">
        <v>0.88431873090345203</v>
      </c>
      <c r="Q143" s="85">
        <v>100</v>
      </c>
      <c r="R143" s="92"/>
    </row>
    <row r="144" spans="1:18" s="67" customFormat="1" ht="15.75" hidden="1" x14ac:dyDescent="0.25">
      <c r="A144" s="84" t="s">
        <v>134</v>
      </c>
      <c r="B144" s="85">
        <v>1.0516480752197901</v>
      </c>
      <c r="C144" s="85">
        <v>5.7695844351857097</v>
      </c>
      <c r="D144" s="85">
        <v>15.5176750861929</v>
      </c>
      <c r="E144" s="85">
        <v>8.0565754956486106</v>
      </c>
      <c r="F144" s="85">
        <v>19.230891184546799</v>
      </c>
      <c r="G144" s="85">
        <v>13.392394734783901</v>
      </c>
      <c r="H144" s="85">
        <v>17.568758759330098</v>
      </c>
      <c r="I144" s="85">
        <v>4.7843117359697498</v>
      </c>
      <c r="J144" s="85">
        <v>4.9724457634965002</v>
      </c>
      <c r="K144" s="85">
        <v>3.3386391356826799</v>
      </c>
      <c r="L144" s="85">
        <v>2.6368357970435499</v>
      </c>
      <c r="M144" s="85">
        <v>1.63613187983943</v>
      </c>
      <c r="N144" s="85"/>
      <c r="O144" s="85">
        <v>1.1309180306383699</v>
      </c>
      <c r="P144" s="85">
        <v>0.91318988642200805</v>
      </c>
      <c r="Q144" s="85">
        <v>100</v>
      </c>
      <c r="R144" s="92"/>
    </row>
    <row r="145" spans="1:18" s="67" customFormat="1" ht="15.75" hidden="1" x14ac:dyDescent="0.25">
      <c r="A145" s="84" t="s">
        <v>61</v>
      </c>
      <c r="B145" s="85">
        <v>1.3915363129894001</v>
      </c>
      <c r="C145" s="85">
        <v>6.0668640310874098</v>
      </c>
      <c r="D145" s="85">
        <v>17.020924087217399</v>
      </c>
      <c r="E145" s="85">
        <v>11.913324776040501</v>
      </c>
      <c r="F145" s="85">
        <v>18.129969324280701</v>
      </c>
      <c r="G145" s="85">
        <v>11.087272672502801</v>
      </c>
      <c r="H145" s="85">
        <v>15.755571584209299</v>
      </c>
      <c r="I145" s="85">
        <v>4.3642193590063298</v>
      </c>
      <c r="J145" s="85">
        <v>4.7713880721155499</v>
      </c>
      <c r="K145" s="85">
        <v>3.4032811137645802</v>
      </c>
      <c r="L145" s="85">
        <v>2.6513661824042201</v>
      </c>
      <c r="M145" s="85">
        <v>1.6439039329518801</v>
      </c>
      <c r="N145" s="85"/>
      <c r="O145" s="85">
        <v>1.1769903655146701</v>
      </c>
      <c r="P145" s="85">
        <v>0.62338818591527601</v>
      </c>
      <c r="Q145" s="85">
        <v>100</v>
      </c>
      <c r="R145" s="92"/>
    </row>
    <row r="146" spans="1:18" s="67" customFormat="1" ht="15.75" hidden="1" x14ac:dyDescent="0.25">
      <c r="A146" s="84" t="s">
        <v>62</v>
      </c>
      <c r="B146" s="85">
        <v>1.5763660160800801</v>
      </c>
      <c r="C146" s="85">
        <v>6.2867662922317997</v>
      </c>
      <c r="D146" s="85">
        <v>16.649030489696699</v>
      </c>
      <c r="E146" s="85">
        <v>12.389020503853599</v>
      </c>
      <c r="F146" s="85">
        <v>17.778088265812499</v>
      </c>
      <c r="G146" s="85">
        <v>10.1635746852713</v>
      </c>
      <c r="H146" s="85">
        <v>15.877490553515701</v>
      </c>
      <c r="I146" s="85">
        <v>4.2657631464857397</v>
      </c>
      <c r="J146" s="85">
        <v>5.4907754233196098</v>
      </c>
      <c r="K146" s="85">
        <v>3.88173967359032</v>
      </c>
      <c r="L146" s="85">
        <v>2.23982872018887</v>
      </c>
      <c r="M146" s="85">
        <v>1.3811694942766299</v>
      </c>
      <c r="N146" s="85"/>
      <c r="O146" s="85">
        <v>1.10255214315507</v>
      </c>
      <c r="P146" s="85">
        <v>0.91783459252212396</v>
      </c>
      <c r="Q146" s="85">
        <v>100</v>
      </c>
      <c r="R146" s="92"/>
    </row>
    <row r="147" spans="1:18" s="67" customFormat="1" ht="15.75" hidden="1" x14ac:dyDescent="0.25">
      <c r="A147" s="84" t="s">
        <v>63</v>
      </c>
      <c r="B147" s="85">
        <v>1.89862322846856</v>
      </c>
      <c r="C147" s="85">
        <v>8.0990073452215601</v>
      </c>
      <c r="D147" s="85">
        <v>15.7202767027603</v>
      </c>
      <c r="E147" s="85">
        <v>13.430409178733701</v>
      </c>
      <c r="F147" s="85">
        <v>18.4056265206227</v>
      </c>
      <c r="G147" s="85">
        <v>10.989900079558801</v>
      </c>
      <c r="H147" s="85">
        <v>14.1678208790764</v>
      </c>
      <c r="I147" s="85">
        <v>3.3807668079974902</v>
      </c>
      <c r="J147" s="85">
        <v>4.58050559319455</v>
      </c>
      <c r="K147" s="85">
        <v>3.8338473511547599</v>
      </c>
      <c r="L147" s="85">
        <v>2.13864804002211</v>
      </c>
      <c r="M147" s="85">
        <v>1.39545725111874</v>
      </c>
      <c r="N147" s="85"/>
      <c r="O147" s="85">
        <v>1.0111478618335501</v>
      </c>
      <c r="P147" s="85">
        <v>0.94796316023678895</v>
      </c>
      <c r="Q147" s="85">
        <v>100</v>
      </c>
      <c r="R147" s="92"/>
    </row>
    <row r="148" spans="1:18" s="67" customFormat="1" ht="15.75" hidden="1" x14ac:dyDescent="0.25">
      <c r="A148" s="84" t="s">
        <v>64</v>
      </c>
      <c r="B148" s="85">
        <v>2.73270208992292</v>
      </c>
      <c r="C148" s="85">
        <v>7.3441209625910702</v>
      </c>
      <c r="D148" s="85">
        <v>15.3969275868299</v>
      </c>
      <c r="E148" s="85">
        <v>13.5187197345419</v>
      </c>
      <c r="F148" s="85">
        <v>18.0092676236256</v>
      </c>
      <c r="G148" s="85">
        <v>11.4384664907464</v>
      </c>
      <c r="H148" s="85">
        <v>14.055132436428201</v>
      </c>
      <c r="I148" s="85">
        <v>3.7714291530633801</v>
      </c>
      <c r="J148" s="85">
        <v>4.4617933182520302</v>
      </c>
      <c r="K148" s="85">
        <v>4.4088645507034698</v>
      </c>
      <c r="L148" s="85">
        <v>1.51406811016309</v>
      </c>
      <c r="M148" s="85">
        <v>1.5713227865978301</v>
      </c>
      <c r="N148" s="85"/>
      <c r="O148" s="85">
        <v>0.81632445334507298</v>
      </c>
      <c r="P148" s="85">
        <v>0.96086070318921302</v>
      </c>
      <c r="Q148" s="85">
        <v>100</v>
      </c>
      <c r="R148" s="92"/>
    </row>
    <row r="149" spans="1:18" s="67" customFormat="1" ht="15.75" hidden="1" x14ac:dyDescent="0.25">
      <c r="A149" s="84" t="s">
        <v>65</v>
      </c>
      <c r="B149" s="85">
        <v>2.9724655819774699</v>
      </c>
      <c r="C149" s="85">
        <v>9.5047537492040508</v>
      </c>
      <c r="D149" s="85">
        <v>17.146981973080401</v>
      </c>
      <c r="E149" s="85">
        <v>14.017521902378</v>
      </c>
      <c r="F149" s="85">
        <v>17.2811043043571</v>
      </c>
      <c r="G149" s="85">
        <v>10.353036324645601</v>
      </c>
      <c r="H149" s="85">
        <v>13.4069267871389</v>
      </c>
      <c r="I149" s="85">
        <v>4.0295252106068302</v>
      </c>
      <c r="J149" s="85">
        <v>4.0492867546421296</v>
      </c>
      <c r="K149" s="85">
        <v>3.0246141009595302</v>
      </c>
      <c r="L149" s="85">
        <v>1.1555013942867201</v>
      </c>
      <c r="M149" s="85">
        <v>1.7276712850127001</v>
      </c>
      <c r="N149" s="85"/>
      <c r="O149" s="85">
        <v>0.67262440623879305</v>
      </c>
      <c r="P149" s="85">
        <v>0.657986225471898</v>
      </c>
      <c r="Q149" s="85">
        <v>100</v>
      </c>
      <c r="R149" s="92"/>
    </row>
    <row r="150" spans="1:18" s="67" customFormat="1" ht="15.75" hidden="1" x14ac:dyDescent="0.25">
      <c r="A150" s="84" t="s">
        <v>66</v>
      </c>
      <c r="B150" s="85">
        <v>3.24200189710074</v>
      </c>
      <c r="C150" s="85">
        <v>10.2523751744616</v>
      </c>
      <c r="D150" s="85">
        <v>16.652811030099699</v>
      </c>
      <c r="E150" s="85">
        <v>14.686902407841901</v>
      </c>
      <c r="F150" s="85">
        <v>18.242121279870101</v>
      </c>
      <c r="G150" s="85">
        <v>10.5098078371532</v>
      </c>
      <c r="H150" s="85">
        <v>11.859484309848201</v>
      </c>
      <c r="I150" s="85">
        <v>4.3379357199757802</v>
      </c>
      <c r="J150" s="85">
        <v>3.7566501629032198</v>
      </c>
      <c r="K150" s="85">
        <v>2.50530168025821</v>
      </c>
      <c r="L150" s="85">
        <v>1.1868817871817601</v>
      </c>
      <c r="M150" s="85">
        <v>1.35770767718031</v>
      </c>
      <c r="N150" s="85"/>
      <c r="O150" s="85">
        <v>0.59474325107498704</v>
      </c>
      <c r="P150" s="85">
        <v>0.81527578505023801</v>
      </c>
      <c r="Q150" s="85">
        <v>100</v>
      </c>
      <c r="R150" s="92"/>
    </row>
    <row r="151" spans="1:18" s="67" customFormat="1" ht="15.75" hidden="1" x14ac:dyDescent="0.25">
      <c r="A151" s="84" t="s">
        <v>67</v>
      </c>
      <c r="B151" s="85">
        <v>4.2776005933258601</v>
      </c>
      <c r="C151" s="85">
        <v>11.435658806648201</v>
      </c>
      <c r="D151" s="85">
        <v>16.592016823808901</v>
      </c>
      <c r="E151" s="85">
        <v>15.9671269589532</v>
      </c>
      <c r="F151" s="85">
        <v>18.9099380144885</v>
      </c>
      <c r="G151" s="85">
        <v>10.2129892663015</v>
      </c>
      <c r="H151" s="85">
        <v>10.271469817645199</v>
      </c>
      <c r="I151" s="85">
        <v>3.3550795780880001</v>
      </c>
      <c r="J151" s="85">
        <v>2.8953682241470502</v>
      </c>
      <c r="K151" s="85">
        <v>2.5317043982409402</v>
      </c>
      <c r="L151" s="85">
        <v>0.97848419185493696</v>
      </c>
      <c r="M151" s="85">
        <v>1.2964479842606</v>
      </c>
      <c r="N151" s="85"/>
      <c r="O151" s="85">
        <v>0.54452751781042597</v>
      </c>
      <c r="P151" s="85">
        <v>0.73158782442666803</v>
      </c>
      <c r="Q151" s="85">
        <v>100</v>
      </c>
      <c r="R151" s="92"/>
    </row>
    <row r="152" spans="1:18" s="67" customFormat="1" ht="15.75" hidden="1" x14ac:dyDescent="0.25">
      <c r="A152" s="84" t="s">
        <v>68</v>
      </c>
      <c r="B152" s="85">
        <v>5.1141145601267404</v>
      </c>
      <c r="C152" s="85">
        <v>11.2926382494183</v>
      </c>
      <c r="D152" s="85">
        <v>15.6177611710846</v>
      </c>
      <c r="E152" s="85">
        <v>18.003236220657101</v>
      </c>
      <c r="F152" s="85">
        <v>17.484450767495002</v>
      </c>
      <c r="G152" s="85">
        <v>9.9939809422561297</v>
      </c>
      <c r="H152" s="85">
        <v>9.7852681607479308</v>
      </c>
      <c r="I152" s="85">
        <v>3.5720892905068302</v>
      </c>
      <c r="J152" s="85">
        <v>2.4248204053874498</v>
      </c>
      <c r="K152" s="85">
        <v>2.6382233617609998</v>
      </c>
      <c r="L152" s="85">
        <v>1.1709803247164401</v>
      </c>
      <c r="M152" s="85">
        <v>1.49486295569609</v>
      </c>
      <c r="N152" s="85"/>
      <c r="O152" s="85">
        <v>0.57532811681662199</v>
      </c>
      <c r="P152" s="85">
        <v>0.832245473329842</v>
      </c>
      <c r="Q152" s="85">
        <v>100</v>
      </c>
      <c r="R152" s="92"/>
    </row>
    <row r="153" spans="1:18" s="67" customFormat="1" ht="15.75" hidden="1" x14ac:dyDescent="0.25">
      <c r="A153" s="84" t="s">
        <v>69</v>
      </c>
      <c r="B153" s="85">
        <v>6.2530172523312304</v>
      </c>
      <c r="C153" s="85">
        <v>11.9555787861299</v>
      </c>
      <c r="D153" s="85">
        <v>16.563580993034499</v>
      </c>
      <c r="E153" s="85">
        <v>17.529101739026299</v>
      </c>
      <c r="F153" s="85">
        <v>18.0000653359903</v>
      </c>
      <c r="G153" s="85">
        <v>10.121996813055601</v>
      </c>
      <c r="H153" s="85">
        <v>8.3599214516205098</v>
      </c>
      <c r="I153" s="85">
        <v>3.15246153343569</v>
      </c>
      <c r="J153" s="85">
        <v>2.30527152548648</v>
      </c>
      <c r="K153" s="85">
        <v>2.2954711269369401</v>
      </c>
      <c r="L153" s="85">
        <v>0.96043905785501904</v>
      </c>
      <c r="M153" s="85">
        <v>1.43557689864573</v>
      </c>
      <c r="N153" s="85"/>
      <c r="O153" s="85">
        <v>0.51960261198770197</v>
      </c>
      <c r="P153" s="85">
        <v>0.54791487446415399</v>
      </c>
      <c r="Q153" s="85">
        <v>100</v>
      </c>
      <c r="R153" s="92"/>
    </row>
    <row r="154" spans="1:18" s="67" customFormat="1" ht="15.75" hidden="1" x14ac:dyDescent="0.25">
      <c r="A154" s="84" t="s">
        <v>70</v>
      </c>
      <c r="B154" s="85">
        <v>8.8567383508840791</v>
      </c>
      <c r="C154" s="85">
        <v>9.8775408972066892</v>
      </c>
      <c r="D154" s="85">
        <v>17.714716793948401</v>
      </c>
      <c r="E154" s="85">
        <v>19.108580404476701</v>
      </c>
      <c r="F154" s="85">
        <v>16.310725763948501</v>
      </c>
      <c r="G154" s="85">
        <v>9.9494662436574508</v>
      </c>
      <c r="H154" s="85">
        <v>7.6534355720441898</v>
      </c>
      <c r="I154" s="85">
        <v>2.7933076358675999</v>
      </c>
      <c r="J154" s="85">
        <v>1.84711730238614</v>
      </c>
      <c r="K154" s="85">
        <v>2.5779449605754001</v>
      </c>
      <c r="L154" s="85">
        <v>0.94143664679074501</v>
      </c>
      <c r="M154" s="85">
        <v>1.17312720245538</v>
      </c>
      <c r="N154" s="85"/>
      <c r="O154" s="94">
        <v>0.48838963696301402</v>
      </c>
      <c r="P154" s="85">
        <v>0.70747258879576702</v>
      </c>
      <c r="Q154" s="85">
        <v>100</v>
      </c>
      <c r="R154" s="92"/>
    </row>
    <row r="155" spans="1:18" s="67" customFormat="1" ht="15.75" hidden="1" x14ac:dyDescent="0.2">
      <c r="A155" s="95" t="s">
        <v>71</v>
      </c>
      <c r="B155" s="96">
        <v>9.4942593353369809</v>
      </c>
      <c r="C155" s="96">
        <v>10.7436557186822</v>
      </c>
      <c r="D155" s="96">
        <v>17.9423699251155</v>
      </c>
      <c r="E155" s="96">
        <v>19.848537265670601</v>
      </c>
      <c r="F155" s="96">
        <v>15.152940243752999</v>
      </c>
      <c r="G155" s="96">
        <v>9.4985837531622295</v>
      </c>
      <c r="H155" s="96">
        <v>7.2671841553330898</v>
      </c>
      <c r="I155" s="96">
        <v>2.84438582455837</v>
      </c>
      <c r="J155" s="96">
        <v>1.7128298269512101</v>
      </c>
      <c r="K155" s="96">
        <v>2.33194231226621</v>
      </c>
      <c r="L155" s="96">
        <v>0.77262931811138302</v>
      </c>
      <c r="M155" s="96">
        <v>1.27804565143751</v>
      </c>
      <c r="N155" s="96"/>
      <c r="O155" s="94">
        <v>0.394062574325931</v>
      </c>
      <c r="P155" s="96">
        <v>0.718574095295754</v>
      </c>
      <c r="Q155" s="96">
        <v>100</v>
      </c>
      <c r="R155" s="92"/>
    </row>
    <row r="156" spans="1:18" s="67" customFormat="1" ht="15.75" hidden="1" x14ac:dyDescent="0.2">
      <c r="A156" s="97" t="s">
        <v>72</v>
      </c>
      <c r="B156" s="98">
        <v>10.2668858253128</v>
      </c>
      <c r="C156" s="98">
        <v>11.116283930793999</v>
      </c>
      <c r="D156" s="98">
        <v>17.590094155875001</v>
      </c>
      <c r="E156" s="98">
        <v>19.832828191656098</v>
      </c>
      <c r="F156" s="98">
        <v>14.405801370058199</v>
      </c>
      <c r="G156" s="98">
        <v>8.8984902756268305</v>
      </c>
      <c r="H156" s="98">
        <v>7.6015904837008703</v>
      </c>
      <c r="I156" s="98">
        <v>2.9593543054222802</v>
      </c>
      <c r="J156" s="98">
        <v>1.7610283987800599</v>
      </c>
      <c r="K156" s="98">
        <v>2.1410722938499398</v>
      </c>
      <c r="L156" s="98">
        <v>1.03395692202449</v>
      </c>
      <c r="M156" s="98">
        <v>1.04440812913892</v>
      </c>
      <c r="N156" s="98"/>
      <c r="O156" s="99">
        <v>0.49381953615642599</v>
      </c>
      <c r="P156" s="98">
        <v>0.85438618160397495</v>
      </c>
      <c r="Q156" s="98">
        <v>100</v>
      </c>
      <c r="R156" s="100"/>
    </row>
    <row r="157" spans="1:18" s="67" customFormat="1" ht="15.75" hidden="1" x14ac:dyDescent="0.2">
      <c r="A157" s="95" t="s">
        <v>73</v>
      </c>
      <c r="B157" s="96">
        <v>14.3621497529252</v>
      </c>
      <c r="C157" s="96">
        <v>10.701975252124001</v>
      </c>
      <c r="D157" s="96">
        <v>19.079966069288702</v>
      </c>
      <c r="E157" s="96">
        <v>17.180620447292899</v>
      </c>
      <c r="F157" s="96">
        <v>13.8934144797964</v>
      </c>
      <c r="G157" s="96">
        <v>8.1277181596628498</v>
      </c>
      <c r="H157" s="96">
        <v>7.1791393448141196</v>
      </c>
      <c r="I157" s="96">
        <v>2.9675907848496701</v>
      </c>
      <c r="J157" s="96">
        <v>1.7448397043180901</v>
      </c>
      <c r="K157" s="96">
        <v>1.4829538569255001</v>
      </c>
      <c r="L157" s="96">
        <v>0.90061129138671603</v>
      </c>
      <c r="M157" s="96">
        <v>1.3259233327498701</v>
      </c>
      <c r="N157" s="96"/>
      <c r="O157" s="101">
        <v>0.41588684377061802</v>
      </c>
      <c r="P157" s="96">
        <v>0.637210680095329</v>
      </c>
      <c r="Q157" s="96">
        <v>100</v>
      </c>
      <c r="R157" s="100"/>
    </row>
    <row r="158" spans="1:18" s="67" customFormat="1" ht="16.5" hidden="1" thickBot="1" x14ac:dyDescent="0.25">
      <c r="A158" s="102" t="s">
        <v>74</v>
      </c>
      <c r="B158" s="103">
        <v>14.2335232014994</v>
      </c>
      <c r="C158" s="103">
        <v>11.2731173033839</v>
      </c>
      <c r="D158" s="103">
        <v>18.8469169607427</v>
      </c>
      <c r="E158" s="103">
        <v>17.693980349377</v>
      </c>
      <c r="F158" s="103">
        <v>14.3878215922569</v>
      </c>
      <c r="G158" s="103">
        <v>8.2105779508880907</v>
      </c>
      <c r="H158" s="103">
        <v>6.64837538254287</v>
      </c>
      <c r="I158" s="103">
        <v>2.80317894952631</v>
      </c>
      <c r="J158" s="103">
        <v>1.50235016765994</v>
      </c>
      <c r="K158" s="103">
        <v>1.4796538444642899</v>
      </c>
      <c r="L158" s="103">
        <v>0.80700071749666902</v>
      </c>
      <c r="M158" s="103">
        <v>0.87252719898086195</v>
      </c>
      <c r="N158" s="103"/>
      <c r="O158" s="104">
        <v>0.48247990277188002</v>
      </c>
      <c r="P158" s="103">
        <v>0.75849647840920698</v>
      </c>
      <c r="Q158" s="103">
        <v>100</v>
      </c>
      <c r="R158" s="100"/>
    </row>
    <row r="159" spans="1:18" s="67" customFormat="1" ht="15" hidden="1" x14ac:dyDescent="0.2">
      <c r="A159" s="105" t="s">
        <v>136</v>
      </c>
      <c r="B159" s="91"/>
      <c r="C159" s="91"/>
      <c r="D159" s="91"/>
      <c r="E159" s="91"/>
      <c r="F159" s="91"/>
      <c r="G159" s="91"/>
      <c r="H159" s="91"/>
      <c r="I159" s="91"/>
      <c r="J159" s="91"/>
      <c r="K159" s="91"/>
      <c r="L159" s="91"/>
      <c r="M159" s="91"/>
      <c r="N159" s="91"/>
      <c r="O159" s="91"/>
      <c r="P159" s="91"/>
      <c r="Q159" s="91"/>
      <c r="R159" s="92"/>
    </row>
    <row r="160" spans="1:18" s="67" customFormat="1" hidden="1" x14ac:dyDescent="0.2">
      <c r="A160" s="106" t="s">
        <v>137</v>
      </c>
      <c r="B160" s="74"/>
      <c r="C160" s="74"/>
      <c r="D160" s="74"/>
      <c r="E160" s="74"/>
      <c r="F160" s="74"/>
      <c r="G160" s="74"/>
      <c r="H160" s="74"/>
      <c r="I160" s="74"/>
      <c r="J160" s="74"/>
      <c r="K160" s="74"/>
      <c r="L160" s="74"/>
      <c r="M160" s="74"/>
      <c r="N160" s="74"/>
      <c r="O160" s="74"/>
      <c r="P160" s="74"/>
      <c r="Q160" s="69" t="s">
        <v>138</v>
      </c>
      <c r="R160" s="74"/>
    </row>
    <row r="161" spans="1:18" s="67" customFormat="1" hidden="1" x14ac:dyDescent="0.2">
      <c r="A161" s="107" t="s">
        <v>144</v>
      </c>
      <c r="B161" s="74"/>
      <c r="C161" s="74"/>
      <c r="D161" s="74"/>
      <c r="E161" s="74"/>
      <c r="F161" s="74"/>
      <c r="G161" s="74"/>
      <c r="H161" s="74"/>
      <c r="I161" s="74"/>
      <c r="J161" s="74"/>
      <c r="K161" s="74"/>
      <c r="L161" s="74"/>
      <c r="M161" s="74"/>
      <c r="N161" s="74"/>
      <c r="O161" s="74"/>
      <c r="P161" s="74"/>
      <c r="Q161" s="69" t="s">
        <v>139</v>
      </c>
      <c r="R161" s="74"/>
    </row>
    <row r="162" spans="1:18" s="67" customFormat="1" ht="15" hidden="1" x14ac:dyDescent="0.2">
      <c r="A162" s="108" t="s">
        <v>59</v>
      </c>
      <c r="B162" s="109"/>
      <c r="C162" s="109"/>
      <c r="D162" s="109"/>
      <c r="E162" s="109"/>
      <c r="F162" s="69"/>
      <c r="G162" s="69"/>
      <c r="H162" s="69"/>
      <c r="I162" s="69"/>
      <c r="J162" s="69"/>
      <c r="K162" s="72"/>
      <c r="L162" s="69"/>
      <c r="M162" s="69"/>
      <c r="N162" s="69"/>
      <c r="O162" s="69"/>
      <c r="P162" s="69"/>
      <c r="Q162" s="69"/>
      <c r="R162" s="72"/>
    </row>
    <row r="163" spans="1:18" s="67" customFormat="1" ht="15" hidden="1" x14ac:dyDescent="0.2">
      <c r="A163" s="68" t="s">
        <v>140</v>
      </c>
      <c r="B163" s="74"/>
      <c r="C163" s="74"/>
      <c r="D163" s="74"/>
      <c r="E163" s="74"/>
      <c r="F163" s="74"/>
      <c r="G163" s="74"/>
      <c r="H163" s="74"/>
      <c r="I163" s="74"/>
      <c r="J163" s="74"/>
      <c r="K163" s="74"/>
      <c r="L163" s="74"/>
      <c r="M163" s="74"/>
      <c r="N163" s="74"/>
      <c r="O163" s="74"/>
      <c r="P163" s="74"/>
      <c r="Q163" s="74"/>
      <c r="R163" s="74"/>
    </row>
    <row r="164" spans="1:18" s="67" customFormat="1" ht="15" hidden="1" x14ac:dyDescent="0.2">
      <c r="A164" s="110" t="s">
        <v>141</v>
      </c>
      <c r="B164" s="74"/>
      <c r="C164" s="74"/>
      <c r="D164" s="74"/>
      <c r="E164" s="74"/>
      <c r="F164" s="74"/>
      <c r="G164" s="74"/>
      <c r="H164" s="74"/>
      <c r="I164" s="74"/>
      <c r="J164" s="74"/>
      <c r="K164" s="74"/>
      <c r="L164" s="74"/>
      <c r="M164" s="74"/>
      <c r="N164" s="74"/>
      <c r="O164" s="74"/>
      <c r="P164" s="74"/>
      <c r="Q164" s="74"/>
      <c r="R164" s="74"/>
    </row>
    <row r="165" spans="1:18" s="67" customFormat="1" hidden="1" x14ac:dyDescent="0.2"/>
    <row r="166" spans="1:18" s="67" customFormat="1" hidden="1" x14ac:dyDescent="0.2"/>
    <row r="167" spans="1:18" s="67" customFormat="1" x14ac:dyDescent="0.2"/>
    <row r="168" spans="1:18" x14ac:dyDescent="0.2">
      <c r="A168" s="55"/>
      <c r="B168" s="55"/>
      <c r="C168" s="61"/>
      <c r="D168" s="62"/>
      <c r="E168" s="61"/>
      <c r="F168" s="61"/>
      <c r="G168" s="61"/>
      <c r="H168" s="61"/>
      <c r="I168" s="55"/>
      <c r="J168" s="55"/>
      <c r="K168" s="55"/>
      <c r="L168" s="55"/>
      <c r="M168" s="55"/>
      <c r="N168" s="55"/>
      <c r="O168" s="55"/>
      <c r="P168" s="55"/>
      <c r="Q168" s="55"/>
      <c r="R168" s="55"/>
    </row>
    <row r="169" spans="1:18" x14ac:dyDescent="0.2">
      <c r="A169" s="55"/>
      <c r="B169" s="56"/>
      <c r="C169" s="60"/>
      <c r="D169" s="60"/>
      <c r="E169" s="60"/>
      <c r="F169" s="60"/>
      <c r="G169" s="60"/>
      <c r="H169" s="60"/>
      <c r="I169" s="55"/>
      <c r="J169" s="55"/>
      <c r="K169" s="55"/>
      <c r="L169" s="55"/>
      <c r="M169" s="55"/>
      <c r="N169" s="55"/>
      <c r="O169" s="55"/>
      <c r="P169" s="55"/>
      <c r="Q169" s="55"/>
      <c r="R169" s="55"/>
    </row>
    <row r="170" spans="1:18" x14ac:dyDescent="0.2">
      <c r="B170" s="56"/>
      <c r="C170" s="60"/>
      <c r="D170" s="60"/>
      <c r="E170" s="60"/>
      <c r="F170" s="60"/>
      <c r="G170" s="60"/>
      <c r="H170" s="60"/>
    </row>
    <row r="171" spans="1:18" x14ac:dyDescent="0.2">
      <c r="B171" s="56"/>
      <c r="C171" s="60"/>
      <c r="D171" s="60"/>
      <c r="E171" s="60"/>
      <c r="F171" s="60"/>
      <c r="G171" s="60"/>
      <c r="H171" s="60"/>
    </row>
    <row r="172" spans="1:18" x14ac:dyDescent="0.2">
      <c r="B172" s="56"/>
      <c r="C172" s="60"/>
      <c r="D172" s="60"/>
      <c r="E172" s="60"/>
      <c r="F172" s="60"/>
      <c r="G172" s="60"/>
      <c r="H172" s="60"/>
    </row>
    <row r="173" spans="1:18" x14ac:dyDescent="0.2">
      <c r="B173" s="56"/>
      <c r="C173" s="60"/>
      <c r="D173" s="60"/>
      <c r="E173" s="60"/>
      <c r="F173" s="60"/>
      <c r="G173" s="60"/>
      <c r="H173" s="60"/>
    </row>
    <row r="174" spans="1:18" x14ac:dyDescent="0.2">
      <c r="B174" s="56"/>
      <c r="C174" s="60"/>
      <c r="D174" s="60"/>
      <c r="E174" s="60"/>
      <c r="F174" s="60"/>
      <c r="G174" s="60"/>
      <c r="H174" s="60"/>
    </row>
    <row r="175" spans="1:18" x14ac:dyDescent="0.2">
      <c r="B175" s="56"/>
      <c r="C175" s="60"/>
      <c r="D175" s="60"/>
      <c r="E175" s="60"/>
      <c r="F175" s="60"/>
      <c r="G175" s="60"/>
      <c r="H175" s="60"/>
    </row>
    <row r="176" spans="1:18" x14ac:dyDescent="0.2">
      <c r="B176" s="56"/>
      <c r="C176" s="60"/>
      <c r="D176" s="60"/>
      <c r="E176" s="60"/>
      <c r="F176" s="60"/>
      <c r="G176" s="60"/>
      <c r="H176" s="60"/>
    </row>
    <row r="177" spans="2:28" x14ac:dyDescent="0.2">
      <c r="B177" s="56"/>
      <c r="C177" s="60"/>
      <c r="D177" s="60"/>
      <c r="E177" s="60"/>
      <c r="F177" s="60"/>
      <c r="G177" s="60"/>
      <c r="H177" s="60"/>
    </row>
    <row r="178" spans="2:28" x14ac:dyDescent="0.2">
      <c r="B178" s="56"/>
      <c r="C178" s="60"/>
      <c r="D178" s="60"/>
      <c r="E178" s="60"/>
      <c r="F178" s="60"/>
      <c r="G178" s="60"/>
      <c r="H178" s="60"/>
    </row>
    <row r="179" spans="2:28" x14ac:dyDescent="0.2">
      <c r="B179" s="56"/>
      <c r="C179" s="60"/>
      <c r="D179" s="60"/>
      <c r="E179" s="60"/>
      <c r="F179" s="60"/>
      <c r="G179" s="60"/>
      <c r="H179" s="60"/>
    </row>
    <row r="180" spans="2:28" x14ac:dyDescent="0.2">
      <c r="B180" s="56"/>
      <c r="C180" s="60"/>
      <c r="D180" s="60"/>
      <c r="E180" s="60"/>
      <c r="F180" s="60"/>
      <c r="G180" s="60"/>
      <c r="H180" s="60"/>
    </row>
    <row r="181" spans="2:28" x14ac:dyDescent="0.2">
      <c r="B181" s="55"/>
      <c r="C181" s="59"/>
      <c r="D181" s="55"/>
      <c r="E181" s="55"/>
      <c r="F181" s="55"/>
      <c r="G181" s="55"/>
      <c r="H181" s="55"/>
      <c r="I181" s="55"/>
    </row>
    <row r="182" spans="2:28" x14ac:dyDescent="0.2">
      <c r="B182" s="55"/>
      <c r="C182" s="59"/>
      <c r="D182" s="55"/>
      <c r="E182" s="55"/>
      <c r="F182" s="55"/>
      <c r="G182" s="55"/>
      <c r="H182" s="55"/>
      <c r="I182" s="55"/>
    </row>
    <row r="183" spans="2:28" x14ac:dyDescent="0.2">
      <c r="B183" s="55"/>
      <c r="C183" s="59"/>
      <c r="D183" s="55"/>
      <c r="E183" s="55"/>
      <c r="F183" s="55"/>
      <c r="G183" s="55"/>
      <c r="H183" s="55"/>
      <c r="I183" s="55"/>
    </row>
    <row r="191" spans="2:28" x14ac:dyDescent="0.2">
      <c r="P191" s="123"/>
      <c r="Q191" s="120"/>
      <c r="R191" s="120"/>
      <c r="S191" s="120"/>
      <c r="T191" s="120"/>
      <c r="U191" s="120"/>
      <c r="V191" s="120"/>
      <c r="W191" s="120"/>
      <c r="X191" s="120"/>
      <c r="Y191" s="120"/>
      <c r="Z191" s="120"/>
      <c r="AA191" s="120"/>
      <c r="AB191" s="120"/>
    </row>
    <row r="192" spans="2:28" x14ac:dyDescent="0.2">
      <c r="P192" s="123"/>
      <c r="Q192" s="120"/>
      <c r="R192" s="120"/>
      <c r="S192" s="120"/>
      <c r="T192" s="120"/>
      <c r="U192" s="120"/>
      <c r="V192" s="120"/>
      <c r="W192" s="120"/>
      <c r="X192" s="120"/>
      <c r="Y192" s="120"/>
      <c r="Z192" s="120"/>
      <c r="AA192" s="120"/>
      <c r="AB192" s="120"/>
    </row>
    <row r="193" spans="16:28" x14ac:dyDescent="0.2">
      <c r="P193" s="123"/>
      <c r="Q193" s="120"/>
      <c r="R193" s="120"/>
      <c r="S193" s="120"/>
      <c r="T193" s="120"/>
      <c r="U193" s="120"/>
      <c r="V193" s="120"/>
      <c r="W193" s="120"/>
      <c r="X193" s="120"/>
      <c r="Y193" s="120"/>
      <c r="Z193" s="120"/>
      <c r="AA193" s="120"/>
      <c r="AB193" s="120"/>
    </row>
    <row r="194" spans="16:28" x14ac:dyDescent="0.2">
      <c r="P194" s="123"/>
      <c r="Q194" s="120"/>
      <c r="R194" s="120"/>
      <c r="S194" s="120"/>
      <c r="T194" s="120"/>
      <c r="U194" s="120"/>
      <c r="V194" s="120"/>
      <c r="W194" s="120"/>
      <c r="X194" s="120"/>
      <c r="Y194" s="120"/>
      <c r="Z194" s="120"/>
      <c r="AA194" s="120"/>
      <c r="AB194" s="120"/>
    </row>
    <row r="195" spans="16:28" x14ac:dyDescent="0.2">
      <c r="P195" s="123"/>
      <c r="Q195" s="120"/>
      <c r="R195" s="120"/>
      <c r="S195" s="120"/>
      <c r="T195" s="120"/>
      <c r="U195" s="120"/>
      <c r="V195" s="120"/>
      <c r="W195" s="120"/>
      <c r="X195" s="120"/>
      <c r="Y195" s="120"/>
      <c r="Z195" s="120"/>
      <c r="AA195" s="120"/>
      <c r="AB195" s="120"/>
    </row>
    <row r="196" spans="16:28" x14ac:dyDescent="0.2">
      <c r="P196" s="123"/>
      <c r="Q196" s="120"/>
      <c r="R196" s="120"/>
      <c r="S196" s="120"/>
      <c r="T196" s="120"/>
      <c r="U196" s="120"/>
      <c r="V196" s="120"/>
      <c r="W196" s="120"/>
      <c r="X196" s="120"/>
      <c r="Y196" s="120"/>
      <c r="Z196" s="120"/>
      <c r="AA196" s="120"/>
      <c r="AB196" s="120"/>
    </row>
    <row r="197" spans="16:28" x14ac:dyDescent="0.2">
      <c r="P197" s="123"/>
      <c r="Q197" s="120"/>
      <c r="R197" s="120"/>
      <c r="S197" s="120"/>
      <c r="T197" s="120"/>
      <c r="U197" s="120"/>
      <c r="V197" s="120"/>
      <c r="W197" s="120"/>
      <c r="X197" s="120"/>
      <c r="Y197" s="120"/>
      <c r="Z197" s="120"/>
      <c r="AA197" s="120"/>
      <c r="AB197" s="120"/>
    </row>
    <row r="198" spans="16:28" x14ac:dyDescent="0.2">
      <c r="P198" s="123"/>
      <c r="Q198" s="120"/>
      <c r="R198" s="120"/>
      <c r="S198" s="120"/>
      <c r="T198" s="120"/>
      <c r="U198" s="120"/>
      <c r="V198" s="120"/>
      <c r="W198" s="120"/>
      <c r="X198" s="120"/>
      <c r="Y198" s="120"/>
      <c r="Z198" s="120"/>
      <c r="AA198" s="120"/>
      <c r="AB198" s="120"/>
    </row>
    <row r="199" spans="16:28" x14ac:dyDescent="0.2">
      <c r="Q199" s="120"/>
      <c r="R199" s="120"/>
      <c r="S199" s="120"/>
      <c r="T199" s="120"/>
      <c r="U199" s="120"/>
      <c r="V199" s="120"/>
      <c r="W199" s="120"/>
      <c r="X199" s="120"/>
      <c r="Y199" s="120"/>
      <c r="Z199" s="120"/>
      <c r="AA199" s="120"/>
      <c r="AB199" s="120"/>
    </row>
    <row r="200" spans="16:28" x14ac:dyDescent="0.2">
      <c r="P200" s="2"/>
      <c r="Q200" s="2"/>
      <c r="R200" s="2"/>
      <c r="S200" s="2"/>
      <c r="T200" s="2"/>
      <c r="U200" s="2"/>
    </row>
    <row r="201" spans="16:28" x14ac:dyDescent="0.2">
      <c r="P201" s="2"/>
      <c r="Q201" s="2"/>
      <c r="R201" s="2"/>
      <c r="S201" s="2"/>
      <c r="T201" s="2"/>
      <c r="U201" s="2"/>
    </row>
    <row r="214" spans="16:34" x14ac:dyDescent="0.2">
      <c r="P214" s="113" t="s">
        <v>153</v>
      </c>
    </row>
    <row r="215" spans="16:34" x14ac:dyDescent="0.2">
      <c r="P215" s="120"/>
      <c r="Q215" s="121">
        <v>2001</v>
      </c>
      <c r="R215" s="121">
        <v>2002</v>
      </c>
      <c r="S215" s="121">
        <v>2003</v>
      </c>
      <c r="T215" s="121">
        <v>2004</v>
      </c>
      <c r="U215" s="121">
        <v>2005</v>
      </c>
      <c r="V215" s="122">
        <v>2006</v>
      </c>
      <c r="W215" s="122">
        <v>2007</v>
      </c>
      <c r="X215" s="122">
        <v>2008</v>
      </c>
      <c r="Y215" s="122">
        <v>2009</v>
      </c>
      <c r="Z215" s="122">
        <v>2010</v>
      </c>
      <c r="AA215" s="122">
        <v>2011</v>
      </c>
      <c r="AB215" s="122">
        <v>2012</v>
      </c>
      <c r="AC215" s="122">
        <v>2013</v>
      </c>
      <c r="AD215" s="122">
        <v>2014</v>
      </c>
      <c r="AE215" s="122">
        <v>2015</v>
      </c>
      <c r="AF215" s="122">
        <v>2016</v>
      </c>
      <c r="AG215" s="122">
        <v>2017</v>
      </c>
      <c r="AH215" s="122">
        <v>2018</v>
      </c>
    </row>
    <row r="216" spans="16:34" ht="22.5" x14ac:dyDescent="0.2">
      <c r="P216" s="123" t="s">
        <v>149</v>
      </c>
      <c r="Q216" s="200">
        <f t="shared" ref="Q216:AH216" si="18">SUM(B24:B26)</f>
        <v>7.4477945192691061E-2</v>
      </c>
      <c r="R216" s="200">
        <f t="shared" si="18"/>
        <v>0.2963594637639359</v>
      </c>
      <c r="S216" s="200">
        <f t="shared" si="18"/>
        <v>0.64661677087472202</v>
      </c>
      <c r="T216" s="200">
        <f t="shared" si="18"/>
        <v>0.95927626212577788</v>
      </c>
      <c r="U216" s="200">
        <f t="shared" si="18"/>
        <v>1.2279419911003662</v>
      </c>
      <c r="V216" s="200">
        <f t="shared" si="18"/>
        <v>1.5941591544182592</v>
      </c>
      <c r="W216" s="200">
        <f t="shared" si="18"/>
        <v>2.0195154089943546</v>
      </c>
      <c r="X216" s="200">
        <f t="shared" si="18"/>
        <v>2.7151331258869056</v>
      </c>
      <c r="Y216" s="200">
        <f t="shared" si="18"/>
        <v>4.1608314013398022</v>
      </c>
      <c r="Z216" s="200">
        <f t="shared" si="18"/>
        <v>6.0114755218142255</v>
      </c>
      <c r="AA216" s="200">
        <f t="shared" si="18"/>
        <v>8.1200008479127206</v>
      </c>
      <c r="AB216" s="200">
        <f t="shared" si="18"/>
        <v>10.821747559219824</v>
      </c>
      <c r="AC216" s="200">
        <f t="shared" si="18"/>
        <v>14.738166989986501</v>
      </c>
      <c r="AD216" s="200">
        <f t="shared" si="18"/>
        <v>19.567179045641403</v>
      </c>
      <c r="AE216" s="200">
        <f t="shared" si="18"/>
        <v>24.619047320706954</v>
      </c>
      <c r="AF216" s="200">
        <f t="shared" si="18"/>
        <v>29.740133558231975</v>
      </c>
      <c r="AG216" s="200">
        <f t="shared" si="18"/>
        <v>34.294166045992938</v>
      </c>
      <c r="AH216" s="200">
        <f t="shared" si="18"/>
        <v>37.709255177074446</v>
      </c>
    </row>
    <row r="217" spans="16:34" ht="22.5" x14ac:dyDescent="0.2">
      <c r="P217" s="123" t="s">
        <v>150</v>
      </c>
      <c r="Q217" s="200">
        <f t="shared" ref="Q217:AH217" si="19">SUM(B27:B29)</f>
        <v>2.6028597674163181</v>
      </c>
      <c r="R217" s="200">
        <f t="shared" si="19"/>
        <v>5.7836746466685849</v>
      </c>
      <c r="S217" s="200">
        <f t="shared" si="19"/>
        <v>9.1803530518706538</v>
      </c>
      <c r="T217" s="200">
        <f t="shared" si="19"/>
        <v>12.495582090299669</v>
      </c>
      <c r="U217" s="200">
        <f t="shared" si="19"/>
        <v>15.555801754777161</v>
      </c>
      <c r="V217" s="200">
        <f t="shared" si="19"/>
        <v>18.186479946550719</v>
      </c>
      <c r="W217" s="200">
        <f t="shared" si="19"/>
        <v>20.870128247361787</v>
      </c>
      <c r="X217" s="200">
        <f t="shared" si="19"/>
        <v>23.627577986079984</v>
      </c>
      <c r="Y217" s="200">
        <f t="shared" si="19"/>
        <v>26.461247537847868</v>
      </c>
      <c r="Z217" s="200">
        <f t="shared" si="19"/>
        <v>29.262181431406347</v>
      </c>
      <c r="AA217" s="200">
        <f t="shared" si="19"/>
        <v>31.894546154715805</v>
      </c>
      <c r="AB217" s="200">
        <f t="shared" si="19"/>
        <v>34.319535431244617</v>
      </c>
      <c r="AC217" s="200">
        <f t="shared" si="19"/>
        <v>35.976808934579587</v>
      </c>
      <c r="AD217" s="200">
        <f t="shared" si="19"/>
        <v>36.424405108595643</v>
      </c>
      <c r="AE217" s="200">
        <f t="shared" si="19"/>
        <v>36.272901747769076</v>
      </c>
      <c r="AF217" s="200">
        <f t="shared" si="19"/>
        <v>35.725141959051349</v>
      </c>
      <c r="AG217" s="200">
        <f t="shared" si="19"/>
        <v>35.140339947806552</v>
      </c>
      <c r="AH217" s="200">
        <f t="shared" si="19"/>
        <v>34.890223495148753</v>
      </c>
    </row>
    <row r="218" spans="16:34" ht="22.5" x14ac:dyDescent="0.2">
      <c r="P218" s="123" t="s">
        <v>151</v>
      </c>
      <c r="Q218" s="200">
        <f t="shared" ref="Q218:AH218" si="20">SUM(B30:B32)</f>
        <v>4.1513202041025803</v>
      </c>
      <c r="R218" s="200">
        <f t="shared" si="20"/>
        <v>9.4300798836232396</v>
      </c>
      <c r="S218" s="200">
        <f t="shared" si="20"/>
        <v>13.95289982979105</v>
      </c>
      <c r="T218" s="200">
        <f t="shared" si="20"/>
        <v>17.799096098082899</v>
      </c>
      <c r="U218" s="200">
        <f t="shared" si="20"/>
        <v>21.716033506155803</v>
      </c>
      <c r="V218" s="200">
        <f t="shared" si="20"/>
        <v>25.368518613823831</v>
      </c>
      <c r="W218" s="200">
        <f t="shared" si="20"/>
        <v>28.249724535117512</v>
      </c>
      <c r="X218" s="200">
        <f t="shared" si="20"/>
        <v>30.517148810198165</v>
      </c>
      <c r="Y218" s="200">
        <f t="shared" si="20"/>
        <v>31.900997135475848</v>
      </c>
      <c r="Z218" s="200">
        <f t="shared" si="20"/>
        <v>32.139533687167841</v>
      </c>
      <c r="AA218" s="200">
        <f t="shared" si="20"/>
        <v>31.775220104010629</v>
      </c>
      <c r="AB218" s="200">
        <f t="shared" si="20"/>
        <v>30.569945692367611</v>
      </c>
      <c r="AC218" s="200">
        <f t="shared" si="20"/>
        <v>28.577693130599798</v>
      </c>
      <c r="AD218" s="200">
        <f t="shared" si="20"/>
        <v>26.299518009234639</v>
      </c>
      <c r="AE218" s="200">
        <f t="shared" si="20"/>
        <v>23.962835107416062</v>
      </c>
      <c r="AF218" s="200">
        <f t="shared" si="20"/>
        <v>21.584721687923537</v>
      </c>
      <c r="AG218" s="200">
        <f t="shared" si="20"/>
        <v>19.397996570794572</v>
      </c>
      <c r="AH218" s="200">
        <f t="shared" si="20"/>
        <v>17.636084249143188</v>
      </c>
    </row>
    <row r="219" spans="16:34" ht="22.5" x14ac:dyDescent="0.2">
      <c r="P219" s="123" t="s">
        <v>152</v>
      </c>
      <c r="Q219" s="200">
        <f t="shared" ref="Q219:AH219" si="21">SUM(B33:B36)</f>
        <v>2.495269051577008</v>
      </c>
      <c r="R219" s="200">
        <f t="shared" si="21"/>
        <v>5.3795663460453156</v>
      </c>
      <c r="S219" s="200">
        <f t="shared" si="21"/>
        <v>7.6712687583116645</v>
      </c>
      <c r="T219" s="200">
        <f t="shared" si="21"/>
        <v>9.3618756783357302</v>
      </c>
      <c r="U219" s="200">
        <f t="shared" si="21"/>
        <v>11.11935411036613</v>
      </c>
      <c r="V219" s="200">
        <f t="shared" si="21"/>
        <v>12.808679110037918</v>
      </c>
      <c r="W219" s="200">
        <f t="shared" si="21"/>
        <v>14.23638862699215</v>
      </c>
      <c r="X219" s="200">
        <f t="shared" si="21"/>
        <v>15.223624353894234</v>
      </c>
      <c r="Y219" s="200">
        <f t="shared" si="21"/>
        <v>15.619506159772046</v>
      </c>
      <c r="Z219" s="200">
        <f t="shared" si="21"/>
        <v>15.462059189066673</v>
      </c>
      <c r="AA219" s="200">
        <f t="shared" si="21"/>
        <v>15.123892414007518</v>
      </c>
      <c r="AB219" s="200">
        <f t="shared" si="21"/>
        <v>14.421892846358849</v>
      </c>
      <c r="AC219" s="200">
        <f t="shared" si="21"/>
        <v>13.380180573300178</v>
      </c>
      <c r="AD219" s="200">
        <f t="shared" si="21"/>
        <v>12.217706196662363</v>
      </c>
      <c r="AE219" s="200">
        <f t="shared" si="21"/>
        <v>10.932693452287719</v>
      </c>
      <c r="AF219" s="200">
        <f t="shared" si="21"/>
        <v>9.6944797903576347</v>
      </c>
      <c r="AG219" s="200">
        <f t="shared" si="21"/>
        <v>8.5862121900049466</v>
      </c>
      <c r="AH219" s="200">
        <f t="shared" si="21"/>
        <v>7.610420119390497</v>
      </c>
    </row>
    <row r="220" spans="16:34" x14ac:dyDescent="0.2">
      <c r="P220" s="123" t="s">
        <v>104</v>
      </c>
      <c r="Q220" s="200">
        <f t="shared" ref="Q220:AH220" si="22">B37</f>
        <v>90.676073031711397</v>
      </c>
      <c r="R220" s="200">
        <f t="shared" si="22"/>
        <v>79.110319659898906</v>
      </c>
      <c r="S220" s="200">
        <f t="shared" si="22"/>
        <v>68.548861589151898</v>
      </c>
      <c r="T220" s="200">
        <f t="shared" si="22"/>
        <v>59.384169871155898</v>
      </c>
      <c r="U220" s="200">
        <f t="shared" si="22"/>
        <v>50.3808686376005</v>
      </c>
      <c r="V220" s="200">
        <f t="shared" si="22"/>
        <v>42.042163175169264</v>
      </c>
      <c r="W220" s="200">
        <f t="shared" si="22"/>
        <v>34.624243181534197</v>
      </c>
      <c r="X220" s="200">
        <f t="shared" si="22"/>
        <v>27.916515723940719</v>
      </c>
      <c r="Y220" s="200">
        <f t="shared" si="22"/>
        <v>21.857417765564424</v>
      </c>
      <c r="Z220" s="200">
        <f t="shared" si="22"/>
        <v>17.124750170544921</v>
      </c>
      <c r="AA220" s="200">
        <f t="shared" si="22"/>
        <v>13.086340479353325</v>
      </c>
      <c r="AB220" s="200">
        <f t="shared" si="22"/>
        <v>9.8668784708091</v>
      </c>
      <c r="AC220" s="200">
        <f t="shared" si="22"/>
        <v>7.3271503715339428</v>
      </c>
      <c r="AD220" s="200">
        <f t="shared" si="22"/>
        <v>5.4911916398659528</v>
      </c>
      <c r="AE220" s="200">
        <f t="shared" si="22"/>
        <v>4.2125223718201728</v>
      </c>
      <c r="AF220" s="200">
        <f t="shared" si="22"/>
        <v>3.2555230044355006</v>
      </c>
      <c r="AG220" s="200">
        <f t="shared" si="22"/>
        <v>2.5812852454009905</v>
      </c>
      <c r="AH220" s="200">
        <f t="shared" si="22"/>
        <v>2.1540169592431093</v>
      </c>
    </row>
  </sheetData>
  <hyperlinks>
    <hyperlink ref="A162" r:id="rId1"/>
    <hyperlink ref="A164" r:id="rId2"/>
  </hyperlinks>
  <pageMargins left="0.70866141732283472" right="0.70866141732283472" top="0.74803149606299213" bottom="0.74803149606299213" header="0.31496062992125984" footer="0.31496062992125984"/>
  <pageSetup paperSize="9" scale="65" orientation="portrait" r:id="rId3"/>
  <headerFooter>
    <oddHeader>&amp;R&amp;"Arial,Bold"&amp;14ENVIRONMENT AND EMISSIONS</oddHeader>
  </headerFooter>
  <drawing r:id="rId4"/>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A27126416</value>
    </field>
    <field name="Objective-Title">
      <value order="0">Chapter13 - Environment</value>
    </field>
    <field name="Objective-Description">
      <value order="0"/>
    </field>
    <field name="Objective-CreationStamp">
      <value order="0">2020-02-12T13:46:52Z</value>
    </field>
    <field name="Objective-IsApproved">
      <value order="0">false</value>
    </field>
    <field name="Objective-IsPublished">
      <value order="0">true</value>
    </field>
    <field name="Objective-DatePublished">
      <value order="0">2020-02-19T11:36:26Z</value>
    </field>
    <field name="Objective-ModificationStamp">
      <value order="0">2020-02-19T11:36:26Z</value>
    </field>
    <field name="Objective-Owner">
      <value order="0">Knight, Andrew A (U016789)</value>
    </field>
    <field name="Objective-Path">
      <value order="0">Objective Global Folder:SG File Plan:Business and industry:Transport:General:Research and analysis: Transport - general:Transport Statistics: Scottish Transport Statistics: 2019: Research and analysis: Transport: 2019-2024</value>
    </field>
    <field name="Objective-Parent">
      <value order="0">Transport Statistics: Scottish Transport Statistics: 2019: Research and analysis: Transport: 2019-2024</value>
    </field>
    <field name="Objective-State">
      <value order="0">Published</value>
    </field>
    <field name="Objective-VersionId">
      <value order="0">vA39435558</value>
    </field>
    <field name="Objective-Version">
      <value order="0">4.0</value>
    </field>
    <field name="Objective-VersionNumber">
      <value order="0">5</value>
    </field>
    <field name="Objective-VersionComment">
      <value order="0"/>
    </field>
    <field name="Objective-FileNumber">
      <value order="0">PUBRES/3898</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12</vt:i4>
      </vt:variant>
    </vt:vector>
  </HeadingPairs>
  <TitlesOfParts>
    <vt:vector size="26" baseType="lpstr">
      <vt:lpstr>Contents</vt:lpstr>
      <vt:lpstr>Table 13.1a</vt:lpstr>
      <vt:lpstr>Table 13.1b</vt:lpstr>
      <vt:lpstr>Data for chart</vt:lpstr>
      <vt:lpstr>Table 13.1c and Chart 13.1</vt:lpstr>
      <vt:lpstr>T13.2-13.4</vt:lpstr>
      <vt:lpstr>T13.5</vt:lpstr>
      <vt:lpstr>T13.6a</vt:lpstr>
      <vt:lpstr>T13.6b</vt:lpstr>
      <vt:lpstr>T13.7-13.8</vt:lpstr>
      <vt:lpstr>T13.9-13.10</vt:lpstr>
      <vt:lpstr>T13.11</vt:lpstr>
      <vt:lpstr>T13.12</vt:lpstr>
      <vt:lpstr>T13.13</vt:lpstr>
      <vt:lpstr>'Data for chart'!Print_Area</vt:lpstr>
      <vt:lpstr>T13.11!Print_Area</vt:lpstr>
      <vt:lpstr>T13.12!Print_Area</vt:lpstr>
      <vt:lpstr>T13.13!Print_Area</vt:lpstr>
      <vt:lpstr>T13.5!Print_Area</vt:lpstr>
      <vt:lpstr>T13.6a!Print_Area</vt:lpstr>
      <vt:lpstr>T13.6b!Print_Area</vt:lpstr>
      <vt:lpstr>'T13.7-13.8'!Print_Area</vt:lpstr>
      <vt:lpstr>'T13.9-13.10'!Print_Area</vt:lpstr>
      <vt:lpstr>'Table 13.1a'!Print_Area</vt:lpstr>
      <vt:lpstr>'Table 13.1b'!Print_Area</vt:lpstr>
      <vt:lpstr>'Table 13.1c and Chart 13.1'!Print_Area</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u016789</dc:creator>
  <cp:lastModifiedBy>u016789</cp:lastModifiedBy>
  <cp:lastPrinted>2020-02-12T14:07:22Z</cp:lastPrinted>
  <dcterms:created xsi:type="dcterms:W3CDTF">2013-12-16T15:13:30Z</dcterms:created>
  <dcterms:modified xsi:type="dcterms:W3CDTF">2020-02-12T14:07:31Z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A27126416</vt:lpwstr>
  </property>
  <property fmtid="{D5CDD505-2E9C-101B-9397-08002B2CF9AE}" pid="4" name="Objective-Title">
    <vt:lpwstr>Chapter13 - Environment</vt:lpwstr>
  </property>
  <property fmtid="{D5CDD505-2E9C-101B-9397-08002B2CF9AE}" pid="5" name="Objective-Comment">
    <vt:lpwstr/>
  </property>
  <property fmtid="{D5CDD505-2E9C-101B-9397-08002B2CF9AE}" pid="6" name="Objective-CreationStamp">
    <vt:filetime>2020-02-12T13:47:17Z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2020-02-19T11:36:26Z</vt:filetime>
  </property>
  <property fmtid="{D5CDD505-2E9C-101B-9397-08002B2CF9AE}" pid="10" name="Objective-ModificationStamp">
    <vt:filetime>2020-02-19T11:36:26Z</vt:filetime>
  </property>
  <property fmtid="{D5CDD505-2E9C-101B-9397-08002B2CF9AE}" pid="11" name="Objective-Owner">
    <vt:lpwstr>Knight, Andrew A (U016789)</vt:lpwstr>
  </property>
  <property fmtid="{D5CDD505-2E9C-101B-9397-08002B2CF9AE}" pid="12" name="Objective-Path">
    <vt:lpwstr>Objective Global Folder:SG File Plan:Business and industry:Transport:General:Research and analysis: Transport - general:Transport Statistics: Scottish Transport Statistics: 2019: Research and analysis: Transport: 2019-2024:</vt:lpwstr>
  </property>
  <property fmtid="{D5CDD505-2E9C-101B-9397-08002B2CF9AE}" pid="13" name="Objective-Parent">
    <vt:lpwstr>Transport Statistics: Scottish Transport Statistics: 2019: Research and analysis: Transport: 2019-2024</vt:lpwstr>
  </property>
  <property fmtid="{D5CDD505-2E9C-101B-9397-08002B2CF9AE}" pid="14" name="Objective-State">
    <vt:lpwstr>Published</vt:lpwstr>
  </property>
  <property fmtid="{D5CDD505-2E9C-101B-9397-08002B2CF9AE}" pid="15" name="Objective-Version">
    <vt:lpwstr>4.0</vt:lpwstr>
  </property>
  <property fmtid="{D5CDD505-2E9C-101B-9397-08002B2CF9AE}" pid="16" name="Objective-VersionNumber">
    <vt:r8>5</vt:r8>
  </property>
  <property fmtid="{D5CDD505-2E9C-101B-9397-08002B2CF9AE}" pid="17" name="Objective-VersionComment">
    <vt:lpwstr/>
  </property>
  <property fmtid="{D5CDD505-2E9C-101B-9397-08002B2CF9AE}" pid="18" name="Objective-FileNumber">
    <vt:lpwstr/>
  </property>
  <property fmtid="{D5CDD505-2E9C-101B-9397-08002B2CF9AE}" pid="19" name="Objective-Classification">
    <vt:lpwstr>[Inherited - OFFICIAL-SENSITIVE]</vt:lpwstr>
  </property>
  <property fmtid="{D5CDD505-2E9C-101B-9397-08002B2CF9AE}" pid="20" name="Objective-Caveats">
    <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Description">
    <vt:lpwstr/>
  </property>
  <property fmtid="{D5CDD505-2E9C-101B-9397-08002B2CF9AE}" pid="26" name="Objective-VersionId">
    <vt:lpwstr>vA39435558</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vt:lpwstr/>
  </property>
  <property fmtid="{D5CDD505-2E9C-101B-9397-08002B2CF9AE}" pid="32" name="Objective-Connect Creator [system]">
    <vt:lpwstr/>
  </property>
</Properties>
</file>