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Price Cap Comms\Publication\"/>
    </mc:Choice>
  </mc:AlternateContent>
  <bookViews>
    <workbookView xWindow="0" yWindow="0" windowWidth="28800" windowHeight="10545" tabRatio="800"/>
  </bookViews>
  <sheets>
    <sheet name="Front sheet" sheetId="66" r:id="rId1"/>
    <sheet name="Notes" sheetId="65" r:id="rId2"/>
    <sheet name="1. Outputs=&gt;" sheetId="54" r:id="rId3"/>
    <sheet name="1a Default tariff cap" sheetId="19" r:id="rId4"/>
    <sheet name="1b Historical level tables" sheetId="45" r:id="rId5"/>
    <sheet name="2. Calculations=&gt;" sheetId="17" r:id="rId6"/>
    <sheet name="ElecSingle_nonSC_3100kWh" sheetId="39" r:id="rId7"/>
    <sheet name="ElecSingle_SC_3100kWh" sheetId="51" r:id="rId8"/>
    <sheet name="Gas_nonSC_12000kWh" sheetId="48" r:id="rId9"/>
    <sheet name="Gas_SC_12000kWh" sheetId="52" r:id="rId10"/>
    <sheet name="ElecMulti_nonSC_4200kWh" sheetId="49" r:id="rId11"/>
    <sheet name="ElecMulti_SC_4200kWh" sheetId="53" r:id="rId12"/>
    <sheet name="ElecSingle_nonSC_Nil" sheetId="55" r:id="rId13"/>
    <sheet name="ElecSingle_SC_Nil" sheetId="56" r:id="rId14"/>
    <sheet name="Gas_nonSC_Nil" sheetId="59" r:id="rId15"/>
    <sheet name="Gas_SC_Nil" sheetId="60" r:id="rId16"/>
    <sheet name="ElecMulti_nonSC_Nil" sheetId="57" r:id="rId17"/>
    <sheet name="ElecMulti_SC_Nil" sheetId="58" r:id="rId18"/>
    <sheet name="3. Inputs=&gt;" sheetId="12" r:id="rId19"/>
    <sheet name="3a DF" sheetId="32" r:id="rId20"/>
    <sheet name="3b CM" sheetId="33" r:id="rId21"/>
    <sheet name="3c PC" sheetId="34" r:id="rId22"/>
    <sheet name="3d NC-Elec" sheetId="36" r:id="rId23"/>
    <sheet name="3e NC-Gas" sheetId="37" r:id="rId24"/>
    <sheet name="3f CPIH" sheetId="11" r:id="rId25"/>
    <sheet name="3g OC " sheetId="42" r:id="rId26"/>
    <sheet name="3h SMNCC" sheetId="35" r:id="rId27"/>
    <sheet name="3i PAAC PAP" sheetId="46" r:id="rId28"/>
    <sheet name="3j EBIT" sheetId="47" r:id="rId29"/>
    <sheet name="3k HAP" sheetId="61" r:id="rId30"/>
  </sheets>
  <externalReferences>
    <externalReference r:id="rId31"/>
    <externalReference r:id="rId32"/>
    <externalReference r:id="rId33"/>
    <externalReference r:id="rId34"/>
    <externalReference r:id="rId35"/>
    <externalReference r:id="rId36"/>
    <externalReference r:id="rId37"/>
    <externalReference r:id="rId38"/>
    <externalReference r:id="rId39"/>
  </externalReferences>
  <definedNames>
    <definedName name="__123Graph_A" localSheetId="20" hidden="1">'[1]Model inputs'!#REF!</definedName>
    <definedName name="__123Graph_A" localSheetId="21" hidden="1">'[1]Model inputs'!#REF!</definedName>
    <definedName name="__123Graph_A" localSheetId="22" hidden="1">'[1]Model inputs'!#REF!</definedName>
    <definedName name="__123Graph_A" localSheetId="29" hidden="1">'[1]Model inputs'!#REF!</definedName>
    <definedName name="__123Graph_A" localSheetId="10" hidden="1">'[1]Model inputs'!#REF!</definedName>
    <definedName name="__123Graph_A" localSheetId="16" hidden="1">'[1]Model inputs'!#REF!</definedName>
    <definedName name="__123Graph_A" localSheetId="11" hidden="1">'[1]Model inputs'!#REF!</definedName>
    <definedName name="__123Graph_A" localSheetId="17" hidden="1">'[1]Model inputs'!#REF!</definedName>
    <definedName name="__123Graph_A" localSheetId="6" hidden="1">'[1]Model inputs'!#REF!</definedName>
    <definedName name="__123Graph_A" localSheetId="12" hidden="1">'[1]Model inputs'!#REF!</definedName>
    <definedName name="__123Graph_A" localSheetId="7" hidden="1">'[1]Model inputs'!#REF!</definedName>
    <definedName name="__123Graph_A" localSheetId="13" hidden="1">'[1]Model inputs'!#REF!</definedName>
    <definedName name="__123Graph_A" localSheetId="8" hidden="1">'[1]Model inputs'!#REF!</definedName>
    <definedName name="__123Graph_A" localSheetId="14" hidden="1">'[1]Model inputs'!#REF!</definedName>
    <definedName name="__123Graph_A" localSheetId="9" hidden="1">'[1]Model inputs'!#REF!</definedName>
    <definedName name="__123Graph_A" localSheetId="15" hidden="1">'[1]Model inputs'!#REF!</definedName>
    <definedName name="__123Graph_A" hidden="1">'[1]Model inputs'!#REF!</definedName>
    <definedName name="__123Graph_AALLTAX" localSheetId="20" hidden="1">'[2]Forecast data'!#REF!</definedName>
    <definedName name="__123Graph_AALLTAX" localSheetId="21" hidden="1">'[2]Forecast data'!#REF!</definedName>
    <definedName name="__123Graph_AALLTAX" localSheetId="22" hidden="1">'[2]Forecast data'!#REF!</definedName>
    <definedName name="__123Graph_AALLTAX" localSheetId="29" hidden="1">'[2]Forecast data'!#REF!</definedName>
    <definedName name="__123Graph_AALLTAX" localSheetId="10" hidden="1">'[2]Forecast data'!#REF!</definedName>
    <definedName name="__123Graph_AALLTAX" localSheetId="16" hidden="1">'[2]Forecast data'!#REF!</definedName>
    <definedName name="__123Graph_AALLTAX" localSheetId="11" hidden="1">'[2]Forecast data'!#REF!</definedName>
    <definedName name="__123Graph_AALLTAX" localSheetId="17" hidden="1">'[2]Forecast data'!#REF!</definedName>
    <definedName name="__123Graph_AALLTAX" localSheetId="6" hidden="1">'[2]Forecast data'!#REF!</definedName>
    <definedName name="__123Graph_AALLTAX" localSheetId="12" hidden="1">'[2]Forecast data'!#REF!</definedName>
    <definedName name="__123Graph_AALLTAX" localSheetId="7" hidden="1">'[2]Forecast data'!#REF!</definedName>
    <definedName name="__123Graph_AALLTAX" localSheetId="13" hidden="1">'[2]Forecast data'!#REF!</definedName>
    <definedName name="__123Graph_AALLTAX" localSheetId="8" hidden="1">'[2]Forecast data'!#REF!</definedName>
    <definedName name="__123Graph_AALLTAX" localSheetId="14" hidden="1">'[2]Forecast data'!#REF!</definedName>
    <definedName name="__123Graph_AALLTAX" localSheetId="9" hidden="1">'[2]Forecast data'!#REF!</definedName>
    <definedName name="__123Graph_AALLTAX" localSheetId="15" hidden="1">'[2]Forecast data'!#REF!</definedName>
    <definedName name="__123Graph_AALLTAX" hidden="1">'[2]Forecast data'!#REF!</definedName>
    <definedName name="__123Graph_ACHGSPD1" hidden="1">[3]CHGSPD19.FIN!$B$10:$B$20</definedName>
    <definedName name="__123Graph_ACHGSPD2" hidden="1">[3]CHGSPD19.FIN!$E$11:$E$20</definedName>
    <definedName name="__123Graph_AEFF" localSheetId="20" hidden="1">'[4]T3 Page 1'!#REF!</definedName>
    <definedName name="__123Graph_AEFF" localSheetId="21" hidden="1">'[4]T3 Page 1'!#REF!</definedName>
    <definedName name="__123Graph_AEFF" localSheetId="22" hidden="1">'[4]T3 Page 1'!#REF!</definedName>
    <definedName name="__123Graph_AEFF" localSheetId="29" hidden="1">'[4]T3 Page 1'!#REF!</definedName>
    <definedName name="__123Graph_AEFF" localSheetId="10" hidden="1">'[4]T3 Page 1'!#REF!</definedName>
    <definedName name="__123Graph_AEFF" localSheetId="16" hidden="1">'[4]T3 Page 1'!#REF!</definedName>
    <definedName name="__123Graph_AEFF" localSheetId="11" hidden="1">'[4]T3 Page 1'!#REF!</definedName>
    <definedName name="__123Graph_AEFF" localSheetId="17" hidden="1">'[4]T3 Page 1'!#REF!</definedName>
    <definedName name="__123Graph_AEFF" localSheetId="6" hidden="1">'[4]T3 Page 1'!#REF!</definedName>
    <definedName name="__123Graph_AEFF" localSheetId="12" hidden="1">'[4]T3 Page 1'!#REF!</definedName>
    <definedName name="__123Graph_AEFF" localSheetId="7" hidden="1">'[4]T3 Page 1'!#REF!</definedName>
    <definedName name="__123Graph_AEFF" localSheetId="13" hidden="1">'[4]T3 Page 1'!#REF!</definedName>
    <definedName name="__123Graph_AEFF" localSheetId="8" hidden="1">'[4]T3 Page 1'!#REF!</definedName>
    <definedName name="__123Graph_AEFF" localSheetId="14" hidden="1">'[4]T3 Page 1'!#REF!</definedName>
    <definedName name="__123Graph_AEFF" localSheetId="9" hidden="1">'[4]T3 Page 1'!#REF!</definedName>
    <definedName name="__123Graph_AEFF" localSheetId="15" hidden="1">'[4]T3 Page 1'!#REF!</definedName>
    <definedName name="__123Graph_AEFF" hidden="1">'[4]T3 Page 1'!#REF!</definedName>
    <definedName name="__123Graph_AGR14PBF1" hidden="1">'[5]HIS19FIN(A)'!$AF$70:$AF$81</definedName>
    <definedName name="__123Graph_AHOMEVAT" localSheetId="20" hidden="1">'[2]Forecast data'!#REF!</definedName>
    <definedName name="__123Graph_AHOMEVAT" localSheetId="21" hidden="1">'[2]Forecast data'!#REF!</definedName>
    <definedName name="__123Graph_AHOMEVAT" localSheetId="22" hidden="1">'[2]Forecast data'!#REF!</definedName>
    <definedName name="__123Graph_AHOMEVAT" localSheetId="29" hidden="1">'[2]Forecast data'!#REF!</definedName>
    <definedName name="__123Graph_AHOMEVAT" localSheetId="10" hidden="1">'[2]Forecast data'!#REF!</definedName>
    <definedName name="__123Graph_AHOMEVAT" localSheetId="16" hidden="1">'[2]Forecast data'!#REF!</definedName>
    <definedName name="__123Graph_AHOMEVAT" localSheetId="11" hidden="1">'[2]Forecast data'!#REF!</definedName>
    <definedName name="__123Graph_AHOMEVAT" localSheetId="17" hidden="1">'[2]Forecast data'!#REF!</definedName>
    <definedName name="__123Graph_AHOMEVAT" localSheetId="6" hidden="1">'[2]Forecast data'!#REF!</definedName>
    <definedName name="__123Graph_AHOMEVAT" localSheetId="12" hidden="1">'[2]Forecast data'!#REF!</definedName>
    <definedName name="__123Graph_AHOMEVAT" localSheetId="7" hidden="1">'[2]Forecast data'!#REF!</definedName>
    <definedName name="__123Graph_AHOMEVAT" localSheetId="13" hidden="1">'[2]Forecast data'!#REF!</definedName>
    <definedName name="__123Graph_AHOMEVAT" localSheetId="8" hidden="1">'[2]Forecast data'!#REF!</definedName>
    <definedName name="__123Graph_AHOMEVAT" localSheetId="14" hidden="1">'[2]Forecast data'!#REF!</definedName>
    <definedName name="__123Graph_AHOMEVAT" localSheetId="9" hidden="1">'[2]Forecast data'!#REF!</definedName>
    <definedName name="__123Graph_AHOMEVAT" localSheetId="15" hidden="1">'[2]Forecast data'!#REF!</definedName>
    <definedName name="__123Graph_AHOMEVAT" hidden="1">'[2]Forecast data'!#REF!</definedName>
    <definedName name="__123Graph_AIMPORT" localSheetId="20" hidden="1">'[2]Forecast data'!#REF!</definedName>
    <definedName name="__123Graph_AIMPORT" localSheetId="21" hidden="1">'[2]Forecast data'!#REF!</definedName>
    <definedName name="__123Graph_AIMPORT" localSheetId="22" hidden="1">'[2]Forecast data'!#REF!</definedName>
    <definedName name="__123Graph_AIMPORT" localSheetId="29" hidden="1">'[2]Forecast data'!#REF!</definedName>
    <definedName name="__123Graph_AIMPORT" localSheetId="10" hidden="1">'[2]Forecast data'!#REF!</definedName>
    <definedName name="__123Graph_AIMPORT" localSheetId="16" hidden="1">'[2]Forecast data'!#REF!</definedName>
    <definedName name="__123Graph_AIMPORT" localSheetId="11" hidden="1">'[2]Forecast data'!#REF!</definedName>
    <definedName name="__123Graph_AIMPORT" localSheetId="17" hidden="1">'[2]Forecast data'!#REF!</definedName>
    <definedName name="__123Graph_AIMPORT" localSheetId="6" hidden="1">'[2]Forecast data'!#REF!</definedName>
    <definedName name="__123Graph_AIMPORT" localSheetId="12" hidden="1">'[2]Forecast data'!#REF!</definedName>
    <definedName name="__123Graph_AIMPORT" localSheetId="7" hidden="1">'[2]Forecast data'!#REF!</definedName>
    <definedName name="__123Graph_AIMPORT" localSheetId="13" hidden="1">'[2]Forecast data'!#REF!</definedName>
    <definedName name="__123Graph_AIMPORT" localSheetId="8" hidden="1">'[2]Forecast data'!#REF!</definedName>
    <definedName name="__123Graph_AIMPORT" localSheetId="14" hidden="1">'[2]Forecast data'!#REF!</definedName>
    <definedName name="__123Graph_AIMPORT" localSheetId="9" hidden="1">'[2]Forecast data'!#REF!</definedName>
    <definedName name="__123Graph_AIMPORT" localSheetId="15" hidden="1">'[2]Forecast data'!#REF!</definedName>
    <definedName name="__123Graph_AIMPORT" hidden="1">'[2]Forecast data'!#REF!</definedName>
    <definedName name="__123Graph_ALBFFIN" localSheetId="20" hidden="1">'[4]FC Page 1'!#REF!</definedName>
    <definedName name="__123Graph_ALBFFIN" localSheetId="21" hidden="1">'[4]FC Page 1'!#REF!</definedName>
    <definedName name="__123Graph_ALBFFIN" localSheetId="22" hidden="1">'[4]FC Page 1'!#REF!</definedName>
    <definedName name="__123Graph_ALBFFIN" localSheetId="29" hidden="1">'[4]FC Page 1'!#REF!</definedName>
    <definedName name="__123Graph_ALBFFIN" localSheetId="10" hidden="1">'[4]FC Page 1'!#REF!</definedName>
    <definedName name="__123Graph_ALBFFIN" localSheetId="16" hidden="1">'[4]FC Page 1'!#REF!</definedName>
    <definedName name="__123Graph_ALBFFIN" localSheetId="11" hidden="1">'[4]FC Page 1'!#REF!</definedName>
    <definedName name="__123Graph_ALBFFIN" localSheetId="17" hidden="1">'[4]FC Page 1'!#REF!</definedName>
    <definedName name="__123Graph_ALBFFIN" localSheetId="6" hidden="1">'[4]FC Page 1'!#REF!</definedName>
    <definedName name="__123Graph_ALBFFIN" localSheetId="12" hidden="1">'[4]FC Page 1'!#REF!</definedName>
    <definedName name="__123Graph_ALBFFIN" localSheetId="7" hidden="1">'[4]FC Page 1'!#REF!</definedName>
    <definedName name="__123Graph_ALBFFIN" localSheetId="13" hidden="1">'[4]FC Page 1'!#REF!</definedName>
    <definedName name="__123Graph_ALBFFIN" localSheetId="8" hidden="1">'[4]FC Page 1'!#REF!</definedName>
    <definedName name="__123Graph_ALBFFIN" localSheetId="14" hidden="1">'[4]FC Page 1'!#REF!</definedName>
    <definedName name="__123Graph_ALBFFIN" localSheetId="9" hidden="1">'[4]FC Page 1'!#REF!</definedName>
    <definedName name="__123Graph_ALBFFIN" localSheetId="15" hidden="1">'[4]FC Page 1'!#REF!</definedName>
    <definedName name="__123Graph_ALBFFIN" hidden="1">'[4]FC Page 1'!#REF!</definedName>
    <definedName name="__123Graph_ALBFFIN2" hidden="1">'[5]HIS19FIN(A)'!$K$59:$Q$59</definedName>
    <definedName name="__123Graph_ALBFHIC2" hidden="1">'[5]HIS19FIN(A)'!$D$59:$J$59</definedName>
    <definedName name="__123Graph_ALCB" hidden="1">'[5]HIS19FIN(A)'!$D$83:$I$83</definedName>
    <definedName name="__123Graph_ANACFIN" hidden="1">'[5]HIS19FIN(A)'!$K$97:$Q$97</definedName>
    <definedName name="__123Graph_ANACHIC" hidden="1">'[5]HIS19FIN(A)'!$D$97:$J$97</definedName>
    <definedName name="__123Graph_APIC" localSheetId="20" hidden="1">'[4]T3 Page 1'!#REF!</definedName>
    <definedName name="__123Graph_APIC" localSheetId="21" hidden="1">'[4]T3 Page 1'!#REF!</definedName>
    <definedName name="__123Graph_APIC" localSheetId="22" hidden="1">'[4]T3 Page 1'!#REF!</definedName>
    <definedName name="__123Graph_APIC" localSheetId="29" hidden="1">'[4]T3 Page 1'!#REF!</definedName>
    <definedName name="__123Graph_APIC" localSheetId="10" hidden="1">'[4]T3 Page 1'!#REF!</definedName>
    <definedName name="__123Graph_APIC" localSheetId="16" hidden="1">'[4]T3 Page 1'!#REF!</definedName>
    <definedName name="__123Graph_APIC" localSheetId="11" hidden="1">'[4]T3 Page 1'!#REF!</definedName>
    <definedName name="__123Graph_APIC" localSheetId="17" hidden="1">'[4]T3 Page 1'!#REF!</definedName>
    <definedName name="__123Graph_APIC" localSheetId="6" hidden="1">'[4]T3 Page 1'!#REF!</definedName>
    <definedName name="__123Graph_APIC" localSheetId="12" hidden="1">'[4]T3 Page 1'!#REF!</definedName>
    <definedName name="__123Graph_APIC" localSheetId="7" hidden="1">'[4]T3 Page 1'!#REF!</definedName>
    <definedName name="__123Graph_APIC" localSheetId="13" hidden="1">'[4]T3 Page 1'!#REF!</definedName>
    <definedName name="__123Graph_APIC" localSheetId="8" hidden="1">'[4]T3 Page 1'!#REF!</definedName>
    <definedName name="__123Graph_APIC" localSheetId="14" hidden="1">'[4]T3 Page 1'!#REF!</definedName>
    <definedName name="__123Graph_APIC" localSheetId="9" hidden="1">'[4]T3 Page 1'!#REF!</definedName>
    <definedName name="__123Graph_APIC" localSheetId="15" hidden="1">'[4]T3 Page 1'!#REF!</definedName>
    <definedName name="__123Graph_APIC" hidden="1">'[4]T3 Page 1'!#REF!</definedName>
    <definedName name="__123Graph_ATOBREV" localSheetId="20" hidden="1">'[2]Forecast data'!#REF!</definedName>
    <definedName name="__123Graph_ATOBREV" localSheetId="21" hidden="1">'[2]Forecast data'!#REF!</definedName>
    <definedName name="__123Graph_ATOBREV" localSheetId="22" hidden="1">'[2]Forecast data'!#REF!</definedName>
    <definedName name="__123Graph_ATOBREV" localSheetId="29" hidden="1">'[2]Forecast data'!#REF!</definedName>
    <definedName name="__123Graph_ATOBREV" localSheetId="10" hidden="1">'[2]Forecast data'!#REF!</definedName>
    <definedName name="__123Graph_ATOBREV" localSheetId="16" hidden="1">'[2]Forecast data'!#REF!</definedName>
    <definedName name="__123Graph_ATOBREV" localSheetId="11" hidden="1">'[2]Forecast data'!#REF!</definedName>
    <definedName name="__123Graph_ATOBREV" localSheetId="17" hidden="1">'[2]Forecast data'!#REF!</definedName>
    <definedName name="__123Graph_ATOBREV" localSheetId="6" hidden="1">'[2]Forecast data'!#REF!</definedName>
    <definedName name="__123Graph_ATOBREV" localSheetId="12" hidden="1">'[2]Forecast data'!#REF!</definedName>
    <definedName name="__123Graph_ATOBREV" localSheetId="7" hidden="1">'[2]Forecast data'!#REF!</definedName>
    <definedName name="__123Graph_ATOBREV" localSheetId="13" hidden="1">'[2]Forecast data'!#REF!</definedName>
    <definedName name="__123Graph_ATOBREV" localSheetId="8" hidden="1">'[2]Forecast data'!#REF!</definedName>
    <definedName name="__123Graph_ATOBREV" localSheetId="14" hidden="1">'[2]Forecast data'!#REF!</definedName>
    <definedName name="__123Graph_ATOBREV" localSheetId="9" hidden="1">'[2]Forecast data'!#REF!</definedName>
    <definedName name="__123Graph_ATOBREV" localSheetId="15" hidden="1">'[2]Forecast data'!#REF!</definedName>
    <definedName name="__123Graph_ATOBREV" hidden="1">'[2]Forecast data'!#REF!</definedName>
    <definedName name="__123Graph_ATOTAL" localSheetId="20" hidden="1">'[2]Forecast data'!#REF!</definedName>
    <definedName name="__123Graph_ATOTAL" localSheetId="21" hidden="1">'[2]Forecast data'!#REF!</definedName>
    <definedName name="__123Graph_ATOTAL" localSheetId="22" hidden="1">'[2]Forecast data'!#REF!</definedName>
    <definedName name="__123Graph_ATOTAL" localSheetId="29" hidden="1">'[2]Forecast data'!#REF!</definedName>
    <definedName name="__123Graph_ATOTAL" localSheetId="10" hidden="1">'[2]Forecast data'!#REF!</definedName>
    <definedName name="__123Graph_ATOTAL" localSheetId="16" hidden="1">'[2]Forecast data'!#REF!</definedName>
    <definedName name="__123Graph_ATOTAL" localSheetId="11" hidden="1">'[2]Forecast data'!#REF!</definedName>
    <definedName name="__123Graph_ATOTAL" localSheetId="17" hidden="1">'[2]Forecast data'!#REF!</definedName>
    <definedName name="__123Graph_ATOTAL" localSheetId="6" hidden="1">'[2]Forecast data'!#REF!</definedName>
    <definedName name="__123Graph_ATOTAL" localSheetId="12" hidden="1">'[2]Forecast data'!#REF!</definedName>
    <definedName name="__123Graph_ATOTAL" localSheetId="7" hidden="1">'[2]Forecast data'!#REF!</definedName>
    <definedName name="__123Graph_ATOTAL" localSheetId="13" hidden="1">'[2]Forecast data'!#REF!</definedName>
    <definedName name="__123Graph_ATOTAL" localSheetId="8" hidden="1">'[2]Forecast data'!#REF!</definedName>
    <definedName name="__123Graph_ATOTAL" localSheetId="14" hidden="1">'[2]Forecast data'!#REF!</definedName>
    <definedName name="__123Graph_ATOTAL" localSheetId="9" hidden="1">'[2]Forecast data'!#REF!</definedName>
    <definedName name="__123Graph_ATOTAL" localSheetId="15" hidden="1">'[2]Forecast data'!#REF!</definedName>
    <definedName name="__123Graph_ATOTAL" hidden="1">'[2]Forecast data'!#REF!</definedName>
    <definedName name="__123Graph_B" localSheetId="20" hidden="1">'[1]Model inputs'!#REF!</definedName>
    <definedName name="__123Graph_B" localSheetId="21" hidden="1">'[1]Model inputs'!#REF!</definedName>
    <definedName name="__123Graph_B" localSheetId="22" hidden="1">'[1]Model inputs'!#REF!</definedName>
    <definedName name="__123Graph_B" localSheetId="29" hidden="1">'[1]Model inputs'!#REF!</definedName>
    <definedName name="__123Graph_B" localSheetId="10" hidden="1">'[1]Model inputs'!#REF!</definedName>
    <definedName name="__123Graph_B" localSheetId="16" hidden="1">'[1]Model inputs'!#REF!</definedName>
    <definedName name="__123Graph_B" localSheetId="11" hidden="1">'[1]Model inputs'!#REF!</definedName>
    <definedName name="__123Graph_B" localSheetId="17" hidden="1">'[1]Model inputs'!#REF!</definedName>
    <definedName name="__123Graph_B" localSheetId="6" hidden="1">'[1]Model inputs'!#REF!</definedName>
    <definedName name="__123Graph_B" localSheetId="12" hidden="1">'[1]Model inputs'!#REF!</definedName>
    <definedName name="__123Graph_B" localSheetId="7" hidden="1">'[1]Model inputs'!#REF!</definedName>
    <definedName name="__123Graph_B" localSheetId="13" hidden="1">'[1]Model inputs'!#REF!</definedName>
    <definedName name="__123Graph_B" localSheetId="8" hidden="1">'[1]Model inputs'!#REF!</definedName>
    <definedName name="__123Graph_B" localSheetId="14" hidden="1">'[1]Model inputs'!#REF!</definedName>
    <definedName name="__123Graph_B" localSheetId="9" hidden="1">'[1]Model inputs'!#REF!</definedName>
    <definedName name="__123Graph_B" localSheetId="15" hidden="1">'[1]Model inputs'!#REF!</definedName>
    <definedName name="__123Graph_B" hidden="1">'[1]Model inputs'!#REF!</definedName>
    <definedName name="__123Graph_BCHGSPD1" hidden="1">[3]CHGSPD19.FIN!$H$10:$H$25</definedName>
    <definedName name="__123Graph_BCHGSPD2" hidden="1">[3]CHGSPD19.FIN!$I$11:$I$25</definedName>
    <definedName name="__123Graph_BEFF" localSheetId="20" hidden="1">'[4]T3 Page 1'!#REF!</definedName>
    <definedName name="__123Graph_BEFF" localSheetId="21" hidden="1">'[4]T3 Page 1'!#REF!</definedName>
    <definedName name="__123Graph_BEFF" localSheetId="22" hidden="1">'[4]T3 Page 1'!#REF!</definedName>
    <definedName name="__123Graph_BEFF" localSheetId="29" hidden="1">'[4]T3 Page 1'!#REF!</definedName>
    <definedName name="__123Graph_BEFF" localSheetId="10" hidden="1">'[4]T3 Page 1'!#REF!</definedName>
    <definedName name="__123Graph_BEFF" localSheetId="16" hidden="1">'[4]T3 Page 1'!#REF!</definedName>
    <definedName name="__123Graph_BEFF" localSheetId="11" hidden="1">'[4]T3 Page 1'!#REF!</definedName>
    <definedName name="__123Graph_BEFF" localSheetId="17" hidden="1">'[4]T3 Page 1'!#REF!</definedName>
    <definedName name="__123Graph_BEFF" localSheetId="6" hidden="1">'[4]T3 Page 1'!#REF!</definedName>
    <definedName name="__123Graph_BEFF" localSheetId="12" hidden="1">'[4]T3 Page 1'!#REF!</definedName>
    <definedName name="__123Graph_BEFF" localSheetId="7" hidden="1">'[4]T3 Page 1'!#REF!</definedName>
    <definedName name="__123Graph_BEFF" localSheetId="13" hidden="1">'[4]T3 Page 1'!#REF!</definedName>
    <definedName name="__123Graph_BEFF" localSheetId="8" hidden="1">'[4]T3 Page 1'!#REF!</definedName>
    <definedName name="__123Graph_BEFF" localSheetId="14" hidden="1">'[4]T3 Page 1'!#REF!</definedName>
    <definedName name="__123Graph_BEFF" localSheetId="9" hidden="1">'[4]T3 Page 1'!#REF!</definedName>
    <definedName name="__123Graph_BEFF" localSheetId="15" hidden="1">'[4]T3 Page 1'!#REF!</definedName>
    <definedName name="__123Graph_BEFF" hidden="1">'[4]T3 Page 1'!#REF!</definedName>
    <definedName name="__123Graph_BHOMEVAT" localSheetId="20" hidden="1">'[2]Forecast data'!#REF!</definedName>
    <definedName name="__123Graph_BHOMEVAT" localSheetId="21" hidden="1">'[2]Forecast data'!#REF!</definedName>
    <definedName name="__123Graph_BHOMEVAT" localSheetId="22" hidden="1">'[2]Forecast data'!#REF!</definedName>
    <definedName name="__123Graph_BHOMEVAT" localSheetId="29" hidden="1">'[2]Forecast data'!#REF!</definedName>
    <definedName name="__123Graph_BHOMEVAT" localSheetId="10" hidden="1">'[2]Forecast data'!#REF!</definedName>
    <definedName name="__123Graph_BHOMEVAT" localSheetId="16" hidden="1">'[2]Forecast data'!#REF!</definedName>
    <definedName name="__123Graph_BHOMEVAT" localSheetId="11" hidden="1">'[2]Forecast data'!#REF!</definedName>
    <definedName name="__123Graph_BHOMEVAT" localSheetId="17" hidden="1">'[2]Forecast data'!#REF!</definedName>
    <definedName name="__123Graph_BHOMEVAT" localSheetId="6" hidden="1">'[2]Forecast data'!#REF!</definedName>
    <definedName name="__123Graph_BHOMEVAT" localSheetId="12" hidden="1">'[2]Forecast data'!#REF!</definedName>
    <definedName name="__123Graph_BHOMEVAT" localSheetId="7" hidden="1">'[2]Forecast data'!#REF!</definedName>
    <definedName name="__123Graph_BHOMEVAT" localSheetId="13" hidden="1">'[2]Forecast data'!#REF!</definedName>
    <definedName name="__123Graph_BHOMEVAT" localSheetId="8" hidden="1">'[2]Forecast data'!#REF!</definedName>
    <definedName name="__123Graph_BHOMEVAT" localSheetId="14" hidden="1">'[2]Forecast data'!#REF!</definedName>
    <definedName name="__123Graph_BHOMEVAT" localSheetId="9" hidden="1">'[2]Forecast data'!#REF!</definedName>
    <definedName name="__123Graph_BHOMEVAT" localSheetId="15" hidden="1">'[2]Forecast data'!#REF!</definedName>
    <definedName name="__123Graph_BHOMEVAT" hidden="1">'[2]Forecast data'!#REF!</definedName>
    <definedName name="__123Graph_BIMPORT" localSheetId="20" hidden="1">'[2]Forecast data'!#REF!</definedName>
    <definedName name="__123Graph_BIMPORT" localSheetId="21" hidden="1">'[2]Forecast data'!#REF!</definedName>
    <definedName name="__123Graph_BIMPORT" localSheetId="22" hidden="1">'[2]Forecast data'!#REF!</definedName>
    <definedName name="__123Graph_BIMPORT" localSheetId="29" hidden="1">'[2]Forecast data'!#REF!</definedName>
    <definedName name="__123Graph_BIMPORT" localSheetId="10" hidden="1">'[2]Forecast data'!#REF!</definedName>
    <definedName name="__123Graph_BIMPORT" localSheetId="16" hidden="1">'[2]Forecast data'!#REF!</definedName>
    <definedName name="__123Graph_BIMPORT" localSheetId="11" hidden="1">'[2]Forecast data'!#REF!</definedName>
    <definedName name="__123Graph_BIMPORT" localSheetId="17" hidden="1">'[2]Forecast data'!#REF!</definedName>
    <definedName name="__123Graph_BIMPORT" localSheetId="6" hidden="1">'[2]Forecast data'!#REF!</definedName>
    <definedName name="__123Graph_BIMPORT" localSheetId="12" hidden="1">'[2]Forecast data'!#REF!</definedName>
    <definedName name="__123Graph_BIMPORT" localSheetId="7" hidden="1">'[2]Forecast data'!#REF!</definedName>
    <definedName name="__123Graph_BIMPORT" localSheetId="13" hidden="1">'[2]Forecast data'!#REF!</definedName>
    <definedName name="__123Graph_BIMPORT" localSheetId="8" hidden="1">'[2]Forecast data'!#REF!</definedName>
    <definedName name="__123Graph_BIMPORT" localSheetId="14" hidden="1">'[2]Forecast data'!#REF!</definedName>
    <definedName name="__123Graph_BIMPORT" localSheetId="9" hidden="1">'[2]Forecast data'!#REF!</definedName>
    <definedName name="__123Graph_BIMPORT" localSheetId="15" hidden="1">'[2]Forecast data'!#REF!</definedName>
    <definedName name="__123Graph_BIMPORT" hidden="1">'[2]Forecast data'!#REF!</definedName>
    <definedName name="__123Graph_BLBF" localSheetId="20" hidden="1">'[4]T3 Page 1'!#REF!</definedName>
    <definedName name="__123Graph_BLBF" localSheetId="21" hidden="1">'[4]T3 Page 1'!#REF!</definedName>
    <definedName name="__123Graph_BLBF" localSheetId="22" hidden="1">'[4]T3 Page 1'!#REF!</definedName>
    <definedName name="__123Graph_BLBF" localSheetId="29" hidden="1">'[4]T3 Page 1'!#REF!</definedName>
    <definedName name="__123Graph_BLBF" localSheetId="10" hidden="1">'[4]T3 Page 1'!#REF!</definedName>
    <definedName name="__123Graph_BLBF" localSheetId="16" hidden="1">'[4]T3 Page 1'!#REF!</definedName>
    <definedName name="__123Graph_BLBF" localSheetId="11" hidden="1">'[4]T3 Page 1'!#REF!</definedName>
    <definedName name="__123Graph_BLBF" localSheetId="17" hidden="1">'[4]T3 Page 1'!#REF!</definedName>
    <definedName name="__123Graph_BLBF" localSheetId="6" hidden="1">'[4]T3 Page 1'!#REF!</definedName>
    <definedName name="__123Graph_BLBF" localSheetId="12" hidden="1">'[4]T3 Page 1'!#REF!</definedName>
    <definedName name="__123Graph_BLBF" localSheetId="7" hidden="1">'[4]T3 Page 1'!#REF!</definedName>
    <definedName name="__123Graph_BLBF" localSheetId="13" hidden="1">'[4]T3 Page 1'!#REF!</definedName>
    <definedName name="__123Graph_BLBF" localSheetId="8" hidden="1">'[4]T3 Page 1'!#REF!</definedName>
    <definedName name="__123Graph_BLBF" localSheetId="14" hidden="1">'[4]T3 Page 1'!#REF!</definedName>
    <definedName name="__123Graph_BLBF" localSheetId="9" hidden="1">'[4]T3 Page 1'!#REF!</definedName>
    <definedName name="__123Graph_BLBF" localSheetId="15" hidden="1">'[4]T3 Page 1'!#REF!</definedName>
    <definedName name="__123Graph_BLBF" hidden="1">'[4]T3 Page 1'!#REF!</definedName>
    <definedName name="__123Graph_BLBFFIN" localSheetId="20" hidden="1">'[4]FC Page 1'!#REF!</definedName>
    <definedName name="__123Graph_BLBFFIN" localSheetId="22" hidden="1">'[4]FC Page 1'!#REF!</definedName>
    <definedName name="__123Graph_BLBFFIN" localSheetId="29" hidden="1">'[4]FC Page 1'!#REF!</definedName>
    <definedName name="__123Graph_BLBFFIN" localSheetId="10" hidden="1">'[4]FC Page 1'!#REF!</definedName>
    <definedName name="__123Graph_BLBFFIN" localSheetId="16" hidden="1">'[4]FC Page 1'!#REF!</definedName>
    <definedName name="__123Graph_BLBFFIN" localSheetId="11" hidden="1">'[4]FC Page 1'!#REF!</definedName>
    <definedName name="__123Graph_BLBFFIN" localSheetId="17" hidden="1">'[4]FC Page 1'!#REF!</definedName>
    <definedName name="__123Graph_BLBFFIN" localSheetId="6" hidden="1">'[4]FC Page 1'!#REF!</definedName>
    <definedName name="__123Graph_BLBFFIN" localSheetId="12" hidden="1">'[4]FC Page 1'!#REF!</definedName>
    <definedName name="__123Graph_BLBFFIN" localSheetId="7" hidden="1">'[4]FC Page 1'!#REF!</definedName>
    <definedName name="__123Graph_BLBFFIN" localSheetId="13" hidden="1">'[4]FC Page 1'!#REF!</definedName>
    <definedName name="__123Graph_BLBFFIN" localSheetId="8" hidden="1">'[4]FC Page 1'!#REF!</definedName>
    <definedName name="__123Graph_BLBFFIN" localSheetId="14" hidden="1">'[4]FC Page 1'!#REF!</definedName>
    <definedName name="__123Graph_BLBFFIN" localSheetId="9" hidden="1">'[4]FC Page 1'!#REF!</definedName>
    <definedName name="__123Graph_BLBFFIN" localSheetId="15" hidden="1">'[4]FC Page 1'!#REF!</definedName>
    <definedName name="__123Graph_BLBFFIN" hidden="1">'[4]FC Page 1'!#REF!</definedName>
    <definedName name="__123Graph_BLCB" hidden="1">'[5]HIS19FIN(A)'!$D$79:$I$79</definedName>
    <definedName name="__123Graph_BPIC" localSheetId="20" hidden="1">'[4]T3 Page 1'!#REF!</definedName>
    <definedName name="__123Graph_BPIC" localSheetId="21" hidden="1">'[4]T3 Page 1'!#REF!</definedName>
    <definedName name="__123Graph_BPIC" localSheetId="22" hidden="1">'[4]T3 Page 1'!#REF!</definedName>
    <definedName name="__123Graph_BPIC" localSheetId="29" hidden="1">'[4]T3 Page 1'!#REF!</definedName>
    <definedName name="__123Graph_BPIC" localSheetId="10" hidden="1">'[4]T3 Page 1'!#REF!</definedName>
    <definedName name="__123Graph_BPIC" localSheetId="16" hidden="1">'[4]T3 Page 1'!#REF!</definedName>
    <definedName name="__123Graph_BPIC" localSheetId="11" hidden="1">'[4]T3 Page 1'!#REF!</definedName>
    <definedName name="__123Graph_BPIC" localSheetId="17" hidden="1">'[4]T3 Page 1'!#REF!</definedName>
    <definedName name="__123Graph_BPIC" localSheetId="6" hidden="1">'[4]T3 Page 1'!#REF!</definedName>
    <definedName name="__123Graph_BPIC" localSheetId="12" hidden="1">'[4]T3 Page 1'!#REF!</definedName>
    <definedName name="__123Graph_BPIC" localSheetId="7" hidden="1">'[4]T3 Page 1'!#REF!</definedName>
    <definedName name="__123Graph_BPIC" localSheetId="13" hidden="1">'[4]T3 Page 1'!#REF!</definedName>
    <definedName name="__123Graph_BPIC" localSheetId="8" hidden="1">'[4]T3 Page 1'!#REF!</definedName>
    <definedName name="__123Graph_BPIC" localSheetId="14" hidden="1">'[4]T3 Page 1'!#REF!</definedName>
    <definedName name="__123Graph_BPIC" localSheetId="9" hidden="1">'[4]T3 Page 1'!#REF!</definedName>
    <definedName name="__123Graph_BPIC" localSheetId="15" hidden="1">'[4]T3 Page 1'!#REF!</definedName>
    <definedName name="__123Graph_BPIC" hidden="1">'[4]T3 Page 1'!#REF!</definedName>
    <definedName name="__123Graph_BTOTAL" localSheetId="20" hidden="1">'[2]Forecast data'!#REF!</definedName>
    <definedName name="__123Graph_BTOTAL" localSheetId="21" hidden="1">'[2]Forecast data'!#REF!</definedName>
    <definedName name="__123Graph_BTOTAL" localSheetId="22" hidden="1">'[2]Forecast data'!#REF!</definedName>
    <definedName name="__123Graph_BTOTAL" localSheetId="29" hidden="1">'[2]Forecast data'!#REF!</definedName>
    <definedName name="__123Graph_BTOTAL" localSheetId="10" hidden="1">'[2]Forecast data'!#REF!</definedName>
    <definedName name="__123Graph_BTOTAL" localSheetId="16" hidden="1">'[2]Forecast data'!#REF!</definedName>
    <definedName name="__123Graph_BTOTAL" localSheetId="11" hidden="1">'[2]Forecast data'!#REF!</definedName>
    <definedName name="__123Graph_BTOTAL" localSheetId="17" hidden="1">'[2]Forecast data'!#REF!</definedName>
    <definedName name="__123Graph_BTOTAL" localSheetId="6" hidden="1">'[2]Forecast data'!#REF!</definedName>
    <definedName name="__123Graph_BTOTAL" localSheetId="12" hidden="1">'[2]Forecast data'!#REF!</definedName>
    <definedName name="__123Graph_BTOTAL" localSheetId="7" hidden="1">'[2]Forecast data'!#REF!</definedName>
    <definedName name="__123Graph_BTOTAL" localSheetId="13" hidden="1">'[2]Forecast data'!#REF!</definedName>
    <definedName name="__123Graph_BTOTAL" localSheetId="8" hidden="1">'[2]Forecast data'!#REF!</definedName>
    <definedName name="__123Graph_BTOTAL" localSheetId="14" hidden="1">'[2]Forecast data'!#REF!</definedName>
    <definedName name="__123Graph_BTOTAL" localSheetId="9" hidden="1">'[2]Forecast data'!#REF!</definedName>
    <definedName name="__123Graph_BTOTAL" localSheetId="15" hidden="1">'[2]Forecast data'!#REF!</definedName>
    <definedName name="__123Graph_BTOTAL" hidden="1">'[2]Forecast data'!#REF!</definedName>
    <definedName name="__123Graph_CACT13BUD" localSheetId="20" hidden="1">'[4]FC Page 1'!#REF!</definedName>
    <definedName name="__123Graph_CACT13BUD" localSheetId="21" hidden="1">'[4]FC Page 1'!#REF!</definedName>
    <definedName name="__123Graph_CACT13BUD" localSheetId="22" hidden="1">'[4]FC Page 1'!#REF!</definedName>
    <definedName name="__123Graph_CACT13BUD" localSheetId="29" hidden="1">'[4]FC Page 1'!#REF!</definedName>
    <definedName name="__123Graph_CACT13BUD" localSheetId="10" hidden="1">'[4]FC Page 1'!#REF!</definedName>
    <definedName name="__123Graph_CACT13BUD" localSheetId="16" hidden="1">'[4]FC Page 1'!#REF!</definedName>
    <definedName name="__123Graph_CACT13BUD" localSheetId="11" hidden="1">'[4]FC Page 1'!#REF!</definedName>
    <definedName name="__123Graph_CACT13BUD" localSheetId="17" hidden="1">'[4]FC Page 1'!#REF!</definedName>
    <definedName name="__123Graph_CACT13BUD" localSheetId="6" hidden="1">'[4]FC Page 1'!#REF!</definedName>
    <definedName name="__123Graph_CACT13BUD" localSheetId="12" hidden="1">'[4]FC Page 1'!#REF!</definedName>
    <definedName name="__123Graph_CACT13BUD" localSheetId="7" hidden="1">'[4]FC Page 1'!#REF!</definedName>
    <definedName name="__123Graph_CACT13BUD" localSheetId="13" hidden="1">'[4]FC Page 1'!#REF!</definedName>
    <definedName name="__123Graph_CACT13BUD" localSheetId="8" hidden="1">'[4]FC Page 1'!#REF!</definedName>
    <definedName name="__123Graph_CACT13BUD" localSheetId="14" hidden="1">'[4]FC Page 1'!#REF!</definedName>
    <definedName name="__123Graph_CACT13BUD" localSheetId="9" hidden="1">'[4]FC Page 1'!#REF!</definedName>
    <definedName name="__123Graph_CACT13BUD" localSheetId="15" hidden="1">'[4]FC Page 1'!#REF!</definedName>
    <definedName name="__123Graph_CACT13BUD" hidden="1">'[4]FC Page 1'!#REF!</definedName>
    <definedName name="__123Graph_CEFF" localSheetId="20" hidden="1">'[4]T3 Page 1'!#REF!</definedName>
    <definedName name="__123Graph_CEFF" localSheetId="21" hidden="1">'[4]T3 Page 1'!#REF!</definedName>
    <definedName name="__123Graph_CEFF" localSheetId="22" hidden="1">'[4]T3 Page 1'!#REF!</definedName>
    <definedName name="__123Graph_CEFF" localSheetId="29" hidden="1">'[4]T3 Page 1'!#REF!</definedName>
    <definedName name="__123Graph_CEFF" localSheetId="10" hidden="1">'[4]T3 Page 1'!#REF!</definedName>
    <definedName name="__123Graph_CEFF" localSheetId="16" hidden="1">'[4]T3 Page 1'!#REF!</definedName>
    <definedName name="__123Graph_CEFF" localSheetId="11" hidden="1">'[4]T3 Page 1'!#REF!</definedName>
    <definedName name="__123Graph_CEFF" localSheetId="17" hidden="1">'[4]T3 Page 1'!#REF!</definedName>
    <definedName name="__123Graph_CEFF" localSheetId="6" hidden="1">'[4]T3 Page 1'!#REF!</definedName>
    <definedName name="__123Graph_CEFF" localSheetId="12" hidden="1">'[4]T3 Page 1'!#REF!</definedName>
    <definedName name="__123Graph_CEFF" localSheetId="7" hidden="1">'[4]T3 Page 1'!#REF!</definedName>
    <definedName name="__123Graph_CEFF" localSheetId="13" hidden="1">'[4]T3 Page 1'!#REF!</definedName>
    <definedName name="__123Graph_CEFF" localSheetId="8" hidden="1">'[4]T3 Page 1'!#REF!</definedName>
    <definedName name="__123Graph_CEFF" localSheetId="14" hidden="1">'[4]T3 Page 1'!#REF!</definedName>
    <definedName name="__123Graph_CEFF" localSheetId="9" hidden="1">'[4]T3 Page 1'!#REF!</definedName>
    <definedName name="__123Graph_CEFF" localSheetId="15" hidden="1">'[4]T3 Page 1'!#REF!</definedName>
    <definedName name="__123Graph_CEFF" hidden="1">'[4]T3 Page 1'!#REF!</definedName>
    <definedName name="__123Graph_CGR14PBF1" hidden="1">'[5]HIS19FIN(A)'!$AK$70:$AK$81</definedName>
    <definedName name="__123Graph_CLBF" localSheetId="20" hidden="1">'[4]T3 Page 1'!#REF!</definedName>
    <definedName name="__123Graph_CLBF" localSheetId="21" hidden="1">'[4]T3 Page 1'!#REF!</definedName>
    <definedName name="__123Graph_CLBF" localSheetId="22" hidden="1">'[4]T3 Page 1'!#REF!</definedName>
    <definedName name="__123Graph_CLBF" localSheetId="29" hidden="1">'[4]T3 Page 1'!#REF!</definedName>
    <definedName name="__123Graph_CLBF" localSheetId="10" hidden="1">'[4]T3 Page 1'!#REF!</definedName>
    <definedName name="__123Graph_CLBF" localSheetId="16" hidden="1">'[4]T3 Page 1'!#REF!</definedName>
    <definedName name="__123Graph_CLBF" localSheetId="11" hidden="1">'[4]T3 Page 1'!#REF!</definedName>
    <definedName name="__123Graph_CLBF" localSheetId="17" hidden="1">'[4]T3 Page 1'!#REF!</definedName>
    <definedName name="__123Graph_CLBF" localSheetId="6" hidden="1">'[4]T3 Page 1'!#REF!</definedName>
    <definedName name="__123Graph_CLBF" localSheetId="12" hidden="1">'[4]T3 Page 1'!#REF!</definedName>
    <definedName name="__123Graph_CLBF" localSheetId="7" hidden="1">'[4]T3 Page 1'!#REF!</definedName>
    <definedName name="__123Graph_CLBF" localSheetId="13" hidden="1">'[4]T3 Page 1'!#REF!</definedName>
    <definedName name="__123Graph_CLBF" localSheetId="8" hidden="1">'[4]T3 Page 1'!#REF!</definedName>
    <definedName name="__123Graph_CLBF" localSheetId="14" hidden="1">'[4]T3 Page 1'!#REF!</definedName>
    <definedName name="__123Graph_CLBF" localSheetId="9" hidden="1">'[4]T3 Page 1'!#REF!</definedName>
    <definedName name="__123Graph_CLBF" localSheetId="15" hidden="1">'[4]T3 Page 1'!#REF!</definedName>
    <definedName name="__123Graph_CLBF" hidden="1">'[4]T3 Page 1'!#REF!</definedName>
    <definedName name="__123Graph_CPIC" localSheetId="20" hidden="1">'[4]T3 Page 1'!#REF!</definedName>
    <definedName name="__123Graph_CPIC" localSheetId="21" hidden="1">'[4]T3 Page 1'!#REF!</definedName>
    <definedName name="__123Graph_CPIC" localSheetId="22" hidden="1">'[4]T3 Page 1'!#REF!</definedName>
    <definedName name="__123Graph_CPIC" localSheetId="29" hidden="1">'[4]T3 Page 1'!#REF!</definedName>
    <definedName name="__123Graph_CPIC" localSheetId="10" hidden="1">'[4]T3 Page 1'!#REF!</definedName>
    <definedName name="__123Graph_CPIC" localSheetId="16" hidden="1">'[4]T3 Page 1'!#REF!</definedName>
    <definedName name="__123Graph_CPIC" localSheetId="11" hidden="1">'[4]T3 Page 1'!#REF!</definedName>
    <definedName name="__123Graph_CPIC" localSheetId="17" hidden="1">'[4]T3 Page 1'!#REF!</definedName>
    <definedName name="__123Graph_CPIC" localSheetId="6" hidden="1">'[4]T3 Page 1'!#REF!</definedName>
    <definedName name="__123Graph_CPIC" localSheetId="12" hidden="1">'[4]T3 Page 1'!#REF!</definedName>
    <definedName name="__123Graph_CPIC" localSheetId="7" hidden="1">'[4]T3 Page 1'!#REF!</definedName>
    <definedName name="__123Graph_CPIC" localSheetId="13" hidden="1">'[4]T3 Page 1'!#REF!</definedName>
    <definedName name="__123Graph_CPIC" localSheetId="8" hidden="1">'[4]T3 Page 1'!#REF!</definedName>
    <definedName name="__123Graph_CPIC" localSheetId="14" hidden="1">'[4]T3 Page 1'!#REF!</definedName>
    <definedName name="__123Graph_CPIC" localSheetId="9" hidden="1">'[4]T3 Page 1'!#REF!</definedName>
    <definedName name="__123Graph_CPIC" localSheetId="15" hidden="1">'[4]T3 Page 1'!#REF!</definedName>
    <definedName name="__123Graph_CPIC" hidden="1">'[4]T3 Page 1'!#REF!</definedName>
    <definedName name="__123Graph_DACT13BUD" localSheetId="20" hidden="1">'[4]FC Page 1'!#REF!</definedName>
    <definedName name="__123Graph_DACT13BUD" localSheetId="21" hidden="1">'[4]FC Page 1'!#REF!</definedName>
    <definedName name="__123Graph_DACT13BUD" localSheetId="22" hidden="1">'[4]FC Page 1'!#REF!</definedName>
    <definedName name="__123Graph_DACT13BUD" localSheetId="29" hidden="1">'[4]FC Page 1'!#REF!</definedName>
    <definedName name="__123Graph_DACT13BUD" localSheetId="10" hidden="1">'[4]FC Page 1'!#REF!</definedName>
    <definedName name="__123Graph_DACT13BUD" localSheetId="16" hidden="1">'[4]FC Page 1'!#REF!</definedName>
    <definedName name="__123Graph_DACT13BUD" localSheetId="11" hidden="1">'[4]FC Page 1'!#REF!</definedName>
    <definedName name="__123Graph_DACT13BUD" localSheetId="17" hidden="1">'[4]FC Page 1'!#REF!</definedName>
    <definedName name="__123Graph_DACT13BUD" localSheetId="6" hidden="1">'[4]FC Page 1'!#REF!</definedName>
    <definedName name="__123Graph_DACT13BUD" localSheetId="12" hidden="1">'[4]FC Page 1'!#REF!</definedName>
    <definedName name="__123Graph_DACT13BUD" localSheetId="7" hidden="1">'[4]FC Page 1'!#REF!</definedName>
    <definedName name="__123Graph_DACT13BUD" localSheetId="13" hidden="1">'[4]FC Page 1'!#REF!</definedName>
    <definedName name="__123Graph_DACT13BUD" localSheetId="8" hidden="1">'[4]FC Page 1'!#REF!</definedName>
    <definedName name="__123Graph_DACT13BUD" localSheetId="14" hidden="1">'[4]FC Page 1'!#REF!</definedName>
    <definedName name="__123Graph_DACT13BUD" localSheetId="9" hidden="1">'[4]FC Page 1'!#REF!</definedName>
    <definedName name="__123Graph_DACT13BUD" localSheetId="15" hidden="1">'[4]FC Page 1'!#REF!</definedName>
    <definedName name="__123Graph_DACT13BUD" hidden="1">'[4]FC Page 1'!#REF!</definedName>
    <definedName name="__123Graph_DEFF" localSheetId="20" hidden="1">'[4]T3 Page 1'!#REF!</definedName>
    <definedName name="__123Graph_DEFF" localSheetId="21" hidden="1">'[4]T3 Page 1'!#REF!</definedName>
    <definedName name="__123Graph_DEFF" localSheetId="22" hidden="1">'[4]T3 Page 1'!#REF!</definedName>
    <definedName name="__123Graph_DEFF" localSheetId="29" hidden="1">'[4]T3 Page 1'!#REF!</definedName>
    <definedName name="__123Graph_DEFF" localSheetId="10" hidden="1">'[4]T3 Page 1'!#REF!</definedName>
    <definedName name="__123Graph_DEFF" localSheetId="16" hidden="1">'[4]T3 Page 1'!#REF!</definedName>
    <definedName name="__123Graph_DEFF" localSheetId="11" hidden="1">'[4]T3 Page 1'!#REF!</definedName>
    <definedName name="__123Graph_DEFF" localSheetId="17" hidden="1">'[4]T3 Page 1'!#REF!</definedName>
    <definedName name="__123Graph_DEFF" localSheetId="6" hidden="1">'[4]T3 Page 1'!#REF!</definedName>
    <definedName name="__123Graph_DEFF" localSheetId="12" hidden="1">'[4]T3 Page 1'!#REF!</definedName>
    <definedName name="__123Graph_DEFF" localSheetId="7" hidden="1">'[4]T3 Page 1'!#REF!</definedName>
    <definedName name="__123Graph_DEFF" localSheetId="13" hidden="1">'[4]T3 Page 1'!#REF!</definedName>
    <definedName name="__123Graph_DEFF" localSheetId="8" hidden="1">'[4]T3 Page 1'!#REF!</definedName>
    <definedName name="__123Graph_DEFF" localSheetId="14" hidden="1">'[4]T3 Page 1'!#REF!</definedName>
    <definedName name="__123Graph_DEFF" localSheetId="9" hidden="1">'[4]T3 Page 1'!#REF!</definedName>
    <definedName name="__123Graph_DEFF" localSheetId="15" hidden="1">'[4]T3 Page 1'!#REF!</definedName>
    <definedName name="__123Graph_DEFF" hidden="1">'[4]T3 Page 1'!#REF!</definedName>
    <definedName name="__123Graph_DGR14PBF1" hidden="1">'[5]HIS19FIN(A)'!$AH$70:$AH$81</definedName>
    <definedName name="__123Graph_DLBF" localSheetId="20" hidden="1">'[4]T3 Page 1'!#REF!</definedName>
    <definedName name="__123Graph_DLBF" localSheetId="21" hidden="1">'[4]T3 Page 1'!#REF!</definedName>
    <definedName name="__123Graph_DLBF" localSheetId="22" hidden="1">'[4]T3 Page 1'!#REF!</definedName>
    <definedName name="__123Graph_DLBF" localSheetId="29" hidden="1">'[4]T3 Page 1'!#REF!</definedName>
    <definedName name="__123Graph_DLBF" localSheetId="10" hidden="1">'[4]T3 Page 1'!#REF!</definedName>
    <definedName name="__123Graph_DLBF" localSheetId="16" hidden="1">'[4]T3 Page 1'!#REF!</definedName>
    <definedName name="__123Graph_DLBF" localSheetId="11" hidden="1">'[4]T3 Page 1'!#REF!</definedName>
    <definedName name="__123Graph_DLBF" localSheetId="17" hidden="1">'[4]T3 Page 1'!#REF!</definedName>
    <definedName name="__123Graph_DLBF" localSheetId="6" hidden="1">'[4]T3 Page 1'!#REF!</definedName>
    <definedName name="__123Graph_DLBF" localSheetId="12" hidden="1">'[4]T3 Page 1'!#REF!</definedName>
    <definedName name="__123Graph_DLBF" localSheetId="7" hidden="1">'[4]T3 Page 1'!#REF!</definedName>
    <definedName name="__123Graph_DLBF" localSheetId="13" hidden="1">'[4]T3 Page 1'!#REF!</definedName>
    <definedName name="__123Graph_DLBF" localSheetId="8" hidden="1">'[4]T3 Page 1'!#REF!</definedName>
    <definedName name="__123Graph_DLBF" localSheetId="14" hidden="1">'[4]T3 Page 1'!#REF!</definedName>
    <definedName name="__123Graph_DLBF" localSheetId="9" hidden="1">'[4]T3 Page 1'!#REF!</definedName>
    <definedName name="__123Graph_DLBF" localSheetId="15" hidden="1">'[4]T3 Page 1'!#REF!</definedName>
    <definedName name="__123Graph_DLBF" hidden="1">'[4]T3 Page 1'!#REF!</definedName>
    <definedName name="__123Graph_DPIC" localSheetId="20" hidden="1">'[4]T3 Page 1'!#REF!</definedName>
    <definedName name="__123Graph_DPIC" localSheetId="21" hidden="1">'[4]T3 Page 1'!#REF!</definedName>
    <definedName name="__123Graph_DPIC" localSheetId="22" hidden="1">'[4]T3 Page 1'!#REF!</definedName>
    <definedName name="__123Graph_DPIC" localSheetId="29" hidden="1">'[4]T3 Page 1'!#REF!</definedName>
    <definedName name="__123Graph_DPIC" localSheetId="10" hidden="1">'[4]T3 Page 1'!#REF!</definedName>
    <definedName name="__123Graph_DPIC" localSheetId="16" hidden="1">'[4]T3 Page 1'!#REF!</definedName>
    <definedName name="__123Graph_DPIC" localSheetId="11" hidden="1">'[4]T3 Page 1'!#REF!</definedName>
    <definedName name="__123Graph_DPIC" localSheetId="17" hidden="1">'[4]T3 Page 1'!#REF!</definedName>
    <definedName name="__123Graph_DPIC" localSheetId="6" hidden="1">'[4]T3 Page 1'!#REF!</definedName>
    <definedName name="__123Graph_DPIC" localSheetId="12" hidden="1">'[4]T3 Page 1'!#REF!</definedName>
    <definedName name="__123Graph_DPIC" localSheetId="7" hidden="1">'[4]T3 Page 1'!#REF!</definedName>
    <definedName name="__123Graph_DPIC" localSheetId="13" hidden="1">'[4]T3 Page 1'!#REF!</definedName>
    <definedName name="__123Graph_DPIC" localSheetId="8" hidden="1">'[4]T3 Page 1'!#REF!</definedName>
    <definedName name="__123Graph_DPIC" localSheetId="14" hidden="1">'[4]T3 Page 1'!#REF!</definedName>
    <definedName name="__123Graph_DPIC" localSheetId="9" hidden="1">'[4]T3 Page 1'!#REF!</definedName>
    <definedName name="__123Graph_DPIC" localSheetId="15" hidden="1">'[4]T3 Page 1'!#REF!</definedName>
    <definedName name="__123Graph_DPIC" hidden="1">'[4]T3 Page 1'!#REF!</definedName>
    <definedName name="__123Graph_EACT13BUD" localSheetId="20" hidden="1">'[4]FC Page 1'!#REF!</definedName>
    <definedName name="__123Graph_EACT13BUD" localSheetId="21" hidden="1">'[4]FC Page 1'!#REF!</definedName>
    <definedName name="__123Graph_EACT13BUD" localSheetId="22" hidden="1">'[4]FC Page 1'!#REF!</definedName>
    <definedName name="__123Graph_EACT13BUD" localSheetId="29" hidden="1">'[4]FC Page 1'!#REF!</definedName>
    <definedName name="__123Graph_EACT13BUD" localSheetId="10" hidden="1">'[4]FC Page 1'!#REF!</definedName>
    <definedName name="__123Graph_EACT13BUD" localSheetId="16" hidden="1">'[4]FC Page 1'!#REF!</definedName>
    <definedName name="__123Graph_EACT13BUD" localSheetId="11" hidden="1">'[4]FC Page 1'!#REF!</definedName>
    <definedName name="__123Graph_EACT13BUD" localSheetId="17" hidden="1">'[4]FC Page 1'!#REF!</definedName>
    <definedName name="__123Graph_EACT13BUD" localSheetId="6" hidden="1">'[4]FC Page 1'!#REF!</definedName>
    <definedName name="__123Graph_EACT13BUD" localSheetId="12" hidden="1">'[4]FC Page 1'!#REF!</definedName>
    <definedName name="__123Graph_EACT13BUD" localSheetId="7" hidden="1">'[4]FC Page 1'!#REF!</definedName>
    <definedName name="__123Graph_EACT13BUD" localSheetId="13" hidden="1">'[4]FC Page 1'!#REF!</definedName>
    <definedName name="__123Graph_EACT13BUD" localSheetId="8" hidden="1">'[4]FC Page 1'!#REF!</definedName>
    <definedName name="__123Graph_EACT13BUD" localSheetId="14" hidden="1">'[4]FC Page 1'!#REF!</definedName>
    <definedName name="__123Graph_EACT13BUD" localSheetId="9" hidden="1">'[4]FC Page 1'!#REF!</definedName>
    <definedName name="__123Graph_EACT13BUD" localSheetId="15" hidden="1">'[4]FC Page 1'!#REF!</definedName>
    <definedName name="__123Graph_EACT13BUD" hidden="1">'[4]FC Page 1'!#REF!</definedName>
    <definedName name="__123Graph_EEFF" localSheetId="20" hidden="1">'[4]T3 Page 1'!#REF!</definedName>
    <definedName name="__123Graph_EEFF" localSheetId="21" hidden="1">'[4]T3 Page 1'!#REF!</definedName>
    <definedName name="__123Graph_EEFF" localSheetId="22" hidden="1">'[4]T3 Page 1'!#REF!</definedName>
    <definedName name="__123Graph_EEFF" localSheetId="29" hidden="1">'[4]T3 Page 1'!#REF!</definedName>
    <definedName name="__123Graph_EEFF" localSheetId="10" hidden="1">'[4]T3 Page 1'!#REF!</definedName>
    <definedName name="__123Graph_EEFF" localSheetId="16" hidden="1">'[4]T3 Page 1'!#REF!</definedName>
    <definedName name="__123Graph_EEFF" localSheetId="11" hidden="1">'[4]T3 Page 1'!#REF!</definedName>
    <definedName name="__123Graph_EEFF" localSheetId="17" hidden="1">'[4]T3 Page 1'!#REF!</definedName>
    <definedName name="__123Graph_EEFF" localSheetId="6" hidden="1">'[4]T3 Page 1'!#REF!</definedName>
    <definedName name="__123Graph_EEFF" localSheetId="12" hidden="1">'[4]T3 Page 1'!#REF!</definedName>
    <definedName name="__123Graph_EEFF" localSheetId="7" hidden="1">'[4]T3 Page 1'!#REF!</definedName>
    <definedName name="__123Graph_EEFF" localSheetId="13" hidden="1">'[4]T3 Page 1'!#REF!</definedName>
    <definedName name="__123Graph_EEFF" localSheetId="8" hidden="1">'[4]T3 Page 1'!#REF!</definedName>
    <definedName name="__123Graph_EEFF" localSheetId="14" hidden="1">'[4]T3 Page 1'!#REF!</definedName>
    <definedName name="__123Graph_EEFF" localSheetId="9" hidden="1">'[4]T3 Page 1'!#REF!</definedName>
    <definedName name="__123Graph_EEFF" localSheetId="15" hidden="1">'[4]T3 Page 1'!#REF!</definedName>
    <definedName name="__123Graph_EEFF" hidden="1">'[4]T3 Page 1'!#REF!</definedName>
    <definedName name="__123Graph_EEFFHIC" localSheetId="20" hidden="1">'[4]FC Page 1'!#REF!</definedName>
    <definedName name="__123Graph_EEFFHIC" localSheetId="22" hidden="1">'[4]FC Page 1'!#REF!</definedName>
    <definedName name="__123Graph_EEFFHIC" localSheetId="29" hidden="1">'[4]FC Page 1'!#REF!</definedName>
    <definedName name="__123Graph_EEFFHIC" localSheetId="10" hidden="1">'[4]FC Page 1'!#REF!</definedName>
    <definedName name="__123Graph_EEFFHIC" localSheetId="16" hidden="1">'[4]FC Page 1'!#REF!</definedName>
    <definedName name="__123Graph_EEFFHIC" localSheetId="11" hidden="1">'[4]FC Page 1'!#REF!</definedName>
    <definedName name="__123Graph_EEFFHIC" localSheetId="17" hidden="1">'[4]FC Page 1'!#REF!</definedName>
    <definedName name="__123Graph_EEFFHIC" localSheetId="6" hidden="1">'[4]FC Page 1'!#REF!</definedName>
    <definedName name="__123Graph_EEFFHIC" localSheetId="12" hidden="1">'[4]FC Page 1'!#REF!</definedName>
    <definedName name="__123Graph_EEFFHIC" localSheetId="7" hidden="1">'[4]FC Page 1'!#REF!</definedName>
    <definedName name="__123Graph_EEFFHIC" localSheetId="13" hidden="1">'[4]FC Page 1'!#REF!</definedName>
    <definedName name="__123Graph_EEFFHIC" localSheetId="8" hidden="1">'[4]FC Page 1'!#REF!</definedName>
    <definedName name="__123Graph_EEFFHIC" localSheetId="14" hidden="1">'[4]FC Page 1'!#REF!</definedName>
    <definedName name="__123Graph_EEFFHIC" localSheetId="9" hidden="1">'[4]FC Page 1'!#REF!</definedName>
    <definedName name="__123Graph_EEFFHIC" localSheetId="15" hidden="1">'[4]FC Page 1'!#REF!</definedName>
    <definedName name="__123Graph_EEFFHIC" hidden="1">'[4]FC Page 1'!#REF!</definedName>
    <definedName name="__123Graph_EGR14PBF1" hidden="1">'[5]HIS19FIN(A)'!$AG$67:$AG$67</definedName>
    <definedName name="__123Graph_ELBF" localSheetId="20" hidden="1">'[4]T3 Page 1'!#REF!</definedName>
    <definedName name="__123Graph_ELBF" localSheetId="21" hidden="1">'[4]T3 Page 1'!#REF!</definedName>
    <definedName name="__123Graph_ELBF" localSheetId="22" hidden="1">'[4]T3 Page 1'!#REF!</definedName>
    <definedName name="__123Graph_ELBF" localSheetId="29" hidden="1">'[4]T3 Page 1'!#REF!</definedName>
    <definedName name="__123Graph_ELBF" localSheetId="10" hidden="1">'[4]T3 Page 1'!#REF!</definedName>
    <definedName name="__123Graph_ELBF" localSheetId="16" hidden="1">'[4]T3 Page 1'!#REF!</definedName>
    <definedName name="__123Graph_ELBF" localSheetId="11" hidden="1">'[4]T3 Page 1'!#REF!</definedName>
    <definedName name="__123Graph_ELBF" localSheetId="17" hidden="1">'[4]T3 Page 1'!#REF!</definedName>
    <definedName name="__123Graph_ELBF" localSheetId="6" hidden="1">'[4]T3 Page 1'!#REF!</definedName>
    <definedName name="__123Graph_ELBF" localSheetId="12" hidden="1">'[4]T3 Page 1'!#REF!</definedName>
    <definedName name="__123Graph_ELBF" localSheetId="7" hidden="1">'[4]T3 Page 1'!#REF!</definedName>
    <definedName name="__123Graph_ELBF" localSheetId="13" hidden="1">'[4]T3 Page 1'!#REF!</definedName>
    <definedName name="__123Graph_ELBF" localSheetId="8" hidden="1">'[4]T3 Page 1'!#REF!</definedName>
    <definedName name="__123Graph_ELBF" localSheetId="14" hidden="1">'[4]T3 Page 1'!#REF!</definedName>
    <definedName name="__123Graph_ELBF" localSheetId="9" hidden="1">'[4]T3 Page 1'!#REF!</definedName>
    <definedName name="__123Graph_ELBF" localSheetId="15" hidden="1">'[4]T3 Page 1'!#REF!</definedName>
    <definedName name="__123Graph_ELBF" hidden="1">'[4]T3 Page 1'!#REF!</definedName>
    <definedName name="__123Graph_EPIC" localSheetId="20" hidden="1">'[4]T3 Page 1'!#REF!</definedName>
    <definedName name="__123Graph_EPIC" localSheetId="21" hidden="1">'[4]T3 Page 1'!#REF!</definedName>
    <definedName name="__123Graph_EPIC" localSheetId="22" hidden="1">'[4]T3 Page 1'!#REF!</definedName>
    <definedName name="__123Graph_EPIC" localSheetId="29" hidden="1">'[4]T3 Page 1'!#REF!</definedName>
    <definedName name="__123Graph_EPIC" localSheetId="10" hidden="1">'[4]T3 Page 1'!#REF!</definedName>
    <definedName name="__123Graph_EPIC" localSheetId="16" hidden="1">'[4]T3 Page 1'!#REF!</definedName>
    <definedName name="__123Graph_EPIC" localSheetId="11" hidden="1">'[4]T3 Page 1'!#REF!</definedName>
    <definedName name="__123Graph_EPIC" localSheetId="17" hidden="1">'[4]T3 Page 1'!#REF!</definedName>
    <definedName name="__123Graph_EPIC" localSheetId="6" hidden="1">'[4]T3 Page 1'!#REF!</definedName>
    <definedName name="__123Graph_EPIC" localSheetId="12" hidden="1">'[4]T3 Page 1'!#REF!</definedName>
    <definedName name="__123Graph_EPIC" localSheetId="7" hidden="1">'[4]T3 Page 1'!#REF!</definedName>
    <definedName name="__123Graph_EPIC" localSheetId="13" hidden="1">'[4]T3 Page 1'!#REF!</definedName>
    <definedName name="__123Graph_EPIC" localSheetId="8" hidden="1">'[4]T3 Page 1'!#REF!</definedName>
    <definedName name="__123Graph_EPIC" localSheetId="14" hidden="1">'[4]T3 Page 1'!#REF!</definedName>
    <definedName name="__123Graph_EPIC" localSheetId="9" hidden="1">'[4]T3 Page 1'!#REF!</definedName>
    <definedName name="__123Graph_EPIC" localSheetId="15" hidden="1">'[4]T3 Page 1'!#REF!</definedName>
    <definedName name="__123Graph_EPIC" hidden="1">'[4]T3 Page 1'!#REF!</definedName>
    <definedName name="__123Graph_FACT13BUD" localSheetId="20" hidden="1">'[4]FC Page 1'!#REF!</definedName>
    <definedName name="__123Graph_FACT13BUD" localSheetId="21" hidden="1">'[4]FC Page 1'!#REF!</definedName>
    <definedName name="__123Graph_FACT13BUD" localSheetId="22" hidden="1">'[4]FC Page 1'!#REF!</definedName>
    <definedName name="__123Graph_FACT13BUD" localSheetId="29" hidden="1">'[4]FC Page 1'!#REF!</definedName>
    <definedName name="__123Graph_FACT13BUD" localSheetId="10" hidden="1">'[4]FC Page 1'!#REF!</definedName>
    <definedName name="__123Graph_FACT13BUD" localSheetId="16" hidden="1">'[4]FC Page 1'!#REF!</definedName>
    <definedName name="__123Graph_FACT13BUD" localSheetId="11" hidden="1">'[4]FC Page 1'!#REF!</definedName>
    <definedName name="__123Graph_FACT13BUD" localSheetId="17" hidden="1">'[4]FC Page 1'!#REF!</definedName>
    <definedName name="__123Graph_FACT13BUD" localSheetId="6" hidden="1">'[4]FC Page 1'!#REF!</definedName>
    <definedName name="__123Graph_FACT13BUD" localSheetId="12" hidden="1">'[4]FC Page 1'!#REF!</definedName>
    <definedName name="__123Graph_FACT13BUD" localSheetId="7" hidden="1">'[4]FC Page 1'!#REF!</definedName>
    <definedName name="__123Graph_FACT13BUD" localSheetId="13" hidden="1">'[4]FC Page 1'!#REF!</definedName>
    <definedName name="__123Graph_FACT13BUD" localSheetId="8" hidden="1">'[4]FC Page 1'!#REF!</definedName>
    <definedName name="__123Graph_FACT13BUD" localSheetId="14" hidden="1">'[4]FC Page 1'!#REF!</definedName>
    <definedName name="__123Graph_FACT13BUD" localSheetId="9" hidden="1">'[4]FC Page 1'!#REF!</definedName>
    <definedName name="__123Graph_FACT13BUD" localSheetId="15" hidden="1">'[4]FC Page 1'!#REF!</definedName>
    <definedName name="__123Graph_FACT13BUD" hidden="1">'[4]FC Page 1'!#REF!</definedName>
    <definedName name="__123Graph_FEFF" localSheetId="20" hidden="1">'[4]T3 Page 1'!#REF!</definedName>
    <definedName name="__123Graph_FEFF" localSheetId="21" hidden="1">'[4]T3 Page 1'!#REF!</definedName>
    <definedName name="__123Graph_FEFF" localSheetId="22" hidden="1">'[4]T3 Page 1'!#REF!</definedName>
    <definedName name="__123Graph_FEFF" localSheetId="29" hidden="1">'[4]T3 Page 1'!#REF!</definedName>
    <definedName name="__123Graph_FEFF" localSheetId="10" hidden="1">'[4]T3 Page 1'!#REF!</definedName>
    <definedName name="__123Graph_FEFF" localSheetId="16" hidden="1">'[4]T3 Page 1'!#REF!</definedName>
    <definedName name="__123Graph_FEFF" localSheetId="11" hidden="1">'[4]T3 Page 1'!#REF!</definedName>
    <definedName name="__123Graph_FEFF" localSheetId="17" hidden="1">'[4]T3 Page 1'!#REF!</definedName>
    <definedName name="__123Graph_FEFF" localSheetId="6" hidden="1">'[4]T3 Page 1'!#REF!</definedName>
    <definedName name="__123Graph_FEFF" localSheetId="12" hidden="1">'[4]T3 Page 1'!#REF!</definedName>
    <definedName name="__123Graph_FEFF" localSheetId="7" hidden="1">'[4]T3 Page 1'!#REF!</definedName>
    <definedName name="__123Graph_FEFF" localSheetId="13" hidden="1">'[4]T3 Page 1'!#REF!</definedName>
    <definedName name="__123Graph_FEFF" localSheetId="8" hidden="1">'[4]T3 Page 1'!#REF!</definedName>
    <definedName name="__123Graph_FEFF" localSheetId="14" hidden="1">'[4]T3 Page 1'!#REF!</definedName>
    <definedName name="__123Graph_FEFF" localSheetId="9" hidden="1">'[4]T3 Page 1'!#REF!</definedName>
    <definedName name="__123Graph_FEFF" localSheetId="15" hidden="1">'[4]T3 Page 1'!#REF!</definedName>
    <definedName name="__123Graph_FEFF" hidden="1">'[4]T3 Page 1'!#REF!</definedName>
    <definedName name="__123Graph_FEFFHIC" localSheetId="20" hidden="1">'[4]FC Page 1'!#REF!</definedName>
    <definedName name="__123Graph_FEFFHIC" localSheetId="22" hidden="1">'[4]FC Page 1'!#REF!</definedName>
    <definedName name="__123Graph_FEFFHIC" localSheetId="29" hidden="1">'[4]FC Page 1'!#REF!</definedName>
    <definedName name="__123Graph_FEFFHIC" localSheetId="10" hidden="1">'[4]FC Page 1'!#REF!</definedName>
    <definedName name="__123Graph_FEFFHIC" localSheetId="16" hidden="1">'[4]FC Page 1'!#REF!</definedName>
    <definedName name="__123Graph_FEFFHIC" localSheetId="11" hidden="1">'[4]FC Page 1'!#REF!</definedName>
    <definedName name="__123Graph_FEFFHIC" localSheetId="17" hidden="1">'[4]FC Page 1'!#REF!</definedName>
    <definedName name="__123Graph_FEFFHIC" localSheetId="6" hidden="1">'[4]FC Page 1'!#REF!</definedName>
    <definedName name="__123Graph_FEFFHIC" localSheetId="12" hidden="1">'[4]FC Page 1'!#REF!</definedName>
    <definedName name="__123Graph_FEFFHIC" localSheetId="7" hidden="1">'[4]FC Page 1'!#REF!</definedName>
    <definedName name="__123Graph_FEFFHIC" localSheetId="13" hidden="1">'[4]FC Page 1'!#REF!</definedName>
    <definedName name="__123Graph_FEFFHIC" localSheetId="8" hidden="1">'[4]FC Page 1'!#REF!</definedName>
    <definedName name="__123Graph_FEFFHIC" localSheetId="14" hidden="1">'[4]FC Page 1'!#REF!</definedName>
    <definedName name="__123Graph_FEFFHIC" localSheetId="9" hidden="1">'[4]FC Page 1'!#REF!</definedName>
    <definedName name="__123Graph_FEFFHIC" localSheetId="15" hidden="1">'[4]FC Page 1'!#REF!</definedName>
    <definedName name="__123Graph_FEFFHIC" hidden="1">'[4]FC Page 1'!#REF!</definedName>
    <definedName name="__123Graph_FGR14PBF1" hidden="1">'[5]HIS19FIN(A)'!$AH$67:$AH$67</definedName>
    <definedName name="__123Graph_FLBF" localSheetId="20" hidden="1">'[4]T3 Page 1'!#REF!</definedName>
    <definedName name="__123Graph_FLBF" localSheetId="21" hidden="1">'[4]T3 Page 1'!#REF!</definedName>
    <definedName name="__123Graph_FLBF" localSheetId="22" hidden="1">'[4]T3 Page 1'!#REF!</definedName>
    <definedName name="__123Graph_FLBF" localSheetId="29" hidden="1">'[4]T3 Page 1'!#REF!</definedName>
    <definedName name="__123Graph_FLBF" localSheetId="10" hidden="1">'[4]T3 Page 1'!#REF!</definedName>
    <definedName name="__123Graph_FLBF" localSheetId="16" hidden="1">'[4]T3 Page 1'!#REF!</definedName>
    <definedName name="__123Graph_FLBF" localSheetId="11" hidden="1">'[4]T3 Page 1'!#REF!</definedName>
    <definedName name="__123Graph_FLBF" localSheetId="17" hidden="1">'[4]T3 Page 1'!#REF!</definedName>
    <definedName name="__123Graph_FLBF" localSheetId="6" hidden="1">'[4]T3 Page 1'!#REF!</definedName>
    <definedName name="__123Graph_FLBF" localSheetId="12" hidden="1">'[4]T3 Page 1'!#REF!</definedName>
    <definedName name="__123Graph_FLBF" localSheetId="7" hidden="1">'[4]T3 Page 1'!#REF!</definedName>
    <definedName name="__123Graph_FLBF" localSheetId="13" hidden="1">'[4]T3 Page 1'!#REF!</definedName>
    <definedName name="__123Graph_FLBF" localSheetId="8" hidden="1">'[4]T3 Page 1'!#REF!</definedName>
    <definedName name="__123Graph_FLBF" localSheetId="14" hidden="1">'[4]T3 Page 1'!#REF!</definedName>
    <definedName name="__123Graph_FLBF" localSheetId="9" hidden="1">'[4]T3 Page 1'!#REF!</definedName>
    <definedName name="__123Graph_FLBF" localSheetId="15" hidden="1">'[4]T3 Page 1'!#REF!</definedName>
    <definedName name="__123Graph_FLBF" hidden="1">'[4]T3 Page 1'!#REF!</definedName>
    <definedName name="__123Graph_FPIC" localSheetId="20" hidden="1">'[4]T3 Page 1'!#REF!</definedName>
    <definedName name="__123Graph_FPIC" localSheetId="21" hidden="1">'[4]T3 Page 1'!#REF!</definedName>
    <definedName name="__123Graph_FPIC" localSheetId="22" hidden="1">'[4]T3 Page 1'!#REF!</definedName>
    <definedName name="__123Graph_FPIC" localSheetId="29" hidden="1">'[4]T3 Page 1'!#REF!</definedName>
    <definedName name="__123Graph_FPIC" localSheetId="10" hidden="1">'[4]T3 Page 1'!#REF!</definedName>
    <definedName name="__123Graph_FPIC" localSheetId="16" hidden="1">'[4]T3 Page 1'!#REF!</definedName>
    <definedName name="__123Graph_FPIC" localSheetId="11" hidden="1">'[4]T3 Page 1'!#REF!</definedName>
    <definedName name="__123Graph_FPIC" localSheetId="17" hidden="1">'[4]T3 Page 1'!#REF!</definedName>
    <definedName name="__123Graph_FPIC" localSheetId="6" hidden="1">'[4]T3 Page 1'!#REF!</definedName>
    <definedName name="__123Graph_FPIC" localSheetId="12" hidden="1">'[4]T3 Page 1'!#REF!</definedName>
    <definedName name="__123Graph_FPIC" localSheetId="7" hidden="1">'[4]T3 Page 1'!#REF!</definedName>
    <definedName name="__123Graph_FPIC" localSheetId="13" hidden="1">'[4]T3 Page 1'!#REF!</definedName>
    <definedName name="__123Graph_FPIC" localSheetId="8" hidden="1">'[4]T3 Page 1'!#REF!</definedName>
    <definedName name="__123Graph_FPIC" localSheetId="14" hidden="1">'[4]T3 Page 1'!#REF!</definedName>
    <definedName name="__123Graph_FPIC" localSheetId="9" hidden="1">'[4]T3 Page 1'!#REF!</definedName>
    <definedName name="__123Graph_FPIC" localSheetId="15" hidden="1">'[4]T3 Page 1'!#REF!</definedName>
    <definedName name="__123Graph_FPIC" hidden="1">'[4]T3 Page 1'!#REF!</definedName>
    <definedName name="__123Graph_LBL_ARESID" hidden="1">'[5]HIS19FIN(A)'!$R$3:$W$3</definedName>
    <definedName name="__123Graph_LBL_BRESID" hidden="1">'[5]HIS19FIN(A)'!$R$3:$W$3</definedName>
    <definedName name="__123Graph_X" localSheetId="20" hidden="1">'[2]Forecast data'!#REF!</definedName>
    <definedName name="__123Graph_X" localSheetId="21" hidden="1">'[2]Forecast data'!#REF!</definedName>
    <definedName name="__123Graph_X" localSheetId="22" hidden="1">'[2]Forecast data'!#REF!</definedName>
    <definedName name="__123Graph_X" localSheetId="29" hidden="1">'[2]Forecast data'!#REF!</definedName>
    <definedName name="__123Graph_X" localSheetId="10" hidden="1">'[2]Forecast data'!#REF!</definedName>
    <definedName name="__123Graph_X" localSheetId="16" hidden="1">'[2]Forecast data'!#REF!</definedName>
    <definedName name="__123Graph_X" localSheetId="11" hidden="1">'[2]Forecast data'!#REF!</definedName>
    <definedName name="__123Graph_X" localSheetId="17" hidden="1">'[2]Forecast data'!#REF!</definedName>
    <definedName name="__123Graph_X" localSheetId="6" hidden="1">'[2]Forecast data'!#REF!</definedName>
    <definedName name="__123Graph_X" localSheetId="12" hidden="1">'[2]Forecast data'!#REF!</definedName>
    <definedName name="__123Graph_X" localSheetId="7" hidden="1">'[2]Forecast data'!#REF!</definedName>
    <definedName name="__123Graph_X" localSheetId="13" hidden="1">'[2]Forecast data'!#REF!</definedName>
    <definedName name="__123Graph_X" localSheetId="8" hidden="1">'[2]Forecast data'!#REF!</definedName>
    <definedName name="__123Graph_X" localSheetId="14" hidden="1">'[2]Forecast data'!#REF!</definedName>
    <definedName name="__123Graph_X" localSheetId="9" hidden="1">'[2]Forecast data'!#REF!</definedName>
    <definedName name="__123Graph_X" localSheetId="15" hidden="1">'[2]Forecast data'!#REF!</definedName>
    <definedName name="__123Graph_X" hidden="1">'[2]Forecast data'!#REF!</definedName>
    <definedName name="__123Graph_XACTHIC" localSheetId="20" hidden="1">'[4]FC Page 1'!#REF!</definedName>
    <definedName name="__123Graph_XACTHIC" localSheetId="21" hidden="1">'[4]FC Page 1'!#REF!</definedName>
    <definedName name="__123Graph_XACTHIC" localSheetId="22" hidden="1">'[4]FC Page 1'!#REF!</definedName>
    <definedName name="__123Graph_XACTHIC" localSheetId="29" hidden="1">'[4]FC Page 1'!#REF!</definedName>
    <definedName name="__123Graph_XACTHIC" localSheetId="10" hidden="1">'[4]FC Page 1'!#REF!</definedName>
    <definedName name="__123Graph_XACTHIC" localSheetId="16" hidden="1">'[4]FC Page 1'!#REF!</definedName>
    <definedName name="__123Graph_XACTHIC" localSheetId="11" hidden="1">'[4]FC Page 1'!#REF!</definedName>
    <definedName name="__123Graph_XACTHIC" localSheetId="17" hidden="1">'[4]FC Page 1'!#REF!</definedName>
    <definedName name="__123Graph_XACTHIC" localSheetId="6" hidden="1">'[4]FC Page 1'!#REF!</definedName>
    <definedName name="__123Graph_XACTHIC" localSheetId="12" hidden="1">'[4]FC Page 1'!#REF!</definedName>
    <definedName name="__123Graph_XACTHIC" localSheetId="7" hidden="1">'[4]FC Page 1'!#REF!</definedName>
    <definedName name="__123Graph_XACTHIC" localSheetId="13" hidden="1">'[4]FC Page 1'!#REF!</definedName>
    <definedName name="__123Graph_XACTHIC" localSheetId="8" hidden="1">'[4]FC Page 1'!#REF!</definedName>
    <definedName name="__123Graph_XACTHIC" localSheetId="14" hidden="1">'[4]FC Page 1'!#REF!</definedName>
    <definedName name="__123Graph_XACTHIC" localSheetId="9" hidden="1">'[4]FC Page 1'!#REF!</definedName>
    <definedName name="__123Graph_XACTHIC" localSheetId="15" hidden="1">'[4]FC Page 1'!#REF!</definedName>
    <definedName name="__123Graph_XACTHIC" hidden="1">'[4]FC Page 1'!#REF!</definedName>
    <definedName name="__123Graph_XALLTAX" localSheetId="20" hidden="1">'[2]Forecast data'!#REF!</definedName>
    <definedName name="__123Graph_XALLTAX" localSheetId="21" hidden="1">'[2]Forecast data'!#REF!</definedName>
    <definedName name="__123Graph_XALLTAX" localSheetId="22" hidden="1">'[2]Forecast data'!#REF!</definedName>
    <definedName name="__123Graph_XALLTAX" localSheetId="29" hidden="1">'[2]Forecast data'!#REF!</definedName>
    <definedName name="__123Graph_XALLTAX" localSheetId="10" hidden="1">'[2]Forecast data'!#REF!</definedName>
    <definedName name="__123Graph_XALLTAX" localSheetId="16" hidden="1">'[2]Forecast data'!#REF!</definedName>
    <definedName name="__123Graph_XALLTAX" localSheetId="11" hidden="1">'[2]Forecast data'!#REF!</definedName>
    <definedName name="__123Graph_XALLTAX" localSheetId="17" hidden="1">'[2]Forecast data'!#REF!</definedName>
    <definedName name="__123Graph_XALLTAX" localSheetId="6" hidden="1">'[2]Forecast data'!#REF!</definedName>
    <definedName name="__123Graph_XALLTAX" localSheetId="12" hidden="1">'[2]Forecast data'!#REF!</definedName>
    <definedName name="__123Graph_XALLTAX" localSheetId="7" hidden="1">'[2]Forecast data'!#REF!</definedName>
    <definedName name="__123Graph_XALLTAX" localSheetId="13" hidden="1">'[2]Forecast data'!#REF!</definedName>
    <definedName name="__123Graph_XALLTAX" localSheetId="8" hidden="1">'[2]Forecast data'!#REF!</definedName>
    <definedName name="__123Graph_XALLTAX" localSheetId="14" hidden="1">'[2]Forecast data'!#REF!</definedName>
    <definedName name="__123Graph_XALLTAX" localSheetId="9" hidden="1">'[2]Forecast data'!#REF!</definedName>
    <definedName name="__123Graph_XALLTAX" localSheetId="15" hidden="1">'[2]Forecast data'!#REF!</definedName>
    <definedName name="__123Graph_XALLTAX" hidden="1">'[2]Forecast data'!#REF!</definedName>
    <definedName name="__123Graph_XCHGSPD1" hidden="1">[3]CHGSPD19.FIN!$A$10:$A$25</definedName>
    <definedName name="__123Graph_XCHGSPD2" hidden="1">[3]CHGSPD19.FIN!$A$11:$A$25</definedName>
    <definedName name="__123Graph_XEFF" localSheetId="20" hidden="1">'[4]T3 Page 1'!#REF!</definedName>
    <definedName name="__123Graph_XEFF" localSheetId="21" hidden="1">'[4]T3 Page 1'!#REF!</definedName>
    <definedName name="__123Graph_XEFF" localSheetId="22" hidden="1">'[4]T3 Page 1'!#REF!</definedName>
    <definedName name="__123Graph_XEFF" localSheetId="29" hidden="1">'[4]T3 Page 1'!#REF!</definedName>
    <definedName name="__123Graph_XEFF" localSheetId="10" hidden="1">'[4]T3 Page 1'!#REF!</definedName>
    <definedName name="__123Graph_XEFF" localSheetId="16" hidden="1">'[4]T3 Page 1'!#REF!</definedName>
    <definedName name="__123Graph_XEFF" localSheetId="11" hidden="1">'[4]T3 Page 1'!#REF!</definedName>
    <definedName name="__123Graph_XEFF" localSheetId="17" hidden="1">'[4]T3 Page 1'!#REF!</definedName>
    <definedName name="__123Graph_XEFF" localSheetId="6" hidden="1">'[4]T3 Page 1'!#REF!</definedName>
    <definedName name="__123Graph_XEFF" localSheetId="12" hidden="1">'[4]T3 Page 1'!#REF!</definedName>
    <definedName name="__123Graph_XEFF" localSheetId="7" hidden="1">'[4]T3 Page 1'!#REF!</definedName>
    <definedName name="__123Graph_XEFF" localSheetId="13" hidden="1">'[4]T3 Page 1'!#REF!</definedName>
    <definedName name="__123Graph_XEFF" localSheetId="8" hidden="1">'[4]T3 Page 1'!#REF!</definedName>
    <definedName name="__123Graph_XEFF" localSheetId="14" hidden="1">'[4]T3 Page 1'!#REF!</definedName>
    <definedName name="__123Graph_XEFF" localSheetId="9" hidden="1">'[4]T3 Page 1'!#REF!</definedName>
    <definedName name="__123Graph_XEFF" localSheetId="15" hidden="1">'[4]T3 Page 1'!#REF!</definedName>
    <definedName name="__123Graph_XEFF" hidden="1">'[4]T3 Page 1'!#REF!</definedName>
    <definedName name="__123Graph_XGR14PBF1" hidden="1">'[5]HIS19FIN(A)'!$AL$70:$AL$81</definedName>
    <definedName name="__123Graph_XHOMEVAT" localSheetId="20" hidden="1">'[2]Forecast data'!#REF!</definedName>
    <definedName name="__123Graph_XHOMEVAT" localSheetId="21" hidden="1">'[2]Forecast data'!#REF!</definedName>
    <definedName name="__123Graph_XHOMEVAT" localSheetId="22" hidden="1">'[2]Forecast data'!#REF!</definedName>
    <definedName name="__123Graph_XHOMEVAT" localSheetId="29" hidden="1">'[2]Forecast data'!#REF!</definedName>
    <definedName name="__123Graph_XHOMEVAT" localSheetId="10" hidden="1">'[2]Forecast data'!#REF!</definedName>
    <definedName name="__123Graph_XHOMEVAT" localSheetId="16" hidden="1">'[2]Forecast data'!#REF!</definedName>
    <definedName name="__123Graph_XHOMEVAT" localSheetId="11" hidden="1">'[2]Forecast data'!#REF!</definedName>
    <definedName name="__123Graph_XHOMEVAT" localSheetId="17" hidden="1">'[2]Forecast data'!#REF!</definedName>
    <definedName name="__123Graph_XHOMEVAT" localSheetId="6" hidden="1">'[2]Forecast data'!#REF!</definedName>
    <definedName name="__123Graph_XHOMEVAT" localSheetId="12" hidden="1">'[2]Forecast data'!#REF!</definedName>
    <definedName name="__123Graph_XHOMEVAT" localSheetId="7" hidden="1">'[2]Forecast data'!#REF!</definedName>
    <definedName name="__123Graph_XHOMEVAT" localSheetId="13" hidden="1">'[2]Forecast data'!#REF!</definedName>
    <definedName name="__123Graph_XHOMEVAT" localSheetId="8" hidden="1">'[2]Forecast data'!#REF!</definedName>
    <definedName name="__123Graph_XHOMEVAT" localSheetId="14" hidden="1">'[2]Forecast data'!#REF!</definedName>
    <definedName name="__123Graph_XHOMEVAT" localSheetId="9" hidden="1">'[2]Forecast data'!#REF!</definedName>
    <definedName name="__123Graph_XHOMEVAT" localSheetId="15" hidden="1">'[2]Forecast data'!#REF!</definedName>
    <definedName name="__123Graph_XHOMEVAT" hidden="1">'[2]Forecast data'!#REF!</definedName>
    <definedName name="__123Graph_XIMPORT" localSheetId="20" hidden="1">'[2]Forecast data'!#REF!</definedName>
    <definedName name="__123Graph_XIMPORT" localSheetId="21" hidden="1">'[2]Forecast data'!#REF!</definedName>
    <definedName name="__123Graph_XIMPORT" localSheetId="22" hidden="1">'[2]Forecast data'!#REF!</definedName>
    <definedName name="__123Graph_XIMPORT" localSheetId="29" hidden="1">'[2]Forecast data'!#REF!</definedName>
    <definedName name="__123Graph_XIMPORT" localSheetId="10" hidden="1">'[2]Forecast data'!#REF!</definedName>
    <definedName name="__123Graph_XIMPORT" localSheetId="16" hidden="1">'[2]Forecast data'!#REF!</definedName>
    <definedName name="__123Graph_XIMPORT" localSheetId="11" hidden="1">'[2]Forecast data'!#REF!</definedName>
    <definedName name="__123Graph_XIMPORT" localSheetId="17" hidden="1">'[2]Forecast data'!#REF!</definedName>
    <definedName name="__123Graph_XIMPORT" localSheetId="6" hidden="1">'[2]Forecast data'!#REF!</definedName>
    <definedName name="__123Graph_XIMPORT" localSheetId="12" hidden="1">'[2]Forecast data'!#REF!</definedName>
    <definedName name="__123Graph_XIMPORT" localSheetId="7" hidden="1">'[2]Forecast data'!#REF!</definedName>
    <definedName name="__123Graph_XIMPORT" localSheetId="13" hidden="1">'[2]Forecast data'!#REF!</definedName>
    <definedName name="__123Graph_XIMPORT" localSheetId="8" hidden="1">'[2]Forecast data'!#REF!</definedName>
    <definedName name="__123Graph_XIMPORT" localSheetId="14" hidden="1">'[2]Forecast data'!#REF!</definedName>
    <definedName name="__123Graph_XIMPORT" localSheetId="9" hidden="1">'[2]Forecast data'!#REF!</definedName>
    <definedName name="__123Graph_XIMPORT" localSheetId="15" hidden="1">'[2]Forecast data'!#REF!</definedName>
    <definedName name="__123Graph_XIMPORT" hidden="1">'[2]Forecast data'!#REF!</definedName>
    <definedName name="__123Graph_XLBF" localSheetId="20" hidden="1">'[4]T3 Page 1'!#REF!</definedName>
    <definedName name="__123Graph_XLBF" localSheetId="21" hidden="1">'[4]T3 Page 1'!#REF!</definedName>
    <definedName name="__123Graph_XLBF" localSheetId="22" hidden="1">'[4]T3 Page 1'!#REF!</definedName>
    <definedName name="__123Graph_XLBF" localSheetId="29" hidden="1">'[4]T3 Page 1'!#REF!</definedName>
    <definedName name="__123Graph_XLBF" localSheetId="10" hidden="1">'[4]T3 Page 1'!#REF!</definedName>
    <definedName name="__123Graph_XLBF" localSheetId="16" hidden="1">'[4]T3 Page 1'!#REF!</definedName>
    <definedName name="__123Graph_XLBF" localSheetId="11" hidden="1">'[4]T3 Page 1'!#REF!</definedName>
    <definedName name="__123Graph_XLBF" localSheetId="17" hidden="1">'[4]T3 Page 1'!#REF!</definedName>
    <definedName name="__123Graph_XLBF" localSheetId="6" hidden="1">'[4]T3 Page 1'!#REF!</definedName>
    <definedName name="__123Graph_XLBF" localSheetId="12" hidden="1">'[4]T3 Page 1'!#REF!</definedName>
    <definedName name="__123Graph_XLBF" localSheetId="7" hidden="1">'[4]T3 Page 1'!#REF!</definedName>
    <definedName name="__123Graph_XLBF" localSheetId="13" hidden="1">'[4]T3 Page 1'!#REF!</definedName>
    <definedName name="__123Graph_XLBF" localSheetId="8" hidden="1">'[4]T3 Page 1'!#REF!</definedName>
    <definedName name="__123Graph_XLBF" localSheetId="14" hidden="1">'[4]T3 Page 1'!#REF!</definedName>
    <definedName name="__123Graph_XLBF" localSheetId="9" hidden="1">'[4]T3 Page 1'!#REF!</definedName>
    <definedName name="__123Graph_XLBF" localSheetId="15" hidden="1">'[4]T3 Page 1'!#REF!</definedName>
    <definedName name="__123Graph_XLBF" hidden="1">'[4]T3 Page 1'!#REF!</definedName>
    <definedName name="__123Graph_XLBFFIN2" hidden="1">'[5]HIS19FIN(A)'!$K$61:$Q$61</definedName>
    <definedName name="__123Graph_XLBFHIC" hidden="1">'[5]HIS19FIN(A)'!$D$61:$J$61</definedName>
    <definedName name="__123Graph_XLBFHIC2" hidden="1">'[5]HIS19FIN(A)'!$D$61:$J$61</definedName>
    <definedName name="__123Graph_XLCB" hidden="1">'[5]HIS19FIN(A)'!$D$79:$I$79</definedName>
    <definedName name="__123Graph_XNACFIN" hidden="1">'[5]HIS19FIN(A)'!$K$95:$Q$95</definedName>
    <definedName name="__123Graph_XNACHIC" hidden="1">'[5]HIS19FIN(A)'!$D$95:$J$95</definedName>
    <definedName name="__123Graph_XPIC" localSheetId="20" hidden="1">'[4]T3 Page 1'!#REF!</definedName>
    <definedName name="__123Graph_XPIC" localSheetId="21" hidden="1">'[4]T3 Page 1'!#REF!</definedName>
    <definedName name="__123Graph_XPIC" localSheetId="22" hidden="1">'[4]T3 Page 1'!#REF!</definedName>
    <definedName name="__123Graph_XPIC" localSheetId="29" hidden="1">'[4]T3 Page 1'!#REF!</definedName>
    <definedName name="__123Graph_XPIC" localSheetId="10" hidden="1">'[4]T3 Page 1'!#REF!</definedName>
    <definedName name="__123Graph_XPIC" localSheetId="16" hidden="1">'[4]T3 Page 1'!#REF!</definedName>
    <definedName name="__123Graph_XPIC" localSheetId="11" hidden="1">'[4]T3 Page 1'!#REF!</definedName>
    <definedName name="__123Graph_XPIC" localSheetId="17" hidden="1">'[4]T3 Page 1'!#REF!</definedName>
    <definedName name="__123Graph_XPIC" localSheetId="6" hidden="1">'[4]T3 Page 1'!#REF!</definedName>
    <definedName name="__123Graph_XPIC" localSheetId="12" hidden="1">'[4]T3 Page 1'!#REF!</definedName>
    <definedName name="__123Graph_XPIC" localSheetId="7" hidden="1">'[4]T3 Page 1'!#REF!</definedName>
    <definedName name="__123Graph_XPIC" localSheetId="13" hidden="1">'[4]T3 Page 1'!#REF!</definedName>
    <definedName name="__123Graph_XPIC" localSheetId="8" hidden="1">'[4]T3 Page 1'!#REF!</definedName>
    <definedName name="__123Graph_XPIC" localSheetId="14" hidden="1">'[4]T3 Page 1'!#REF!</definedName>
    <definedName name="__123Graph_XPIC" localSheetId="9" hidden="1">'[4]T3 Page 1'!#REF!</definedName>
    <definedName name="__123Graph_XPIC" localSheetId="15" hidden="1">'[4]T3 Page 1'!#REF!</definedName>
    <definedName name="__123Graph_XPIC" hidden="1">'[4]T3 Page 1'!#REF!</definedName>
    <definedName name="__123Graph_XSTAG2ALL" localSheetId="20" hidden="1">'[2]Forecast data'!#REF!</definedName>
    <definedName name="__123Graph_XSTAG2ALL" localSheetId="21" hidden="1">'[2]Forecast data'!#REF!</definedName>
    <definedName name="__123Graph_XSTAG2ALL" localSheetId="22" hidden="1">'[2]Forecast data'!#REF!</definedName>
    <definedName name="__123Graph_XSTAG2ALL" localSheetId="29" hidden="1">'[2]Forecast data'!#REF!</definedName>
    <definedName name="__123Graph_XSTAG2ALL" localSheetId="10" hidden="1">'[2]Forecast data'!#REF!</definedName>
    <definedName name="__123Graph_XSTAG2ALL" localSheetId="16" hidden="1">'[2]Forecast data'!#REF!</definedName>
    <definedName name="__123Graph_XSTAG2ALL" localSheetId="11" hidden="1">'[2]Forecast data'!#REF!</definedName>
    <definedName name="__123Graph_XSTAG2ALL" localSheetId="17" hidden="1">'[2]Forecast data'!#REF!</definedName>
    <definedName name="__123Graph_XSTAG2ALL" localSheetId="6" hidden="1">'[2]Forecast data'!#REF!</definedName>
    <definedName name="__123Graph_XSTAG2ALL" localSheetId="12" hidden="1">'[2]Forecast data'!#REF!</definedName>
    <definedName name="__123Graph_XSTAG2ALL" localSheetId="7" hidden="1">'[2]Forecast data'!#REF!</definedName>
    <definedName name="__123Graph_XSTAG2ALL" localSheetId="13" hidden="1">'[2]Forecast data'!#REF!</definedName>
    <definedName name="__123Graph_XSTAG2ALL" localSheetId="8" hidden="1">'[2]Forecast data'!#REF!</definedName>
    <definedName name="__123Graph_XSTAG2ALL" localSheetId="14" hidden="1">'[2]Forecast data'!#REF!</definedName>
    <definedName name="__123Graph_XSTAG2ALL" localSheetId="9" hidden="1">'[2]Forecast data'!#REF!</definedName>
    <definedName name="__123Graph_XSTAG2ALL" localSheetId="15" hidden="1">'[2]Forecast data'!#REF!</definedName>
    <definedName name="__123Graph_XSTAG2ALL" hidden="1">'[2]Forecast data'!#REF!</definedName>
    <definedName name="__123Graph_XSTAG2EC" localSheetId="20" hidden="1">'[2]Forecast data'!#REF!</definedName>
    <definedName name="__123Graph_XSTAG2EC" localSheetId="21" hidden="1">'[2]Forecast data'!#REF!</definedName>
    <definedName name="__123Graph_XSTAG2EC" localSheetId="22" hidden="1">'[2]Forecast data'!#REF!</definedName>
    <definedName name="__123Graph_XSTAG2EC" localSheetId="29" hidden="1">'[2]Forecast data'!#REF!</definedName>
    <definedName name="__123Graph_XSTAG2EC" localSheetId="10" hidden="1">'[2]Forecast data'!#REF!</definedName>
    <definedName name="__123Graph_XSTAG2EC" localSheetId="16" hidden="1">'[2]Forecast data'!#REF!</definedName>
    <definedName name="__123Graph_XSTAG2EC" localSheetId="11" hidden="1">'[2]Forecast data'!#REF!</definedName>
    <definedName name="__123Graph_XSTAG2EC" localSheetId="17" hidden="1">'[2]Forecast data'!#REF!</definedName>
    <definedName name="__123Graph_XSTAG2EC" localSheetId="6" hidden="1">'[2]Forecast data'!#REF!</definedName>
    <definedName name="__123Graph_XSTAG2EC" localSheetId="12" hidden="1">'[2]Forecast data'!#REF!</definedName>
    <definedName name="__123Graph_XSTAG2EC" localSheetId="7" hidden="1">'[2]Forecast data'!#REF!</definedName>
    <definedName name="__123Graph_XSTAG2EC" localSheetId="13" hidden="1">'[2]Forecast data'!#REF!</definedName>
    <definedName name="__123Graph_XSTAG2EC" localSheetId="8" hidden="1">'[2]Forecast data'!#REF!</definedName>
    <definedName name="__123Graph_XSTAG2EC" localSheetId="14" hidden="1">'[2]Forecast data'!#REF!</definedName>
    <definedName name="__123Graph_XSTAG2EC" localSheetId="9" hidden="1">'[2]Forecast data'!#REF!</definedName>
    <definedName name="__123Graph_XSTAG2EC" localSheetId="15" hidden="1">'[2]Forecast data'!#REF!</definedName>
    <definedName name="__123Graph_XSTAG2EC" hidden="1">'[2]Forecast data'!#REF!</definedName>
    <definedName name="__123Graph_XTOBREV" localSheetId="20" hidden="1">'[2]Forecast data'!#REF!</definedName>
    <definedName name="__123Graph_XTOBREV" localSheetId="21" hidden="1">'[2]Forecast data'!#REF!</definedName>
    <definedName name="__123Graph_XTOBREV" localSheetId="22" hidden="1">'[2]Forecast data'!#REF!</definedName>
    <definedName name="__123Graph_XTOBREV" localSheetId="29" hidden="1">'[2]Forecast data'!#REF!</definedName>
    <definedName name="__123Graph_XTOBREV" localSheetId="10" hidden="1">'[2]Forecast data'!#REF!</definedName>
    <definedName name="__123Graph_XTOBREV" localSheetId="16" hidden="1">'[2]Forecast data'!#REF!</definedName>
    <definedName name="__123Graph_XTOBREV" localSheetId="11" hidden="1">'[2]Forecast data'!#REF!</definedName>
    <definedName name="__123Graph_XTOBREV" localSheetId="17" hidden="1">'[2]Forecast data'!#REF!</definedName>
    <definedName name="__123Graph_XTOBREV" localSheetId="6" hidden="1">'[2]Forecast data'!#REF!</definedName>
    <definedName name="__123Graph_XTOBREV" localSheetId="12" hidden="1">'[2]Forecast data'!#REF!</definedName>
    <definedName name="__123Graph_XTOBREV" localSheetId="7" hidden="1">'[2]Forecast data'!#REF!</definedName>
    <definedName name="__123Graph_XTOBREV" localSheetId="13" hidden="1">'[2]Forecast data'!#REF!</definedName>
    <definedName name="__123Graph_XTOBREV" localSheetId="8" hidden="1">'[2]Forecast data'!#REF!</definedName>
    <definedName name="__123Graph_XTOBREV" localSheetId="14" hidden="1">'[2]Forecast data'!#REF!</definedName>
    <definedName name="__123Graph_XTOBREV" localSheetId="9" hidden="1">'[2]Forecast data'!#REF!</definedName>
    <definedName name="__123Graph_XTOBREV" localSheetId="15" hidden="1">'[2]Forecast data'!#REF!</definedName>
    <definedName name="__123Graph_XTOBREV" hidden="1">'[2]Forecast data'!#REF!</definedName>
    <definedName name="__123Graph_XTOTAL" localSheetId="20" hidden="1">'[2]Forecast data'!#REF!</definedName>
    <definedName name="__123Graph_XTOTAL" localSheetId="22" hidden="1">'[2]Forecast data'!#REF!</definedName>
    <definedName name="__123Graph_XTOTAL" localSheetId="29" hidden="1">'[2]Forecast data'!#REF!</definedName>
    <definedName name="__123Graph_XTOTAL" localSheetId="10" hidden="1">'[2]Forecast data'!#REF!</definedName>
    <definedName name="__123Graph_XTOTAL" localSheetId="16" hidden="1">'[2]Forecast data'!#REF!</definedName>
    <definedName name="__123Graph_XTOTAL" localSheetId="11" hidden="1">'[2]Forecast data'!#REF!</definedName>
    <definedName name="__123Graph_XTOTAL" localSheetId="17" hidden="1">'[2]Forecast data'!#REF!</definedName>
    <definedName name="__123Graph_XTOTAL" localSheetId="6" hidden="1">'[2]Forecast data'!#REF!</definedName>
    <definedName name="__123Graph_XTOTAL" localSheetId="12" hidden="1">'[2]Forecast data'!#REF!</definedName>
    <definedName name="__123Graph_XTOTAL" localSheetId="7" hidden="1">'[2]Forecast data'!#REF!</definedName>
    <definedName name="__123Graph_XTOTAL" localSheetId="13" hidden="1">'[2]Forecast data'!#REF!</definedName>
    <definedName name="__123Graph_XTOTAL" localSheetId="8" hidden="1">'[2]Forecast data'!#REF!</definedName>
    <definedName name="__123Graph_XTOTAL" localSheetId="14" hidden="1">'[2]Forecast data'!#REF!</definedName>
    <definedName name="__123Graph_XTOTAL" localSheetId="9" hidden="1">'[2]Forecast data'!#REF!</definedName>
    <definedName name="__123Graph_XTOTAL" localSheetId="15" hidden="1">'[2]Forecast data'!#REF!</definedName>
    <definedName name="__123Graph_XTOTAL" hidden="1">'[2]Forecast data'!#REF!</definedName>
    <definedName name="_1__123Graph_ACHART_15" hidden="1">[6]USGC!$B$34:$B$53</definedName>
    <definedName name="_10__123Graph_XCHART_15" hidden="1">[6]USGC!$A$34:$A$53</definedName>
    <definedName name="_2__123Graph_BCHART_10" hidden="1">[6]USGC!$L$34:$L$53</definedName>
    <definedName name="_3__123Graph_BCHART_13" hidden="1">[6]USGC!$R$34:$R$53</definedName>
    <definedName name="_4__123Graph_BCHART_15" hidden="1">[6]USGC!$C$34:$C$53</definedName>
    <definedName name="_5__123Graph_CCHART_10" hidden="1">[6]USGC!$F$34:$F$53</definedName>
    <definedName name="_6__123Graph_CCHART_13" hidden="1">[6]USGC!$O$34:$O$53</definedName>
    <definedName name="_7__123Graph_CCHART_15" hidden="1">[6]USGC!$D$34:$D$53</definedName>
    <definedName name="_8__123Graph_XCHART_10" hidden="1">[6]USGC!$A$34:$A$53</definedName>
    <definedName name="_9__123Graph_XCHART_13" hidden="1">[6]USGC!$A$34:$A$53</definedName>
    <definedName name="_ECOcalculations" localSheetId="20" hidden="1">'[2]Forecast data'!#REF!</definedName>
    <definedName name="_ECOcalculations" localSheetId="21" hidden="1">'[2]Forecast data'!#REF!</definedName>
    <definedName name="_ECOcalculations" localSheetId="22" hidden="1">'[2]Forecast data'!#REF!</definedName>
    <definedName name="_ECOcalculations" localSheetId="29" hidden="1">'[2]Forecast data'!#REF!</definedName>
    <definedName name="_ECOcalculations" localSheetId="10" hidden="1">'[2]Forecast data'!#REF!</definedName>
    <definedName name="_ECOcalculations" localSheetId="16" hidden="1">'[2]Forecast data'!#REF!</definedName>
    <definedName name="_ECOcalculations" localSheetId="11" hidden="1">'[2]Forecast data'!#REF!</definedName>
    <definedName name="_ECOcalculations" localSheetId="17" hidden="1">'[2]Forecast data'!#REF!</definedName>
    <definedName name="_ECOcalculations" localSheetId="6" hidden="1">'[2]Forecast data'!#REF!</definedName>
    <definedName name="_ECOcalculations" localSheetId="12" hidden="1">'[2]Forecast data'!#REF!</definedName>
    <definedName name="_ECOcalculations" localSheetId="7" hidden="1">'[2]Forecast data'!#REF!</definedName>
    <definedName name="_ECOcalculations" localSheetId="13" hidden="1">'[2]Forecast data'!#REF!</definedName>
    <definedName name="_ECOcalculations" localSheetId="8" hidden="1">'[2]Forecast data'!#REF!</definedName>
    <definedName name="_ECOcalculations" localSheetId="14" hidden="1">'[2]Forecast data'!#REF!</definedName>
    <definedName name="_ECOcalculations" localSheetId="9" hidden="1">'[2]Forecast data'!#REF!</definedName>
    <definedName name="_ECOcalculations" localSheetId="15" hidden="1">'[2]Forecast data'!#REF!</definedName>
    <definedName name="_ECOcalculations" hidden="1">'[2]Forecast data'!#REF!</definedName>
    <definedName name="_Fill" localSheetId="20" hidden="1">'[2]Forecast data'!#REF!</definedName>
    <definedName name="_Fill" localSheetId="21" hidden="1">'[2]Forecast data'!#REF!</definedName>
    <definedName name="_Fill" localSheetId="22" hidden="1">'[2]Forecast data'!#REF!</definedName>
    <definedName name="_Fill" localSheetId="29" hidden="1">'[2]Forecast data'!#REF!</definedName>
    <definedName name="_Fill" localSheetId="10" hidden="1">'[2]Forecast data'!#REF!</definedName>
    <definedName name="_Fill" localSheetId="16" hidden="1">'[2]Forecast data'!#REF!</definedName>
    <definedName name="_Fill" localSheetId="11" hidden="1">'[2]Forecast data'!#REF!</definedName>
    <definedName name="_Fill" localSheetId="17" hidden="1">'[2]Forecast data'!#REF!</definedName>
    <definedName name="_Fill" localSheetId="6" hidden="1">'[2]Forecast data'!#REF!</definedName>
    <definedName name="_Fill" localSheetId="12" hidden="1">'[2]Forecast data'!#REF!</definedName>
    <definedName name="_Fill" localSheetId="7" hidden="1">'[2]Forecast data'!#REF!</definedName>
    <definedName name="_Fill" localSheetId="13" hidden="1">'[2]Forecast data'!#REF!</definedName>
    <definedName name="_Fill" localSheetId="8" hidden="1">'[2]Forecast data'!#REF!</definedName>
    <definedName name="_Fill" localSheetId="14" hidden="1">'[2]Forecast data'!#REF!</definedName>
    <definedName name="_Fill" localSheetId="9" hidden="1">'[2]Forecast data'!#REF!</definedName>
    <definedName name="_Fill" localSheetId="15" hidden="1">'[2]Forecast data'!#REF!</definedName>
    <definedName name="_Fill" hidden="1">'[2]Forecast data'!#REF!</definedName>
    <definedName name="_xlnm._FilterDatabase" localSheetId="10" hidden="1">ElecMulti_nonSC_4200kWh!$A$14:$AA$179</definedName>
    <definedName name="_xlnm._FilterDatabase" localSheetId="16" hidden="1">ElecMulti_nonSC_Nil!$A$14:$AA$179</definedName>
    <definedName name="_xlnm._FilterDatabase" localSheetId="11" hidden="1">ElecMulti_SC_4200kWh!$A$14:$AA$179</definedName>
    <definedName name="_xlnm._FilterDatabase" localSheetId="17" hidden="1">ElecMulti_SC_Nil!$A$14:$AA$179</definedName>
    <definedName name="_xlnm._FilterDatabase" localSheetId="6" hidden="1">ElecSingle_nonSC_3100kWh!$A$14:$AA$155</definedName>
    <definedName name="_xlnm._FilterDatabase" localSheetId="12" hidden="1">ElecSingle_nonSC_Nil!$A$14:$AA$179</definedName>
    <definedName name="_xlnm._FilterDatabase" localSheetId="7" hidden="1">ElecSingle_SC_3100kWh!$A$14:$AA$155</definedName>
    <definedName name="_xlnm._FilterDatabase" localSheetId="13" hidden="1">ElecSingle_SC_Nil!$A$14:$AA$179</definedName>
    <definedName name="_xlnm._FilterDatabase" localSheetId="8" hidden="1">Gas_nonSC_12000kWh!$A$14:$AA$179</definedName>
    <definedName name="_xlnm._FilterDatabase" localSheetId="14" hidden="1">Gas_nonSC_Nil!$A$14:$AA$179</definedName>
    <definedName name="_xlnm._FilterDatabase" localSheetId="9" hidden="1">Gas_SC_12000kWh!$A$14:$AA$179</definedName>
    <definedName name="_xlnm._FilterDatabase" localSheetId="15" hidden="1">Gas_SC_Nil!$A$14:$AA$179</definedName>
    <definedName name="_Order1" hidden="1">255</definedName>
    <definedName name="_Order2" hidden="1">255</definedName>
    <definedName name="_Regression_Out" localSheetId="20" hidden="1">#REF!</definedName>
    <definedName name="_Regression_Out" localSheetId="21" hidden="1">#REF!</definedName>
    <definedName name="_Regression_Out" localSheetId="22" hidden="1">#REF!</definedName>
    <definedName name="_Regression_Out" localSheetId="29" hidden="1">#REF!</definedName>
    <definedName name="_Regression_Out" localSheetId="10" hidden="1">#REF!</definedName>
    <definedName name="_Regression_Out" localSheetId="16" hidden="1">#REF!</definedName>
    <definedName name="_Regression_Out" localSheetId="11" hidden="1">#REF!</definedName>
    <definedName name="_Regression_Out" localSheetId="17" hidden="1">#REF!</definedName>
    <definedName name="_Regression_Out" localSheetId="6" hidden="1">#REF!</definedName>
    <definedName name="_Regression_Out" localSheetId="12" hidden="1">#REF!</definedName>
    <definedName name="_Regression_Out" localSheetId="7" hidden="1">#REF!</definedName>
    <definedName name="_Regression_Out" localSheetId="13" hidden="1">#REF!</definedName>
    <definedName name="_Regression_Out" localSheetId="8" hidden="1">#REF!</definedName>
    <definedName name="_Regression_Out" localSheetId="14" hidden="1">#REF!</definedName>
    <definedName name="_Regression_Out" localSheetId="9" hidden="1">#REF!</definedName>
    <definedName name="_Regression_Out" localSheetId="15" hidden="1">#REF!</definedName>
    <definedName name="_Regression_Out" hidden="1">#REF!</definedName>
    <definedName name="_Regression_X" localSheetId="20" hidden="1">#REF!</definedName>
    <definedName name="_Regression_X" localSheetId="21" hidden="1">#REF!</definedName>
    <definedName name="_Regression_X" localSheetId="22" hidden="1">#REF!</definedName>
    <definedName name="_Regression_X" localSheetId="29" hidden="1">#REF!</definedName>
    <definedName name="_Regression_X" localSheetId="10" hidden="1">#REF!</definedName>
    <definedName name="_Regression_X" localSheetId="16" hidden="1">#REF!</definedName>
    <definedName name="_Regression_X" localSheetId="11" hidden="1">#REF!</definedName>
    <definedName name="_Regression_X" localSheetId="17" hidden="1">#REF!</definedName>
    <definedName name="_Regression_X" localSheetId="6" hidden="1">#REF!</definedName>
    <definedName name="_Regression_X" localSheetId="12" hidden="1">#REF!</definedName>
    <definedName name="_Regression_X" localSheetId="7" hidden="1">#REF!</definedName>
    <definedName name="_Regression_X" localSheetId="13" hidden="1">#REF!</definedName>
    <definedName name="_Regression_X" localSheetId="8" hidden="1">#REF!</definedName>
    <definedName name="_Regression_X" localSheetId="14" hidden="1">#REF!</definedName>
    <definedName name="_Regression_X" localSheetId="9" hidden="1">#REF!</definedName>
    <definedName name="_Regression_X" localSheetId="15" hidden="1">#REF!</definedName>
    <definedName name="_Regression_X" hidden="1">#REF!</definedName>
    <definedName name="_Regression_Y" localSheetId="20" hidden="1">#REF!</definedName>
    <definedName name="_Regression_Y" localSheetId="21" hidden="1">#REF!</definedName>
    <definedName name="_Regression_Y" localSheetId="22" hidden="1">#REF!</definedName>
    <definedName name="_Regression_Y" localSheetId="29" hidden="1">#REF!</definedName>
    <definedName name="_Regression_Y" localSheetId="10" hidden="1">#REF!</definedName>
    <definedName name="_Regression_Y" localSheetId="16" hidden="1">#REF!</definedName>
    <definedName name="_Regression_Y" localSheetId="11" hidden="1">#REF!</definedName>
    <definedName name="_Regression_Y" localSheetId="17" hidden="1">#REF!</definedName>
    <definedName name="_Regression_Y" localSheetId="6" hidden="1">#REF!</definedName>
    <definedName name="_Regression_Y" localSheetId="12" hidden="1">#REF!</definedName>
    <definedName name="_Regression_Y" localSheetId="7" hidden="1">#REF!</definedName>
    <definedName name="_Regression_Y" localSheetId="13" hidden="1">#REF!</definedName>
    <definedName name="_Regression_Y" localSheetId="8" hidden="1">#REF!</definedName>
    <definedName name="_Regression_Y" localSheetId="14" hidden="1">#REF!</definedName>
    <definedName name="_Regression_Y" localSheetId="9" hidden="1">#REF!</definedName>
    <definedName name="_Regression_Y" localSheetId="15" hidden="1">#REF!</definedName>
    <definedName name="_Regression_Y" hidden="1">#REF!</definedName>
    <definedName name="_SS_AC_1102100054" comment="Advanced Comment Name" localSheetId="20" hidden="1">#REF!</definedName>
    <definedName name="_SS_AC_1102100054" comment="Advanced Comment Name" localSheetId="21" hidden="1">#REF!</definedName>
    <definedName name="_SS_AC_1102100054" comment="Advanced Comment Name" localSheetId="22" hidden="1">#REF!</definedName>
    <definedName name="_SS_AC_1102100054" comment="Advanced Comment Name" localSheetId="29" hidden="1">#REF!</definedName>
    <definedName name="_SS_AC_1102100054" comment="Advanced Comment Name" localSheetId="10" hidden="1">#REF!</definedName>
    <definedName name="_SS_AC_1102100054" comment="Advanced Comment Name" localSheetId="16" hidden="1">#REF!</definedName>
    <definedName name="_SS_AC_1102100054" comment="Advanced Comment Name" localSheetId="11" hidden="1">#REF!</definedName>
    <definedName name="_SS_AC_1102100054" comment="Advanced Comment Name" localSheetId="17" hidden="1">#REF!</definedName>
    <definedName name="_SS_AC_1102100054" comment="Advanced Comment Name" localSheetId="6" hidden="1">#REF!</definedName>
    <definedName name="_SS_AC_1102100054" comment="Advanced Comment Name" localSheetId="12" hidden="1">#REF!</definedName>
    <definedName name="_SS_AC_1102100054" comment="Advanced Comment Name" localSheetId="7" hidden="1">#REF!</definedName>
    <definedName name="_SS_AC_1102100054" comment="Advanced Comment Name" localSheetId="13" hidden="1">#REF!</definedName>
    <definedName name="_SS_AC_1102100054" comment="Advanced Comment Name" localSheetId="8" hidden="1">#REF!</definedName>
    <definedName name="_SS_AC_1102100054" comment="Advanced Comment Name" localSheetId="14" hidden="1">#REF!</definedName>
    <definedName name="_SS_AC_1102100054" comment="Advanced Comment Name" localSheetId="9" hidden="1">#REF!</definedName>
    <definedName name="_SS_AC_1102100054" comment="Advanced Comment Name" localSheetId="15" hidden="1">#REF!</definedName>
    <definedName name="_SS_AC_1102100054" comment="Advanced Comment Name" hidden="1">#REF!</definedName>
    <definedName name="asdas" localSheetId="20" hidden="1">{#N/A,#N/A,FALSE,"TMCOMP96";#N/A,#N/A,FALSE,"MAT96";#N/A,#N/A,FALSE,"FANDA96";#N/A,#N/A,FALSE,"INTRAN96";#N/A,#N/A,FALSE,"NAA9697";#N/A,#N/A,FALSE,"ECWEBB";#N/A,#N/A,FALSE,"MFT96";#N/A,#N/A,FALSE,"CTrecon"}</definedName>
    <definedName name="asdas" localSheetId="21" hidden="1">{#N/A,#N/A,FALSE,"TMCOMP96";#N/A,#N/A,FALSE,"MAT96";#N/A,#N/A,FALSE,"FANDA96";#N/A,#N/A,FALSE,"INTRAN96";#N/A,#N/A,FALSE,"NAA9697";#N/A,#N/A,FALSE,"ECWEBB";#N/A,#N/A,FALSE,"MFT96";#N/A,#N/A,FALSE,"CTrecon"}</definedName>
    <definedName name="asdas" localSheetId="22" hidden="1">{#N/A,#N/A,FALSE,"TMCOMP96";#N/A,#N/A,FALSE,"MAT96";#N/A,#N/A,FALSE,"FANDA96";#N/A,#N/A,FALSE,"INTRAN96";#N/A,#N/A,FALSE,"NAA9697";#N/A,#N/A,FALSE,"ECWEBB";#N/A,#N/A,FALSE,"MFT96";#N/A,#N/A,FALSE,"CTrecon"}</definedName>
    <definedName name="asdas" localSheetId="10" hidden="1">{#N/A,#N/A,FALSE,"TMCOMP96";#N/A,#N/A,FALSE,"MAT96";#N/A,#N/A,FALSE,"FANDA96";#N/A,#N/A,FALSE,"INTRAN96";#N/A,#N/A,FALSE,"NAA9697";#N/A,#N/A,FALSE,"ECWEBB";#N/A,#N/A,FALSE,"MFT96";#N/A,#N/A,FALSE,"CTrecon"}</definedName>
    <definedName name="asdas" localSheetId="16" hidden="1">{#N/A,#N/A,FALSE,"TMCOMP96";#N/A,#N/A,FALSE,"MAT96";#N/A,#N/A,FALSE,"FANDA96";#N/A,#N/A,FALSE,"INTRAN96";#N/A,#N/A,FALSE,"NAA9697";#N/A,#N/A,FALSE,"ECWEBB";#N/A,#N/A,FALSE,"MFT96";#N/A,#N/A,FALSE,"CTrecon"}</definedName>
    <definedName name="asdas" localSheetId="11" hidden="1">{#N/A,#N/A,FALSE,"TMCOMP96";#N/A,#N/A,FALSE,"MAT96";#N/A,#N/A,FALSE,"FANDA96";#N/A,#N/A,FALSE,"INTRAN96";#N/A,#N/A,FALSE,"NAA9697";#N/A,#N/A,FALSE,"ECWEBB";#N/A,#N/A,FALSE,"MFT96";#N/A,#N/A,FALSE,"CTrecon"}</definedName>
    <definedName name="asdas" localSheetId="17" hidden="1">{#N/A,#N/A,FALSE,"TMCOMP96";#N/A,#N/A,FALSE,"MAT96";#N/A,#N/A,FALSE,"FANDA96";#N/A,#N/A,FALSE,"INTRAN96";#N/A,#N/A,FALSE,"NAA9697";#N/A,#N/A,FALSE,"ECWEBB";#N/A,#N/A,FALSE,"MFT96";#N/A,#N/A,FALSE,"CTrecon"}</definedName>
    <definedName name="asdas" localSheetId="6" hidden="1">{#N/A,#N/A,FALSE,"TMCOMP96";#N/A,#N/A,FALSE,"MAT96";#N/A,#N/A,FALSE,"FANDA96";#N/A,#N/A,FALSE,"INTRAN96";#N/A,#N/A,FALSE,"NAA9697";#N/A,#N/A,FALSE,"ECWEBB";#N/A,#N/A,FALSE,"MFT96";#N/A,#N/A,FALSE,"CTrecon"}</definedName>
    <definedName name="asdas" localSheetId="12" hidden="1">{#N/A,#N/A,FALSE,"TMCOMP96";#N/A,#N/A,FALSE,"MAT96";#N/A,#N/A,FALSE,"FANDA96";#N/A,#N/A,FALSE,"INTRAN96";#N/A,#N/A,FALSE,"NAA9697";#N/A,#N/A,FALSE,"ECWEBB";#N/A,#N/A,FALSE,"MFT96";#N/A,#N/A,FALSE,"CTrecon"}</definedName>
    <definedName name="asdas" localSheetId="7" hidden="1">{#N/A,#N/A,FALSE,"TMCOMP96";#N/A,#N/A,FALSE,"MAT96";#N/A,#N/A,FALSE,"FANDA96";#N/A,#N/A,FALSE,"INTRAN96";#N/A,#N/A,FALSE,"NAA9697";#N/A,#N/A,FALSE,"ECWEBB";#N/A,#N/A,FALSE,"MFT96";#N/A,#N/A,FALSE,"CTrecon"}</definedName>
    <definedName name="asdas" localSheetId="13" hidden="1">{#N/A,#N/A,FALSE,"TMCOMP96";#N/A,#N/A,FALSE,"MAT96";#N/A,#N/A,FALSE,"FANDA96";#N/A,#N/A,FALSE,"INTRAN96";#N/A,#N/A,FALSE,"NAA9697";#N/A,#N/A,FALSE,"ECWEBB";#N/A,#N/A,FALSE,"MFT96";#N/A,#N/A,FALSE,"CTrecon"}</definedName>
    <definedName name="asdas" localSheetId="8" hidden="1">{#N/A,#N/A,FALSE,"TMCOMP96";#N/A,#N/A,FALSE,"MAT96";#N/A,#N/A,FALSE,"FANDA96";#N/A,#N/A,FALSE,"INTRAN96";#N/A,#N/A,FALSE,"NAA9697";#N/A,#N/A,FALSE,"ECWEBB";#N/A,#N/A,FALSE,"MFT96";#N/A,#N/A,FALSE,"CTrecon"}</definedName>
    <definedName name="asdas" localSheetId="14" hidden="1">{#N/A,#N/A,FALSE,"TMCOMP96";#N/A,#N/A,FALSE,"MAT96";#N/A,#N/A,FALSE,"FANDA96";#N/A,#N/A,FALSE,"INTRAN96";#N/A,#N/A,FALSE,"NAA9697";#N/A,#N/A,FALSE,"ECWEBB";#N/A,#N/A,FALSE,"MFT96";#N/A,#N/A,FALSE,"CTrecon"}</definedName>
    <definedName name="asdas" localSheetId="9" hidden="1">{#N/A,#N/A,FALSE,"TMCOMP96";#N/A,#N/A,FALSE,"MAT96";#N/A,#N/A,FALSE,"FANDA96";#N/A,#N/A,FALSE,"INTRAN96";#N/A,#N/A,FALSE,"NAA9697";#N/A,#N/A,FALSE,"ECWEBB";#N/A,#N/A,FALSE,"MFT96";#N/A,#N/A,FALSE,"CTrecon"}</definedName>
    <definedName name="asdas" localSheetId="15" hidden="1">{#N/A,#N/A,FALSE,"TMCOMP96";#N/A,#N/A,FALSE,"MAT96";#N/A,#N/A,FALSE,"FANDA96";#N/A,#N/A,FALSE,"INTRAN96";#N/A,#N/A,FALSE,"NAA9697";#N/A,#N/A,FALSE,"ECWEBB";#N/A,#N/A,FALSE,"MFT96";#N/A,#N/A,FALSE,"CTrecon"}</definedName>
    <definedName name="asdas" hidden="1">{#N/A,#N/A,FALSE,"TMCOMP96";#N/A,#N/A,FALSE,"MAT96";#N/A,#N/A,FALSE,"FANDA96";#N/A,#N/A,FALSE,"INTRAN96";#N/A,#N/A,FALSE,"NAA9697";#N/A,#N/A,FALSE,"ECWEBB";#N/A,#N/A,FALSE,"MFT96";#N/A,#N/A,FALSE,"CTrecon"}</definedName>
    <definedName name="BLPH1" hidden="1">'[7]4.6 ten year bonds'!$A$4</definedName>
    <definedName name="BLPH2" hidden="1">'[7]4.6 ten year bonds'!$D$4</definedName>
    <definedName name="BLPH3" hidden="1">'[7]4.6 ten year bonds'!$G$4</definedName>
    <definedName name="BLPH4" hidden="1">'[7]4.6 ten year bonds'!$J$4</definedName>
    <definedName name="BLPH5" hidden="1">'[7]4.6 ten year bonds'!$M$4</definedName>
    <definedName name="Chart2" localSheetId="20" hidden="1">'[4]T3 Page 1'!#REF!</definedName>
    <definedName name="Chart2" localSheetId="21" hidden="1">'[4]T3 Page 1'!#REF!</definedName>
    <definedName name="Chart2" localSheetId="22" hidden="1">'[4]T3 Page 1'!#REF!</definedName>
    <definedName name="Chart2" localSheetId="29" hidden="1">'[4]T3 Page 1'!#REF!</definedName>
    <definedName name="Chart2" localSheetId="10" hidden="1">'[4]T3 Page 1'!#REF!</definedName>
    <definedName name="Chart2" localSheetId="16" hidden="1">'[4]T3 Page 1'!#REF!</definedName>
    <definedName name="Chart2" localSheetId="11" hidden="1">'[4]T3 Page 1'!#REF!</definedName>
    <definedName name="Chart2" localSheetId="17" hidden="1">'[4]T3 Page 1'!#REF!</definedName>
    <definedName name="Chart2" localSheetId="6" hidden="1">'[4]T3 Page 1'!#REF!</definedName>
    <definedName name="Chart2" localSheetId="12" hidden="1">'[4]T3 Page 1'!#REF!</definedName>
    <definedName name="Chart2" localSheetId="7" hidden="1">'[4]T3 Page 1'!#REF!</definedName>
    <definedName name="Chart2" localSheetId="13" hidden="1">'[4]T3 Page 1'!#REF!</definedName>
    <definedName name="Chart2" localSheetId="8" hidden="1">'[4]T3 Page 1'!#REF!</definedName>
    <definedName name="Chart2" localSheetId="14" hidden="1">'[4]T3 Page 1'!#REF!</definedName>
    <definedName name="Chart2" localSheetId="9" hidden="1">'[4]T3 Page 1'!#REF!</definedName>
    <definedName name="Chart2" localSheetId="15" hidden="1">'[4]T3 Page 1'!#REF!</definedName>
    <definedName name="Chart2" hidden="1">'[4]T3 Page 1'!#REF!</definedName>
    <definedName name="dddd" localSheetId="20" hidden="1">'[1]Model inputs'!#REF!</definedName>
    <definedName name="dddd" localSheetId="21" hidden="1">'[1]Model inputs'!#REF!</definedName>
    <definedName name="dddd" localSheetId="22" hidden="1">'[1]Model inputs'!#REF!</definedName>
    <definedName name="dddd" localSheetId="29" hidden="1">'[1]Model inputs'!#REF!</definedName>
    <definedName name="dddd" localSheetId="10" hidden="1">'[1]Model inputs'!#REF!</definedName>
    <definedName name="dddd" localSheetId="16" hidden="1">'[1]Model inputs'!#REF!</definedName>
    <definedName name="dddd" localSheetId="11" hidden="1">'[1]Model inputs'!#REF!</definedName>
    <definedName name="dddd" localSheetId="17" hidden="1">'[1]Model inputs'!#REF!</definedName>
    <definedName name="dddd" localSheetId="6" hidden="1">'[1]Model inputs'!#REF!</definedName>
    <definedName name="dddd" localSheetId="12" hidden="1">'[1]Model inputs'!#REF!</definedName>
    <definedName name="dddd" localSheetId="7" hidden="1">'[1]Model inputs'!#REF!</definedName>
    <definedName name="dddd" localSheetId="13" hidden="1">'[1]Model inputs'!#REF!</definedName>
    <definedName name="dddd" localSheetId="8" hidden="1">'[1]Model inputs'!#REF!</definedName>
    <definedName name="dddd" localSheetId="14" hidden="1">'[1]Model inputs'!#REF!</definedName>
    <definedName name="dddd" localSheetId="9" hidden="1">'[1]Model inputs'!#REF!</definedName>
    <definedName name="dddd" localSheetId="15" hidden="1">'[1]Model inputs'!#REF!</definedName>
    <definedName name="dddd" hidden="1">'[1]Model inputs'!#REF!</definedName>
    <definedName name="dgsgf" localSheetId="20" hidden="1">{#N/A,#N/A,FALSE,"TMCOMP96";#N/A,#N/A,FALSE,"MAT96";#N/A,#N/A,FALSE,"FANDA96";#N/A,#N/A,FALSE,"INTRAN96";#N/A,#N/A,FALSE,"NAA9697";#N/A,#N/A,FALSE,"ECWEBB";#N/A,#N/A,FALSE,"MFT96";#N/A,#N/A,FALSE,"CTrecon"}</definedName>
    <definedName name="dgsgf" localSheetId="21" hidden="1">{#N/A,#N/A,FALSE,"TMCOMP96";#N/A,#N/A,FALSE,"MAT96";#N/A,#N/A,FALSE,"FANDA96";#N/A,#N/A,FALSE,"INTRAN96";#N/A,#N/A,FALSE,"NAA9697";#N/A,#N/A,FALSE,"ECWEBB";#N/A,#N/A,FALSE,"MFT96";#N/A,#N/A,FALSE,"CTrecon"}</definedName>
    <definedName name="dgsgf" localSheetId="22" hidden="1">{#N/A,#N/A,FALSE,"TMCOMP96";#N/A,#N/A,FALSE,"MAT96";#N/A,#N/A,FALSE,"FANDA96";#N/A,#N/A,FALSE,"INTRAN96";#N/A,#N/A,FALSE,"NAA9697";#N/A,#N/A,FALSE,"ECWEBB";#N/A,#N/A,FALSE,"MFT96";#N/A,#N/A,FALSE,"CTrecon"}</definedName>
    <definedName name="dgsgf" localSheetId="10" hidden="1">{#N/A,#N/A,FALSE,"TMCOMP96";#N/A,#N/A,FALSE,"MAT96";#N/A,#N/A,FALSE,"FANDA96";#N/A,#N/A,FALSE,"INTRAN96";#N/A,#N/A,FALSE,"NAA9697";#N/A,#N/A,FALSE,"ECWEBB";#N/A,#N/A,FALSE,"MFT96";#N/A,#N/A,FALSE,"CTrecon"}</definedName>
    <definedName name="dgsgf" localSheetId="16" hidden="1">{#N/A,#N/A,FALSE,"TMCOMP96";#N/A,#N/A,FALSE,"MAT96";#N/A,#N/A,FALSE,"FANDA96";#N/A,#N/A,FALSE,"INTRAN96";#N/A,#N/A,FALSE,"NAA9697";#N/A,#N/A,FALSE,"ECWEBB";#N/A,#N/A,FALSE,"MFT96";#N/A,#N/A,FALSE,"CTrecon"}</definedName>
    <definedName name="dgsgf" localSheetId="11" hidden="1">{#N/A,#N/A,FALSE,"TMCOMP96";#N/A,#N/A,FALSE,"MAT96";#N/A,#N/A,FALSE,"FANDA96";#N/A,#N/A,FALSE,"INTRAN96";#N/A,#N/A,FALSE,"NAA9697";#N/A,#N/A,FALSE,"ECWEBB";#N/A,#N/A,FALSE,"MFT96";#N/A,#N/A,FALSE,"CTrecon"}</definedName>
    <definedName name="dgsgf" localSheetId="17" hidden="1">{#N/A,#N/A,FALSE,"TMCOMP96";#N/A,#N/A,FALSE,"MAT96";#N/A,#N/A,FALSE,"FANDA96";#N/A,#N/A,FALSE,"INTRAN96";#N/A,#N/A,FALSE,"NAA9697";#N/A,#N/A,FALSE,"ECWEBB";#N/A,#N/A,FALSE,"MFT96";#N/A,#N/A,FALSE,"CTrecon"}</definedName>
    <definedName name="dgsgf" localSheetId="6" hidden="1">{#N/A,#N/A,FALSE,"TMCOMP96";#N/A,#N/A,FALSE,"MAT96";#N/A,#N/A,FALSE,"FANDA96";#N/A,#N/A,FALSE,"INTRAN96";#N/A,#N/A,FALSE,"NAA9697";#N/A,#N/A,FALSE,"ECWEBB";#N/A,#N/A,FALSE,"MFT96";#N/A,#N/A,FALSE,"CTrecon"}</definedName>
    <definedName name="dgsgf" localSheetId="12" hidden="1">{#N/A,#N/A,FALSE,"TMCOMP96";#N/A,#N/A,FALSE,"MAT96";#N/A,#N/A,FALSE,"FANDA96";#N/A,#N/A,FALSE,"INTRAN96";#N/A,#N/A,FALSE,"NAA9697";#N/A,#N/A,FALSE,"ECWEBB";#N/A,#N/A,FALSE,"MFT96";#N/A,#N/A,FALSE,"CTrecon"}</definedName>
    <definedName name="dgsgf" localSheetId="7" hidden="1">{#N/A,#N/A,FALSE,"TMCOMP96";#N/A,#N/A,FALSE,"MAT96";#N/A,#N/A,FALSE,"FANDA96";#N/A,#N/A,FALSE,"INTRAN96";#N/A,#N/A,FALSE,"NAA9697";#N/A,#N/A,FALSE,"ECWEBB";#N/A,#N/A,FALSE,"MFT96";#N/A,#N/A,FALSE,"CTrecon"}</definedName>
    <definedName name="dgsgf" localSheetId="13" hidden="1">{#N/A,#N/A,FALSE,"TMCOMP96";#N/A,#N/A,FALSE,"MAT96";#N/A,#N/A,FALSE,"FANDA96";#N/A,#N/A,FALSE,"INTRAN96";#N/A,#N/A,FALSE,"NAA9697";#N/A,#N/A,FALSE,"ECWEBB";#N/A,#N/A,FALSE,"MFT96";#N/A,#N/A,FALSE,"CTrecon"}</definedName>
    <definedName name="dgsgf" localSheetId="8" hidden="1">{#N/A,#N/A,FALSE,"TMCOMP96";#N/A,#N/A,FALSE,"MAT96";#N/A,#N/A,FALSE,"FANDA96";#N/A,#N/A,FALSE,"INTRAN96";#N/A,#N/A,FALSE,"NAA9697";#N/A,#N/A,FALSE,"ECWEBB";#N/A,#N/A,FALSE,"MFT96";#N/A,#N/A,FALSE,"CTrecon"}</definedName>
    <definedName name="dgsgf" localSheetId="14" hidden="1">{#N/A,#N/A,FALSE,"TMCOMP96";#N/A,#N/A,FALSE,"MAT96";#N/A,#N/A,FALSE,"FANDA96";#N/A,#N/A,FALSE,"INTRAN96";#N/A,#N/A,FALSE,"NAA9697";#N/A,#N/A,FALSE,"ECWEBB";#N/A,#N/A,FALSE,"MFT96";#N/A,#N/A,FALSE,"CTrecon"}</definedName>
    <definedName name="dgsgf" localSheetId="9" hidden="1">{#N/A,#N/A,FALSE,"TMCOMP96";#N/A,#N/A,FALSE,"MAT96";#N/A,#N/A,FALSE,"FANDA96";#N/A,#N/A,FALSE,"INTRAN96";#N/A,#N/A,FALSE,"NAA9697";#N/A,#N/A,FALSE,"ECWEBB";#N/A,#N/A,FALSE,"MFT96";#N/A,#N/A,FALSE,"CTrecon"}</definedName>
    <definedName name="dgsgf" localSheetId="15" hidden="1">{#N/A,#N/A,FALSE,"TMCOMP96";#N/A,#N/A,FALSE,"MAT96";#N/A,#N/A,FALSE,"FANDA96";#N/A,#N/A,FALSE,"INTRAN96";#N/A,#N/A,FALSE,"NAA9697";#N/A,#N/A,FALSE,"ECWEBB";#N/A,#N/A,FALSE,"MFT96";#N/A,#N/A,FALSE,"CTrecon"}</definedName>
    <definedName name="dgsgf" hidden="1">{#N/A,#N/A,FALSE,"TMCOMP96";#N/A,#N/A,FALSE,"MAT96";#N/A,#N/A,FALSE,"FANDA96";#N/A,#N/A,FALSE,"INTRAN96";#N/A,#N/A,FALSE,"NAA9697";#N/A,#N/A,FALSE,"ECWEBB";#N/A,#N/A,FALSE,"MFT96";#N/A,#N/A,FALSE,"CTrecon"}</definedName>
    <definedName name="Distribution" localSheetId="20" hidden="1">#REF!</definedName>
    <definedName name="Distribution" localSheetId="21" hidden="1">#REF!</definedName>
    <definedName name="Distribution" localSheetId="22" hidden="1">#REF!</definedName>
    <definedName name="Distribution" localSheetId="29" hidden="1">#REF!</definedName>
    <definedName name="Distribution" localSheetId="10" hidden="1">#REF!</definedName>
    <definedName name="Distribution" localSheetId="16" hidden="1">#REF!</definedName>
    <definedName name="Distribution" localSheetId="11" hidden="1">#REF!</definedName>
    <definedName name="Distribution" localSheetId="17" hidden="1">#REF!</definedName>
    <definedName name="Distribution" localSheetId="6" hidden="1">#REF!</definedName>
    <definedName name="Distribution" localSheetId="12" hidden="1">#REF!</definedName>
    <definedName name="Distribution" localSheetId="7" hidden="1">#REF!</definedName>
    <definedName name="Distribution" localSheetId="13" hidden="1">#REF!</definedName>
    <definedName name="Distribution" localSheetId="8" hidden="1">#REF!</definedName>
    <definedName name="Distribution" localSheetId="14" hidden="1">#REF!</definedName>
    <definedName name="Distribution" localSheetId="9" hidden="1">#REF!</definedName>
    <definedName name="Distribution" localSheetId="15" hidden="1">#REF!</definedName>
    <definedName name="Distribution" hidden="1">#REF!</definedName>
    <definedName name="DME_LocalFile" hidden="1">"True"</definedName>
    <definedName name="ExtraProfiles" localSheetId="20" hidden="1">#REF!</definedName>
    <definedName name="ExtraProfiles" localSheetId="21" hidden="1">#REF!</definedName>
    <definedName name="ExtraProfiles" localSheetId="22" hidden="1">#REF!</definedName>
    <definedName name="ExtraProfiles" localSheetId="29" hidden="1">#REF!</definedName>
    <definedName name="ExtraProfiles" localSheetId="10" hidden="1">#REF!</definedName>
    <definedName name="ExtraProfiles" localSheetId="16" hidden="1">#REF!</definedName>
    <definedName name="ExtraProfiles" localSheetId="11" hidden="1">#REF!</definedName>
    <definedName name="ExtraProfiles" localSheetId="17" hidden="1">#REF!</definedName>
    <definedName name="ExtraProfiles" localSheetId="6" hidden="1">#REF!</definedName>
    <definedName name="ExtraProfiles" localSheetId="12" hidden="1">#REF!</definedName>
    <definedName name="ExtraProfiles" localSheetId="7" hidden="1">#REF!</definedName>
    <definedName name="ExtraProfiles" localSheetId="13" hidden="1">#REF!</definedName>
    <definedName name="ExtraProfiles" localSheetId="8" hidden="1">#REF!</definedName>
    <definedName name="ExtraProfiles" localSheetId="14" hidden="1">#REF!</definedName>
    <definedName name="ExtraProfiles" localSheetId="9" hidden="1">#REF!</definedName>
    <definedName name="ExtraProfiles" localSheetId="15" hidden="1">#REF!</definedName>
    <definedName name="ExtraProfiles" hidden="1">#REF!</definedName>
    <definedName name="fg" localSheetId="20" hidden="1">{#N/A,#N/A,FALSE,"TMCOMP96";#N/A,#N/A,FALSE,"MAT96";#N/A,#N/A,FALSE,"FANDA96";#N/A,#N/A,FALSE,"INTRAN96";#N/A,#N/A,FALSE,"NAA9697";#N/A,#N/A,FALSE,"ECWEBB";#N/A,#N/A,FALSE,"MFT96";#N/A,#N/A,FALSE,"CTrecon"}</definedName>
    <definedName name="fg" localSheetId="21" hidden="1">{#N/A,#N/A,FALSE,"TMCOMP96";#N/A,#N/A,FALSE,"MAT96";#N/A,#N/A,FALSE,"FANDA96";#N/A,#N/A,FALSE,"INTRAN96";#N/A,#N/A,FALSE,"NAA9697";#N/A,#N/A,FALSE,"ECWEBB";#N/A,#N/A,FALSE,"MFT96";#N/A,#N/A,FALSE,"CTrecon"}</definedName>
    <definedName name="fg" localSheetId="22" hidden="1">{#N/A,#N/A,FALSE,"TMCOMP96";#N/A,#N/A,FALSE,"MAT96";#N/A,#N/A,FALSE,"FANDA96";#N/A,#N/A,FALSE,"INTRAN96";#N/A,#N/A,FALSE,"NAA9697";#N/A,#N/A,FALSE,"ECWEBB";#N/A,#N/A,FALSE,"MFT96";#N/A,#N/A,FALSE,"CTrecon"}</definedName>
    <definedName name="fg" localSheetId="10" hidden="1">{#N/A,#N/A,FALSE,"TMCOMP96";#N/A,#N/A,FALSE,"MAT96";#N/A,#N/A,FALSE,"FANDA96";#N/A,#N/A,FALSE,"INTRAN96";#N/A,#N/A,FALSE,"NAA9697";#N/A,#N/A,FALSE,"ECWEBB";#N/A,#N/A,FALSE,"MFT96";#N/A,#N/A,FALSE,"CTrecon"}</definedName>
    <definedName name="fg" localSheetId="16" hidden="1">{#N/A,#N/A,FALSE,"TMCOMP96";#N/A,#N/A,FALSE,"MAT96";#N/A,#N/A,FALSE,"FANDA96";#N/A,#N/A,FALSE,"INTRAN96";#N/A,#N/A,FALSE,"NAA9697";#N/A,#N/A,FALSE,"ECWEBB";#N/A,#N/A,FALSE,"MFT96";#N/A,#N/A,FALSE,"CTrecon"}</definedName>
    <definedName name="fg" localSheetId="11" hidden="1">{#N/A,#N/A,FALSE,"TMCOMP96";#N/A,#N/A,FALSE,"MAT96";#N/A,#N/A,FALSE,"FANDA96";#N/A,#N/A,FALSE,"INTRAN96";#N/A,#N/A,FALSE,"NAA9697";#N/A,#N/A,FALSE,"ECWEBB";#N/A,#N/A,FALSE,"MFT96";#N/A,#N/A,FALSE,"CTrecon"}</definedName>
    <definedName name="fg" localSheetId="17" hidden="1">{#N/A,#N/A,FALSE,"TMCOMP96";#N/A,#N/A,FALSE,"MAT96";#N/A,#N/A,FALSE,"FANDA96";#N/A,#N/A,FALSE,"INTRAN96";#N/A,#N/A,FALSE,"NAA9697";#N/A,#N/A,FALSE,"ECWEBB";#N/A,#N/A,FALSE,"MFT96";#N/A,#N/A,FALSE,"CTrecon"}</definedName>
    <definedName name="fg" localSheetId="6" hidden="1">{#N/A,#N/A,FALSE,"TMCOMP96";#N/A,#N/A,FALSE,"MAT96";#N/A,#N/A,FALSE,"FANDA96";#N/A,#N/A,FALSE,"INTRAN96";#N/A,#N/A,FALSE,"NAA9697";#N/A,#N/A,FALSE,"ECWEBB";#N/A,#N/A,FALSE,"MFT96";#N/A,#N/A,FALSE,"CTrecon"}</definedName>
    <definedName name="fg" localSheetId="12" hidden="1">{#N/A,#N/A,FALSE,"TMCOMP96";#N/A,#N/A,FALSE,"MAT96";#N/A,#N/A,FALSE,"FANDA96";#N/A,#N/A,FALSE,"INTRAN96";#N/A,#N/A,FALSE,"NAA9697";#N/A,#N/A,FALSE,"ECWEBB";#N/A,#N/A,FALSE,"MFT96";#N/A,#N/A,FALSE,"CTrecon"}</definedName>
    <definedName name="fg" localSheetId="7" hidden="1">{#N/A,#N/A,FALSE,"TMCOMP96";#N/A,#N/A,FALSE,"MAT96";#N/A,#N/A,FALSE,"FANDA96";#N/A,#N/A,FALSE,"INTRAN96";#N/A,#N/A,FALSE,"NAA9697";#N/A,#N/A,FALSE,"ECWEBB";#N/A,#N/A,FALSE,"MFT96";#N/A,#N/A,FALSE,"CTrecon"}</definedName>
    <definedName name="fg" localSheetId="13" hidden="1">{#N/A,#N/A,FALSE,"TMCOMP96";#N/A,#N/A,FALSE,"MAT96";#N/A,#N/A,FALSE,"FANDA96";#N/A,#N/A,FALSE,"INTRAN96";#N/A,#N/A,FALSE,"NAA9697";#N/A,#N/A,FALSE,"ECWEBB";#N/A,#N/A,FALSE,"MFT96";#N/A,#N/A,FALSE,"CTrecon"}</definedName>
    <definedName name="fg" localSheetId="8" hidden="1">{#N/A,#N/A,FALSE,"TMCOMP96";#N/A,#N/A,FALSE,"MAT96";#N/A,#N/A,FALSE,"FANDA96";#N/A,#N/A,FALSE,"INTRAN96";#N/A,#N/A,FALSE,"NAA9697";#N/A,#N/A,FALSE,"ECWEBB";#N/A,#N/A,FALSE,"MFT96";#N/A,#N/A,FALSE,"CTrecon"}</definedName>
    <definedName name="fg" localSheetId="14" hidden="1">{#N/A,#N/A,FALSE,"TMCOMP96";#N/A,#N/A,FALSE,"MAT96";#N/A,#N/A,FALSE,"FANDA96";#N/A,#N/A,FALSE,"INTRAN96";#N/A,#N/A,FALSE,"NAA9697";#N/A,#N/A,FALSE,"ECWEBB";#N/A,#N/A,FALSE,"MFT96";#N/A,#N/A,FALSE,"CTrecon"}</definedName>
    <definedName name="fg" localSheetId="9" hidden="1">{#N/A,#N/A,FALSE,"TMCOMP96";#N/A,#N/A,FALSE,"MAT96";#N/A,#N/A,FALSE,"FANDA96";#N/A,#N/A,FALSE,"INTRAN96";#N/A,#N/A,FALSE,"NAA9697";#N/A,#N/A,FALSE,"ECWEBB";#N/A,#N/A,FALSE,"MFT96";#N/A,#N/A,FALSE,"CTrecon"}</definedName>
    <definedName name="fg" localSheetId="15" hidden="1">{#N/A,#N/A,FALSE,"TMCOMP96";#N/A,#N/A,FALSE,"MAT96";#N/A,#N/A,FALSE,"FANDA96";#N/A,#N/A,FALSE,"INTRAN96";#N/A,#N/A,FALSE,"NAA9697";#N/A,#N/A,FALSE,"ECWEBB";#N/A,#N/A,FALSE,"MFT96";#N/A,#N/A,FALSE,"CTrecon"}</definedName>
    <definedName name="fg" hidden="1">{#N/A,#N/A,FALSE,"TMCOMP96";#N/A,#N/A,FALSE,"MAT96";#N/A,#N/A,FALSE,"FANDA96";#N/A,#N/A,FALSE,"INTRAN96";#N/A,#N/A,FALSE,"NAA9697";#N/A,#N/A,FALSE,"ECWEBB";#N/A,#N/A,FALSE,"MFT96";#N/A,#N/A,FALSE,"CTrecon"}</definedName>
    <definedName name="fgfd" localSheetId="20" hidden="1">{#N/A,#N/A,FALSE,"TMCOMP96";#N/A,#N/A,FALSE,"MAT96";#N/A,#N/A,FALSE,"FANDA96";#N/A,#N/A,FALSE,"INTRAN96";#N/A,#N/A,FALSE,"NAA9697";#N/A,#N/A,FALSE,"ECWEBB";#N/A,#N/A,FALSE,"MFT96";#N/A,#N/A,FALSE,"CTrecon"}</definedName>
    <definedName name="fgfd" localSheetId="21" hidden="1">{#N/A,#N/A,FALSE,"TMCOMP96";#N/A,#N/A,FALSE,"MAT96";#N/A,#N/A,FALSE,"FANDA96";#N/A,#N/A,FALSE,"INTRAN96";#N/A,#N/A,FALSE,"NAA9697";#N/A,#N/A,FALSE,"ECWEBB";#N/A,#N/A,FALSE,"MFT96";#N/A,#N/A,FALSE,"CTrecon"}</definedName>
    <definedName name="fgfd" localSheetId="22" hidden="1">{#N/A,#N/A,FALSE,"TMCOMP96";#N/A,#N/A,FALSE,"MAT96";#N/A,#N/A,FALSE,"FANDA96";#N/A,#N/A,FALSE,"INTRAN96";#N/A,#N/A,FALSE,"NAA9697";#N/A,#N/A,FALSE,"ECWEBB";#N/A,#N/A,FALSE,"MFT96";#N/A,#N/A,FALSE,"CTrecon"}</definedName>
    <definedName name="fgfd" localSheetId="10" hidden="1">{#N/A,#N/A,FALSE,"TMCOMP96";#N/A,#N/A,FALSE,"MAT96";#N/A,#N/A,FALSE,"FANDA96";#N/A,#N/A,FALSE,"INTRAN96";#N/A,#N/A,FALSE,"NAA9697";#N/A,#N/A,FALSE,"ECWEBB";#N/A,#N/A,FALSE,"MFT96";#N/A,#N/A,FALSE,"CTrecon"}</definedName>
    <definedName name="fgfd" localSheetId="16" hidden="1">{#N/A,#N/A,FALSE,"TMCOMP96";#N/A,#N/A,FALSE,"MAT96";#N/A,#N/A,FALSE,"FANDA96";#N/A,#N/A,FALSE,"INTRAN96";#N/A,#N/A,FALSE,"NAA9697";#N/A,#N/A,FALSE,"ECWEBB";#N/A,#N/A,FALSE,"MFT96";#N/A,#N/A,FALSE,"CTrecon"}</definedName>
    <definedName name="fgfd" localSheetId="11" hidden="1">{#N/A,#N/A,FALSE,"TMCOMP96";#N/A,#N/A,FALSE,"MAT96";#N/A,#N/A,FALSE,"FANDA96";#N/A,#N/A,FALSE,"INTRAN96";#N/A,#N/A,FALSE,"NAA9697";#N/A,#N/A,FALSE,"ECWEBB";#N/A,#N/A,FALSE,"MFT96";#N/A,#N/A,FALSE,"CTrecon"}</definedName>
    <definedName name="fgfd" localSheetId="17" hidden="1">{#N/A,#N/A,FALSE,"TMCOMP96";#N/A,#N/A,FALSE,"MAT96";#N/A,#N/A,FALSE,"FANDA96";#N/A,#N/A,FALSE,"INTRAN96";#N/A,#N/A,FALSE,"NAA9697";#N/A,#N/A,FALSE,"ECWEBB";#N/A,#N/A,FALSE,"MFT96";#N/A,#N/A,FALSE,"CTrecon"}</definedName>
    <definedName name="fgfd" localSheetId="6" hidden="1">{#N/A,#N/A,FALSE,"TMCOMP96";#N/A,#N/A,FALSE,"MAT96";#N/A,#N/A,FALSE,"FANDA96";#N/A,#N/A,FALSE,"INTRAN96";#N/A,#N/A,FALSE,"NAA9697";#N/A,#N/A,FALSE,"ECWEBB";#N/A,#N/A,FALSE,"MFT96";#N/A,#N/A,FALSE,"CTrecon"}</definedName>
    <definedName name="fgfd" localSheetId="12" hidden="1">{#N/A,#N/A,FALSE,"TMCOMP96";#N/A,#N/A,FALSE,"MAT96";#N/A,#N/A,FALSE,"FANDA96";#N/A,#N/A,FALSE,"INTRAN96";#N/A,#N/A,FALSE,"NAA9697";#N/A,#N/A,FALSE,"ECWEBB";#N/A,#N/A,FALSE,"MFT96";#N/A,#N/A,FALSE,"CTrecon"}</definedName>
    <definedName name="fgfd" localSheetId="7" hidden="1">{#N/A,#N/A,FALSE,"TMCOMP96";#N/A,#N/A,FALSE,"MAT96";#N/A,#N/A,FALSE,"FANDA96";#N/A,#N/A,FALSE,"INTRAN96";#N/A,#N/A,FALSE,"NAA9697";#N/A,#N/A,FALSE,"ECWEBB";#N/A,#N/A,FALSE,"MFT96";#N/A,#N/A,FALSE,"CTrecon"}</definedName>
    <definedName name="fgfd" localSheetId="13" hidden="1">{#N/A,#N/A,FALSE,"TMCOMP96";#N/A,#N/A,FALSE,"MAT96";#N/A,#N/A,FALSE,"FANDA96";#N/A,#N/A,FALSE,"INTRAN96";#N/A,#N/A,FALSE,"NAA9697";#N/A,#N/A,FALSE,"ECWEBB";#N/A,#N/A,FALSE,"MFT96";#N/A,#N/A,FALSE,"CTrecon"}</definedName>
    <definedName name="fgfd" localSheetId="8" hidden="1">{#N/A,#N/A,FALSE,"TMCOMP96";#N/A,#N/A,FALSE,"MAT96";#N/A,#N/A,FALSE,"FANDA96";#N/A,#N/A,FALSE,"INTRAN96";#N/A,#N/A,FALSE,"NAA9697";#N/A,#N/A,FALSE,"ECWEBB";#N/A,#N/A,FALSE,"MFT96";#N/A,#N/A,FALSE,"CTrecon"}</definedName>
    <definedName name="fgfd" localSheetId="14" hidden="1">{#N/A,#N/A,FALSE,"TMCOMP96";#N/A,#N/A,FALSE,"MAT96";#N/A,#N/A,FALSE,"FANDA96";#N/A,#N/A,FALSE,"INTRAN96";#N/A,#N/A,FALSE,"NAA9697";#N/A,#N/A,FALSE,"ECWEBB";#N/A,#N/A,FALSE,"MFT96";#N/A,#N/A,FALSE,"CTrecon"}</definedName>
    <definedName name="fgfd" localSheetId="9" hidden="1">{#N/A,#N/A,FALSE,"TMCOMP96";#N/A,#N/A,FALSE,"MAT96";#N/A,#N/A,FALSE,"FANDA96";#N/A,#N/A,FALSE,"INTRAN96";#N/A,#N/A,FALSE,"NAA9697";#N/A,#N/A,FALSE,"ECWEBB";#N/A,#N/A,FALSE,"MFT96";#N/A,#N/A,FALSE,"CTrecon"}</definedName>
    <definedName name="fgfd" localSheetId="15" hidden="1">{#N/A,#N/A,FALSE,"TMCOMP96";#N/A,#N/A,FALSE,"MAT96";#N/A,#N/A,FALSE,"FANDA96";#N/A,#N/A,FALSE,"INTRAN96";#N/A,#N/A,FALSE,"NAA9697";#N/A,#N/A,FALSE,"ECWEBB";#N/A,#N/A,FALSE,"MFT96";#N/A,#N/A,FALSE,"CTrecon"}</definedName>
    <definedName name="fgfd" hidden="1">{#N/A,#N/A,FALSE,"TMCOMP96";#N/A,#N/A,FALSE,"MAT96";#N/A,#N/A,FALSE,"FANDA96";#N/A,#N/A,FALSE,"INTRAN96";#N/A,#N/A,FALSE,"NAA9697";#N/A,#N/A,FALSE,"ECWEBB";#N/A,#N/A,FALSE,"MFT96";#N/A,#N/A,FALSE,"CTrecon"}</definedName>
    <definedName name="fyu" localSheetId="20" hidden="1">'[2]Forecast data'!#REF!</definedName>
    <definedName name="fyu" localSheetId="22" hidden="1">'[2]Forecast data'!#REF!</definedName>
    <definedName name="fyu" localSheetId="29" hidden="1">'[2]Forecast data'!#REF!</definedName>
    <definedName name="fyu" localSheetId="10" hidden="1">'[2]Forecast data'!#REF!</definedName>
    <definedName name="fyu" localSheetId="16" hidden="1">'[2]Forecast data'!#REF!</definedName>
    <definedName name="fyu" localSheetId="11" hidden="1">'[2]Forecast data'!#REF!</definedName>
    <definedName name="fyu" localSheetId="17" hidden="1">'[2]Forecast data'!#REF!</definedName>
    <definedName name="fyu" localSheetId="6" hidden="1">'[2]Forecast data'!#REF!</definedName>
    <definedName name="fyu" localSheetId="12" hidden="1">'[2]Forecast data'!#REF!</definedName>
    <definedName name="fyu" localSheetId="7" hidden="1">'[2]Forecast data'!#REF!</definedName>
    <definedName name="fyu" localSheetId="13" hidden="1">'[2]Forecast data'!#REF!</definedName>
    <definedName name="fyu" localSheetId="8" hidden="1">'[2]Forecast data'!#REF!</definedName>
    <definedName name="fyu" localSheetId="14" hidden="1">'[2]Forecast data'!#REF!</definedName>
    <definedName name="fyu" localSheetId="9" hidden="1">'[2]Forecast data'!#REF!</definedName>
    <definedName name="fyu" localSheetId="15" hidden="1">'[2]Forecast data'!#REF!</definedName>
    <definedName name="fyu" hidden="1">'[2]Forecast data'!#REF!</definedName>
    <definedName name="ghj" localSheetId="20" hidden="1">{#N/A,#N/A,FALSE,"TMCOMP96";#N/A,#N/A,FALSE,"MAT96";#N/A,#N/A,FALSE,"FANDA96";#N/A,#N/A,FALSE,"INTRAN96";#N/A,#N/A,FALSE,"NAA9697";#N/A,#N/A,FALSE,"ECWEBB";#N/A,#N/A,FALSE,"MFT96";#N/A,#N/A,FALSE,"CTrecon"}</definedName>
    <definedName name="ghj" localSheetId="21" hidden="1">{#N/A,#N/A,FALSE,"TMCOMP96";#N/A,#N/A,FALSE,"MAT96";#N/A,#N/A,FALSE,"FANDA96";#N/A,#N/A,FALSE,"INTRAN96";#N/A,#N/A,FALSE,"NAA9697";#N/A,#N/A,FALSE,"ECWEBB";#N/A,#N/A,FALSE,"MFT96";#N/A,#N/A,FALSE,"CTrecon"}</definedName>
    <definedName name="ghj" localSheetId="22" hidden="1">{#N/A,#N/A,FALSE,"TMCOMP96";#N/A,#N/A,FALSE,"MAT96";#N/A,#N/A,FALSE,"FANDA96";#N/A,#N/A,FALSE,"INTRAN96";#N/A,#N/A,FALSE,"NAA9697";#N/A,#N/A,FALSE,"ECWEBB";#N/A,#N/A,FALSE,"MFT96";#N/A,#N/A,FALSE,"CTrecon"}</definedName>
    <definedName name="ghj" localSheetId="10" hidden="1">{#N/A,#N/A,FALSE,"TMCOMP96";#N/A,#N/A,FALSE,"MAT96";#N/A,#N/A,FALSE,"FANDA96";#N/A,#N/A,FALSE,"INTRAN96";#N/A,#N/A,FALSE,"NAA9697";#N/A,#N/A,FALSE,"ECWEBB";#N/A,#N/A,FALSE,"MFT96";#N/A,#N/A,FALSE,"CTrecon"}</definedName>
    <definedName name="ghj" localSheetId="16" hidden="1">{#N/A,#N/A,FALSE,"TMCOMP96";#N/A,#N/A,FALSE,"MAT96";#N/A,#N/A,FALSE,"FANDA96";#N/A,#N/A,FALSE,"INTRAN96";#N/A,#N/A,FALSE,"NAA9697";#N/A,#N/A,FALSE,"ECWEBB";#N/A,#N/A,FALSE,"MFT96";#N/A,#N/A,FALSE,"CTrecon"}</definedName>
    <definedName name="ghj" localSheetId="11" hidden="1">{#N/A,#N/A,FALSE,"TMCOMP96";#N/A,#N/A,FALSE,"MAT96";#N/A,#N/A,FALSE,"FANDA96";#N/A,#N/A,FALSE,"INTRAN96";#N/A,#N/A,FALSE,"NAA9697";#N/A,#N/A,FALSE,"ECWEBB";#N/A,#N/A,FALSE,"MFT96";#N/A,#N/A,FALSE,"CTrecon"}</definedName>
    <definedName name="ghj" localSheetId="17" hidden="1">{#N/A,#N/A,FALSE,"TMCOMP96";#N/A,#N/A,FALSE,"MAT96";#N/A,#N/A,FALSE,"FANDA96";#N/A,#N/A,FALSE,"INTRAN96";#N/A,#N/A,FALSE,"NAA9697";#N/A,#N/A,FALSE,"ECWEBB";#N/A,#N/A,FALSE,"MFT96";#N/A,#N/A,FALSE,"CTrecon"}</definedName>
    <definedName name="ghj" localSheetId="6" hidden="1">{#N/A,#N/A,FALSE,"TMCOMP96";#N/A,#N/A,FALSE,"MAT96";#N/A,#N/A,FALSE,"FANDA96";#N/A,#N/A,FALSE,"INTRAN96";#N/A,#N/A,FALSE,"NAA9697";#N/A,#N/A,FALSE,"ECWEBB";#N/A,#N/A,FALSE,"MFT96";#N/A,#N/A,FALSE,"CTrecon"}</definedName>
    <definedName name="ghj" localSheetId="12" hidden="1">{#N/A,#N/A,FALSE,"TMCOMP96";#N/A,#N/A,FALSE,"MAT96";#N/A,#N/A,FALSE,"FANDA96";#N/A,#N/A,FALSE,"INTRAN96";#N/A,#N/A,FALSE,"NAA9697";#N/A,#N/A,FALSE,"ECWEBB";#N/A,#N/A,FALSE,"MFT96";#N/A,#N/A,FALSE,"CTrecon"}</definedName>
    <definedName name="ghj" localSheetId="7" hidden="1">{#N/A,#N/A,FALSE,"TMCOMP96";#N/A,#N/A,FALSE,"MAT96";#N/A,#N/A,FALSE,"FANDA96";#N/A,#N/A,FALSE,"INTRAN96";#N/A,#N/A,FALSE,"NAA9697";#N/A,#N/A,FALSE,"ECWEBB";#N/A,#N/A,FALSE,"MFT96";#N/A,#N/A,FALSE,"CTrecon"}</definedName>
    <definedName name="ghj" localSheetId="13" hidden="1">{#N/A,#N/A,FALSE,"TMCOMP96";#N/A,#N/A,FALSE,"MAT96";#N/A,#N/A,FALSE,"FANDA96";#N/A,#N/A,FALSE,"INTRAN96";#N/A,#N/A,FALSE,"NAA9697";#N/A,#N/A,FALSE,"ECWEBB";#N/A,#N/A,FALSE,"MFT96";#N/A,#N/A,FALSE,"CTrecon"}</definedName>
    <definedName name="ghj" localSheetId="8" hidden="1">{#N/A,#N/A,FALSE,"TMCOMP96";#N/A,#N/A,FALSE,"MAT96";#N/A,#N/A,FALSE,"FANDA96";#N/A,#N/A,FALSE,"INTRAN96";#N/A,#N/A,FALSE,"NAA9697";#N/A,#N/A,FALSE,"ECWEBB";#N/A,#N/A,FALSE,"MFT96";#N/A,#N/A,FALSE,"CTrecon"}</definedName>
    <definedName name="ghj" localSheetId="14" hidden="1">{#N/A,#N/A,FALSE,"TMCOMP96";#N/A,#N/A,FALSE,"MAT96";#N/A,#N/A,FALSE,"FANDA96";#N/A,#N/A,FALSE,"INTRAN96";#N/A,#N/A,FALSE,"NAA9697";#N/A,#N/A,FALSE,"ECWEBB";#N/A,#N/A,FALSE,"MFT96";#N/A,#N/A,FALSE,"CTrecon"}</definedName>
    <definedName name="ghj" localSheetId="9" hidden="1">{#N/A,#N/A,FALSE,"TMCOMP96";#N/A,#N/A,FALSE,"MAT96";#N/A,#N/A,FALSE,"FANDA96";#N/A,#N/A,FALSE,"INTRAN96";#N/A,#N/A,FALSE,"NAA9697";#N/A,#N/A,FALSE,"ECWEBB";#N/A,#N/A,FALSE,"MFT96";#N/A,#N/A,FALSE,"CTrecon"}</definedName>
    <definedName name="ghj" localSheetId="15" hidden="1">{#N/A,#N/A,FALSE,"TMCOMP96";#N/A,#N/A,FALSE,"MAT96";#N/A,#N/A,FALSE,"FANDA96";#N/A,#N/A,FALSE,"INTRAN96";#N/A,#N/A,FALSE,"NAA9697";#N/A,#N/A,FALSE,"ECWEBB";#N/A,#N/A,FALSE,"MFT96";#N/A,#N/A,FALSE,"CTrecon"}</definedName>
    <definedName name="ghj" hidden="1">{#N/A,#N/A,FALSE,"TMCOMP96";#N/A,#N/A,FALSE,"MAT96";#N/A,#N/A,FALSE,"FANDA96";#N/A,#N/A,FALSE,"INTRAN96";#N/A,#N/A,FALSE,"NAA9697";#N/A,#N/A,FALSE,"ECWEBB";#N/A,#N/A,FALSE,"MFT96";#N/A,#N/A,FALSE,"CTrecon"}</definedName>
    <definedName name="Grah01" localSheetId="20" hidden="1">'[4]T3 Page 1'!#REF!</definedName>
    <definedName name="Grah01" localSheetId="22" hidden="1">'[4]T3 Page 1'!#REF!</definedName>
    <definedName name="Grah01" localSheetId="29" hidden="1">'[4]T3 Page 1'!#REF!</definedName>
    <definedName name="Grah01" localSheetId="10" hidden="1">'[4]T3 Page 1'!#REF!</definedName>
    <definedName name="Grah01" localSheetId="16" hidden="1">'[4]T3 Page 1'!#REF!</definedName>
    <definedName name="Grah01" localSheetId="11" hidden="1">'[4]T3 Page 1'!#REF!</definedName>
    <definedName name="Grah01" localSheetId="17" hidden="1">'[4]T3 Page 1'!#REF!</definedName>
    <definedName name="Grah01" localSheetId="6" hidden="1">'[4]T3 Page 1'!#REF!</definedName>
    <definedName name="Grah01" localSheetId="12" hidden="1">'[4]T3 Page 1'!#REF!</definedName>
    <definedName name="Grah01" localSheetId="7" hidden="1">'[4]T3 Page 1'!#REF!</definedName>
    <definedName name="Grah01" localSheetId="13" hidden="1">'[4]T3 Page 1'!#REF!</definedName>
    <definedName name="Grah01" localSheetId="8" hidden="1">'[4]T3 Page 1'!#REF!</definedName>
    <definedName name="Grah01" localSheetId="14" hidden="1">'[4]T3 Page 1'!#REF!</definedName>
    <definedName name="Grah01" localSheetId="9" hidden="1">'[4]T3 Page 1'!#REF!</definedName>
    <definedName name="Grah01" localSheetId="15" hidden="1">'[4]T3 Page 1'!#REF!</definedName>
    <definedName name="Grah01" hidden="1">'[4]T3 Page 1'!#REF!</definedName>
    <definedName name="Graph01" localSheetId="20" hidden="1">'[4]FC Page 1'!#REF!</definedName>
    <definedName name="Graph01" localSheetId="22" hidden="1">'[4]FC Page 1'!#REF!</definedName>
    <definedName name="Graph01" localSheetId="29" hidden="1">'[4]FC Page 1'!#REF!</definedName>
    <definedName name="Graph01" localSheetId="10" hidden="1">'[4]FC Page 1'!#REF!</definedName>
    <definedName name="Graph01" localSheetId="16" hidden="1">'[4]FC Page 1'!#REF!</definedName>
    <definedName name="Graph01" localSheetId="11" hidden="1">'[4]FC Page 1'!#REF!</definedName>
    <definedName name="Graph01" localSheetId="17" hidden="1">'[4]FC Page 1'!#REF!</definedName>
    <definedName name="Graph01" localSheetId="6" hidden="1">'[4]FC Page 1'!#REF!</definedName>
    <definedName name="Graph01" localSheetId="12" hidden="1">'[4]FC Page 1'!#REF!</definedName>
    <definedName name="Graph01" localSheetId="7" hidden="1">'[4]FC Page 1'!#REF!</definedName>
    <definedName name="Graph01" localSheetId="13" hidden="1">'[4]FC Page 1'!#REF!</definedName>
    <definedName name="Graph01" localSheetId="8" hidden="1">'[4]FC Page 1'!#REF!</definedName>
    <definedName name="Graph01" localSheetId="14" hidden="1">'[4]FC Page 1'!#REF!</definedName>
    <definedName name="Graph01" localSheetId="9" hidden="1">'[4]FC Page 1'!#REF!</definedName>
    <definedName name="Graph01" localSheetId="15" hidden="1">'[4]FC Page 1'!#REF!</definedName>
    <definedName name="Graph01" hidden="1">'[4]FC Page 1'!#REF!</definedName>
    <definedName name="Graph12" localSheetId="20" hidden="1">'[1]Model inputs'!#REF!</definedName>
    <definedName name="Graph12" localSheetId="22" hidden="1">'[1]Model inputs'!#REF!</definedName>
    <definedName name="Graph12" localSheetId="29" hidden="1">'[1]Model inputs'!#REF!</definedName>
    <definedName name="Graph12" localSheetId="10" hidden="1">'[1]Model inputs'!#REF!</definedName>
    <definedName name="Graph12" localSheetId="16" hidden="1">'[1]Model inputs'!#REF!</definedName>
    <definedName name="Graph12" localSheetId="11" hidden="1">'[1]Model inputs'!#REF!</definedName>
    <definedName name="Graph12" localSheetId="17" hidden="1">'[1]Model inputs'!#REF!</definedName>
    <definedName name="Graph12" localSheetId="6" hidden="1">'[1]Model inputs'!#REF!</definedName>
    <definedName name="Graph12" localSheetId="12" hidden="1">'[1]Model inputs'!#REF!</definedName>
    <definedName name="Graph12" localSheetId="7" hidden="1">'[1]Model inputs'!#REF!</definedName>
    <definedName name="Graph12" localSheetId="13" hidden="1">'[1]Model inputs'!#REF!</definedName>
    <definedName name="Graph12" localSheetId="8" hidden="1">'[1]Model inputs'!#REF!</definedName>
    <definedName name="Graph12" localSheetId="14" hidden="1">'[1]Model inputs'!#REF!</definedName>
    <definedName name="Graph12" localSheetId="9" hidden="1">'[1]Model inputs'!#REF!</definedName>
    <definedName name="Graph12" localSheetId="15" hidden="1">'[1]Model inputs'!#REF!</definedName>
    <definedName name="Graph12" hidden="1">'[1]Model inputs'!#REF!</definedName>
    <definedName name="graphc" localSheetId="20" hidden="1">'[2]Forecast data'!#REF!</definedName>
    <definedName name="graphc" localSheetId="22" hidden="1">'[2]Forecast data'!#REF!</definedName>
    <definedName name="graphc" localSheetId="29" hidden="1">'[2]Forecast data'!#REF!</definedName>
    <definedName name="graphc" localSheetId="10" hidden="1">'[2]Forecast data'!#REF!</definedName>
    <definedName name="graphc" localSheetId="16" hidden="1">'[2]Forecast data'!#REF!</definedName>
    <definedName name="graphc" localSheetId="11" hidden="1">'[2]Forecast data'!#REF!</definedName>
    <definedName name="graphc" localSheetId="17" hidden="1">'[2]Forecast data'!#REF!</definedName>
    <definedName name="graphc" localSheetId="6" hidden="1">'[2]Forecast data'!#REF!</definedName>
    <definedName name="graphc" localSheetId="12" hidden="1">'[2]Forecast data'!#REF!</definedName>
    <definedName name="graphc" localSheetId="7" hidden="1">'[2]Forecast data'!#REF!</definedName>
    <definedName name="graphc" localSheetId="13" hidden="1">'[2]Forecast data'!#REF!</definedName>
    <definedName name="graphc" localSheetId="8" hidden="1">'[2]Forecast data'!#REF!</definedName>
    <definedName name="graphc" localSheetId="14" hidden="1">'[2]Forecast data'!#REF!</definedName>
    <definedName name="graphc" localSheetId="9" hidden="1">'[2]Forecast data'!#REF!</definedName>
    <definedName name="graphc" localSheetId="15" hidden="1">'[2]Forecast data'!#REF!</definedName>
    <definedName name="graphc" hidden="1">'[2]Forecast data'!#REF!</definedName>
    <definedName name="jhkgh" localSheetId="20" hidden="1">{#N/A,#N/A,FALSE,"TMCOMP96";#N/A,#N/A,FALSE,"MAT96";#N/A,#N/A,FALSE,"FANDA96";#N/A,#N/A,FALSE,"INTRAN96";#N/A,#N/A,FALSE,"NAA9697";#N/A,#N/A,FALSE,"ECWEBB";#N/A,#N/A,FALSE,"MFT96";#N/A,#N/A,FALSE,"CTrecon"}</definedName>
    <definedName name="jhkgh" localSheetId="21" hidden="1">{#N/A,#N/A,FALSE,"TMCOMP96";#N/A,#N/A,FALSE,"MAT96";#N/A,#N/A,FALSE,"FANDA96";#N/A,#N/A,FALSE,"INTRAN96";#N/A,#N/A,FALSE,"NAA9697";#N/A,#N/A,FALSE,"ECWEBB";#N/A,#N/A,FALSE,"MFT96";#N/A,#N/A,FALSE,"CTrecon"}</definedName>
    <definedName name="jhkgh" localSheetId="22" hidden="1">{#N/A,#N/A,FALSE,"TMCOMP96";#N/A,#N/A,FALSE,"MAT96";#N/A,#N/A,FALSE,"FANDA96";#N/A,#N/A,FALSE,"INTRAN96";#N/A,#N/A,FALSE,"NAA9697";#N/A,#N/A,FALSE,"ECWEBB";#N/A,#N/A,FALSE,"MFT96";#N/A,#N/A,FALSE,"CTrecon"}</definedName>
    <definedName name="jhkgh" localSheetId="10" hidden="1">{#N/A,#N/A,FALSE,"TMCOMP96";#N/A,#N/A,FALSE,"MAT96";#N/A,#N/A,FALSE,"FANDA96";#N/A,#N/A,FALSE,"INTRAN96";#N/A,#N/A,FALSE,"NAA9697";#N/A,#N/A,FALSE,"ECWEBB";#N/A,#N/A,FALSE,"MFT96";#N/A,#N/A,FALSE,"CTrecon"}</definedName>
    <definedName name="jhkgh" localSheetId="16" hidden="1">{#N/A,#N/A,FALSE,"TMCOMP96";#N/A,#N/A,FALSE,"MAT96";#N/A,#N/A,FALSE,"FANDA96";#N/A,#N/A,FALSE,"INTRAN96";#N/A,#N/A,FALSE,"NAA9697";#N/A,#N/A,FALSE,"ECWEBB";#N/A,#N/A,FALSE,"MFT96";#N/A,#N/A,FALSE,"CTrecon"}</definedName>
    <definedName name="jhkgh" localSheetId="11" hidden="1">{#N/A,#N/A,FALSE,"TMCOMP96";#N/A,#N/A,FALSE,"MAT96";#N/A,#N/A,FALSE,"FANDA96";#N/A,#N/A,FALSE,"INTRAN96";#N/A,#N/A,FALSE,"NAA9697";#N/A,#N/A,FALSE,"ECWEBB";#N/A,#N/A,FALSE,"MFT96";#N/A,#N/A,FALSE,"CTrecon"}</definedName>
    <definedName name="jhkgh" localSheetId="17" hidden="1">{#N/A,#N/A,FALSE,"TMCOMP96";#N/A,#N/A,FALSE,"MAT96";#N/A,#N/A,FALSE,"FANDA96";#N/A,#N/A,FALSE,"INTRAN96";#N/A,#N/A,FALSE,"NAA9697";#N/A,#N/A,FALSE,"ECWEBB";#N/A,#N/A,FALSE,"MFT96";#N/A,#N/A,FALSE,"CTrecon"}</definedName>
    <definedName name="jhkgh" localSheetId="6" hidden="1">{#N/A,#N/A,FALSE,"TMCOMP96";#N/A,#N/A,FALSE,"MAT96";#N/A,#N/A,FALSE,"FANDA96";#N/A,#N/A,FALSE,"INTRAN96";#N/A,#N/A,FALSE,"NAA9697";#N/A,#N/A,FALSE,"ECWEBB";#N/A,#N/A,FALSE,"MFT96";#N/A,#N/A,FALSE,"CTrecon"}</definedName>
    <definedName name="jhkgh" localSheetId="12" hidden="1">{#N/A,#N/A,FALSE,"TMCOMP96";#N/A,#N/A,FALSE,"MAT96";#N/A,#N/A,FALSE,"FANDA96";#N/A,#N/A,FALSE,"INTRAN96";#N/A,#N/A,FALSE,"NAA9697";#N/A,#N/A,FALSE,"ECWEBB";#N/A,#N/A,FALSE,"MFT96";#N/A,#N/A,FALSE,"CTrecon"}</definedName>
    <definedName name="jhkgh" localSheetId="7" hidden="1">{#N/A,#N/A,FALSE,"TMCOMP96";#N/A,#N/A,FALSE,"MAT96";#N/A,#N/A,FALSE,"FANDA96";#N/A,#N/A,FALSE,"INTRAN96";#N/A,#N/A,FALSE,"NAA9697";#N/A,#N/A,FALSE,"ECWEBB";#N/A,#N/A,FALSE,"MFT96";#N/A,#N/A,FALSE,"CTrecon"}</definedName>
    <definedName name="jhkgh" localSheetId="13" hidden="1">{#N/A,#N/A,FALSE,"TMCOMP96";#N/A,#N/A,FALSE,"MAT96";#N/A,#N/A,FALSE,"FANDA96";#N/A,#N/A,FALSE,"INTRAN96";#N/A,#N/A,FALSE,"NAA9697";#N/A,#N/A,FALSE,"ECWEBB";#N/A,#N/A,FALSE,"MFT96";#N/A,#N/A,FALSE,"CTrecon"}</definedName>
    <definedName name="jhkgh" localSheetId="8" hidden="1">{#N/A,#N/A,FALSE,"TMCOMP96";#N/A,#N/A,FALSE,"MAT96";#N/A,#N/A,FALSE,"FANDA96";#N/A,#N/A,FALSE,"INTRAN96";#N/A,#N/A,FALSE,"NAA9697";#N/A,#N/A,FALSE,"ECWEBB";#N/A,#N/A,FALSE,"MFT96";#N/A,#N/A,FALSE,"CTrecon"}</definedName>
    <definedName name="jhkgh" localSheetId="14" hidden="1">{#N/A,#N/A,FALSE,"TMCOMP96";#N/A,#N/A,FALSE,"MAT96";#N/A,#N/A,FALSE,"FANDA96";#N/A,#N/A,FALSE,"INTRAN96";#N/A,#N/A,FALSE,"NAA9697";#N/A,#N/A,FALSE,"ECWEBB";#N/A,#N/A,FALSE,"MFT96";#N/A,#N/A,FALSE,"CTrecon"}</definedName>
    <definedName name="jhkgh" localSheetId="9" hidden="1">{#N/A,#N/A,FALSE,"TMCOMP96";#N/A,#N/A,FALSE,"MAT96";#N/A,#N/A,FALSE,"FANDA96";#N/A,#N/A,FALSE,"INTRAN96";#N/A,#N/A,FALSE,"NAA9697";#N/A,#N/A,FALSE,"ECWEBB";#N/A,#N/A,FALSE,"MFT96";#N/A,#N/A,FALSE,"CTrecon"}</definedName>
    <definedName name="jhkgh" localSheetId="15" hidden="1">{#N/A,#N/A,FALSE,"TMCOMP96";#N/A,#N/A,FALSE,"MAT96";#N/A,#N/A,FALSE,"FANDA96";#N/A,#N/A,FALSE,"INTRAN96";#N/A,#N/A,FALSE,"NAA9697";#N/A,#N/A,FALSE,"ECWEBB";#N/A,#N/A,FALSE,"MFT96";#N/A,#N/A,FALSE,"CTrecon"}</definedName>
    <definedName name="jhkgh" hidden="1">{#N/A,#N/A,FALSE,"TMCOMP96";#N/A,#N/A,FALSE,"MAT96";#N/A,#N/A,FALSE,"FANDA96";#N/A,#N/A,FALSE,"INTRAN96";#N/A,#N/A,FALSE,"NAA9697";#N/A,#N/A,FALSE,"ECWEBB";#N/A,#N/A,FALSE,"MFT96";#N/A,#N/A,FALSE,"CTrecon"}</definedName>
    <definedName name="jhkgh2" localSheetId="20" hidden="1">{#N/A,#N/A,FALSE,"TMCOMP96";#N/A,#N/A,FALSE,"MAT96";#N/A,#N/A,FALSE,"FANDA96";#N/A,#N/A,FALSE,"INTRAN96";#N/A,#N/A,FALSE,"NAA9697";#N/A,#N/A,FALSE,"ECWEBB";#N/A,#N/A,FALSE,"MFT96";#N/A,#N/A,FALSE,"CTrecon"}</definedName>
    <definedName name="jhkgh2" localSheetId="21" hidden="1">{#N/A,#N/A,FALSE,"TMCOMP96";#N/A,#N/A,FALSE,"MAT96";#N/A,#N/A,FALSE,"FANDA96";#N/A,#N/A,FALSE,"INTRAN96";#N/A,#N/A,FALSE,"NAA9697";#N/A,#N/A,FALSE,"ECWEBB";#N/A,#N/A,FALSE,"MFT96";#N/A,#N/A,FALSE,"CTrecon"}</definedName>
    <definedName name="jhkgh2" localSheetId="22" hidden="1">{#N/A,#N/A,FALSE,"TMCOMP96";#N/A,#N/A,FALSE,"MAT96";#N/A,#N/A,FALSE,"FANDA96";#N/A,#N/A,FALSE,"INTRAN96";#N/A,#N/A,FALSE,"NAA9697";#N/A,#N/A,FALSE,"ECWEBB";#N/A,#N/A,FALSE,"MFT96";#N/A,#N/A,FALSE,"CTrecon"}</definedName>
    <definedName name="jhkgh2" localSheetId="10" hidden="1">{#N/A,#N/A,FALSE,"TMCOMP96";#N/A,#N/A,FALSE,"MAT96";#N/A,#N/A,FALSE,"FANDA96";#N/A,#N/A,FALSE,"INTRAN96";#N/A,#N/A,FALSE,"NAA9697";#N/A,#N/A,FALSE,"ECWEBB";#N/A,#N/A,FALSE,"MFT96";#N/A,#N/A,FALSE,"CTrecon"}</definedName>
    <definedName name="jhkgh2" localSheetId="16" hidden="1">{#N/A,#N/A,FALSE,"TMCOMP96";#N/A,#N/A,FALSE,"MAT96";#N/A,#N/A,FALSE,"FANDA96";#N/A,#N/A,FALSE,"INTRAN96";#N/A,#N/A,FALSE,"NAA9697";#N/A,#N/A,FALSE,"ECWEBB";#N/A,#N/A,FALSE,"MFT96";#N/A,#N/A,FALSE,"CTrecon"}</definedName>
    <definedName name="jhkgh2" localSheetId="11" hidden="1">{#N/A,#N/A,FALSE,"TMCOMP96";#N/A,#N/A,FALSE,"MAT96";#N/A,#N/A,FALSE,"FANDA96";#N/A,#N/A,FALSE,"INTRAN96";#N/A,#N/A,FALSE,"NAA9697";#N/A,#N/A,FALSE,"ECWEBB";#N/A,#N/A,FALSE,"MFT96";#N/A,#N/A,FALSE,"CTrecon"}</definedName>
    <definedName name="jhkgh2" localSheetId="17" hidden="1">{#N/A,#N/A,FALSE,"TMCOMP96";#N/A,#N/A,FALSE,"MAT96";#N/A,#N/A,FALSE,"FANDA96";#N/A,#N/A,FALSE,"INTRAN96";#N/A,#N/A,FALSE,"NAA9697";#N/A,#N/A,FALSE,"ECWEBB";#N/A,#N/A,FALSE,"MFT96";#N/A,#N/A,FALSE,"CTrecon"}</definedName>
    <definedName name="jhkgh2" localSheetId="6" hidden="1">{#N/A,#N/A,FALSE,"TMCOMP96";#N/A,#N/A,FALSE,"MAT96";#N/A,#N/A,FALSE,"FANDA96";#N/A,#N/A,FALSE,"INTRAN96";#N/A,#N/A,FALSE,"NAA9697";#N/A,#N/A,FALSE,"ECWEBB";#N/A,#N/A,FALSE,"MFT96";#N/A,#N/A,FALSE,"CTrecon"}</definedName>
    <definedName name="jhkgh2" localSheetId="12" hidden="1">{#N/A,#N/A,FALSE,"TMCOMP96";#N/A,#N/A,FALSE,"MAT96";#N/A,#N/A,FALSE,"FANDA96";#N/A,#N/A,FALSE,"INTRAN96";#N/A,#N/A,FALSE,"NAA9697";#N/A,#N/A,FALSE,"ECWEBB";#N/A,#N/A,FALSE,"MFT96";#N/A,#N/A,FALSE,"CTrecon"}</definedName>
    <definedName name="jhkgh2" localSheetId="7" hidden="1">{#N/A,#N/A,FALSE,"TMCOMP96";#N/A,#N/A,FALSE,"MAT96";#N/A,#N/A,FALSE,"FANDA96";#N/A,#N/A,FALSE,"INTRAN96";#N/A,#N/A,FALSE,"NAA9697";#N/A,#N/A,FALSE,"ECWEBB";#N/A,#N/A,FALSE,"MFT96";#N/A,#N/A,FALSE,"CTrecon"}</definedName>
    <definedName name="jhkgh2" localSheetId="13" hidden="1">{#N/A,#N/A,FALSE,"TMCOMP96";#N/A,#N/A,FALSE,"MAT96";#N/A,#N/A,FALSE,"FANDA96";#N/A,#N/A,FALSE,"INTRAN96";#N/A,#N/A,FALSE,"NAA9697";#N/A,#N/A,FALSE,"ECWEBB";#N/A,#N/A,FALSE,"MFT96";#N/A,#N/A,FALSE,"CTrecon"}</definedName>
    <definedName name="jhkgh2" localSheetId="8" hidden="1">{#N/A,#N/A,FALSE,"TMCOMP96";#N/A,#N/A,FALSE,"MAT96";#N/A,#N/A,FALSE,"FANDA96";#N/A,#N/A,FALSE,"INTRAN96";#N/A,#N/A,FALSE,"NAA9697";#N/A,#N/A,FALSE,"ECWEBB";#N/A,#N/A,FALSE,"MFT96";#N/A,#N/A,FALSE,"CTrecon"}</definedName>
    <definedName name="jhkgh2" localSheetId="14" hidden="1">{#N/A,#N/A,FALSE,"TMCOMP96";#N/A,#N/A,FALSE,"MAT96";#N/A,#N/A,FALSE,"FANDA96";#N/A,#N/A,FALSE,"INTRAN96";#N/A,#N/A,FALSE,"NAA9697";#N/A,#N/A,FALSE,"ECWEBB";#N/A,#N/A,FALSE,"MFT96";#N/A,#N/A,FALSE,"CTrecon"}</definedName>
    <definedName name="jhkgh2" localSheetId="9" hidden="1">{#N/A,#N/A,FALSE,"TMCOMP96";#N/A,#N/A,FALSE,"MAT96";#N/A,#N/A,FALSE,"FANDA96";#N/A,#N/A,FALSE,"INTRAN96";#N/A,#N/A,FALSE,"NAA9697";#N/A,#N/A,FALSE,"ECWEBB";#N/A,#N/A,FALSE,"MFT96";#N/A,#N/A,FALSE,"CTrecon"}</definedName>
    <definedName name="jhkgh2" localSheetId="15" hidden="1">{#N/A,#N/A,FALSE,"TMCOMP96";#N/A,#N/A,FALSE,"MAT96";#N/A,#N/A,FALSE,"FANDA96";#N/A,#N/A,FALSE,"INTRAN96";#N/A,#N/A,FALSE,"NAA9697";#N/A,#N/A,FALSE,"ECWEBB";#N/A,#N/A,FALSE,"MFT96";#N/A,#N/A,FALSE,"CTrecon"}</definedName>
    <definedName name="jhkgh2" hidden="1">{#N/A,#N/A,FALSE,"TMCOMP96";#N/A,#N/A,FALSE,"MAT96";#N/A,#N/A,FALSE,"FANDA96";#N/A,#N/A,FALSE,"INTRAN96";#N/A,#N/A,FALSE,"NAA9697";#N/A,#N/A,FALSE,"ECWEBB";#N/A,#N/A,FALSE,"MFT96";#N/A,#N/A,FALSE,"CTrecon"}</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Option2" localSheetId="20" hidden="1">{#N/A,#N/A,FALSE,"TMCOMP96";#N/A,#N/A,FALSE,"MAT96";#N/A,#N/A,FALSE,"FANDA96";#N/A,#N/A,FALSE,"INTRAN96";#N/A,#N/A,FALSE,"NAA9697";#N/A,#N/A,FALSE,"ECWEBB";#N/A,#N/A,FALSE,"MFT96";#N/A,#N/A,FALSE,"CTrecon"}</definedName>
    <definedName name="Option2" localSheetId="21" hidden="1">{#N/A,#N/A,FALSE,"TMCOMP96";#N/A,#N/A,FALSE,"MAT96";#N/A,#N/A,FALSE,"FANDA96";#N/A,#N/A,FALSE,"INTRAN96";#N/A,#N/A,FALSE,"NAA9697";#N/A,#N/A,FALSE,"ECWEBB";#N/A,#N/A,FALSE,"MFT96";#N/A,#N/A,FALSE,"CTrecon"}</definedName>
    <definedName name="Option2" localSheetId="22" hidden="1">{#N/A,#N/A,FALSE,"TMCOMP96";#N/A,#N/A,FALSE,"MAT96";#N/A,#N/A,FALSE,"FANDA96";#N/A,#N/A,FALSE,"INTRAN96";#N/A,#N/A,FALSE,"NAA9697";#N/A,#N/A,FALSE,"ECWEBB";#N/A,#N/A,FALSE,"MFT96";#N/A,#N/A,FALSE,"CTrecon"}</definedName>
    <definedName name="Option2" localSheetId="10" hidden="1">{#N/A,#N/A,FALSE,"TMCOMP96";#N/A,#N/A,FALSE,"MAT96";#N/A,#N/A,FALSE,"FANDA96";#N/A,#N/A,FALSE,"INTRAN96";#N/A,#N/A,FALSE,"NAA9697";#N/A,#N/A,FALSE,"ECWEBB";#N/A,#N/A,FALSE,"MFT96";#N/A,#N/A,FALSE,"CTrecon"}</definedName>
    <definedName name="Option2" localSheetId="16" hidden="1">{#N/A,#N/A,FALSE,"TMCOMP96";#N/A,#N/A,FALSE,"MAT96";#N/A,#N/A,FALSE,"FANDA96";#N/A,#N/A,FALSE,"INTRAN96";#N/A,#N/A,FALSE,"NAA9697";#N/A,#N/A,FALSE,"ECWEBB";#N/A,#N/A,FALSE,"MFT96";#N/A,#N/A,FALSE,"CTrecon"}</definedName>
    <definedName name="Option2" localSheetId="11" hidden="1">{#N/A,#N/A,FALSE,"TMCOMP96";#N/A,#N/A,FALSE,"MAT96";#N/A,#N/A,FALSE,"FANDA96";#N/A,#N/A,FALSE,"INTRAN96";#N/A,#N/A,FALSE,"NAA9697";#N/A,#N/A,FALSE,"ECWEBB";#N/A,#N/A,FALSE,"MFT96";#N/A,#N/A,FALSE,"CTrecon"}</definedName>
    <definedName name="Option2" localSheetId="17" hidden="1">{#N/A,#N/A,FALSE,"TMCOMP96";#N/A,#N/A,FALSE,"MAT96";#N/A,#N/A,FALSE,"FANDA96";#N/A,#N/A,FALSE,"INTRAN96";#N/A,#N/A,FALSE,"NAA9697";#N/A,#N/A,FALSE,"ECWEBB";#N/A,#N/A,FALSE,"MFT96";#N/A,#N/A,FALSE,"CTrecon"}</definedName>
    <definedName name="Option2" localSheetId="6" hidden="1">{#N/A,#N/A,FALSE,"TMCOMP96";#N/A,#N/A,FALSE,"MAT96";#N/A,#N/A,FALSE,"FANDA96";#N/A,#N/A,FALSE,"INTRAN96";#N/A,#N/A,FALSE,"NAA9697";#N/A,#N/A,FALSE,"ECWEBB";#N/A,#N/A,FALSE,"MFT96";#N/A,#N/A,FALSE,"CTrecon"}</definedName>
    <definedName name="Option2" localSheetId="12" hidden="1">{#N/A,#N/A,FALSE,"TMCOMP96";#N/A,#N/A,FALSE,"MAT96";#N/A,#N/A,FALSE,"FANDA96";#N/A,#N/A,FALSE,"INTRAN96";#N/A,#N/A,FALSE,"NAA9697";#N/A,#N/A,FALSE,"ECWEBB";#N/A,#N/A,FALSE,"MFT96";#N/A,#N/A,FALSE,"CTrecon"}</definedName>
    <definedName name="Option2" localSheetId="7" hidden="1">{#N/A,#N/A,FALSE,"TMCOMP96";#N/A,#N/A,FALSE,"MAT96";#N/A,#N/A,FALSE,"FANDA96";#N/A,#N/A,FALSE,"INTRAN96";#N/A,#N/A,FALSE,"NAA9697";#N/A,#N/A,FALSE,"ECWEBB";#N/A,#N/A,FALSE,"MFT96";#N/A,#N/A,FALSE,"CTrecon"}</definedName>
    <definedName name="Option2" localSheetId="13" hidden="1">{#N/A,#N/A,FALSE,"TMCOMP96";#N/A,#N/A,FALSE,"MAT96";#N/A,#N/A,FALSE,"FANDA96";#N/A,#N/A,FALSE,"INTRAN96";#N/A,#N/A,FALSE,"NAA9697";#N/A,#N/A,FALSE,"ECWEBB";#N/A,#N/A,FALSE,"MFT96";#N/A,#N/A,FALSE,"CTrecon"}</definedName>
    <definedName name="Option2" localSheetId="8" hidden="1">{#N/A,#N/A,FALSE,"TMCOMP96";#N/A,#N/A,FALSE,"MAT96";#N/A,#N/A,FALSE,"FANDA96";#N/A,#N/A,FALSE,"INTRAN96";#N/A,#N/A,FALSE,"NAA9697";#N/A,#N/A,FALSE,"ECWEBB";#N/A,#N/A,FALSE,"MFT96";#N/A,#N/A,FALSE,"CTrecon"}</definedName>
    <definedName name="Option2" localSheetId="14" hidden="1">{#N/A,#N/A,FALSE,"TMCOMP96";#N/A,#N/A,FALSE,"MAT96";#N/A,#N/A,FALSE,"FANDA96";#N/A,#N/A,FALSE,"INTRAN96";#N/A,#N/A,FALSE,"NAA9697";#N/A,#N/A,FALSE,"ECWEBB";#N/A,#N/A,FALSE,"MFT96";#N/A,#N/A,FALSE,"CTrecon"}</definedName>
    <definedName name="Option2" localSheetId="9" hidden="1">{#N/A,#N/A,FALSE,"TMCOMP96";#N/A,#N/A,FALSE,"MAT96";#N/A,#N/A,FALSE,"FANDA96";#N/A,#N/A,FALSE,"INTRAN96";#N/A,#N/A,FALSE,"NAA9697";#N/A,#N/A,FALSE,"ECWEBB";#N/A,#N/A,FALSE,"MFT96";#N/A,#N/A,FALSE,"CTrecon"}</definedName>
    <definedName name="Option2" localSheetId="15" hidden="1">{#N/A,#N/A,FALSE,"TMCOMP96";#N/A,#N/A,FALSE,"MAT96";#N/A,#N/A,FALSE,"FANDA96";#N/A,#N/A,FALSE,"INTRAN96";#N/A,#N/A,FALSE,"NAA9697";#N/A,#N/A,FALSE,"ECWEBB";#N/A,#N/A,FALSE,"MFT96";#N/A,#N/A,FALSE,"CTrecon"}</definedName>
    <definedName name="Option2" hidden="1">{#N/A,#N/A,FALSE,"TMCOMP96";#N/A,#N/A,FALSE,"MAT96";#N/A,#N/A,FALSE,"FANDA96";#N/A,#N/A,FALSE,"INTRAN96";#N/A,#N/A,FALSE,"NAA9697";#N/A,#N/A,FALSE,"ECWEBB";#N/A,#N/A,FALSE,"MFT96";#N/A,#N/A,FALSE,"CTrecon"}</definedName>
    <definedName name="Pop" localSheetId="20" hidden="1">[8]Population!#REF!</definedName>
    <definedName name="Pop" localSheetId="22" hidden="1">[8]Population!#REF!</definedName>
    <definedName name="Pop" localSheetId="29" hidden="1">[8]Population!#REF!</definedName>
    <definedName name="Pop" localSheetId="10" hidden="1">[8]Population!#REF!</definedName>
    <definedName name="Pop" localSheetId="16" hidden="1">[8]Population!#REF!</definedName>
    <definedName name="Pop" localSheetId="11" hidden="1">[8]Population!#REF!</definedName>
    <definedName name="Pop" localSheetId="17" hidden="1">[8]Population!#REF!</definedName>
    <definedName name="Pop" localSheetId="6" hidden="1">[8]Population!#REF!</definedName>
    <definedName name="Pop" localSheetId="12" hidden="1">[8]Population!#REF!</definedName>
    <definedName name="Pop" localSheetId="7" hidden="1">[8]Population!#REF!</definedName>
    <definedName name="Pop" localSheetId="13" hidden="1">[8]Population!#REF!</definedName>
    <definedName name="Pop" localSheetId="8" hidden="1">[8]Population!#REF!</definedName>
    <definedName name="Pop" localSheetId="14" hidden="1">[8]Population!#REF!</definedName>
    <definedName name="Pop" localSheetId="9" hidden="1">[8]Population!#REF!</definedName>
    <definedName name="Pop" localSheetId="15" hidden="1">[8]Population!#REF!</definedName>
    <definedName name="Pop" hidden="1">[8]Population!#REF!</definedName>
    <definedName name="Population" localSheetId="20" hidden="1">#REF!</definedName>
    <definedName name="Population" localSheetId="21" hidden="1">#REF!</definedName>
    <definedName name="Population" localSheetId="22" hidden="1">#REF!</definedName>
    <definedName name="Population" localSheetId="29" hidden="1">#REF!</definedName>
    <definedName name="Population" localSheetId="10" hidden="1">#REF!</definedName>
    <definedName name="Population" localSheetId="16" hidden="1">#REF!</definedName>
    <definedName name="Population" localSheetId="11" hidden="1">#REF!</definedName>
    <definedName name="Population" localSheetId="17" hidden="1">#REF!</definedName>
    <definedName name="Population" localSheetId="6" hidden="1">#REF!</definedName>
    <definedName name="Population" localSheetId="12" hidden="1">#REF!</definedName>
    <definedName name="Population" localSheetId="7" hidden="1">#REF!</definedName>
    <definedName name="Population" localSheetId="13" hidden="1">#REF!</definedName>
    <definedName name="Population" localSheetId="8" hidden="1">#REF!</definedName>
    <definedName name="Population" localSheetId="14" hidden="1">#REF!</definedName>
    <definedName name="Population" localSheetId="9" hidden="1">#REF!</definedName>
    <definedName name="Population" localSheetId="15" hidden="1">#REF!</definedName>
    <definedName name="Population" hidden="1">#REF!</definedName>
    <definedName name="Profiles" localSheetId="20" hidden="1">#REF!</definedName>
    <definedName name="Profiles" localSheetId="21" hidden="1">#REF!</definedName>
    <definedName name="Profiles" localSheetId="22" hidden="1">#REF!</definedName>
    <definedName name="Profiles" localSheetId="29" hidden="1">#REF!</definedName>
    <definedName name="Profiles" localSheetId="10" hidden="1">#REF!</definedName>
    <definedName name="Profiles" localSheetId="16" hidden="1">#REF!</definedName>
    <definedName name="Profiles" localSheetId="11" hidden="1">#REF!</definedName>
    <definedName name="Profiles" localSheetId="17" hidden="1">#REF!</definedName>
    <definedName name="Profiles" localSheetId="6" hidden="1">#REF!</definedName>
    <definedName name="Profiles" localSheetId="12" hidden="1">#REF!</definedName>
    <definedName name="Profiles" localSheetId="7" hidden="1">#REF!</definedName>
    <definedName name="Profiles" localSheetId="13" hidden="1">#REF!</definedName>
    <definedName name="Profiles" localSheetId="8" hidden="1">#REF!</definedName>
    <definedName name="Profiles" localSheetId="14" hidden="1">#REF!</definedName>
    <definedName name="Profiles" localSheetId="9" hidden="1">#REF!</definedName>
    <definedName name="Profiles" localSheetId="15" hidden="1">#REF!</definedName>
    <definedName name="Profiles" hidden="1">#REF!</definedName>
    <definedName name="Projections" localSheetId="20" hidden="1">#REF!</definedName>
    <definedName name="Projections" localSheetId="21" hidden="1">#REF!</definedName>
    <definedName name="Projections" localSheetId="22" hidden="1">#REF!</definedName>
    <definedName name="Projections" localSheetId="29" hidden="1">#REF!</definedName>
    <definedName name="Projections" localSheetId="10" hidden="1">#REF!</definedName>
    <definedName name="Projections" localSheetId="16" hidden="1">#REF!</definedName>
    <definedName name="Projections" localSheetId="11" hidden="1">#REF!</definedName>
    <definedName name="Projections" localSheetId="17" hidden="1">#REF!</definedName>
    <definedName name="Projections" localSheetId="6" hidden="1">#REF!</definedName>
    <definedName name="Projections" localSheetId="12" hidden="1">#REF!</definedName>
    <definedName name="Projections" localSheetId="7" hidden="1">#REF!</definedName>
    <definedName name="Projections" localSheetId="13" hidden="1">#REF!</definedName>
    <definedName name="Projections" localSheetId="8" hidden="1">#REF!</definedName>
    <definedName name="Projections" localSheetId="14" hidden="1">#REF!</definedName>
    <definedName name="Projections" localSheetId="9" hidden="1">#REF!</definedName>
    <definedName name="Projections" localSheetId="15" hidden="1">#REF!</definedName>
    <definedName name="Projections" hidden="1">#REF!</definedName>
    <definedName name="Results" hidden="1">[9]UK99!$A$1:$A$1</definedName>
    <definedName name="sdf" localSheetId="20" hidden="1">{#N/A,#N/A,FALSE,"TMCOMP96";#N/A,#N/A,FALSE,"MAT96";#N/A,#N/A,FALSE,"FANDA96";#N/A,#N/A,FALSE,"INTRAN96";#N/A,#N/A,FALSE,"NAA9697";#N/A,#N/A,FALSE,"ECWEBB";#N/A,#N/A,FALSE,"MFT96";#N/A,#N/A,FALSE,"CTrecon"}</definedName>
    <definedName name="sdf" localSheetId="21" hidden="1">{#N/A,#N/A,FALSE,"TMCOMP96";#N/A,#N/A,FALSE,"MAT96";#N/A,#N/A,FALSE,"FANDA96";#N/A,#N/A,FALSE,"INTRAN96";#N/A,#N/A,FALSE,"NAA9697";#N/A,#N/A,FALSE,"ECWEBB";#N/A,#N/A,FALSE,"MFT96";#N/A,#N/A,FALSE,"CTrecon"}</definedName>
    <definedName name="sdf" localSheetId="22" hidden="1">{#N/A,#N/A,FALSE,"TMCOMP96";#N/A,#N/A,FALSE,"MAT96";#N/A,#N/A,FALSE,"FANDA96";#N/A,#N/A,FALSE,"INTRAN96";#N/A,#N/A,FALSE,"NAA9697";#N/A,#N/A,FALSE,"ECWEBB";#N/A,#N/A,FALSE,"MFT96";#N/A,#N/A,FALSE,"CTrecon"}</definedName>
    <definedName name="sdf" localSheetId="10" hidden="1">{#N/A,#N/A,FALSE,"TMCOMP96";#N/A,#N/A,FALSE,"MAT96";#N/A,#N/A,FALSE,"FANDA96";#N/A,#N/A,FALSE,"INTRAN96";#N/A,#N/A,FALSE,"NAA9697";#N/A,#N/A,FALSE,"ECWEBB";#N/A,#N/A,FALSE,"MFT96";#N/A,#N/A,FALSE,"CTrecon"}</definedName>
    <definedName name="sdf" localSheetId="16" hidden="1">{#N/A,#N/A,FALSE,"TMCOMP96";#N/A,#N/A,FALSE,"MAT96";#N/A,#N/A,FALSE,"FANDA96";#N/A,#N/A,FALSE,"INTRAN96";#N/A,#N/A,FALSE,"NAA9697";#N/A,#N/A,FALSE,"ECWEBB";#N/A,#N/A,FALSE,"MFT96";#N/A,#N/A,FALSE,"CTrecon"}</definedName>
    <definedName name="sdf" localSheetId="11" hidden="1">{#N/A,#N/A,FALSE,"TMCOMP96";#N/A,#N/A,FALSE,"MAT96";#N/A,#N/A,FALSE,"FANDA96";#N/A,#N/A,FALSE,"INTRAN96";#N/A,#N/A,FALSE,"NAA9697";#N/A,#N/A,FALSE,"ECWEBB";#N/A,#N/A,FALSE,"MFT96";#N/A,#N/A,FALSE,"CTrecon"}</definedName>
    <definedName name="sdf" localSheetId="17" hidden="1">{#N/A,#N/A,FALSE,"TMCOMP96";#N/A,#N/A,FALSE,"MAT96";#N/A,#N/A,FALSE,"FANDA96";#N/A,#N/A,FALSE,"INTRAN96";#N/A,#N/A,FALSE,"NAA9697";#N/A,#N/A,FALSE,"ECWEBB";#N/A,#N/A,FALSE,"MFT96";#N/A,#N/A,FALSE,"CTrecon"}</definedName>
    <definedName name="sdf" localSheetId="6" hidden="1">{#N/A,#N/A,FALSE,"TMCOMP96";#N/A,#N/A,FALSE,"MAT96";#N/A,#N/A,FALSE,"FANDA96";#N/A,#N/A,FALSE,"INTRAN96";#N/A,#N/A,FALSE,"NAA9697";#N/A,#N/A,FALSE,"ECWEBB";#N/A,#N/A,FALSE,"MFT96";#N/A,#N/A,FALSE,"CTrecon"}</definedName>
    <definedName name="sdf" localSheetId="12" hidden="1">{#N/A,#N/A,FALSE,"TMCOMP96";#N/A,#N/A,FALSE,"MAT96";#N/A,#N/A,FALSE,"FANDA96";#N/A,#N/A,FALSE,"INTRAN96";#N/A,#N/A,FALSE,"NAA9697";#N/A,#N/A,FALSE,"ECWEBB";#N/A,#N/A,FALSE,"MFT96";#N/A,#N/A,FALSE,"CTrecon"}</definedName>
    <definedName name="sdf" localSheetId="7" hidden="1">{#N/A,#N/A,FALSE,"TMCOMP96";#N/A,#N/A,FALSE,"MAT96";#N/A,#N/A,FALSE,"FANDA96";#N/A,#N/A,FALSE,"INTRAN96";#N/A,#N/A,FALSE,"NAA9697";#N/A,#N/A,FALSE,"ECWEBB";#N/A,#N/A,FALSE,"MFT96";#N/A,#N/A,FALSE,"CTrecon"}</definedName>
    <definedName name="sdf" localSheetId="13" hidden="1">{#N/A,#N/A,FALSE,"TMCOMP96";#N/A,#N/A,FALSE,"MAT96";#N/A,#N/A,FALSE,"FANDA96";#N/A,#N/A,FALSE,"INTRAN96";#N/A,#N/A,FALSE,"NAA9697";#N/A,#N/A,FALSE,"ECWEBB";#N/A,#N/A,FALSE,"MFT96";#N/A,#N/A,FALSE,"CTrecon"}</definedName>
    <definedName name="sdf" localSheetId="8" hidden="1">{#N/A,#N/A,FALSE,"TMCOMP96";#N/A,#N/A,FALSE,"MAT96";#N/A,#N/A,FALSE,"FANDA96";#N/A,#N/A,FALSE,"INTRAN96";#N/A,#N/A,FALSE,"NAA9697";#N/A,#N/A,FALSE,"ECWEBB";#N/A,#N/A,FALSE,"MFT96";#N/A,#N/A,FALSE,"CTrecon"}</definedName>
    <definedName name="sdf" localSheetId="14" hidden="1">{#N/A,#N/A,FALSE,"TMCOMP96";#N/A,#N/A,FALSE,"MAT96";#N/A,#N/A,FALSE,"FANDA96";#N/A,#N/A,FALSE,"INTRAN96";#N/A,#N/A,FALSE,"NAA9697";#N/A,#N/A,FALSE,"ECWEBB";#N/A,#N/A,FALSE,"MFT96";#N/A,#N/A,FALSE,"CTrecon"}</definedName>
    <definedName name="sdf" localSheetId="9" hidden="1">{#N/A,#N/A,FALSE,"TMCOMP96";#N/A,#N/A,FALSE,"MAT96";#N/A,#N/A,FALSE,"FANDA96";#N/A,#N/A,FALSE,"INTRAN96";#N/A,#N/A,FALSE,"NAA9697";#N/A,#N/A,FALSE,"ECWEBB";#N/A,#N/A,FALSE,"MFT96";#N/A,#N/A,FALSE,"CTrecon"}</definedName>
    <definedName name="sdf" localSheetId="15" hidden="1">{#N/A,#N/A,FALSE,"TMCOMP96";#N/A,#N/A,FALSE,"MAT96";#N/A,#N/A,FALSE,"FANDA96";#N/A,#N/A,FALSE,"INTRAN96";#N/A,#N/A,FALSE,"NAA9697";#N/A,#N/A,FALSE,"ECWEBB";#N/A,#N/A,FALSE,"MFT96";#N/A,#N/A,FALSE,"CTrecon"}</definedName>
    <definedName name="sdf" hidden="1">{#N/A,#N/A,FALSE,"TMCOMP96";#N/A,#N/A,FALSE,"MAT96";#N/A,#N/A,FALSE,"FANDA96";#N/A,#N/A,FALSE,"INTRAN96";#N/A,#N/A,FALSE,"NAA9697";#N/A,#N/A,FALSE,"ECWEBB";#N/A,#N/A,FALSE,"MFT96";#N/A,#N/A,FALSE,"CTrecon"}</definedName>
    <definedName name="sdff" localSheetId="20" hidden="1">{#N/A,#N/A,FALSE,"TMCOMP96";#N/A,#N/A,FALSE,"MAT96";#N/A,#N/A,FALSE,"FANDA96";#N/A,#N/A,FALSE,"INTRAN96";#N/A,#N/A,FALSE,"NAA9697";#N/A,#N/A,FALSE,"ECWEBB";#N/A,#N/A,FALSE,"MFT96";#N/A,#N/A,FALSE,"CTrecon"}</definedName>
    <definedName name="sdff" localSheetId="21" hidden="1">{#N/A,#N/A,FALSE,"TMCOMP96";#N/A,#N/A,FALSE,"MAT96";#N/A,#N/A,FALSE,"FANDA96";#N/A,#N/A,FALSE,"INTRAN96";#N/A,#N/A,FALSE,"NAA9697";#N/A,#N/A,FALSE,"ECWEBB";#N/A,#N/A,FALSE,"MFT96";#N/A,#N/A,FALSE,"CTrecon"}</definedName>
    <definedName name="sdff" localSheetId="22" hidden="1">{#N/A,#N/A,FALSE,"TMCOMP96";#N/A,#N/A,FALSE,"MAT96";#N/A,#N/A,FALSE,"FANDA96";#N/A,#N/A,FALSE,"INTRAN96";#N/A,#N/A,FALSE,"NAA9697";#N/A,#N/A,FALSE,"ECWEBB";#N/A,#N/A,FALSE,"MFT96";#N/A,#N/A,FALSE,"CTrecon"}</definedName>
    <definedName name="sdff" localSheetId="10" hidden="1">{#N/A,#N/A,FALSE,"TMCOMP96";#N/A,#N/A,FALSE,"MAT96";#N/A,#N/A,FALSE,"FANDA96";#N/A,#N/A,FALSE,"INTRAN96";#N/A,#N/A,FALSE,"NAA9697";#N/A,#N/A,FALSE,"ECWEBB";#N/A,#N/A,FALSE,"MFT96";#N/A,#N/A,FALSE,"CTrecon"}</definedName>
    <definedName name="sdff" localSheetId="16" hidden="1">{#N/A,#N/A,FALSE,"TMCOMP96";#N/A,#N/A,FALSE,"MAT96";#N/A,#N/A,FALSE,"FANDA96";#N/A,#N/A,FALSE,"INTRAN96";#N/A,#N/A,FALSE,"NAA9697";#N/A,#N/A,FALSE,"ECWEBB";#N/A,#N/A,FALSE,"MFT96";#N/A,#N/A,FALSE,"CTrecon"}</definedName>
    <definedName name="sdff" localSheetId="11" hidden="1">{#N/A,#N/A,FALSE,"TMCOMP96";#N/A,#N/A,FALSE,"MAT96";#N/A,#N/A,FALSE,"FANDA96";#N/A,#N/A,FALSE,"INTRAN96";#N/A,#N/A,FALSE,"NAA9697";#N/A,#N/A,FALSE,"ECWEBB";#N/A,#N/A,FALSE,"MFT96";#N/A,#N/A,FALSE,"CTrecon"}</definedName>
    <definedName name="sdff" localSheetId="17" hidden="1">{#N/A,#N/A,FALSE,"TMCOMP96";#N/A,#N/A,FALSE,"MAT96";#N/A,#N/A,FALSE,"FANDA96";#N/A,#N/A,FALSE,"INTRAN96";#N/A,#N/A,FALSE,"NAA9697";#N/A,#N/A,FALSE,"ECWEBB";#N/A,#N/A,FALSE,"MFT96";#N/A,#N/A,FALSE,"CTrecon"}</definedName>
    <definedName name="sdff" localSheetId="6" hidden="1">{#N/A,#N/A,FALSE,"TMCOMP96";#N/A,#N/A,FALSE,"MAT96";#N/A,#N/A,FALSE,"FANDA96";#N/A,#N/A,FALSE,"INTRAN96";#N/A,#N/A,FALSE,"NAA9697";#N/A,#N/A,FALSE,"ECWEBB";#N/A,#N/A,FALSE,"MFT96";#N/A,#N/A,FALSE,"CTrecon"}</definedName>
    <definedName name="sdff" localSheetId="12" hidden="1">{#N/A,#N/A,FALSE,"TMCOMP96";#N/A,#N/A,FALSE,"MAT96";#N/A,#N/A,FALSE,"FANDA96";#N/A,#N/A,FALSE,"INTRAN96";#N/A,#N/A,FALSE,"NAA9697";#N/A,#N/A,FALSE,"ECWEBB";#N/A,#N/A,FALSE,"MFT96";#N/A,#N/A,FALSE,"CTrecon"}</definedName>
    <definedName name="sdff" localSheetId="7" hidden="1">{#N/A,#N/A,FALSE,"TMCOMP96";#N/A,#N/A,FALSE,"MAT96";#N/A,#N/A,FALSE,"FANDA96";#N/A,#N/A,FALSE,"INTRAN96";#N/A,#N/A,FALSE,"NAA9697";#N/A,#N/A,FALSE,"ECWEBB";#N/A,#N/A,FALSE,"MFT96";#N/A,#N/A,FALSE,"CTrecon"}</definedName>
    <definedName name="sdff" localSheetId="13" hidden="1">{#N/A,#N/A,FALSE,"TMCOMP96";#N/A,#N/A,FALSE,"MAT96";#N/A,#N/A,FALSE,"FANDA96";#N/A,#N/A,FALSE,"INTRAN96";#N/A,#N/A,FALSE,"NAA9697";#N/A,#N/A,FALSE,"ECWEBB";#N/A,#N/A,FALSE,"MFT96";#N/A,#N/A,FALSE,"CTrecon"}</definedName>
    <definedName name="sdff" localSheetId="8" hidden="1">{#N/A,#N/A,FALSE,"TMCOMP96";#N/A,#N/A,FALSE,"MAT96";#N/A,#N/A,FALSE,"FANDA96";#N/A,#N/A,FALSE,"INTRAN96";#N/A,#N/A,FALSE,"NAA9697";#N/A,#N/A,FALSE,"ECWEBB";#N/A,#N/A,FALSE,"MFT96";#N/A,#N/A,FALSE,"CTrecon"}</definedName>
    <definedName name="sdff" localSheetId="14" hidden="1">{#N/A,#N/A,FALSE,"TMCOMP96";#N/A,#N/A,FALSE,"MAT96";#N/A,#N/A,FALSE,"FANDA96";#N/A,#N/A,FALSE,"INTRAN96";#N/A,#N/A,FALSE,"NAA9697";#N/A,#N/A,FALSE,"ECWEBB";#N/A,#N/A,FALSE,"MFT96";#N/A,#N/A,FALSE,"CTrecon"}</definedName>
    <definedName name="sdff" localSheetId="9" hidden="1">{#N/A,#N/A,FALSE,"TMCOMP96";#N/A,#N/A,FALSE,"MAT96";#N/A,#N/A,FALSE,"FANDA96";#N/A,#N/A,FALSE,"INTRAN96";#N/A,#N/A,FALSE,"NAA9697";#N/A,#N/A,FALSE,"ECWEBB";#N/A,#N/A,FALSE,"MFT96";#N/A,#N/A,FALSE,"CTrecon"}</definedName>
    <definedName name="sdff" localSheetId="15" hidden="1">{#N/A,#N/A,FALSE,"TMCOMP96";#N/A,#N/A,FALSE,"MAT96";#N/A,#N/A,FALSE,"FANDA96";#N/A,#N/A,FALSE,"INTRAN96";#N/A,#N/A,FALSE,"NAA9697";#N/A,#N/A,FALSE,"ECWEBB";#N/A,#N/A,FALSE,"MFT96";#N/A,#N/A,FALSE,"CTrecon"}</definedName>
    <definedName name="sdff" hidden="1">{#N/A,#N/A,FALSE,"TMCOMP96";#N/A,#N/A,FALSE,"MAT96";#N/A,#N/A,FALSE,"FANDA96";#N/A,#N/A,FALSE,"INTRAN96";#N/A,#N/A,FALSE,"NAA9697";#N/A,#N/A,FALSE,"ECWEBB";#N/A,#N/A,FALSE,"MFT96";#N/A,#N/A,FALSE,"CTrecon"}</definedName>
    <definedName name="sfad" localSheetId="20" hidden="1">{#N/A,#N/A,FALSE,"TMCOMP96";#N/A,#N/A,FALSE,"MAT96";#N/A,#N/A,FALSE,"FANDA96";#N/A,#N/A,FALSE,"INTRAN96";#N/A,#N/A,FALSE,"NAA9697";#N/A,#N/A,FALSE,"ECWEBB";#N/A,#N/A,FALSE,"MFT96";#N/A,#N/A,FALSE,"CTrecon"}</definedName>
    <definedName name="sfad" localSheetId="21" hidden="1">{#N/A,#N/A,FALSE,"TMCOMP96";#N/A,#N/A,FALSE,"MAT96";#N/A,#N/A,FALSE,"FANDA96";#N/A,#N/A,FALSE,"INTRAN96";#N/A,#N/A,FALSE,"NAA9697";#N/A,#N/A,FALSE,"ECWEBB";#N/A,#N/A,FALSE,"MFT96";#N/A,#N/A,FALSE,"CTrecon"}</definedName>
    <definedName name="sfad" localSheetId="22" hidden="1">{#N/A,#N/A,FALSE,"TMCOMP96";#N/A,#N/A,FALSE,"MAT96";#N/A,#N/A,FALSE,"FANDA96";#N/A,#N/A,FALSE,"INTRAN96";#N/A,#N/A,FALSE,"NAA9697";#N/A,#N/A,FALSE,"ECWEBB";#N/A,#N/A,FALSE,"MFT96";#N/A,#N/A,FALSE,"CTrecon"}</definedName>
    <definedName name="sfad" localSheetId="10" hidden="1">{#N/A,#N/A,FALSE,"TMCOMP96";#N/A,#N/A,FALSE,"MAT96";#N/A,#N/A,FALSE,"FANDA96";#N/A,#N/A,FALSE,"INTRAN96";#N/A,#N/A,FALSE,"NAA9697";#N/A,#N/A,FALSE,"ECWEBB";#N/A,#N/A,FALSE,"MFT96";#N/A,#N/A,FALSE,"CTrecon"}</definedName>
    <definedName name="sfad" localSheetId="16" hidden="1">{#N/A,#N/A,FALSE,"TMCOMP96";#N/A,#N/A,FALSE,"MAT96";#N/A,#N/A,FALSE,"FANDA96";#N/A,#N/A,FALSE,"INTRAN96";#N/A,#N/A,FALSE,"NAA9697";#N/A,#N/A,FALSE,"ECWEBB";#N/A,#N/A,FALSE,"MFT96";#N/A,#N/A,FALSE,"CTrecon"}</definedName>
    <definedName name="sfad" localSheetId="11" hidden="1">{#N/A,#N/A,FALSE,"TMCOMP96";#N/A,#N/A,FALSE,"MAT96";#N/A,#N/A,FALSE,"FANDA96";#N/A,#N/A,FALSE,"INTRAN96";#N/A,#N/A,FALSE,"NAA9697";#N/A,#N/A,FALSE,"ECWEBB";#N/A,#N/A,FALSE,"MFT96";#N/A,#N/A,FALSE,"CTrecon"}</definedName>
    <definedName name="sfad" localSheetId="17" hidden="1">{#N/A,#N/A,FALSE,"TMCOMP96";#N/A,#N/A,FALSE,"MAT96";#N/A,#N/A,FALSE,"FANDA96";#N/A,#N/A,FALSE,"INTRAN96";#N/A,#N/A,FALSE,"NAA9697";#N/A,#N/A,FALSE,"ECWEBB";#N/A,#N/A,FALSE,"MFT96";#N/A,#N/A,FALSE,"CTrecon"}</definedName>
    <definedName name="sfad" localSheetId="6" hidden="1">{#N/A,#N/A,FALSE,"TMCOMP96";#N/A,#N/A,FALSE,"MAT96";#N/A,#N/A,FALSE,"FANDA96";#N/A,#N/A,FALSE,"INTRAN96";#N/A,#N/A,FALSE,"NAA9697";#N/A,#N/A,FALSE,"ECWEBB";#N/A,#N/A,FALSE,"MFT96";#N/A,#N/A,FALSE,"CTrecon"}</definedName>
    <definedName name="sfad" localSheetId="12" hidden="1">{#N/A,#N/A,FALSE,"TMCOMP96";#N/A,#N/A,FALSE,"MAT96";#N/A,#N/A,FALSE,"FANDA96";#N/A,#N/A,FALSE,"INTRAN96";#N/A,#N/A,FALSE,"NAA9697";#N/A,#N/A,FALSE,"ECWEBB";#N/A,#N/A,FALSE,"MFT96";#N/A,#N/A,FALSE,"CTrecon"}</definedName>
    <definedName name="sfad" localSheetId="7" hidden="1">{#N/A,#N/A,FALSE,"TMCOMP96";#N/A,#N/A,FALSE,"MAT96";#N/A,#N/A,FALSE,"FANDA96";#N/A,#N/A,FALSE,"INTRAN96";#N/A,#N/A,FALSE,"NAA9697";#N/A,#N/A,FALSE,"ECWEBB";#N/A,#N/A,FALSE,"MFT96";#N/A,#N/A,FALSE,"CTrecon"}</definedName>
    <definedName name="sfad" localSheetId="13" hidden="1">{#N/A,#N/A,FALSE,"TMCOMP96";#N/A,#N/A,FALSE,"MAT96";#N/A,#N/A,FALSE,"FANDA96";#N/A,#N/A,FALSE,"INTRAN96";#N/A,#N/A,FALSE,"NAA9697";#N/A,#N/A,FALSE,"ECWEBB";#N/A,#N/A,FALSE,"MFT96";#N/A,#N/A,FALSE,"CTrecon"}</definedName>
    <definedName name="sfad" localSheetId="8" hidden="1">{#N/A,#N/A,FALSE,"TMCOMP96";#N/A,#N/A,FALSE,"MAT96";#N/A,#N/A,FALSE,"FANDA96";#N/A,#N/A,FALSE,"INTRAN96";#N/A,#N/A,FALSE,"NAA9697";#N/A,#N/A,FALSE,"ECWEBB";#N/A,#N/A,FALSE,"MFT96";#N/A,#N/A,FALSE,"CTrecon"}</definedName>
    <definedName name="sfad" localSheetId="14" hidden="1">{#N/A,#N/A,FALSE,"TMCOMP96";#N/A,#N/A,FALSE,"MAT96";#N/A,#N/A,FALSE,"FANDA96";#N/A,#N/A,FALSE,"INTRAN96";#N/A,#N/A,FALSE,"NAA9697";#N/A,#N/A,FALSE,"ECWEBB";#N/A,#N/A,FALSE,"MFT96";#N/A,#N/A,FALSE,"CTrecon"}</definedName>
    <definedName name="sfad" localSheetId="9" hidden="1">{#N/A,#N/A,FALSE,"TMCOMP96";#N/A,#N/A,FALSE,"MAT96";#N/A,#N/A,FALSE,"FANDA96";#N/A,#N/A,FALSE,"INTRAN96";#N/A,#N/A,FALSE,"NAA9697";#N/A,#N/A,FALSE,"ECWEBB";#N/A,#N/A,FALSE,"MFT96";#N/A,#N/A,FALSE,"CTrecon"}</definedName>
    <definedName name="sfad" localSheetId="15" hidden="1">{#N/A,#N/A,FALSE,"TMCOMP96";#N/A,#N/A,FALSE,"MAT96";#N/A,#N/A,FALSE,"FANDA96";#N/A,#N/A,FALSE,"INTRAN96";#N/A,#N/A,FALSE,"NAA9697";#N/A,#N/A,FALSE,"ECWEBB";#N/A,#N/A,FALSE,"MFT96";#N/A,#N/A,FALSE,"CTrecon"}</definedName>
    <definedName name="sfad" hidden="1">{#N/A,#N/A,FALSE,"TMCOMP96";#N/A,#N/A,FALSE,"MAT96";#N/A,#N/A,FALSE,"FANDA96";#N/A,#N/A,FALSE,"INTRAN96";#N/A,#N/A,FALSE,"NAA9697";#N/A,#N/A,FALSE,"ECWEBB";#N/A,#N/A,FALSE,"MFT96";#N/A,#N/A,FALSE,"CTrecon"}</definedName>
    <definedName name="T4.9i" localSheetId="20" hidden="1">{#N/A,#N/A,FALSE,"TMCOMP96";#N/A,#N/A,FALSE,"MAT96";#N/A,#N/A,FALSE,"FANDA96";#N/A,#N/A,FALSE,"INTRAN96";#N/A,#N/A,FALSE,"NAA9697";#N/A,#N/A,FALSE,"ECWEBB";#N/A,#N/A,FALSE,"MFT96";#N/A,#N/A,FALSE,"CTrecon"}</definedName>
    <definedName name="T4.9i" localSheetId="21" hidden="1">{#N/A,#N/A,FALSE,"TMCOMP96";#N/A,#N/A,FALSE,"MAT96";#N/A,#N/A,FALSE,"FANDA96";#N/A,#N/A,FALSE,"INTRAN96";#N/A,#N/A,FALSE,"NAA9697";#N/A,#N/A,FALSE,"ECWEBB";#N/A,#N/A,FALSE,"MFT96";#N/A,#N/A,FALSE,"CTrecon"}</definedName>
    <definedName name="T4.9i" localSheetId="22" hidden="1">{#N/A,#N/A,FALSE,"TMCOMP96";#N/A,#N/A,FALSE,"MAT96";#N/A,#N/A,FALSE,"FANDA96";#N/A,#N/A,FALSE,"INTRAN96";#N/A,#N/A,FALSE,"NAA9697";#N/A,#N/A,FALSE,"ECWEBB";#N/A,#N/A,FALSE,"MFT96";#N/A,#N/A,FALSE,"CTrecon"}</definedName>
    <definedName name="T4.9i" localSheetId="10" hidden="1">{#N/A,#N/A,FALSE,"TMCOMP96";#N/A,#N/A,FALSE,"MAT96";#N/A,#N/A,FALSE,"FANDA96";#N/A,#N/A,FALSE,"INTRAN96";#N/A,#N/A,FALSE,"NAA9697";#N/A,#N/A,FALSE,"ECWEBB";#N/A,#N/A,FALSE,"MFT96";#N/A,#N/A,FALSE,"CTrecon"}</definedName>
    <definedName name="T4.9i" localSheetId="16" hidden="1">{#N/A,#N/A,FALSE,"TMCOMP96";#N/A,#N/A,FALSE,"MAT96";#N/A,#N/A,FALSE,"FANDA96";#N/A,#N/A,FALSE,"INTRAN96";#N/A,#N/A,FALSE,"NAA9697";#N/A,#N/A,FALSE,"ECWEBB";#N/A,#N/A,FALSE,"MFT96";#N/A,#N/A,FALSE,"CTrecon"}</definedName>
    <definedName name="T4.9i" localSheetId="11" hidden="1">{#N/A,#N/A,FALSE,"TMCOMP96";#N/A,#N/A,FALSE,"MAT96";#N/A,#N/A,FALSE,"FANDA96";#N/A,#N/A,FALSE,"INTRAN96";#N/A,#N/A,FALSE,"NAA9697";#N/A,#N/A,FALSE,"ECWEBB";#N/A,#N/A,FALSE,"MFT96";#N/A,#N/A,FALSE,"CTrecon"}</definedName>
    <definedName name="T4.9i" localSheetId="17" hidden="1">{#N/A,#N/A,FALSE,"TMCOMP96";#N/A,#N/A,FALSE,"MAT96";#N/A,#N/A,FALSE,"FANDA96";#N/A,#N/A,FALSE,"INTRAN96";#N/A,#N/A,FALSE,"NAA9697";#N/A,#N/A,FALSE,"ECWEBB";#N/A,#N/A,FALSE,"MFT96";#N/A,#N/A,FALSE,"CTrecon"}</definedName>
    <definedName name="T4.9i" localSheetId="6" hidden="1">{#N/A,#N/A,FALSE,"TMCOMP96";#N/A,#N/A,FALSE,"MAT96";#N/A,#N/A,FALSE,"FANDA96";#N/A,#N/A,FALSE,"INTRAN96";#N/A,#N/A,FALSE,"NAA9697";#N/A,#N/A,FALSE,"ECWEBB";#N/A,#N/A,FALSE,"MFT96";#N/A,#N/A,FALSE,"CTrecon"}</definedName>
    <definedName name="T4.9i" localSheetId="12" hidden="1">{#N/A,#N/A,FALSE,"TMCOMP96";#N/A,#N/A,FALSE,"MAT96";#N/A,#N/A,FALSE,"FANDA96";#N/A,#N/A,FALSE,"INTRAN96";#N/A,#N/A,FALSE,"NAA9697";#N/A,#N/A,FALSE,"ECWEBB";#N/A,#N/A,FALSE,"MFT96";#N/A,#N/A,FALSE,"CTrecon"}</definedName>
    <definedName name="T4.9i" localSheetId="7" hidden="1">{#N/A,#N/A,FALSE,"TMCOMP96";#N/A,#N/A,FALSE,"MAT96";#N/A,#N/A,FALSE,"FANDA96";#N/A,#N/A,FALSE,"INTRAN96";#N/A,#N/A,FALSE,"NAA9697";#N/A,#N/A,FALSE,"ECWEBB";#N/A,#N/A,FALSE,"MFT96";#N/A,#N/A,FALSE,"CTrecon"}</definedName>
    <definedName name="T4.9i" localSheetId="13" hidden="1">{#N/A,#N/A,FALSE,"TMCOMP96";#N/A,#N/A,FALSE,"MAT96";#N/A,#N/A,FALSE,"FANDA96";#N/A,#N/A,FALSE,"INTRAN96";#N/A,#N/A,FALSE,"NAA9697";#N/A,#N/A,FALSE,"ECWEBB";#N/A,#N/A,FALSE,"MFT96";#N/A,#N/A,FALSE,"CTrecon"}</definedName>
    <definedName name="T4.9i" localSheetId="8" hidden="1">{#N/A,#N/A,FALSE,"TMCOMP96";#N/A,#N/A,FALSE,"MAT96";#N/A,#N/A,FALSE,"FANDA96";#N/A,#N/A,FALSE,"INTRAN96";#N/A,#N/A,FALSE,"NAA9697";#N/A,#N/A,FALSE,"ECWEBB";#N/A,#N/A,FALSE,"MFT96";#N/A,#N/A,FALSE,"CTrecon"}</definedName>
    <definedName name="T4.9i" localSheetId="14" hidden="1">{#N/A,#N/A,FALSE,"TMCOMP96";#N/A,#N/A,FALSE,"MAT96";#N/A,#N/A,FALSE,"FANDA96";#N/A,#N/A,FALSE,"INTRAN96";#N/A,#N/A,FALSE,"NAA9697";#N/A,#N/A,FALSE,"ECWEBB";#N/A,#N/A,FALSE,"MFT96";#N/A,#N/A,FALSE,"CTrecon"}</definedName>
    <definedName name="T4.9i" localSheetId="9" hidden="1">{#N/A,#N/A,FALSE,"TMCOMP96";#N/A,#N/A,FALSE,"MAT96";#N/A,#N/A,FALSE,"FANDA96";#N/A,#N/A,FALSE,"INTRAN96";#N/A,#N/A,FALSE,"NAA9697";#N/A,#N/A,FALSE,"ECWEBB";#N/A,#N/A,FALSE,"MFT96";#N/A,#N/A,FALSE,"CTrecon"}</definedName>
    <definedName name="T4.9i" localSheetId="15" hidden="1">{#N/A,#N/A,FALSE,"TMCOMP96";#N/A,#N/A,FALSE,"MAT96";#N/A,#N/A,FALSE,"FANDA96";#N/A,#N/A,FALSE,"INTRAN96";#N/A,#N/A,FALSE,"NAA9697";#N/A,#N/A,FALSE,"ECWEBB";#N/A,#N/A,FALSE,"MFT96";#N/A,#N/A,FALSE,"CTrecon"}</definedName>
    <definedName name="T4.9i" hidden="1">{#N/A,#N/A,FALSE,"TMCOMP96";#N/A,#N/A,FALSE,"MAT96";#N/A,#N/A,FALSE,"FANDA96";#N/A,#N/A,FALSE,"INTRAN96";#N/A,#N/A,FALSE,"NAA9697";#N/A,#N/A,FALSE,"ECWEBB";#N/A,#N/A,FALSE,"MFT96";#N/A,#N/A,FALSE,"CTrecon"}</definedName>
    <definedName name="T4.9j" localSheetId="20" hidden="1">{#N/A,#N/A,FALSE,"TMCOMP96";#N/A,#N/A,FALSE,"MAT96";#N/A,#N/A,FALSE,"FANDA96";#N/A,#N/A,FALSE,"INTRAN96";#N/A,#N/A,FALSE,"NAA9697";#N/A,#N/A,FALSE,"ECWEBB";#N/A,#N/A,FALSE,"MFT96";#N/A,#N/A,FALSE,"CTrecon"}</definedName>
    <definedName name="T4.9j" localSheetId="21" hidden="1">{#N/A,#N/A,FALSE,"TMCOMP96";#N/A,#N/A,FALSE,"MAT96";#N/A,#N/A,FALSE,"FANDA96";#N/A,#N/A,FALSE,"INTRAN96";#N/A,#N/A,FALSE,"NAA9697";#N/A,#N/A,FALSE,"ECWEBB";#N/A,#N/A,FALSE,"MFT96";#N/A,#N/A,FALSE,"CTrecon"}</definedName>
    <definedName name="T4.9j" localSheetId="22" hidden="1">{#N/A,#N/A,FALSE,"TMCOMP96";#N/A,#N/A,FALSE,"MAT96";#N/A,#N/A,FALSE,"FANDA96";#N/A,#N/A,FALSE,"INTRAN96";#N/A,#N/A,FALSE,"NAA9697";#N/A,#N/A,FALSE,"ECWEBB";#N/A,#N/A,FALSE,"MFT96";#N/A,#N/A,FALSE,"CTrecon"}</definedName>
    <definedName name="T4.9j" localSheetId="10" hidden="1">{#N/A,#N/A,FALSE,"TMCOMP96";#N/A,#N/A,FALSE,"MAT96";#N/A,#N/A,FALSE,"FANDA96";#N/A,#N/A,FALSE,"INTRAN96";#N/A,#N/A,FALSE,"NAA9697";#N/A,#N/A,FALSE,"ECWEBB";#N/A,#N/A,FALSE,"MFT96";#N/A,#N/A,FALSE,"CTrecon"}</definedName>
    <definedName name="T4.9j" localSheetId="16" hidden="1">{#N/A,#N/A,FALSE,"TMCOMP96";#N/A,#N/A,FALSE,"MAT96";#N/A,#N/A,FALSE,"FANDA96";#N/A,#N/A,FALSE,"INTRAN96";#N/A,#N/A,FALSE,"NAA9697";#N/A,#N/A,FALSE,"ECWEBB";#N/A,#N/A,FALSE,"MFT96";#N/A,#N/A,FALSE,"CTrecon"}</definedName>
    <definedName name="T4.9j" localSheetId="11" hidden="1">{#N/A,#N/A,FALSE,"TMCOMP96";#N/A,#N/A,FALSE,"MAT96";#N/A,#N/A,FALSE,"FANDA96";#N/A,#N/A,FALSE,"INTRAN96";#N/A,#N/A,FALSE,"NAA9697";#N/A,#N/A,FALSE,"ECWEBB";#N/A,#N/A,FALSE,"MFT96";#N/A,#N/A,FALSE,"CTrecon"}</definedName>
    <definedName name="T4.9j" localSheetId="17" hidden="1">{#N/A,#N/A,FALSE,"TMCOMP96";#N/A,#N/A,FALSE,"MAT96";#N/A,#N/A,FALSE,"FANDA96";#N/A,#N/A,FALSE,"INTRAN96";#N/A,#N/A,FALSE,"NAA9697";#N/A,#N/A,FALSE,"ECWEBB";#N/A,#N/A,FALSE,"MFT96";#N/A,#N/A,FALSE,"CTrecon"}</definedName>
    <definedName name="T4.9j" localSheetId="6" hidden="1">{#N/A,#N/A,FALSE,"TMCOMP96";#N/A,#N/A,FALSE,"MAT96";#N/A,#N/A,FALSE,"FANDA96";#N/A,#N/A,FALSE,"INTRAN96";#N/A,#N/A,FALSE,"NAA9697";#N/A,#N/A,FALSE,"ECWEBB";#N/A,#N/A,FALSE,"MFT96";#N/A,#N/A,FALSE,"CTrecon"}</definedName>
    <definedName name="T4.9j" localSheetId="12" hidden="1">{#N/A,#N/A,FALSE,"TMCOMP96";#N/A,#N/A,FALSE,"MAT96";#N/A,#N/A,FALSE,"FANDA96";#N/A,#N/A,FALSE,"INTRAN96";#N/A,#N/A,FALSE,"NAA9697";#N/A,#N/A,FALSE,"ECWEBB";#N/A,#N/A,FALSE,"MFT96";#N/A,#N/A,FALSE,"CTrecon"}</definedName>
    <definedName name="T4.9j" localSheetId="7" hidden="1">{#N/A,#N/A,FALSE,"TMCOMP96";#N/A,#N/A,FALSE,"MAT96";#N/A,#N/A,FALSE,"FANDA96";#N/A,#N/A,FALSE,"INTRAN96";#N/A,#N/A,FALSE,"NAA9697";#N/A,#N/A,FALSE,"ECWEBB";#N/A,#N/A,FALSE,"MFT96";#N/A,#N/A,FALSE,"CTrecon"}</definedName>
    <definedName name="T4.9j" localSheetId="13" hidden="1">{#N/A,#N/A,FALSE,"TMCOMP96";#N/A,#N/A,FALSE,"MAT96";#N/A,#N/A,FALSE,"FANDA96";#N/A,#N/A,FALSE,"INTRAN96";#N/A,#N/A,FALSE,"NAA9697";#N/A,#N/A,FALSE,"ECWEBB";#N/A,#N/A,FALSE,"MFT96";#N/A,#N/A,FALSE,"CTrecon"}</definedName>
    <definedName name="T4.9j" localSheetId="8" hidden="1">{#N/A,#N/A,FALSE,"TMCOMP96";#N/A,#N/A,FALSE,"MAT96";#N/A,#N/A,FALSE,"FANDA96";#N/A,#N/A,FALSE,"INTRAN96";#N/A,#N/A,FALSE,"NAA9697";#N/A,#N/A,FALSE,"ECWEBB";#N/A,#N/A,FALSE,"MFT96";#N/A,#N/A,FALSE,"CTrecon"}</definedName>
    <definedName name="T4.9j" localSheetId="14" hidden="1">{#N/A,#N/A,FALSE,"TMCOMP96";#N/A,#N/A,FALSE,"MAT96";#N/A,#N/A,FALSE,"FANDA96";#N/A,#N/A,FALSE,"INTRAN96";#N/A,#N/A,FALSE,"NAA9697";#N/A,#N/A,FALSE,"ECWEBB";#N/A,#N/A,FALSE,"MFT96";#N/A,#N/A,FALSE,"CTrecon"}</definedName>
    <definedName name="T4.9j" localSheetId="9" hidden="1">{#N/A,#N/A,FALSE,"TMCOMP96";#N/A,#N/A,FALSE,"MAT96";#N/A,#N/A,FALSE,"FANDA96";#N/A,#N/A,FALSE,"INTRAN96";#N/A,#N/A,FALSE,"NAA9697";#N/A,#N/A,FALSE,"ECWEBB";#N/A,#N/A,FALSE,"MFT96";#N/A,#N/A,FALSE,"CTrecon"}</definedName>
    <definedName name="T4.9j" localSheetId="15" hidden="1">{#N/A,#N/A,FALSE,"TMCOMP96";#N/A,#N/A,FALSE,"MAT96";#N/A,#N/A,FALSE,"FANDA96";#N/A,#N/A,FALSE,"INTRAN96";#N/A,#N/A,FALSE,"NAA9697";#N/A,#N/A,FALSE,"ECWEBB";#N/A,#N/A,FALSE,"MFT96";#N/A,#N/A,FALSE,"CTrecon"}</definedName>
    <definedName name="T4.9j" hidden="1">{#N/A,#N/A,FALSE,"TMCOMP96";#N/A,#N/A,FALSE,"MAT96";#N/A,#N/A,FALSE,"FANDA96";#N/A,#N/A,FALSE,"INTRAN96";#N/A,#N/A,FALSE,"NAA9697";#N/A,#N/A,FALSE,"ECWEBB";#N/A,#N/A,FALSE,"MFT96";#N/A,#N/A,FALSE,"CTrecon"}</definedName>
    <definedName name="trggh" localSheetId="20" hidden="1">{#N/A,#N/A,FALSE,"TMCOMP96";#N/A,#N/A,FALSE,"MAT96";#N/A,#N/A,FALSE,"FANDA96";#N/A,#N/A,FALSE,"INTRAN96";#N/A,#N/A,FALSE,"NAA9697";#N/A,#N/A,FALSE,"ECWEBB";#N/A,#N/A,FALSE,"MFT96";#N/A,#N/A,FALSE,"CTrecon"}</definedName>
    <definedName name="trggh" localSheetId="21" hidden="1">{#N/A,#N/A,FALSE,"TMCOMP96";#N/A,#N/A,FALSE,"MAT96";#N/A,#N/A,FALSE,"FANDA96";#N/A,#N/A,FALSE,"INTRAN96";#N/A,#N/A,FALSE,"NAA9697";#N/A,#N/A,FALSE,"ECWEBB";#N/A,#N/A,FALSE,"MFT96";#N/A,#N/A,FALSE,"CTrecon"}</definedName>
    <definedName name="trggh" localSheetId="22" hidden="1">{#N/A,#N/A,FALSE,"TMCOMP96";#N/A,#N/A,FALSE,"MAT96";#N/A,#N/A,FALSE,"FANDA96";#N/A,#N/A,FALSE,"INTRAN96";#N/A,#N/A,FALSE,"NAA9697";#N/A,#N/A,FALSE,"ECWEBB";#N/A,#N/A,FALSE,"MFT96";#N/A,#N/A,FALSE,"CTrecon"}</definedName>
    <definedName name="trggh" localSheetId="10" hidden="1">{#N/A,#N/A,FALSE,"TMCOMP96";#N/A,#N/A,FALSE,"MAT96";#N/A,#N/A,FALSE,"FANDA96";#N/A,#N/A,FALSE,"INTRAN96";#N/A,#N/A,FALSE,"NAA9697";#N/A,#N/A,FALSE,"ECWEBB";#N/A,#N/A,FALSE,"MFT96";#N/A,#N/A,FALSE,"CTrecon"}</definedName>
    <definedName name="trggh" localSheetId="16" hidden="1">{#N/A,#N/A,FALSE,"TMCOMP96";#N/A,#N/A,FALSE,"MAT96";#N/A,#N/A,FALSE,"FANDA96";#N/A,#N/A,FALSE,"INTRAN96";#N/A,#N/A,FALSE,"NAA9697";#N/A,#N/A,FALSE,"ECWEBB";#N/A,#N/A,FALSE,"MFT96";#N/A,#N/A,FALSE,"CTrecon"}</definedName>
    <definedName name="trggh" localSheetId="11" hidden="1">{#N/A,#N/A,FALSE,"TMCOMP96";#N/A,#N/A,FALSE,"MAT96";#N/A,#N/A,FALSE,"FANDA96";#N/A,#N/A,FALSE,"INTRAN96";#N/A,#N/A,FALSE,"NAA9697";#N/A,#N/A,FALSE,"ECWEBB";#N/A,#N/A,FALSE,"MFT96";#N/A,#N/A,FALSE,"CTrecon"}</definedName>
    <definedName name="trggh" localSheetId="17" hidden="1">{#N/A,#N/A,FALSE,"TMCOMP96";#N/A,#N/A,FALSE,"MAT96";#N/A,#N/A,FALSE,"FANDA96";#N/A,#N/A,FALSE,"INTRAN96";#N/A,#N/A,FALSE,"NAA9697";#N/A,#N/A,FALSE,"ECWEBB";#N/A,#N/A,FALSE,"MFT96";#N/A,#N/A,FALSE,"CTrecon"}</definedName>
    <definedName name="trggh" localSheetId="6" hidden="1">{#N/A,#N/A,FALSE,"TMCOMP96";#N/A,#N/A,FALSE,"MAT96";#N/A,#N/A,FALSE,"FANDA96";#N/A,#N/A,FALSE,"INTRAN96";#N/A,#N/A,FALSE,"NAA9697";#N/A,#N/A,FALSE,"ECWEBB";#N/A,#N/A,FALSE,"MFT96";#N/A,#N/A,FALSE,"CTrecon"}</definedName>
    <definedName name="trggh" localSheetId="12" hidden="1">{#N/A,#N/A,FALSE,"TMCOMP96";#N/A,#N/A,FALSE,"MAT96";#N/A,#N/A,FALSE,"FANDA96";#N/A,#N/A,FALSE,"INTRAN96";#N/A,#N/A,FALSE,"NAA9697";#N/A,#N/A,FALSE,"ECWEBB";#N/A,#N/A,FALSE,"MFT96";#N/A,#N/A,FALSE,"CTrecon"}</definedName>
    <definedName name="trggh" localSheetId="7" hidden="1">{#N/A,#N/A,FALSE,"TMCOMP96";#N/A,#N/A,FALSE,"MAT96";#N/A,#N/A,FALSE,"FANDA96";#N/A,#N/A,FALSE,"INTRAN96";#N/A,#N/A,FALSE,"NAA9697";#N/A,#N/A,FALSE,"ECWEBB";#N/A,#N/A,FALSE,"MFT96";#N/A,#N/A,FALSE,"CTrecon"}</definedName>
    <definedName name="trggh" localSheetId="13" hidden="1">{#N/A,#N/A,FALSE,"TMCOMP96";#N/A,#N/A,FALSE,"MAT96";#N/A,#N/A,FALSE,"FANDA96";#N/A,#N/A,FALSE,"INTRAN96";#N/A,#N/A,FALSE,"NAA9697";#N/A,#N/A,FALSE,"ECWEBB";#N/A,#N/A,FALSE,"MFT96";#N/A,#N/A,FALSE,"CTrecon"}</definedName>
    <definedName name="trggh" localSheetId="8" hidden="1">{#N/A,#N/A,FALSE,"TMCOMP96";#N/A,#N/A,FALSE,"MAT96";#N/A,#N/A,FALSE,"FANDA96";#N/A,#N/A,FALSE,"INTRAN96";#N/A,#N/A,FALSE,"NAA9697";#N/A,#N/A,FALSE,"ECWEBB";#N/A,#N/A,FALSE,"MFT96";#N/A,#N/A,FALSE,"CTrecon"}</definedName>
    <definedName name="trggh" localSheetId="14" hidden="1">{#N/A,#N/A,FALSE,"TMCOMP96";#N/A,#N/A,FALSE,"MAT96";#N/A,#N/A,FALSE,"FANDA96";#N/A,#N/A,FALSE,"INTRAN96";#N/A,#N/A,FALSE,"NAA9697";#N/A,#N/A,FALSE,"ECWEBB";#N/A,#N/A,FALSE,"MFT96";#N/A,#N/A,FALSE,"CTrecon"}</definedName>
    <definedName name="trggh" localSheetId="9" hidden="1">{#N/A,#N/A,FALSE,"TMCOMP96";#N/A,#N/A,FALSE,"MAT96";#N/A,#N/A,FALSE,"FANDA96";#N/A,#N/A,FALSE,"INTRAN96";#N/A,#N/A,FALSE,"NAA9697";#N/A,#N/A,FALSE,"ECWEBB";#N/A,#N/A,FALSE,"MFT96";#N/A,#N/A,FALSE,"CTrecon"}</definedName>
    <definedName name="trggh" localSheetId="15" hidden="1">{#N/A,#N/A,FALSE,"TMCOMP96";#N/A,#N/A,FALSE,"MAT96";#N/A,#N/A,FALSE,"FANDA96";#N/A,#N/A,FALSE,"INTRAN96";#N/A,#N/A,FALSE,"NAA9697";#N/A,#N/A,FALSE,"ECWEBB";#N/A,#N/A,FALSE,"MFT96";#N/A,#N/A,FALSE,"CTrecon"}</definedName>
    <definedName name="trggh" hidden="1">{#N/A,#N/A,FALSE,"TMCOMP96";#N/A,#N/A,FALSE,"MAT96";#N/A,#N/A,FALSE,"FANDA96";#N/A,#N/A,FALSE,"INTRAN96";#N/A,#N/A,FALSE,"NAA9697";#N/A,#N/A,FALSE,"ECWEBB";#N/A,#N/A,FALSE,"MFT96";#N/A,#N/A,FALSE,"CTrecon"}</definedName>
    <definedName name="wrn.table1." localSheetId="20" hidden="1">{#N/A,#N/A,FALSE,"CGBR95C"}</definedName>
    <definedName name="wrn.table1." localSheetId="21" hidden="1">{#N/A,#N/A,FALSE,"CGBR95C"}</definedName>
    <definedName name="wrn.table1." localSheetId="22" hidden="1">{#N/A,#N/A,FALSE,"CGBR95C"}</definedName>
    <definedName name="wrn.table1." localSheetId="10" hidden="1">{#N/A,#N/A,FALSE,"CGBR95C"}</definedName>
    <definedName name="wrn.table1." localSheetId="16" hidden="1">{#N/A,#N/A,FALSE,"CGBR95C"}</definedName>
    <definedName name="wrn.table1." localSheetId="11" hidden="1">{#N/A,#N/A,FALSE,"CGBR95C"}</definedName>
    <definedName name="wrn.table1." localSheetId="17" hidden="1">{#N/A,#N/A,FALSE,"CGBR95C"}</definedName>
    <definedName name="wrn.table1." localSheetId="6" hidden="1">{#N/A,#N/A,FALSE,"CGBR95C"}</definedName>
    <definedName name="wrn.table1." localSheetId="12" hidden="1">{#N/A,#N/A,FALSE,"CGBR95C"}</definedName>
    <definedName name="wrn.table1." localSheetId="7" hidden="1">{#N/A,#N/A,FALSE,"CGBR95C"}</definedName>
    <definedName name="wrn.table1." localSheetId="13" hidden="1">{#N/A,#N/A,FALSE,"CGBR95C"}</definedName>
    <definedName name="wrn.table1." localSheetId="8" hidden="1">{#N/A,#N/A,FALSE,"CGBR95C"}</definedName>
    <definedName name="wrn.table1." localSheetId="14" hidden="1">{#N/A,#N/A,FALSE,"CGBR95C"}</definedName>
    <definedName name="wrn.table1." localSheetId="9" hidden="1">{#N/A,#N/A,FALSE,"CGBR95C"}</definedName>
    <definedName name="wrn.table1." localSheetId="15" hidden="1">{#N/A,#N/A,FALSE,"CGBR95C"}</definedName>
    <definedName name="wrn.table1." hidden="1">{#N/A,#N/A,FALSE,"CGBR95C"}</definedName>
    <definedName name="wrn.table2." localSheetId="20" hidden="1">{#N/A,#N/A,FALSE,"CGBR95C"}</definedName>
    <definedName name="wrn.table2." localSheetId="21" hidden="1">{#N/A,#N/A,FALSE,"CGBR95C"}</definedName>
    <definedName name="wrn.table2." localSheetId="22" hidden="1">{#N/A,#N/A,FALSE,"CGBR95C"}</definedName>
    <definedName name="wrn.table2." localSheetId="10" hidden="1">{#N/A,#N/A,FALSE,"CGBR95C"}</definedName>
    <definedName name="wrn.table2." localSheetId="16" hidden="1">{#N/A,#N/A,FALSE,"CGBR95C"}</definedName>
    <definedName name="wrn.table2." localSheetId="11" hidden="1">{#N/A,#N/A,FALSE,"CGBR95C"}</definedName>
    <definedName name="wrn.table2." localSheetId="17" hidden="1">{#N/A,#N/A,FALSE,"CGBR95C"}</definedName>
    <definedName name="wrn.table2." localSheetId="6" hidden="1">{#N/A,#N/A,FALSE,"CGBR95C"}</definedName>
    <definedName name="wrn.table2." localSheetId="12" hidden="1">{#N/A,#N/A,FALSE,"CGBR95C"}</definedName>
    <definedName name="wrn.table2." localSheetId="7" hidden="1">{#N/A,#N/A,FALSE,"CGBR95C"}</definedName>
    <definedName name="wrn.table2." localSheetId="13" hidden="1">{#N/A,#N/A,FALSE,"CGBR95C"}</definedName>
    <definedName name="wrn.table2." localSheetId="8" hidden="1">{#N/A,#N/A,FALSE,"CGBR95C"}</definedName>
    <definedName name="wrn.table2." localSheetId="14" hidden="1">{#N/A,#N/A,FALSE,"CGBR95C"}</definedName>
    <definedName name="wrn.table2." localSheetId="9" hidden="1">{#N/A,#N/A,FALSE,"CGBR95C"}</definedName>
    <definedName name="wrn.table2." localSheetId="15" hidden="1">{#N/A,#N/A,FALSE,"CGBR95C"}</definedName>
    <definedName name="wrn.table2." hidden="1">{#N/A,#N/A,FALSE,"CGBR95C"}</definedName>
    <definedName name="wrn.tablea." localSheetId="20" hidden="1">{#N/A,#N/A,FALSE,"CGBR95C"}</definedName>
    <definedName name="wrn.tablea." localSheetId="21" hidden="1">{#N/A,#N/A,FALSE,"CGBR95C"}</definedName>
    <definedName name="wrn.tablea." localSheetId="22" hidden="1">{#N/A,#N/A,FALSE,"CGBR95C"}</definedName>
    <definedName name="wrn.tablea." localSheetId="10" hidden="1">{#N/A,#N/A,FALSE,"CGBR95C"}</definedName>
    <definedName name="wrn.tablea." localSheetId="16" hidden="1">{#N/A,#N/A,FALSE,"CGBR95C"}</definedName>
    <definedName name="wrn.tablea." localSheetId="11" hidden="1">{#N/A,#N/A,FALSE,"CGBR95C"}</definedName>
    <definedName name="wrn.tablea." localSheetId="17" hidden="1">{#N/A,#N/A,FALSE,"CGBR95C"}</definedName>
    <definedName name="wrn.tablea." localSheetId="6" hidden="1">{#N/A,#N/A,FALSE,"CGBR95C"}</definedName>
    <definedName name="wrn.tablea." localSheetId="12" hidden="1">{#N/A,#N/A,FALSE,"CGBR95C"}</definedName>
    <definedName name="wrn.tablea." localSheetId="7" hidden="1">{#N/A,#N/A,FALSE,"CGBR95C"}</definedName>
    <definedName name="wrn.tablea." localSheetId="13" hidden="1">{#N/A,#N/A,FALSE,"CGBR95C"}</definedName>
    <definedName name="wrn.tablea." localSheetId="8" hidden="1">{#N/A,#N/A,FALSE,"CGBR95C"}</definedName>
    <definedName name="wrn.tablea." localSheetId="14" hidden="1">{#N/A,#N/A,FALSE,"CGBR95C"}</definedName>
    <definedName name="wrn.tablea." localSheetId="9" hidden="1">{#N/A,#N/A,FALSE,"CGBR95C"}</definedName>
    <definedName name="wrn.tablea." localSheetId="15" hidden="1">{#N/A,#N/A,FALSE,"CGBR95C"}</definedName>
    <definedName name="wrn.tablea." hidden="1">{#N/A,#N/A,FALSE,"CGBR95C"}</definedName>
    <definedName name="wrn.tableb." localSheetId="20" hidden="1">{#N/A,#N/A,FALSE,"CGBR95C"}</definedName>
    <definedName name="wrn.tableb." localSheetId="21" hidden="1">{#N/A,#N/A,FALSE,"CGBR95C"}</definedName>
    <definedName name="wrn.tableb." localSheetId="22" hidden="1">{#N/A,#N/A,FALSE,"CGBR95C"}</definedName>
    <definedName name="wrn.tableb." localSheetId="10" hidden="1">{#N/A,#N/A,FALSE,"CGBR95C"}</definedName>
    <definedName name="wrn.tableb." localSheetId="16" hidden="1">{#N/A,#N/A,FALSE,"CGBR95C"}</definedName>
    <definedName name="wrn.tableb." localSheetId="11" hidden="1">{#N/A,#N/A,FALSE,"CGBR95C"}</definedName>
    <definedName name="wrn.tableb." localSheetId="17" hidden="1">{#N/A,#N/A,FALSE,"CGBR95C"}</definedName>
    <definedName name="wrn.tableb." localSheetId="6" hidden="1">{#N/A,#N/A,FALSE,"CGBR95C"}</definedName>
    <definedName name="wrn.tableb." localSheetId="12" hidden="1">{#N/A,#N/A,FALSE,"CGBR95C"}</definedName>
    <definedName name="wrn.tableb." localSheetId="7" hidden="1">{#N/A,#N/A,FALSE,"CGBR95C"}</definedName>
    <definedName name="wrn.tableb." localSheetId="13" hidden="1">{#N/A,#N/A,FALSE,"CGBR95C"}</definedName>
    <definedName name="wrn.tableb." localSheetId="8" hidden="1">{#N/A,#N/A,FALSE,"CGBR95C"}</definedName>
    <definedName name="wrn.tableb." localSheetId="14" hidden="1">{#N/A,#N/A,FALSE,"CGBR95C"}</definedName>
    <definedName name="wrn.tableb." localSheetId="9" hidden="1">{#N/A,#N/A,FALSE,"CGBR95C"}</definedName>
    <definedName name="wrn.tableb." localSheetId="15" hidden="1">{#N/A,#N/A,FALSE,"CGBR95C"}</definedName>
    <definedName name="wrn.tableb." hidden="1">{#N/A,#N/A,FALSE,"CGBR95C"}</definedName>
    <definedName name="wrn.tableq." localSheetId="20" hidden="1">{#N/A,#N/A,FALSE,"CGBR95C"}</definedName>
    <definedName name="wrn.tableq." localSheetId="21" hidden="1">{#N/A,#N/A,FALSE,"CGBR95C"}</definedName>
    <definedName name="wrn.tableq." localSheetId="22" hidden="1">{#N/A,#N/A,FALSE,"CGBR95C"}</definedName>
    <definedName name="wrn.tableq." localSheetId="10" hidden="1">{#N/A,#N/A,FALSE,"CGBR95C"}</definedName>
    <definedName name="wrn.tableq." localSheetId="16" hidden="1">{#N/A,#N/A,FALSE,"CGBR95C"}</definedName>
    <definedName name="wrn.tableq." localSheetId="11" hidden="1">{#N/A,#N/A,FALSE,"CGBR95C"}</definedName>
    <definedName name="wrn.tableq." localSheetId="17" hidden="1">{#N/A,#N/A,FALSE,"CGBR95C"}</definedName>
    <definedName name="wrn.tableq." localSheetId="6" hidden="1">{#N/A,#N/A,FALSE,"CGBR95C"}</definedName>
    <definedName name="wrn.tableq." localSheetId="12" hidden="1">{#N/A,#N/A,FALSE,"CGBR95C"}</definedName>
    <definedName name="wrn.tableq." localSheetId="7" hidden="1">{#N/A,#N/A,FALSE,"CGBR95C"}</definedName>
    <definedName name="wrn.tableq." localSheetId="13" hidden="1">{#N/A,#N/A,FALSE,"CGBR95C"}</definedName>
    <definedName name="wrn.tableq." localSheetId="8" hidden="1">{#N/A,#N/A,FALSE,"CGBR95C"}</definedName>
    <definedName name="wrn.tableq." localSheetId="14" hidden="1">{#N/A,#N/A,FALSE,"CGBR95C"}</definedName>
    <definedName name="wrn.tableq." localSheetId="9" hidden="1">{#N/A,#N/A,FALSE,"CGBR95C"}</definedName>
    <definedName name="wrn.tableq." localSheetId="15" hidden="1">{#N/A,#N/A,FALSE,"CGBR95C"}</definedName>
    <definedName name="wrn.tableq." hidden="1">{#N/A,#N/A,FALSE,"CGBR95C"}</definedName>
    <definedName name="wrn.TMCOMP." localSheetId="20" hidden="1">{#N/A,#N/A,FALSE,"TMCOMP96";#N/A,#N/A,FALSE,"MAT96";#N/A,#N/A,FALSE,"FANDA96";#N/A,#N/A,FALSE,"INTRAN96";#N/A,#N/A,FALSE,"NAA9697";#N/A,#N/A,FALSE,"ECWEBB";#N/A,#N/A,FALSE,"MFT96";#N/A,#N/A,FALSE,"CTrecon"}</definedName>
    <definedName name="wrn.TMCOMP." localSheetId="21" hidden="1">{#N/A,#N/A,FALSE,"TMCOMP96";#N/A,#N/A,FALSE,"MAT96";#N/A,#N/A,FALSE,"FANDA96";#N/A,#N/A,FALSE,"INTRAN96";#N/A,#N/A,FALSE,"NAA9697";#N/A,#N/A,FALSE,"ECWEBB";#N/A,#N/A,FALSE,"MFT96";#N/A,#N/A,FALSE,"CTrecon"}</definedName>
    <definedName name="wrn.TMCOMP." localSheetId="22" hidden="1">{#N/A,#N/A,FALSE,"TMCOMP96";#N/A,#N/A,FALSE,"MAT96";#N/A,#N/A,FALSE,"FANDA96";#N/A,#N/A,FALSE,"INTRAN96";#N/A,#N/A,FALSE,"NAA9697";#N/A,#N/A,FALSE,"ECWEBB";#N/A,#N/A,FALSE,"MFT96";#N/A,#N/A,FALSE,"CTrecon"}</definedName>
    <definedName name="wrn.TMCOMP." localSheetId="10" hidden="1">{#N/A,#N/A,FALSE,"TMCOMP96";#N/A,#N/A,FALSE,"MAT96";#N/A,#N/A,FALSE,"FANDA96";#N/A,#N/A,FALSE,"INTRAN96";#N/A,#N/A,FALSE,"NAA9697";#N/A,#N/A,FALSE,"ECWEBB";#N/A,#N/A,FALSE,"MFT96";#N/A,#N/A,FALSE,"CTrecon"}</definedName>
    <definedName name="wrn.TMCOMP." localSheetId="16" hidden="1">{#N/A,#N/A,FALSE,"TMCOMP96";#N/A,#N/A,FALSE,"MAT96";#N/A,#N/A,FALSE,"FANDA96";#N/A,#N/A,FALSE,"INTRAN96";#N/A,#N/A,FALSE,"NAA9697";#N/A,#N/A,FALSE,"ECWEBB";#N/A,#N/A,FALSE,"MFT96";#N/A,#N/A,FALSE,"CTrecon"}</definedName>
    <definedName name="wrn.TMCOMP." localSheetId="11" hidden="1">{#N/A,#N/A,FALSE,"TMCOMP96";#N/A,#N/A,FALSE,"MAT96";#N/A,#N/A,FALSE,"FANDA96";#N/A,#N/A,FALSE,"INTRAN96";#N/A,#N/A,FALSE,"NAA9697";#N/A,#N/A,FALSE,"ECWEBB";#N/A,#N/A,FALSE,"MFT96";#N/A,#N/A,FALSE,"CTrecon"}</definedName>
    <definedName name="wrn.TMCOMP." localSheetId="17" hidden="1">{#N/A,#N/A,FALSE,"TMCOMP96";#N/A,#N/A,FALSE,"MAT96";#N/A,#N/A,FALSE,"FANDA96";#N/A,#N/A,FALSE,"INTRAN96";#N/A,#N/A,FALSE,"NAA9697";#N/A,#N/A,FALSE,"ECWEBB";#N/A,#N/A,FALSE,"MFT96";#N/A,#N/A,FALSE,"CTrecon"}</definedName>
    <definedName name="wrn.TMCOMP." localSheetId="6" hidden="1">{#N/A,#N/A,FALSE,"TMCOMP96";#N/A,#N/A,FALSE,"MAT96";#N/A,#N/A,FALSE,"FANDA96";#N/A,#N/A,FALSE,"INTRAN96";#N/A,#N/A,FALSE,"NAA9697";#N/A,#N/A,FALSE,"ECWEBB";#N/A,#N/A,FALSE,"MFT96";#N/A,#N/A,FALSE,"CTrecon"}</definedName>
    <definedName name="wrn.TMCOMP." localSheetId="12" hidden="1">{#N/A,#N/A,FALSE,"TMCOMP96";#N/A,#N/A,FALSE,"MAT96";#N/A,#N/A,FALSE,"FANDA96";#N/A,#N/A,FALSE,"INTRAN96";#N/A,#N/A,FALSE,"NAA9697";#N/A,#N/A,FALSE,"ECWEBB";#N/A,#N/A,FALSE,"MFT96";#N/A,#N/A,FALSE,"CTrecon"}</definedName>
    <definedName name="wrn.TMCOMP." localSheetId="7" hidden="1">{#N/A,#N/A,FALSE,"TMCOMP96";#N/A,#N/A,FALSE,"MAT96";#N/A,#N/A,FALSE,"FANDA96";#N/A,#N/A,FALSE,"INTRAN96";#N/A,#N/A,FALSE,"NAA9697";#N/A,#N/A,FALSE,"ECWEBB";#N/A,#N/A,FALSE,"MFT96";#N/A,#N/A,FALSE,"CTrecon"}</definedName>
    <definedName name="wrn.TMCOMP." localSheetId="13" hidden="1">{#N/A,#N/A,FALSE,"TMCOMP96";#N/A,#N/A,FALSE,"MAT96";#N/A,#N/A,FALSE,"FANDA96";#N/A,#N/A,FALSE,"INTRAN96";#N/A,#N/A,FALSE,"NAA9697";#N/A,#N/A,FALSE,"ECWEBB";#N/A,#N/A,FALSE,"MFT96";#N/A,#N/A,FALSE,"CTrecon"}</definedName>
    <definedName name="wrn.TMCOMP." localSheetId="8" hidden="1">{#N/A,#N/A,FALSE,"TMCOMP96";#N/A,#N/A,FALSE,"MAT96";#N/A,#N/A,FALSE,"FANDA96";#N/A,#N/A,FALSE,"INTRAN96";#N/A,#N/A,FALSE,"NAA9697";#N/A,#N/A,FALSE,"ECWEBB";#N/A,#N/A,FALSE,"MFT96";#N/A,#N/A,FALSE,"CTrecon"}</definedName>
    <definedName name="wrn.TMCOMP." localSheetId="14" hidden="1">{#N/A,#N/A,FALSE,"TMCOMP96";#N/A,#N/A,FALSE,"MAT96";#N/A,#N/A,FALSE,"FANDA96";#N/A,#N/A,FALSE,"INTRAN96";#N/A,#N/A,FALSE,"NAA9697";#N/A,#N/A,FALSE,"ECWEBB";#N/A,#N/A,FALSE,"MFT96";#N/A,#N/A,FALSE,"CTrecon"}</definedName>
    <definedName name="wrn.TMCOMP." localSheetId="9" hidden="1">{#N/A,#N/A,FALSE,"TMCOMP96";#N/A,#N/A,FALSE,"MAT96";#N/A,#N/A,FALSE,"FANDA96";#N/A,#N/A,FALSE,"INTRAN96";#N/A,#N/A,FALSE,"NAA9697";#N/A,#N/A,FALSE,"ECWEBB";#N/A,#N/A,FALSE,"MFT96";#N/A,#N/A,FALSE,"CTrecon"}</definedName>
    <definedName name="wrn.TMCOMP." localSheetId="15" hidden="1">{#N/A,#N/A,FALSE,"TMCOMP96";#N/A,#N/A,FALSE,"MAT96";#N/A,#N/A,FALSE,"FANDA96";#N/A,#N/A,FALSE,"INTRAN96";#N/A,#N/A,FALSE,"NAA9697";#N/A,#N/A,FALSE,"ECWEBB";#N/A,#N/A,FALSE,"MFT96";#N/A,#N/A,FALSE,"CTrecon"}</definedName>
    <definedName name="wrn.TMCOMP." hidden="1">{#N/A,#N/A,FALSE,"TMCOMP96";#N/A,#N/A,FALSE,"MAT96";#N/A,#N/A,FALSE,"FANDA96";#N/A,#N/A,FALSE,"INTRAN96";#N/A,#N/A,FALSE,"NAA9697";#N/A,#N/A,FALSE,"ECWEBB";#N/A,#N/A,FALSE,"MFT96";#N/A,#N/A,FALSE,"CTrecon"}</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6" i="11" l="1"/>
  <c r="AJ45" i="45" l="1"/>
  <c r="AJ46" i="45"/>
  <c r="AJ13" i="45"/>
  <c r="AJ14" i="45"/>
  <c r="AA45" i="45"/>
  <c r="AA46" i="45"/>
  <c r="AA13" i="45"/>
  <c r="AA14" i="45"/>
  <c r="R45" i="45"/>
  <c r="R46" i="45"/>
  <c r="R13" i="45"/>
  <c r="R14" i="45"/>
  <c r="I45" i="45"/>
  <c r="I46" i="45"/>
  <c r="I13" i="45"/>
  <c r="I14" i="45"/>
  <c r="Z45" i="45" l="1"/>
  <c r="Z46" i="45"/>
  <c r="Z13" i="45"/>
  <c r="Z14" i="45"/>
  <c r="Q45" i="45"/>
  <c r="Q46" i="45"/>
  <c r="Q13" i="45"/>
  <c r="Q14" i="45"/>
  <c r="H45" i="45"/>
  <c r="AI45" i="45" s="1"/>
  <c r="H46" i="45"/>
  <c r="AI46" i="45" s="1"/>
  <c r="H13" i="45"/>
  <c r="AI13" i="45" s="1"/>
  <c r="H14" i="45"/>
  <c r="AI14" i="45" s="1"/>
  <c r="Y46" i="45" l="1"/>
  <c r="Y45" i="45"/>
  <c r="P46" i="45"/>
  <c r="P45" i="45"/>
  <c r="G46" i="45"/>
  <c r="AH46" i="45" s="1"/>
  <c r="G45" i="45"/>
  <c r="AH45" i="45" s="1"/>
  <c r="Y14" i="45" l="1"/>
  <c r="Y13" i="45"/>
  <c r="P14" i="45"/>
  <c r="P13" i="45"/>
  <c r="G14" i="45"/>
  <c r="G13" i="45"/>
  <c r="AH13" i="45" l="1"/>
  <c r="AH14" i="45"/>
  <c r="F56" i="19"/>
  <c r="L16" i="11" l="1"/>
  <c r="N20" i="52" l="1"/>
  <c r="P26" i="48" l="1"/>
  <c r="P28" i="48"/>
  <c r="P29" i="48"/>
  <c r="P31" i="48"/>
  <c r="P37" i="48"/>
  <c r="C179" i="58" l="1"/>
  <c r="C168" i="58"/>
  <c r="C157" i="58"/>
  <c r="C146" i="58"/>
  <c r="C135" i="58"/>
  <c r="C124" i="58"/>
  <c r="C113" i="58"/>
  <c r="C102" i="58"/>
  <c r="C91" i="58"/>
  <c r="C80" i="58"/>
  <c r="C69" i="58"/>
  <c r="C58" i="58"/>
  <c r="C47" i="58"/>
  <c r="C36" i="58"/>
  <c r="C25" i="58"/>
  <c r="C179" i="57"/>
  <c r="C168" i="57"/>
  <c r="C157" i="57"/>
  <c r="C146" i="57"/>
  <c r="C135" i="57"/>
  <c r="C124" i="57"/>
  <c r="C113" i="57"/>
  <c r="C102" i="57"/>
  <c r="C91" i="57"/>
  <c r="C80" i="57"/>
  <c r="C69" i="57"/>
  <c r="C58" i="57"/>
  <c r="C47" i="57"/>
  <c r="C36" i="57"/>
  <c r="C25" i="57"/>
  <c r="C179" i="60"/>
  <c r="C168" i="60"/>
  <c r="C157" i="60"/>
  <c r="C146" i="60"/>
  <c r="C135" i="60"/>
  <c r="C124" i="60"/>
  <c r="C113" i="60"/>
  <c r="C102" i="60"/>
  <c r="C91" i="60"/>
  <c r="C80" i="60"/>
  <c r="C69" i="60"/>
  <c r="C58" i="60"/>
  <c r="C47" i="60"/>
  <c r="C36" i="60"/>
  <c r="C25" i="60"/>
  <c r="C179" i="59"/>
  <c r="C168" i="59"/>
  <c r="C157" i="59"/>
  <c r="C146" i="59"/>
  <c r="C135" i="59"/>
  <c r="C124" i="59"/>
  <c r="C113" i="59"/>
  <c r="C102" i="59"/>
  <c r="C91" i="59"/>
  <c r="C80" i="59"/>
  <c r="C69" i="59"/>
  <c r="C58" i="59"/>
  <c r="C47" i="59"/>
  <c r="C36" i="59"/>
  <c r="C25" i="59"/>
  <c r="C179" i="56"/>
  <c r="C168" i="56"/>
  <c r="C157" i="56"/>
  <c r="C146" i="56"/>
  <c r="C135" i="56"/>
  <c r="C124" i="56"/>
  <c r="C113" i="56"/>
  <c r="C102" i="56"/>
  <c r="C91" i="56"/>
  <c r="C80" i="56"/>
  <c r="C69" i="56"/>
  <c r="C58" i="56"/>
  <c r="C47" i="56"/>
  <c r="C36" i="56"/>
  <c r="C25" i="56"/>
  <c r="C179" i="55"/>
  <c r="C168" i="55"/>
  <c r="C157" i="55"/>
  <c r="C146" i="55"/>
  <c r="C135" i="55"/>
  <c r="C124" i="55"/>
  <c r="C113" i="55"/>
  <c r="C102" i="55"/>
  <c r="C91" i="55"/>
  <c r="C80" i="55"/>
  <c r="C69" i="55"/>
  <c r="C58" i="55"/>
  <c r="C47" i="55"/>
  <c r="C36" i="55"/>
  <c r="C25" i="55"/>
  <c r="C179" i="53"/>
  <c r="C168" i="53"/>
  <c r="C157" i="53"/>
  <c r="C146" i="53"/>
  <c r="C135" i="53"/>
  <c r="C124" i="53"/>
  <c r="C113" i="53"/>
  <c r="C102" i="53"/>
  <c r="C91" i="53"/>
  <c r="C80" i="53"/>
  <c r="C69" i="53"/>
  <c r="C58" i="53"/>
  <c r="C47" i="53"/>
  <c r="C36" i="53"/>
  <c r="C25" i="53"/>
  <c r="C179" i="49"/>
  <c r="C168" i="49"/>
  <c r="C157" i="49"/>
  <c r="C146" i="49"/>
  <c r="C135" i="49"/>
  <c r="C124" i="49"/>
  <c r="C113" i="49"/>
  <c r="C102" i="49"/>
  <c r="C91" i="49"/>
  <c r="C80" i="49"/>
  <c r="C69" i="49"/>
  <c r="C58" i="49"/>
  <c r="C47" i="49"/>
  <c r="C36" i="49"/>
  <c r="C25" i="49"/>
  <c r="C179" i="52"/>
  <c r="C168" i="52"/>
  <c r="C157" i="52"/>
  <c r="C146" i="52"/>
  <c r="C135" i="52"/>
  <c r="C124" i="52"/>
  <c r="C113" i="52"/>
  <c r="C102" i="52"/>
  <c r="C91" i="52"/>
  <c r="C80" i="52"/>
  <c r="C69" i="52"/>
  <c r="C58" i="52"/>
  <c r="C47" i="52"/>
  <c r="C36" i="52"/>
  <c r="C25" i="52"/>
  <c r="C179" i="48"/>
  <c r="C168" i="48"/>
  <c r="C157" i="48"/>
  <c r="C146" i="48"/>
  <c r="C135" i="48"/>
  <c r="C124" i="48"/>
  <c r="C113" i="48"/>
  <c r="C102" i="48"/>
  <c r="C91" i="48"/>
  <c r="C80" i="48"/>
  <c r="C69" i="48"/>
  <c r="C58" i="48"/>
  <c r="C47" i="48"/>
  <c r="C36" i="48"/>
  <c r="C25" i="48"/>
  <c r="C179" i="51"/>
  <c r="C168" i="51"/>
  <c r="C157" i="51"/>
  <c r="C146" i="51"/>
  <c r="C135" i="51"/>
  <c r="C124" i="51"/>
  <c r="C113" i="51"/>
  <c r="C102" i="51"/>
  <c r="C91" i="51"/>
  <c r="C80" i="51"/>
  <c r="C69" i="51"/>
  <c r="C58" i="51"/>
  <c r="C47" i="51"/>
  <c r="C36" i="51"/>
  <c r="C25" i="51"/>
  <c r="N152" i="60" l="1"/>
  <c r="L53" i="60"/>
  <c r="N20" i="58"/>
  <c r="L119" i="58"/>
  <c r="V16" i="11"/>
  <c r="U16" i="11"/>
  <c r="Y120" i="58" s="1"/>
  <c r="T16" i="11"/>
  <c r="X32" i="57" s="1"/>
  <c r="S16" i="11"/>
  <c r="W164" i="48" s="1"/>
  <c r="R16" i="11"/>
  <c r="Q16" i="11"/>
  <c r="U142" i="58" s="1"/>
  <c r="P16" i="11"/>
  <c r="S164" i="48"/>
  <c r="N16" i="11"/>
  <c r="M16" i="11"/>
  <c r="J16" i="11"/>
  <c r="I16" i="11"/>
  <c r="M118" i="52" s="1"/>
  <c r="H16" i="11"/>
  <c r="G16" i="11"/>
  <c r="F16" i="11"/>
  <c r="E16" i="11"/>
  <c r="I129" i="49" s="1"/>
  <c r="D16" i="11"/>
  <c r="C16" i="11"/>
  <c r="G164" i="58" s="1"/>
  <c r="J174" i="58"/>
  <c r="I174" i="58"/>
  <c r="H174" i="58"/>
  <c r="G174" i="58"/>
  <c r="Z170" i="58"/>
  <c r="Y170" i="58"/>
  <c r="X170" i="58"/>
  <c r="W170" i="58"/>
  <c r="V170" i="58"/>
  <c r="U170" i="58"/>
  <c r="T170" i="58"/>
  <c r="S170" i="58"/>
  <c r="R170" i="58"/>
  <c r="Q170" i="58"/>
  <c r="P170" i="58"/>
  <c r="N170" i="58"/>
  <c r="M170" i="58"/>
  <c r="L170" i="58"/>
  <c r="K170" i="58"/>
  <c r="J170" i="58"/>
  <c r="I170" i="58"/>
  <c r="H170" i="58"/>
  <c r="G170" i="58"/>
  <c r="Z169" i="58"/>
  <c r="Y169" i="58"/>
  <c r="X169" i="58"/>
  <c r="W169" i="58"/>
  <c r="V169" i="58"/>
  <c r="U169" i="58"/>
  <c r="T169" i="58"/>
  <c r="S169" i="58"/>
  <c r="R169" i="58"/>
  <c r="Q169" i="58"/>
  <c r="P169" i="58"/>
  <c r="N169" i="58"/>
  <c r="M169" i="58"/>
  <c r="L169" i="58"/>
  <c r="K169" i="58"/>
  <c r="J169" i="58"/>
  <c r="I169" i="58"/>
  <c r="H169" i="58"/>
  <c r="G169" i="58"/>
  <c r="X166" i="58"/>
  <c r="T166" i="58"/>
  <c r="W165" i="58"/>
  <c r="Z164" i="58"/>
  <c r="Y164" i="58"/>
  <c r="V164" i="58"/>
  <c r="Z163" i="58"/>
  <c r="Y163" i="58"/>
  <c r="X163" i="58"/>
  <c r="W163" i="58"/>
  <c r="V163" i="58"/>
  <c r="U163" i="58"/>
  <c r="T163" i="58"/>
  <c r="S163" i="58"/>
  <c r="R163" i="58"/>
  <c r="Q163" i="58"/>
  <c r="P163" i="58"/>
  <c r="N163" i="58"/>
  <c r="M163" i="58"/>
  <c r="Z162" i="58"/>
  <c r="Z168" i="58" s="1"/>
  <c r="Y162" i="58"/>
  <c r="Y167" i="58" s="1"/>
  <c r="V162" i="58"/>
  <c r="V168" i="58" s="1"/>
  <c r="U162" i="58"/>
  <c r="U168" i="58" s="1"/>
  <c r="Z161" i="58"/>
  <c r="Y161" i="58"/>
  <c r="X161" i="58"/>
  <c r="W161" i="58"/>
  <c r="V161" i="58"/>
  <c r="U161" i="58"/>
  <c r="T161" i="58"/>
  <c r="S161" i="58"/>
  <c r="R161" i="58"/>
  <c r="Q161" i="58"/>
  <c r="P161" i="58"/>
  <c r="N161" i="58"/>
  <c r="M161" i="58"/>
  <c r="L161" i="58"/>
  <c r="K161" i="58"/>
  <c r="J161" i="58"/>
  <c r="I161" i="58"/>
  <c r="H161" i="58"/>
  <c r="G161" i="58"/>
  <c r="Z160" i="58"/>
  <c r="Y160" i="58"/>
  <c r="Y165" i="58" s="1"/>
  <c r="X160" i="58"/>
  <c r="X165" i="58" s="1"/>
  <c r="W160" i="58"/>
  <c r="W166" i="58" s="1"/>
  <c r="V160" i="58"/>
  <c r="U160" i="58"/>
  <c r="U165" i="58" s="1"/>
  <c r="T160" i="58"/>
  <c r="T165" i="58" s="1"/>
  <c r="S160" i="58"/>
  <c r="R160" i="58"/>
  <c r="Q160" i="58"/>
  <c r="P160" i="58"/>
  <c r="N160" i="58"/>
  <c r="M160" i="58"/>
  <c r="L160" i="58"/>
  <c r="K160" i="58"/>
  <c r="J160" i="58"/>
  <c r="I160" i="58"/>
  <c r="H160" i="58"/>
  <c r="G160" i="58"/>
  <c r="Y154" i="58"/>
  <c r="Z153" i="58"/>
  <c r="Y153" i="58"/>
  <c r="V153" i="58"/>
  <c r="U153" i="58"/>
  <c r="T153" i="58"/>
  <c r="P153" i="58"/>
  <c r="Z152" i="58"/>
  <c r="Y152" i="58"/>
  <c r="X152" i="58"/>
  <c r="W152" i="58"/>
  <c r="V152" i="58"/>
  <c r="U152" i="58"/>
  <c r="T152" i="58"/>
  <c r="S152" i="58"/>
  <c r="R152" i="58"/>
  <c r="Q152" i="58"/>
  <c r="P152" i="58"/>
  <c r="M152" i="58"/>
  <c r="L152" i="58"/>
  <c r="Z151" i="58"/>
  <c r="Y151" i="58"/>
  <c r="V151" i="58"/>
  <c r="Z150" i="58"/>
  <c r="Y150" i="58"/>
  <c r="X150" i="58"/>
  <c r="W150" i="58"/>
  <c r="V150" i="58"/>
  <c r="U150" i="58"/>
  <c r="T150" i="58"/>
  <c r="S150" i="58"/>
  <c r="R150" i="58"/>
  <c r="Q150" i="58"/>
  <c r="P150" i="58"/>
  <c r="N150" i="58"/>
  <c r="M150" i="58"/>
  <c r="L150" i="58"/>
  <c r="K150" i="58"/>
  <c r="J150" i="58"/>
  <c r="I150" i="58"/>
  <c r="H150" i="58"/>
  <c r="G150" i="58"/>
  <c r="Z149" i="58"/>
  <c r="Y149" i="58"/>
  <c r="Y155" i="58" s="1"/>
  <c r="X149" i="58"/>
  <c r="W149" i="58"/>
  <c r="V149" i="58"/>
  <c r="U149" i="58"/>
  <c r="U155" i="58" s="1"/>
  <c r="T149" i="58"/>
  <c r="T154" i="58" s="1"/>
  <c r="S149" i="58"/>
  <c r="R149" i="58"/>
  <c r="Q149" i="58"/>
  <c r="P149" i="58"/>
  <c r="N149" i="58"/>
  <c r="M149" i="58"/>
  <c r="L149" i="58"/>
  <c r="K149" i="58"/>
  <c r="J149" i="58"/>
  <c r="I149" i="58"/>
  <c r="H149" i="58"/>
  <c r="G149" i="58"/>
  <c r="Z144" i="58"/>
  <c r="Y144" i="58"/>
  <c r="V144" i="58"/>
  <c r="U144" i="58"/>
  <c r="Y143" i="58"/>
  <c r="U143" i="58"/>
  <c r="T143" i="58"/>
  <c r="Z142" i="58"/>
  <c r="Y142" i="58"/>
  <c r="V142" i="58"/>
  <c r="K142" i="58"/>
  <c r="Z141" i="58"/>
  <c r="Y141" i="58"/>
  <c r="X141" i="58"/>
  <c r="W141" i="58"/>
  <c r="V141" i="58"/>
  <c r="U141" i="58"/>
  <c r="T141" i="58"/>
  <c r="S141" i="58"/>
  <c r="R141" i="58"/>
  <c r="Q141" i="58"/>
  <c r="P141" i="58"/>
  <c r="M141" i="58"/>
  <c r="L141" i="58"/>
  <c r="Z140" i="58"/>
  <c r="Z145" i="58" s="1"/>
  <c r="Y140" i="58"/>
  <c r="V140" i="58"/>
  <c r="V146" i="58" s="1"/>
  <c r="K140" i="58"/>
  <c r="Z139" i="58"/>
  <c r="Y139" i="58"/>
  <c r="X139" i="58"/>
  <c r="W139" i="58"/>
  <c r="V139" i="58"/>
  <c r="U139" i="58"/>
  <c r="T139" i="58"/>
  <c r="S139" i="58"/>
  <c r="R139" i="58"/>
  <c r="Q139" i="58"/>
  <c r="P139" i="58"/>
  <c r="N139" i="58"/>
  <c r="M139" i="58"/>
  <c r="L139" i="58"/>
  <c r="K139" i="58"/>
  <c r="J139" i="58"/>
  <c r="I139" i="58"/>
  <c r="H139" i="58"/>
  <c r="G139" i="58"/>
  <c r="Z138" i="58"/>
  <c r="Z143" i="58" s="1"/>
  <c r="Y138" i="58"/>
  <c r="X138" i="58"/>
  <c r="W138" i="58"/>
  <c r="V138" i="58"/>
  <c r="V143" i="58" s="1"/>
  <c r="U138" i="58"/>
  <c r="T138" i="58"/>
  <c r="T144" i="58" s="1"/>
  <c r="S138" i="58"/>
  <c r="R138" i="58"/>
  <c r="Q138" i="58"/>
  <c r="P138" i="58"/>
  <c r="N138" i="58"/>
  <c r="M138" i="58"/>
  <c r="L138" i="58"/>
  <c r="K138" i="58"/>
  <c r="J138" i="58"/>
  <c r="I138" i="58"/>
  <c r="H138" i="58"/>
  <c r="G138" i="58"/>
  <c r="Z133" i="58"/>
  <c r="Y133" i="58"/>
  <c r="U133" i="58"/>
  <c r="Y132" i="58"/>
  <c r="U132" i="58"/>
  <c r="Z131" i="58"/>
  <c r="Y131" i="58"/>
  <c r="V131" i="58"/>
  <c r="U131" i="58"/>
  <c r="G131" i="58"/>
  <c r="Z130" i="58"/>
  <c r="Y130" i="58"/>
  <c r="X130" i="58"/>
  <c r="W130" i="58"/>
  <c r="V130" i="58"/>
  <c r="U130" i="58"/>
  <c r="T130" i="58"/>
  <c r="S130" i="58"/>
  <c r="R130" i="58"/>
  <c r="Q130" i="58"/>
  <c r="P130" i="58"/>
  <c r="M130" i="58"/>
  <c r="Z129" i="58"/>
  <c r="Z134" i="58" s="1"/>
  <c r="Y129" i="58"/>
  <c r="V129" i="58"/>
  <c r="V135" i="58" s="1"/>
  <c r="R129" i="58"/>
  <c r="G129" i="58"/>
  <c r="Z128" i="58"/>
  <c r="Y128" i="58"/>
  <c r="X128" i="58"/>
  <c r="W128" i="58"/>
  <c r="V128" i="58"/>
  <c r="U128" i="58"/>
  <c r="T128" i="58"/>
  <c r="S128" i="58"/>
  <c r="R128" i="58"/>
  <c r="Q128" i="58"/>
  <c r="P128" i="58"/>
  <c r="N128" i="58"/>
  <c r="M128" i="58"/>
  <c r="L128" i="58"/>
  <c r="K128" i="58"/>
  <c r="J128" i="58"/>
  <c r="I128" i="58"/>
  <c r="H128" i="58"/>
  <c r="G128" i="58"/>
  <c r="Z127" i="58"/>
  <c r="Z132" i="58" s="1"/>
  <c r="Y127" i="58"/>
  <c r="X127" i="58"/>
  <c r="W127" i="58"/>
  <c r="V127" i="58"/>
  <c r="V132" i="58" s="1"/>
  <c r="U127" i="58"/>
  <c r="T127" i="58"/>
  <c r="T133" i="58" s="1"/>
  <c r="S127" i="58"/>
  <c r="R127" i="58"/>
  <c r="Q127" i="58"/>
  <c r="P127" i="58"/>
  <c r="N127" i="58"/>
  <c r="M127" i="58"/>
  <c r="L127" i="58"/>
  <c r="K127" i="58"/>
  <c r="J127" i="58"/>
  <c r="I127" i="58"/>
  <c r="H127" i="58"/>
  <c r="G127" i="58"/>
  <c r="Z122" i="58"/>
  <c r="W122" i="58"/>
  <c r="V122" i="58"/>
  <c r="Z121" i="58"/>
  <c r="Y121" i="58"/>
  <c r="V121" i="58"/>
  <c r="Z120" i="58"/>
  <c r="V120" i="58"/>
  <c r="L120" i="58"/>
  <c r="Z119" i="58"/>
  <c r="Y119" i="58"/>
  <c r="X119" i="58"/>
  <c r="W119" i="58"/>
  <c r="V119" i="58"/>
  <c r="U119" i="58"/>
  <c r="T119" i="58"/>
  <c r="S119" i="58"/>
  <c r="R119" i="58"/>
  <c r="Q119" i="58"/>
  <c r="P119" i="58"/>
  <c r="M119" i="58"/>
  <c r="Z118" i="58"/>
  <c r="Y118" i="58"/>
  <c r="Y123" i="58" s="1"/>
  <c r="V118" i="58"/>
  <c r="V123" i="58" s="1"/>
  <c r="U118" i="58"/>
  <c r="U124" i="58" s="1"/>
  <c r="R118" i="58"/>
  <c r="P118" i="58"/>
  <c r="Z117" i="58"/>
  <c r="Y117" i="58"/>
  <c r="X117" i="58"/>
  <c r="W117" i="58"/>
  <c r="V117" i="58"/>
  <c r="U117" i="58"/>
  <c r="T117" i="58"/>
  <c r="S117" i="58"/>
  <c r="R117" i="58"/>
  <c r="Q117" i="58"/>
  <c r="P117" i="58"/>
  <c r="N117" i="58"/>
  <c r="M117" i="58"/>
  <c r="L117" i="58"/>
  <c r="K117" i="58"/>
  <c r="J117" i="58"/>
  <c r="I117" i="58"/>
  <c r="H117" i="58"/>
  <c r="G117" i="58"/>
  <c r="Z116" i="58"/>
  <c r="Y116" i="58"/>
  <c r="Y122" i="58" s="1"/>
  <c r="X116" i="58"/>
  <c r="W116" i="58"/>
  <c r="W121" i="58" s="1"/>
  <c r="V116" i="58"/>
  <c r="U116" i="58"/>
  <c r="U122" i="58" s="1"/>
  <c r="T116" i="58"/>
  <c r="S116" i="58"/>
  <c r="R116" i="58"/>
  <c r="Q116" i="58"/>
  <c r="P116" i="58"/>
  <c r="N116" i="58"/>
  <c r="M116" i="58"/>
  <c r="L116" i="58"/>
  <c r="K116" i="58"/>
  <c r="J116" i="58"/>
  <c r="I116" i="58"/>
  <c r="H116" i="58"/>
  <c r="G116" i="58"/>
  <c r="Z111" i="58"/>
  <c r="W111" i="58"/>
  <c r="V111" i="58"/>
  <c r="Z110" i="58"/>
  <c r="V110" i="58"/>
  <c r="Z109" i="58"/>
  <c r="V109" i="58"/>
  <c r="U109" i="58"/>
  <c r="R109" i="58"/>
  <c r="K109" i="58"/>
  <c r="Z108" i="58"/>
  <c r="Y108" i="58"/>
  <c r="X108" i="58"/>
  <c r="W108" i="58"/>
  <c r="V108" i="58"/>
  <c r="U108" i="58"/>
  <c r="T108" i="58"/>
  <c r="S108" i="58"/>
  <c r="R108" i="58"/>
  <c r="Q108" i="58"/>
  <c r="P108" i="58"/>
  <c r="N108" i="58"/>
  <c r="M108" i="58"/>
  <c r="L108" i="58"/>
  <c r="Z107" i="58"/>
  <c r="Y107" i="58"/>
  <c r="Y113" i="58" s="1"/>
  <c r="V107" i="58"/>
  <c r="R107" i="58"/>
  <c r="H107" i="58"/>
  <c r="Z106" i="58"/>
  <c r="Y106" i="58"/>
  <c r="X106" i="58"/>
  <c r="W106" i="58"/>
  <c r="V106" i="58"/>
  <c r="U106" i="58"/>
  <c r="T106" i="58"/>
  <c r="S106" i="58"/>
  <c r="R106" i="58"/>
  <c r="Q106" i="58"/>
  <c r="P106" i="58"/>
  <c r="N106" i="58"/>
  <c r="M106" i="58"/>
  <c r="L106" i="58"/>
  <c r="K106" i="58"/>
  <c r="J106" i="58"/>
  <c r="I106" i="58"/>
  <c r="H106" i="58"/>
  <c r="G106" i="58"/>
  <c r="Z105" i="58"/>
  <c r="Y105" i="58"/>
  <c r="X105" i="58"/>
  <c r="W105" i="58"/>
  <c r="W110" i="58" s="1"/>
  <c r="V105" i="58"/>
  <c r="U105" i="58"/>
  <c r="T105" i="58"/>
  <c r="S105" i="58"/>
  <c r="R105" i="58"/>
  <c r="Q105" i="58"/>
  <c r="P105" i="58"/>
  <c r="N105" i="58"/>
  <c r="M105" i="58"/>
  <c r="L105" i="58"/>
  <c r="K105" i="58"/>
  <c r="J105" i="58"/>
  <c r="I105" i="58"/>
  <c r="H105" i="58"/>
  <c r="G105" i="58"/>
  <c r="W100" i="58"/>
  <c r="V100" i="58"/>
  <c r="Z99" i="58"/>
  <c r="T99" i="58"/>
  <c r="Z98" i="58"/>
  <c r="Y98" i="58"/>
  <c r="V98" i="58"/>
  <c r="U98" i="58"/>
  <c r="R98" i="58"/>
  <c r="Q98" i="58"/>
  <c r="K98" i="58"/>
  <c r="Z97" i="58"/>
  <c r="Y97" i="58"/>
  <c r="X97" i="58"/>
  <c r="W97" i="58"/>
  <c r="V97" i="58"/>
  <c r="U97" i="58"/>
  <c r="T97" i="58"/>
  <c r="S97" i="58"/>
  <c r="R97" i="58"/>
  <c r="Q97" i="58"/>
  <c r="P97" i="58"/>
  <c r="N97" i="58"/>
  <c r="M97" i="58"/>
  <c r="L97" i="58"/>
  <c r="Z96" i="58"/>
  <c r="Z102" i="58" s="1"/>
  <c r="Y96" i="58"/>
  <c r="V96" i="58"/>
  <c r="V101" i="58" s="1"/>
  <c r="R96" i="58"/>
  <c r="Q96" i="58"/>
  <c r="H96" i="58"/>
  <c r="Z95" i="58"/>
  <c r="Y95" i="58"/>
  <c r="X95" i="58"/>
  <c r="W95" i="58"/>
  <c r="V95" i="58"/>
  <c r="U95" i="58"/>
  <c r="T95" i="58"/>
  <c r="S95" i="58"/>
  <c r="R95" i="58"/>
  <c r="Q95" i="58"/>
  <c r="P95" i="58"/>
  <c r="N95" i="58"/>
  <c r="M95" i="58"/>
  <c r="L95" i="58"/>
  <c r="K95" i="58"/>
  <c r="J95" i="58"/>
  <c r="I95" i="58"/>
  <c r="H95" i="58"/>
  <c r="G95" i="58"/>
  <c r="Z94" i="58"/>
  <c r="Z100" i="58" s="1"/>
  <c r="Y94" i="58"/>
  <c r="Y100" i="58" s="1"/>
  <c r="X94" i="58"/>
  <c r="W94" i="58"/>
  <c r="W99" i="58" s="1"/>
  <c r="V94" i="58"/>
  <c r="V99" i="58" s="1"/>
  <c r="U94" i="58"/>
  <c r="U100" i="58" s="1"/>
  <c r="T94" i="58"/>
  <c r="T100" i="58" s="1"/>
  <c r="S94" i="58"/>
  <c r="R94" i="58"/>
  <c r="Q94" i="58"/>
  <c r="P94" i="58"/>
  <c r="N94" i="58"/>
  <c r="M94" i="58"/>
  <c r="L94" i="58"/>
  <c r="K94" i="58"/>
  <c r="J94" i="58"/>
  <c r="I94" i="58"/>
  <c r="H94" i="58"/>
  <c r="G94" i="58"/>
  <c r="Z89" i="58"/>
  <c r="W89" i="58"/>
  <c r="V89" i="58"/>
  <c r="Z88" i="58"/>
  <c r="Y88" i="58"/>
  <c r="V88" i="58"/>
  <c r="Z87" i="58"/>
  <c r="Y87" i="58"/>
  <c r="V87" i="58"/>
  <c r="Q87" i="58"/>
  <c r="K87" i="58"/>
  <c r="Z86" i="58"/>
  <c r="Y86" i="58"/>
  <c r="X86" i="58"/>
  <c r="W86" i="58"/>
  <c r="V86" i="58"/>
  <c r="U86" i="58"/>
  <c r="T86" i="58"/>
  <c r="S86" i="58"/>
  <c r="R86" i="58"/>
  <c r="Q86" i="58"/>
  <c r="P86" i="58"/>
  <c r="N86" i="58"/>
  <c r="M86" i="58"/>
  <c r="Z85" i="58"/>
  <c r="Y85" i="58"/>
  <c r="Y91" i="58" s="1"/>
  <c r="V85" i="58"/>
  <c r="Q85" i="58"/>
  <c r="K85" i="58"/>
  <c r="Z84" i="58"/>
  <c r="Y84" i="58"/>
  <c r="X84" i="58"/>
  <c r="W84" i="58"/>
  <c r="V84" i="58"/>
  <c r="U84" i="58"/>
  <c r="T84" i="58"/>
  <c r="S84" i="58"/>
  <c r="R84" i="58"/>
  <c r="Q84" i="58"/>
  <c r="P84" i="58"/>
  <c r="N84" i="58"/>
  <c r="M84" i="58"/>
  <c r="L84" i="58"/>
  <c r="K84" i="58"/>
  <c r="J84" i="58"/>
  <c r="I84" i="58"/>
  <c r="H84" i="58"/>
  <c r="G84" i="58"/>
  <c r="Z83" i="58"/>
  <c r="Y83" i="58"/>
  <c r="Y89" i="58" s="1"/>
  <c r="X83" i="58"/>
  <c r="W83" i="58"/>
  <c r="W88" i="58" s="1"/>
  <c r="V83" i="58"/>
  <c r="U83" i="58"/>
  <c r="U89" i="58" s="1"/>
  <c r="T83" i="58"/>
  <c r="S83" i="58"/>
  <c r="R83" i="58"/>
  <c r="Q83" i="58"/>
  <c r="P83" i="58"/>
  <c r="N83" i="58"/>
  <c r="M83" i="58"/>
  <c r="L83" i="58"/>
  <c r="K83" i="58"/>
  <c r="J83" i="58"/>
  <c r="I83" i="58"/>
  <c r="H83" i="58"/>
  <c r="G83" i="58"/>
  <c r="Z78" i="58"/>
  <c r="W78" i="58"/>
  <c r="V78" i="58"/>
  <c r="Z77" i="58"/>
  <c r="W77" i="58"/>
  <c r="V77" i="58"/>
  <c r="Z76" i="58"/>
  <c r="Y76" i="58"/>
  <c r="V76" i="58"/>
  <c r="U76" i="58"/>
  <c r="P76" i="58"/>
  <c r="K76" i="58"/>
  <c r="Z75" i="58"/>
  <c r="Y75" i="58"/>
  <c r="X75" i="58"/>
  <c r="W75" i="58"/>
  <c r="V75" i="58"/>
  <c r="U75" i="58"/>
  <c r="T75" i="58"/>
  <c r="S75" i="58"/>
  <c r="R75" i="58"/>
  <c r="Q75" i="58"/>
  <c r="P75" i="58"/>
  <c r="M75" i="58"/>
  <c r="L75" i="58"/>
  <c r="Z74" i="58"/>
  <c r="Y74" i="58"/>
  <c r="Y80" i="58" s="1"/>
  <c r="V74" i="58"/>
  <c r="Q74" i="58"/>
  <c r="L74" i="58"/>
  <c r="G74" i="58"/>
  <c r="Z73" i="58"/>
  <c r="Y73" i="58"/>
  <c r="X73" i="58"/>
  <c r="W73" i="58"/>
  <c r="V73" i="58"/>
  <c r="U73" i="58"/>
  <c r="T73" i="58"/>
  <c r="S73" i="58"/>
  <c r="R73" i="58"/>
  <c r="Q73" i="58"/>
  <c r="P73" i="58"/>
  <c r="N73" i="58"/>
  <c r="M73" i="58"/>
  <c r="L73" i="58"/>
  <c r="K73" i="58"/>
  <c r="J73" i="58"/>
  <c r="I73" i="58"/>
  <c r="H73" i="58"/>
  <c r="G73" i="58"/>
  <c r="Z72" i="58"/>
  <c r="Y72" i="58"/>
  <c r="Y78" i="58" s="1"/>
  <c r="X72" i="58"/>
  <c r="W72" i="58"/>
  <c r="V72" i="58"/>
  <c r="U72" i="58"/>
  <c r="U78" i="58" s="1"/>
  <c r="T72" i="58"/>
  <c r="S72" i="58"/>
  <c r="R72" i="58"/>
  <c r="Q72" i="58"/>
  <c r="P72" i="58"/>
  <c r="N72" i="58"/>
  <c r="M72" i="58"/>
  <c r="L72" i="58"/>
  <c r="K72" i="58"/>
  <c r="J72" i="58"/>
  <c r="I72" i="58"/>
  <c r="H72" i="58"/>
  <c r="G72" i="58"/>
  <c r="Z67" i="58"/>
  <c r="W67" i="58"/>
  <c r="V67" i="58"/>
  <c r="Z66" i="58"/>
  <c r="W66" i="58"/>
  <c r="V66" i="58"/>
  <c r="Z65" i="58"/>
  <c r="Y65" i="58"/>
  <c r="V65" i="58"/>
  <c r="U65" i="58"/>
  <c r="R65" i="58"/>
  <c r="P65" i="58"/>
  <c r="H65" i="58"/>
  <c r="Z64" i="58"/>
  <c r="Y64" i="58"/>
  <c r="X64" i="58"/>
  <c r="W64" i="58"/>
  <c r="V64" i="58"/>
  <c r="U64" i="58"/>
  <c r="T64" i="58"/>
  <c r="S64" i="58"/>
  <c r="R64" i="58"/>
  <c r="Q64" i="58"/>
  <c r="P64" i="58"/>
  <c r="N64" i="58"/>
  <c r="M64" i="58"/>
  <c r="Z63" i="58"/>
  <c r="Y63" i="58"/>
  <c r="Y68" i="58" s="1"/>
  <c r="V63" i="58"/>
  <c r="R63" i="58"/>
  <c r="Q63" i="58"/>
  <c r="K63" i="58"/>
  <c r="Z62" i="58"/>
  <c r="Y62" i="58"/>
  <c r="X62" i="58"/>
  <c r="W62" i="58"/>
  <c r="V62" i="58"/>
  <c r="U62" i="58"/>
  <c r="T62" i="58"/>
  <c r="S62" i="58"/>
  <c r="R62" i="58"/>
  <c r="Q62" i="58"/>
  <c r="P62" i="58"/>
  <c r="N62" i="58"/>
  <c r="M62" i="58"/>
  <c r="L62" i="58"/>
  <c r="K62" i="58"/>
  <c r="J62" i="58"/>
  <c r="I62" i="58"/>
  <c r="H62" i="58"/>
  <c r="G62" i="58"/>
  <c r="Z61" i="58"/>
  <c r="Y61" i="58"/>
  <c r="Y67" i="58" s="1"/>
  <c r="X61" i="58"/>
  <c r="W61" i="58"/>
  <c r="V61" i="58"/>
  <c r="U61" i="58"/>
  <c r="T61" i="58"/>
  <c r="S61" i="58"/>
  <c r="R61" i="58"/>
  <c r="Q61" i="58"/>
  <c r="P61" i="58"/>
  <c r="N61" i="58"/>
  <c r="M61" i="58"/>
  <c r="L61" i="58"/>
  <c r="K61" i="58"/>
  <c r="J61" i="58"/>
  <c r="I61" i="58"/>
  <c r="H61" i="58"/>
  <c r="G61" i="58"/>
  <c r="X56" i="58"/>
  <c r="W56" i="58"/>
  <c r="Z55" i="58"/>
  <c r="W55" i="58"/>
  <c r="V55" i="58"/>
  <c r="Z54" i="58"/>
  <c r="Y54" i="58"/>
  <c r="V54" i="58"/>
  <c r="U54" i="58"/>
  <c r="R54" i="58"/>
  <c r="K54" i="58"/>
  <c r="G54" i="58"/>
  <c r="Z53" i="58"/>
  <c r="Y53" i="58"/>
  <c r="X53" i="58"/>
  <c r="W53" i="58"/>
  <c r="V53" i="58"/>
  <c r="U53" i="58"/>
  <c r="T53" i="58"/>
  <c r="S53" i="58"/>
  <c r="R53" i="58"/>
  <c r="Q53" i="58"/>
  <c r="P53" i="58"/>
  <c r="M53" i="58"/>
  <c r="L53" i="58"/>
  <c r="Z52" i="58"/>
  <c r="Y52" i="58"/>
  <c r="Y57" i="58" s="1"/>
  <c r="V52" i="58"/>
  <c r="U52" i="58"/>
  <c r="U57" i="58" s="1"/>
  <c r="Q52" i="58"/>
  <c r="L52" i="58"/>
  <c r="G52" i="58"/>
  <c r="Z51" i="58"/>
  <c r="Y51" i="58"/>
  <c r="X51" i="58"/>
  <c r="W51" i="58"/>
  <c r="V51" i="58"/>
  <c r="U51" i="58"/>
  <c r="T51" i="58"/>
  <c r="S51" i="58"/>
  <c r="R51" i="58"/>
  <c r="Q51" i="58"/>
  <c r="P51" i="58"/>
  <c r="N51" i="58"/>
  <c r="M51" i="58"/>
  <c r="L51" i="58"/>
  <c r="K51" i="58"/>
  <c r="J51" i="58"/>
  <c r="I51" i="58"/>
  <c r="H51" i="58"/>
  <c r="G51" i="58"/>
  <c r="Z50" i="58"/>
  <c r="Z56" i="58" s="1"/>
  <c r="Y50" i="58"/>
  <c r="X50" i="58"/>
  <c r="X55" i="58" s="1"/>
  <c r="W50" i="58"/>
  <c r="V50" i="58"/>
  <c r="V56" i="58" s="1"/>
  <c r="U50" i="58"/>
  <c r="U56" i="58" s="1"/>
  <c r="T50" i="58"/>
  <c r="S50" i="58"/>
  <c r="R50" i="58"/>
  <c r="Q50" i="58"/>
  <c r="P50" i="58"/>
  <c r="N50" i="58"/>
  <c r="M50" i="58"/>
  <c r="L50" i="58"/>
  <c r="K50" i="58"/>
  <c r="J50" i="58"/>
  <c r="I50" i="58"/>
  <c r="H50" i="58"/>
  <c r="G50" i="58"/>
  <c r="W45" i="58"/>
  <c r="Y44" i="58"/>
  <c r="X44" i="58"/>
  <c r="U44" i="58"/>
  <c r="Z43" i="58"/>
  <c r="Y43" i="58"/>
  <c r="V43" i="58"/>
  <c r="P43" i="58"/>
  <c r="H43" i="58"/>
  <c r="Z42" i="58"/>
  <c r="Y42" i="58"/>
  <c r="X42" i="58"/>
  <c r="W42" i="58"/>
  <c r="V42" i="58"/>
  <c r="U42" i="58"/>
  <c r="T42" i="58"/>
  <c r="S42" i="58"/>
  <c r="R42" i="58"/>
  <c r="Q42" i="58"/>
  <c r="P42" i="58"/>
  <c r="N42" i="58"/>
  <c r="M42" i="58"/>
  <c r="L42" i="58"/>
  <c r="Z41" i="58"/>
  <c r="Y41" i="58"/>
  <c r="Y47" i="58" s="1"/>
  <c r="V41" i="58"/>
  <c r="U41" i="58"/>
  <c r="U47" i="58" s="1"/>
  <c r="Q41" i="58"/>
  <c r="L41" i="58"/>
  <c r="G41" i="58"/>
  <c r="Z40" i="58"/>
  <c r="Y40" i="58"/>
  <c r="X40" i="58"/>
  <c r="W40" i="58"/>
  <c r="V40" i="58"/>
  <c r="U40" i="58"/>
  <c r="T40" i="58"/>
  <c r="S40" i="58"/>
  <c r="R40" i="58"/>
  <c r="Q40" i="58"/>
  <c r="P40" i="58"/>
  <c r="N40" i="58"/>
  <c r="M40" i="58"/>
  <c r="L40" i="58"/>
  <c r="K40" i="58"/>
  <c r="J40" i="58"/>
  <c r="I40" i="58"/>
  <c r="H40" i="58"/>
  <c r="G40" i="58"/>
  <c r="Z39" i="58"/>
  <c r="Z45" i="58" s="1"/>
  <c r="Y39" i="58"/>
  <c r="Y45" i="58" s="1"/>
  <c r="X39" i="58"/>
  <c r="X45" i="58" s="1"/>
  <c r="W39" i="58"/>
  <c r="W44" i="58" s="1"/>
  <c r="V39" i="58"/>
  <c r="V45" i="58" s="1"/>
  <c r="U39" i="58"/>
  <c r="U45" i="58" s="1"/>
  <c r="T39" i="58"/>
  <c r="T45" i="58" s="1"/>
  <c r="S39" i="58"/>
  <c r="R39" i="58"/>
  <c r="Q39" i="58"/>
  <c r="P39" i="58"/>
  <c r="N39" i="58"/>
  <c r="M39" i="58"/>
  <c r="L39" i="58"/>
  <c r="K39" i="58"/>
  <c r="J39" i="58"/>
  <c r="I39" i="58"/>
  <c r="H39" i="58"/>
  <c r="G39" i="58"/>
  <c r="Z34" i="58"/>
  <c r="Y34" i="58"/>
  <c r="V34" i="58"/>
  <c r="U34" i="58"/>
  <c r="Z33" i="58"/>
  <c r="Y33" i="58"/>
  <c r="V33" i="58"/>
  <c r="U33" i="58"/>
  <c r="T33" i="58"/>
  <c r="Z32" i="58"/>
  <c r="Y32" i="58"/>
  <c r="V32" i="58"/>
  <c r="U32" i="58"/>
  <c r="R32" i="58"/>
  <c r="P32" i="58"/>
  <c r="H32" i="58"/>
  <c r="Z31" i="58"/>
  <c r="Y31" i="58"/>
  <c r="X31" i="58"/>
  <c r="W31" i="58"/>
  <c r="V31" i="58"/>
  <c r="U31" i="58"/>
  <c r="T31" i="58"/>
  <c r="S31" i="58"/>
  <c r="R31" i="58"/>
  <c r="Q31" i="58"/>
  <c r="P31" i="58"/>
  <c r="N31" i="58"/>
  <c r="M31" i="58"/>
  <c r="L31" i="58"/>
  <c r="Z30" i="58"/>
  <c r="Z36" i="58" s="1"/>
  <c r="Y30" i="58"/>
  <c r="V30" i="58"/>
  <c r="U30" i="58"/>
  <c r="Q30" i="58"/>
  <c r="K30" i="58"/>
  <c r="G30" i="58"/>
  <c r="Z29" i="58"/>
  <c r="Y29" i="58"/>
  <c r="X29" i="58"/>
  <c r="W29" i="58"/>
  <c r="V29" i="58"/>
  <c r="U29" i="58"/>
  <c r="T29" i="58"/>
  <c r="S29" i="58"/>
  <c r="R29" i="58"/>
  <c r="Q29" i="58"/>
  <c r="P29" i="58"/>
  <c r="N29" i="58"/>
  <c r="M29" i="58"/>
  <c r="L29" i="58"/>
  <c r="K29" i="58"/>
  <c r="J29" i="58"/>
  <c r="I29" i="58"/>
  <c r="H29" i="58"/>
  <c r="G29" i="58"/>
  <c r="Z28" i="58"/>
  <c r="Y28" i="58"/>
  <c r="X28" i="58"/>
  <c r="X34" i="58" s="1"/>
  <c r="W28" i="58"/>
  <c r="V28" i="58"/>
  <c r="U28" i="58"/>
  <c r="T28" i="58"/>
  <c r="T34" i="58" s="1"/>
  <c r="S28" i="58"/>
  <c r="R28" i="58"/>
  <c r="Q28" i="58"/>
  <c r="P28" i="58"/>
  <c r="N28" i="58"/>
  <c r="M28" i="58"/>
  <c r="L28" i="58"/>
  <c r="K28" i="58"/>
  <c r="J28" i="58"/>
  <c r="I28" i="58"/>
  <c r="H28" i="58"/>
  <c r="G28" i="58"/>
  <c r="Z23" i="58"/>
  <c r="Z177" i="58" s="1"/>
  <c r="Y23" i="58"/>
  <c r="Y177" i="58" s="1"/>
  <c r="V23" i="58"/>
  <c r="V177" i="58" s="1"/>
  <c r="U23" i="58"/>
  <c r="U177" i="58" s="1"/>
  <c r="Y22" i="58"/>
  <c r="Y176" i="58" s="1"/>
  <c r="X22" i="58"/>
  <c r="X176" i="58" s="1"/>
  <c r="U22" i="58"/>
  <c r="U176" i="58" s="1"/>
  <c r="Z21" i="58"/>
  <c r="Z175" i="58" s="1"/>
  <c r="Y21" i="58"/>
  <c r="Y175" i="58" s="1"/>
  <c r="V21" i="58"/>
  <c r="V175" i="58" s="1"/>
  <c r="P21" i="58"/>
  <c r="K21" i="58"/>
  <c r="Z20" i="58"/>
  <c r="Z174" i="58" s="1"/>
  <c r="Y20" i="58"/>
  <c r="Y174" i="58" s="1"/>
  <c r="X20" i="58"/>
  <c r="X174" i="58" s="1"/>
  <c r="W20" i="58"/>
  <c r="W174" i="58" s="1"/>
  <c r="V20" i="58"/>
  <c r="V174" i="58" s="1"/>
  <c r="U20" i="58"/>
  <c r="U174" i="58" s="1"/>
  <c r="T20" i="58"/>
  <c r="T174" i="58" s="1"/>
  <c r="S20" i="58"/>
  <c r="S174" i="58" s="1"/>
  <c r="R50" i="45" s="1"/>
  <c r="R20" i="58"/>
  <c r="Q20" i="58"/>
  <c r="P20" i="58"/>
  <c r="M20" i="58"/>
  <c r="Z19" i="58"/>
  <c r="Z25" i="58" s="1"/>
  <c r="Z179" i="58" s="1"/>
  <c r="Y19" i="58"/>
  <c r="V19" i="58"/>
  <c r="V173" i="58" s="1"/>
  <c r="U19" i="58"/>
  <c r="Q19" i="58"/>
  <c r="K19" i="58"/>
  <c r="G19" i="58"/>
  <c r="Z18" i="58"/>
  <c r="Z172" i="58" s="1"/>
  <c r="Y18" i="58"/>
  <c r="Y172" i="58" s="1"/>
  <c r="X18" i="58"/>
  <c r="X172" i="58" s="1"/>
  <c r="W18" i="58"/>
  <c r="W172" i="58" s="1"/>
  <c r="V18" i="58"/>
  <c r="V172" i="58" s="1"/>
  <c r="U18" i="58"/>
  <c r="U172" i="58" s="1"/>
  <c r="T18" i="58"/>
  <c r="T172" i="58" s="1"/>
  <c r="S18" i="58"/>
  <c r="S172" i="58" s="1"/>
  <c r="R48" i="45" s="1"/>
  <c r="R18" i="58"/>
  <c r="R172" i="58" s="1"/>
  <c r="Q48" i="45" s="1"/>
  <c r="Q18" i="58"/>
  <c r="P18" i="58"/>
  <c r="N18" i="58"/>
  <c r="N172" i="58" s="1"/>
  <c r="M18" i="58"/>
  <c r="L18" i="58"/>
  <c r="K18" i="58"/>
  <c r="J18" i="58"/>
  <c r="J172" i="58" s="1"/>
  <c r="I18" i="58"/>
  <c r="H18" i="58"/>
  <c r="G18" i="58"/>
  <c r="Z17" i="58"/>
  <c r="Z171" i="58" s="1"/>
  <c r="Y17" i="58"/>
  <c r="Y171" i="58" s="1"/>
  <c r="X17" i="58"/>
  <c r="W17" i="58"/>
  <c r="V17" i="58"/>
  <c r="V171" i="58" s="1"/>
  <c r="U17" i="58"/>
  <c r="U171" i="58" s="1"/>
  <c r="T17" i="58"/>
  <c r="S17" i="58"/>
  <c r="R17" i="58"/>
  <c r="Q17" i="58"/>
  <c r="P17" i="58"/>
  <c r="N17" i="58"/>
  <c r="M17" i="58"/>
  <c r="L17" i="58"/>
  <c r="K17" i="58"/>
  <c r="J17" i="58"/>
  <c r="I17" i="58"/>
  <c r="H17" i="58"/>
  <c r="G17" i="58"/>
  <c r="J174" i="57"/>
  <c r="I174" i="57"/>
  <c r="H174" i="57"/>
  <c r="G174" i="57"/>
  <c r="Y172" i="57"/>
  <c r="T172" i="57"/>
  <c r="W171" i="57"/>
  <c r="Z170" i="57"/>
  <c r="Y170" i="57"/>
  <c r="X170" i="57"/>
  <c r="W170" i="57"/>
  <c r="V170" i="57"/>
  <c r="U170" i="57"/>
  <c r="T170" i="57"/>
  <c r="S170" i="57"/>
  <c r="R170" i="57"/>
  <c r="Q170" i="57"/>
  <c r="P170" i="57"/>
  <c r="N170" i="57"/>
  <c r="M170" i="57"/>
  <c r="L170" i="57"/>
  <c r="K170" i="57"/>
  <c r="J170" i="57"/>
  <c r="I170" i="57"/>
  <c r="H170" i="57"/>
  <c r="G170" i="57"/>
  <c r="Z169" i="57"/>
  <c r="Y169" i="57"/>
  <c r="X169" i="57"/>
  <c r="W169" i="57"/>
  <c r="V169" i="57"/>
  <c r="U169" i="57"/>
  <c r="T169" i="57"/>
  <c r="S169" i="57"/>
  <c r="R169" i="57"/>
  <c r="Q169" i="57"/>
  <c r="P169" i="57"/>
  <c r="N169" i="57"/>
  <c r="M169" i="57"/>
  <c r="L169" i="57"/>
  <c r="K169" i="57"/>
  <c r="J169" i="57"/>
  <c r="I169" i="57"/>
  <c r="H169" i="57"/>
  <c r="G169" i="57"/>
  <c r="Z166" i="57"/>
  <c r="Y166" i="57"/>
  <c r="V166" i="57"/>
  <c r="U166" i="57"/>
  <c r="Y165" i="57"/>
  <c r="X165" i="57"/>
  <c r="U165" i="57"/>
  <c r="Z164" i="57"/>
  <c r="Y164" i="57"/>
  <c r="V164" i="57"/>
  <c r="U164" i="57"/>
  <c r="Q164" i="57"/>
  <c r="K164" i="57"/>
  <c r="G164" i="57"/>
  <c r="Z163" i="57"/>
  <c r="Y163" i="57"/>
  <c r="X163" i="57"/>
  <c r="W163" i="57"/>
  <c r="V163" i="57"/>
  <c r="U163" i="57"/>
  <c r="T163" i="57"/>
  <c r="S163" i="57"/>
  <c r="R163" i="57"/>
  <c r="Q163" i="57"/>
  <c r="P163" i="57"/>
  <c r="N163" i="57"/>
  <c r="M163" i="57"/>
  <c r="L163" i="57"/>
  <c r="Z162" i="57"/>
  <c r="Z168" i="57" s="1"/>
  <c r="Y162" i="57"/>
  <c r="V162" i="57"/>
  <c r="V167" i="57" s="1"/>
  <c r="P162" i="57"/>
  <c r="K162" i="57"/>
  <c r="Z161" i="57"/>
  <c r="Y161" i="57"/>
  <c r="X161" i="57"/>
  <c r="W161" i="57"/>
  <c r="V161" i="57"/>
  <c r="U161" i="57"/>
  <c r="T161" i="57"/>
  <c r="S161" i="57"/>
  <c r="R161" i="57"/>
  <c r="Q161" i="57"/>
  <c r="P161" i="57"/>
  <c r="N161" i="57"/>
  <c r="M161" i="57"/>
  <c r="L161" i="57"/>
  <c r="K161" i="57"/>
  <c r="J161" i="57"/>
  <c r="I161" i="57"/>
  <c r="H161" i="57"/>
  <c r="G161" i="57"/>
  <c r="Z160" i="57"/>
  <c r="Z165" i="57" s="1"/>
  <c r="Y160" i="57"/>
  <c r="X160" i="57"/>
  <c r="X166" i="57" s="1"/>
  <c r="W160" i="57"/>
  <c r="V160" i="57"/>
  <c r="V165" i="57" s="1"/>
  <c r="U160" i="57"/>
  <c r="T160" i="57"/>
  <c r="T166" i="57" s="1"/>
  <c r="S160" i="57"/>
  <c r="R160" i="57"/>
  <c r="Q160" i="57"/>
  <c r="P160" i="57"/>
  <c r="N160" i="57"/>
  <c r="M160" i="57"/>
  <c r="L160" i="57"/>
  <c r="K160" i="57"/>
  <c r="J160" i="57"/>
  <c r="I160" i="57"/>
  <c r="H160" i="57"/>
  <c r="G160" i="57"/>
  <c r="Z155" i="57"/>
  <c r="Y155" i="57"/>
  <c r="V155" i="57"/>
  <c r="U155" i="57"/>
  <c r="Y154" i="57"/>
  <c r="X154" i="57"/>
  <c r="U154" i="57"/>
  <c r="T154" i="57"/>
  <c r="Z153" i="57"/>
  <c r="Y153" i="57"/>
  <c r="V153" i="57"/>
  <c r="P153" i="57"/>
  <c r="K153" i="57"/>
  <c r="Z152" i="57"/>
  <c r="Y152" i="57"/>
  <c r="X152" i="57"/>
  <c r="W152" i="57"/>
  <c r="V152" i="57"/>
  <c r="U152" i="57"/>
  <c r="T152" i="57"/>
  <c r="S152" i="57"/>
  <c r="R152" i="57"/>
  <c r="Q152" i="57"/>
  <c r="P152" i="57"/>
  <c r="M152" i="57"/>
  <c r="L152" i="57"/>
  <c r="Z151" i="57"/>
  <c r="Z156" i="57" s="1"/>
  <c r="Y151" i="57"/>
  <c r="V151" i="57"/>
  <c r="V156" i="57" s="1"/>
  <c r="T151" i="57"/>
  <c r="T157" i="57" s="1"/>
  <c r="R151" i="57"/>
  <c r="Q151" i="57"/>
  <c r="K151" i="57"/>
  <c r="G151" i="57"/>
  <c r="Z150" i="57"/>
  <c r="Y150" i="57"/>
  <c r="X150" i="57"/>
  <c r="W150" i="57"/>
  <c r="V150" i="57"/>
  <c r="U150" i="57"/>
  <c r="T150" i="57"/>
  <c r="S150" i="57"/>
  <c r="R150" i="57"/>
  <c r="Q150" i="57"/>
  <c r="P150" i="57"/>
  <c r="N150" i="57"/>
  <c r="M150" i="57"/>
  <c r="L150" i="57"/>
  <c r="K150" i="57"/>
  <c r="J150" i="57"/>
  <c r="I150" i="57"/>
  <c r="H150" i="57"/>
  <c r="G150" i="57"/>
  <c r="Z149" i="57"/>
  <c r="Z154" i="57" s="1"/>
  <c r="Y149" i="57"/>
  <c r="X149" i="57"/>
  <c r="X155" i="57" s="1"/>
  <c r="W149" i="57"/>
  <c r="V149" i="57"/>
  <c r="V154" i="57" s="1"/>
  <c r="U149" i="57"/>
  <c r="T149" i="57"/>
  <c r="T155" i="57" s="1"/>
  <c r="S149" i="57"/>
  <c r="R149" i="57"/>
  <c r="R154" i="57" s="1"/>
  <c r="Q149" i="57"/>
  <c r="P149" i="57"/>
  <c r="N149" i="57"/>
  <c r="M149" i="57"/>
  <c r="L149" i="57"/>
  <c r="K149" i="57"/>
  <c r="J149" i="57"/>
  <c r="I149" i="57"/>
  <c r="H149" i="57"/>
  <c r="G149" i="57"/>
  <c r="Z144" i="57"/>
  <c r="Y144" i="57"/>
  <c r="V144" i="57"/>
  <c r="U144" i="57"/>
  <c r="Y143" i="57"/>
  <c r="U143" i="57"/>
  <c r="T143" i="57"/>
  <c r="Z142" i="57"/>
  <c r="Y142" i="57"/>
  <c r="X142" i="57"/>
  <c r="V142" i="57"/>
  <c r="R142" i="57"/>
  <c r="Q142" i="57"/>
  <c r="K142" i="57"/>
  <c r="G142" i="57"/>
  <c r="Z141" i="57"/>
  <c r="Y141" i="57"/>
  <c r="X141" i="57"/>
  <c r="W141" i="57"/>
  <c r="V141" i="57"/>
  <c r="U141" i="57"/>
  <c r="T141" i="57"/>
  <c r="S141" i="57"/>
  <c r="R141" i="57"/>
  <c r="Q141" i="57"/>
  <c r="P141" i="57"/>
  <c r="N141" i="57"/>
  <c r="M141" i="57"/>
  <c r="L141" i="57"/>
  <c r="Z140" i="57"/>
  <c r="Z145" i="57" s="1"/>
  <c r="Y140" i="57"/>
  <c r="V140" i="57"/>
  <c r="V146" i="57" s="1"/>
  <c r="R140" i="57"/>
  <c r="Q140" i="57"/>
  <c r="L140" i="57"/>
  <c r="G140" i="57"/>
  <c r="Z139" i="57"/>
  <c r="Y139" i="57"/>
  <c r="X139" i="57"/>
  <c r="W139" i="57"/>
  <c r="V139" i="57"/>
  <c r="U139" i="57"/>
  <c r="T139" i="57"/>
  <c r="S139" i="57"/>
  <c r="R139" i="57"/>
  <c r="Q139" i="57"/>
  <c r="P139" i="57"/>
  <c r="N139" i="57"/>
  <c r="M139" i="57"/>
  <c r="L139" i="57"/>
  <c r="K139" i="57"/>
  <c r="J139" i="57"/>
  <c r="I139" i="57"/>
  <c r="H139" i="57"/>
  <c r="G139" i="57"/>
  <c r="Z138" i="57"/>
  <c r="Z143" i="57" s="1"/>
  <c r="Y138" i="57"/>
  <c r="X138" i="57"/>
  <c r="W138" i="57"/>
  <c r="V138" i="57"/>
  <c r="V143" i="57" s="1"/>
  <c r="U138" i="57"/>
  <c r="T138" i="57"/>
  <c r="T144" i="57" s="1"/>
  <c r="S138" i="57"/>
  <c r="R138" i="57"/>
  <c r="Q138" i="57"/>
  <c r="P138" i="57"/>
  <c r="N138" i="57"/>
  <c r="M138" i="57"/>
  <c r="L138" i="57"/>
  <c r="K138" i="57"/>
  <c r="J138" i="57"/>
  <c r="I138" i="57"/>
  <c r="H138" i="57"/>
  <c r="G138" i="57"/>
  <c r="Z133" i="57"/>
  <c r="Y133" i="57"/>
  <c r="V133" i="57"/>
  <c r="U133" i="57"/>
  <c r="Y132" i="57"/>
  <c r="X132" i="57"/>
  <c r="U132" i="57"/>
  <c r="Z131" i="57"/>
  <c r="Y131" i="57"/>
  <c r="V131" i="57"/>
  <c r="T131" i="57"/>
  <c r="R131" i="57"/>
  <c r="Q131" i="57"/>
  <c r="L131" i="57"/>
  <c r="H131" i="57"/>
  <c r="Z130" i="57"/>
  <c r="Y130" i="57"/>
  <c r="X130" i="57"/>
  <c r="W130" i="57"/>
  <c r="V130" i="57"/>
  <c r="U130" i="57"/>
  <c r="T130" i="57"/>
  <c r="S130" i="57"/>
  <c r="R130" i="57"/>
  <c r="Q130" i="57"/>
  <c r="P130" i="57"/>
  <c r="M130" i="57"/>
  <c r="L130" i="57"/>
  <c r="Z129" i="57"/>
  <c r="Z135" i="57" s="1"/>
  <c r="Y129" i="57"/>
  <c r="X129" i="57"/>
  <c r="X135" i="57" s="1"/>
  <c r="V129" i="57"/>
  <c r="R129" i="57"/>
  <c r="Q129" i="57"/>
  <c r="L129" i="57"/>
  <c r="H129" i="57"/>
  <c r="Z128" i="57"/>
  <c r="Y128" i="57"/>
  <c r="X128" i="57"/>
  <c r="W128" i="57"/>
  <c r="V128" i="57"/>
  <c r="U128" i="57"/>
  <c r="T128" i="57"/>
  <c r="S128" i="57"/>
  <c r="R128" i="57"/>
  <c r="Q128" i="57"/>
  <c r="P128" i="57"/>
  <c r="N128" i="57"/>
  <c r="M128" i="57"/>
  <c r="L128" i="57"/>
  <c r="K128" i="57"/>
  <c r="J128" i="57"/>
  <c r="I128" i="57"/>
  <c r="H128" i="57"/>
  <c r="G128" i="57"/>
  <c r="Z127" i="57"/>
  <c r="Z132" i="57" s="1"/>
  <c r="Y127" i="57"/>
  <c r="X127" i="57"/>
  <c r="X133" i="57" s="1"/>
  <c r="W127" i="57"/>
  <c r="V127" i="57"/>
  <c r="V132" i="57" s="1"/>
  <c r="U127" i="57"/>
  <c r="T127" i="57"/>
  <c r="T133" i="57" s="1"/>
  <c r="S127" i="57"/>
  <c r="R127" i="57"/>
  <c r="R132" i="57" s="1"/>
  <c r="Q127" i="57"/>
  <c r="P127" i="57"/>
  <c r="N127" i="57"/>
  <c r="M127" i="57"/>
  <c r="L127" i="57"/>
  <c r="K127" i="57"/>
  <c r="J127" i="57"/>
  <c r="I127" i="57"/>
  <c r="H127" i="57"/>
  <c r="G127" i="57"/>
  <c r="Z122" i="57"/>
  <c r="Y122" i="57"/>
  <c r="U122" i="57"/>
  <c r="Y121" i="57"/>
  <c r="W121" i="57"/>
  <c r="U121" i="57"/>
  <c r="Z120" i="57"/>
  <c r="Y120" i="57"/>
  <c r="X120" i="57"/>
  <c r="V120" i="57"/>
  <c r="U120" i="57"/>
  <c r="R120" i="57"/>
  <c r="P120" i="57"/>
  <c r="K120" i="57"/>
  <c r="G120" i="57"/>
  <c r="Z119" i="57"/>
  <c r="Y119" i="57"/>
  <c r="X119" i="57"/>
  <c r="W119" i="57"/>
  <c r="V119" i="57"/>
  <c r="U119" i="57"/>
  <c r="T119" i="57"/>
  <c r="S119" i="57"/>
  <c r="R119" i="57"/>
  <c r="Q119" i="57"/>
  <c r="P119" i="57"/>
  <c r="N119" i="57"/>
  <c r="M119" i="57"/>
  <c r="Z118" i="57"/>
  <c r="Y118" i="57"/>
  <c r="Y123" i="57" s="1"/>
  <c r="V118" i="57"/>
  <c r="V123" i="57" s="1"/>
  <c r="U118" i="57"/>
  <c r="R118" i="57"/>
  <c r="P118" i="57"/>
  <c r="K118" i="57"/>
  <c r="G118" i="57"/>
  <c r="Z117" i="57"/>
  <c r="Y117" i="57"/>
  <c r="X117" i="57"/>
  <c r="W117" i="57"/>
  <c r="V117" i="57"/>
  <c r="U117" i="57"/>
  <c r="T117" i="57"/>
  <c r="S117" i="57"/>
  <c r="R117" i="57"/>
  <c r="Q117" i="57"/>
  <c r="P117" i="57"/>
  <c r="N117" i="57"/>
  <c r="M117" i="57"/>
  <c r="L117" i="57"/>
  <c r="K117" i="57"/>
  <c r="J117" i="57"/>
  <c r="I117" i="57"/>
  <c r="H117" i="57"/>
  <c r="G117" i="57"/>
  <c r="Z116" i="57"/>
  <c r="Z121" i="57" s="1"/>
  <c r="Y116" i="57"/>
  <c r="X116" i="57"/>
  <c r="W116" i="57"/>
  <c r="W122" i="57" s="1"/>
  <c r="V116" i="57"/>
  <c r="U116" i="57"/>
  <c r="T116" i="57"/>
  <c r="S116" i="57"/>
  <c r="R116" i="57"/>
  <c r="Q116" i="57"/>
  <c r="P116" i="57"/>
  <c r="N116" i="57"/>
  <c r="M116" i="57"/>
  <c r="L116" i="57"/>
  <c r="K116" i="57"/>
  <c r="J116" i="57"/>
  <c r="I116" i="57"/>
  <c r="H116" i="57"/>
  <c r="G116" i="57"/>
  <c r="Y111" i="57"/>
  <c r="U111" i="57"/>
  <c r="Y110" i="57"/>
  <c r="X110" i="57"/>
  <c r="W110" i="57"/>
  <c r="U110" i="57"/>
  <c r="Z109" i="57"/>
  <c r="Y109" i="57"/>
  <c r="V109" i="57"/>
  <c r="R109" i="57"/>
  <c r="Q109" i="57"/>
  <c r="L109" i="57"/>
  <c r="H109" i="57"/>
  <c r="Z108" i="57"/>
  <c r="Y108" i="57"/>
  <c r="X108" i="57"/>
  <c r="W108" i="57"/>
  <c r="V108" i="57"/>
  <c r="U108" i="57"/>
  <c r="T108" i="57"/>
  <c r="S108" i="57"/>
  <c r="R108" i="57"/>
  <c r="Q108" i="57"/>
  <c r="P108" i="57"/>
  <c r="M108" i="57"/>
  <c r="L108" i="57"/>
  <c r="Z107" i="57"/>
  <c r="Y107" i="57"/>
  <c r="Y112" i="57" s="1"/>
  <c r="V107" i="57"/>
  <c r="V112" i="57" s="1"/>
  <c r="R107" i="57"/>
  <c r="Q107" i="57"/>
  <c r="L107" i="57"/>
  <c r="H107" i="57"/>
  <c r="Z106" i="57"/>
  <c r="Y106" i="57"/>
  <c r="X106" i="57"/>
  <c r="W106" i="57"/>
  <c r="V106" i="57"/>
  <c r="U106" i="57"/>
  <c r="T106" i="57"/>
  <c r="S106" i="57"/>
  <c r="R106" i="57"/>
  <c r="Q106" i="57"/>
  <c r="P106" i="57"/>
  <c r="N106" i="57"/>
  <c r="M106" i="57"/>
  <c r="L106" i="57"/>
  <c r="K106" i="57"/>
  <c r="J106" i="57"/>
  <c r="I106" i="57"/>
  <c r="H106" i="57"/>
  <c r="G106" i="57"/>
  <c r="Z105" i="57"/>
  <c r="Z110" i="57" s="1"/>
  <c r="Y105" i="57"/>
  <c r="X105" i="57"/>
  <c r="X111" i="57" s="1"/>
  <c r="W105" i="57"/>
  <c r="W111" i="57" s="1"/>
  <c r="V105" i="57"/>
  <c r="U105" i="57"/>
  <c r="T105" i="57"/>
  <c r="S105" i="57"/>
  <c r="R105" i="57"/>
  <c r="R110" i="57" s="1"/>
  <c r="Q105" i="57"/>
  <c r="P105" i="57"/>
  <c r="N105" i="57"/>
  <c r="M105" i="57"/>
  <c r="L105" i="57"/>
  <c r="K105" i="57"/>
  <c r="J105" i="57"/>
  <c r="I105" i="57"/>
  <c r="H105" i="57"/>
  <c r="G105" i="57"/>
  <c r="Y100" i="57"/>
  <c r="X100" i="57"/>
  <c r="U100" i="57"/>
  <c r="Y99" i="57"/>
  <c r="X99" i="57"/>
  <c r="W99" i="57"/>
  <c r="U99" i="57"/>
  <c r="Z98" i="57"/>
  <c r="Y98" i="57"/>
  <c r="V98" i="57"/>
  <c r="U98" i="57"/>
  <c r="R98" i="57"/>
  <c r="P98" i="57"/>
  <c r="K98" i="57"/>
  <c r="G98" i="57"/>
  <c r="Z97" i="57"/>
  <c r="Y97" i="57"/>
  <c r="X97" i="57"/>
  <c r="W97" i="57"/>
  <c r="V97" i="57"/>
  <c r="U97" i="57"/>
  <c r="T97" i="57"/>
  <c r="S97" i="57"/>
  <c r="R97" i="57"/>
  <c r="Q97" i="57"/>
  <c r="P97" i="57"/>
  <c r="M97" i="57"/>
  <c r="Z96" i="57"/>
  <c r="Z102" i="57" s="1"/>
  <c r="Y96" i="57"/>
  <c r="Y101" i="57" s="1"/>
  <c r="V96" i="57"/>
  <c r="V101" i="57" s="1"/>
  <c r="R96" i="57"/>
  <c r="Q96" i="57"/>
  <c r="L96" i="57"/>
  <c r="H96" i="57"/>
  <c r="Z95" i="57"/>
  <c r="Y95" i="57"/>
  <c r="X95" i="57"/>
  <c r="W95" i="57"/>
  <c r="V95" i="57"/>
  <c r="U95" i="57"/>
  <c r="T95" i="57"/>
  <c r="S95" i="57"/>
  <c r="R95" i="57"/>
  <c r="Q95" i="57"/>
  <c r="P95" i="57"/>
  <c r="N95" i="57"/>
  <c r="M95" i="57"/>
  <c r="L95" i="57"/>
  <c r="K95" i="57"/>
  <c r="J95" i="57"/>
  <c r="I95" i="57"/>
  <c r="H95" i="57"/>
  <c r="G95" i="57"/>
  <c r="Z94" i="57"/>
  <c r="Y94" i="57"/>
  <c r="X94" i="57"/>
  <c r="W94" i="57"/>
  <c r="W100" i="57" s="1"/>
  <c r="V94" i="57"/>
  <c r="U94" i="57"/>
  <c r="T94" i="57"/>
  <c r="T99" i="57" s="1"/>
  <c r="S94" i="57"/>
  <c r="R94" i="57"/>
  <c r="Q94" i="57"/>
  <c r="P94" i="57"/>
  <c r="N94" i="57"/>
  <c r="M94" i="57"/>
  <c r="L94" i="57"/>
  <c r="K94" i="57"/>
  <c r="J94" i="57"/>
  <c r="I94" i="57"/>
  <c r="H94" i="57"/>
  <c r="G94" i="57"/>
  <c r="Y89" i="57"/>
  <c r="U89" i="57"/>
  <c r="T89" i="57"/>
  <c r="Y88" i="57"/>
  <c r="W88" i="57"/>
  <c r="U88" i="57"/>
  <c r="Z87" i="57"/>
  <c r="Y87" i="57"/>
  <c r="V87" i="57"/>
  <c r="R87" i="57"/>
  <c r="Q87" i="57"/>
  <c r="L87" i="57"/>
  <c r="H87" i="57"/>
  <c r="Z86" i="57"/>
  <c r="Y86" i="57"/>
  <c r="X86" i="57"/>
  <c r="W86" i="57"/>
  <c r="V86" i="57"/>
  <c r="U86" i="57"/>
  <c r="T86" i="57"/>
  <c r="S86" i="57"/>
  <c r="R86" i="57"/>
  <c r="Q86" i="57"/>
  <c r="P86" i="57"/>
  <c r="N86" i="57"/>
  <c r="M86" i="57"/>
  <c r="L86" i="57"/>
  <c r="Z85" i="57"/>
  <c r="Z91" i="57" s="1"/>
  <c r="Y85" i="57"/>
  <c r="Y90" i="57" s="1"/>
  <c r="V85" i="57"/>
  <c r="U85" i="57"/>
  <c r="U91" i="57" s="1"/>
  <c r="R85" i="57"/>
  <c r="P85" i="57"/>
  <c r="K85" i="57"/>
  <c r="G85" i="57"/>
  <c r="Z84" i="57"/>
  <c r="Y84" i="57"/>
  <c r="X84" i="57"/>
  <c r="W84" i="57"/>
  <c r="V84" i="57"/>
  <c r="U84" i="57"/>
  <c r="T84" i="57"/>
  <c r="S84" i="57"/>
  <c r="R84" i="57"/>
  <c r="Q84" i="57"/>
  <c r="P84" i="57"/>
  <c r="N84" i="57"/>
  <c r="M84" i="57"/>
  <c r="L84" i="57"/>
  <c r="K84" i="57"/>
  <c r="J84" i="57"/>
  <c r="I84" i="57"/>
  <c r="H84" i="57"/>
  <c r="G84" i="57"/>
  <c r="Z83" i="57"/>
  <c r="Z88" i="57" s="1"/>
  <c r="Y83" i="57"/>
  <c r="X83" i="57"/>
  <c r="X89" i="57" s="1"/>
  <c r="W83" i="57"/>
  <c r="W89" i="57" s="1"/>
  <c r="V83" i="57"/>
  <c r="U83" i="57"/>
  <c r="T83" i="57"/>
  <c r="T88" i="57" s="1"/>
  <c r="S83" i="57"/>
  <c r="R83" i="57"/>
  <c r="Q83" i="57"/>
  <c r="P83" i="57"/>
  <c r="N83" i="57"/>
  <c r="M83" i="57"/>
  <c r="L83" i="57"/>
  <c r="K83" i="57"/>
  <c r="J83" i="57"/>
  <c r="I83" i="57"/>
  <c r="H83" i="57"/>
  <c r="G83" i="57"/>
  <c r="Z78" i="57"/>
  <c r="Y78" i="57"/>
  <c r="U78" i="57"/>
  <c r="T78" i="57"/>
  <c r="Y77" i="57"/>
  <c r="W77" i="57"/>
  <c r="U77" i="57"/>
  <c r="Z76" i="57"/>
  <c r="Y76" i="57"/>
  <c r="V76" i="57"/>
  <c r="U76" i="57"/>
  <c r="R76" i="57"/>
  <c r="P76" i="57"/>
  <c r="K76" i="57"/>
  <c r="G76" i="57"/>
  <c r="Z75" i="57"/>
  <c r="Y75" i="57"/>
  <c r="X75" i="57"/>
  <c r="W75" i="57"/>
  <c r="V75" i="57"/>
  <c r="U75" i="57"/>
  <c r="T75" i="57"/>
  <c r="S75" i="57"/>
  <c r="R75" i="57"/>
  <c r="Q75" i="57"/>
  <c r="P75" i="57"/>
  <c r="M75" i="57"/>
  <c r="Z74" i="57"/>
  <c r="Y74" i="57"/>
  <c r="Y79" i="57" s="1"/>
  <c r="V74" i="57"/>
  <c r="V79" i="57" s="1"/>
  <c r="R74" i="57"/>
  <c r="Q74" i="57"/>
  <c r="L74" i="57"/>
  <c r="H74" i="57"/>
  <c r="Z73" i="57"/>
  <c r="Y73" i="57"/>
  <c r="X73" i="57"/>
  <c r="W73" i="57"/>
  <c r="V73" i="57"/>
  <c r="U73" i="57"/>
  <c r="T73" i="57"/>
  <c r="S73" i="57"/>
  <c r="R73" i="57"/>
  <c r="Q73" i="57"/>
  <c r="P73" i="57"/>
  <c r="N73" i="57"/>
  <c r="M73" i="57"/>
  <c r="L73" i="57"/>
  <c r="K73" i="57"/>
  <c r="J73" i="57"/>
  <c r="I73" i="57"/>
  <c r="H73" i="57"/>
  <c r="G73" i="57"/>
  <c r="Z72" i="57"/>
  <c r="Z77" i="57" s="1"/>
  <c r="Y72" i="57"/>
  <c r="X72" i="57"/>
  <c r="W72" i="57"/>
  <c r="W78" i="57" s="1"/>
  <c r="V72" i="57"/>
  <c r="U72" i="57"/>
  <c r="T72" i="57"/>
  <c r="T77" i="57" s="1"/>
  <c r="S72" i="57"/>
  <c r="R72" i="57"/>
  <c r="Q72" i="57"/>
  <c r="P72" i="57"/>
  <c r="N72" i="57"/>
  <c r="M72" i="57"/>
  <c r="L72" i="57"/>
  <c r="K72" i="57"/>
  <c r="J72" i="57"/>
  <c r="I72" i="57"/>
  <c r="H72" i="57"/>
  <c r="G72" i="57"/>
  <c r="Y67" i="57"/>
  <c r="X67" i="57"/>
  <c r="U67" i="57"/>
  <c r="Y66" i="57"/>
  <c r="W66" i="57"/>
  <c r="U66" i="57"/>
  <c r="Z65" i="57"/>
  <c r="Y65" i="57"/>
  <c r="V65" i="57"/>
  <c r="U65" i="57"/>
  <c r="T65" i="57"/>
  <c r="R65" i="57"/>
  <c r="P65" i="57"/>
  <c r="K65" i="57"/>
  <c r="G65" i="57"/>
  <c r="Z64" i="57"/>
  <c r="Y64" i="57"/>
  <c r="X64" i="57"/>
  <c r="W64" i="57"/>
  <c r="V64" i="57"/>
  <c r="U64" i="57"/>
  <c r="T64" i="57"/>
  <c r="S64" i="57"/>
  <c r="R64" i="57"/>
  <c r="Q64" i="57"/>
  <c r="P64" i="57"/>
  <c r="M64" i="57"/>
  <c r="L64" i="57"/>
  <c r="Z63" i="57"/>
  <c r="Z69" i="57" s="1"/>
  <c r="Y63" i="57"/>
  <c r="Y68" i="57" s="1"/>
  <c r="X63" i="57"/>
  <c r="V63" i="57"/>
  <c r="V68" i="57" s="1"/>
  <c r="U63" i="57"/>
  <c r="U69" i="57" s="1"/>
  <c r="R63" i="57"/>
  <c r="P63" i="57"/>
  <c r="K63" i="57"/>
  <c r="G63" i="57"/>
  <c r="Z62" i="57"/>
  <c r="Y62" i="57"/>
  <c r="X62" i="57"/>
  <c r="W62" i="57"/>
  <c r="V62" i="57"/>
  <c r="U62" i="57"/>
  <c r="T62" i="57"/>
  <c r="S62" i="57"/>
  <c r="R62" i="57"/>
  <c r="Q62" i="57"/>
  <c r="P62" i="57"/>
  <c r="N62" i="57"/>
  <c r="M62" i="57"/>
  <c r="L62" i="57"/>
  <c r="K62" i="57"/>
  <c r="J62" i="57"/>
  <c r="I62" i="57"/>
  <c r="H62" i="57"/>
  <c r="G62" i="57"/>
  <c r="Z61" i="57"/>
  <c r="Z66" i="57" s="1"/>
  <c r="Y61" i="57"/>
  <c r="X61" i="57"/>
  <c r="X66" i="57" s="1"/>
  <c r="W61" i="57"/>
  <c r="W67" i="57" s="1"/>
  <c r="V61" i="57"/>
  <c r="U61" i="57"/>
  <c r="T61" i="57"/>
  <c r="S61" i="57"/>
  <c r="R61" i="57"/>
  <c r="Q61" i="57"/>
  <c r="P61" i="57"/>
  <c r="N61" i="57"/>
  <c r="M61" i="57"/>
  <c r="L61" i="57"/>
  <c r="K61" i="57"/>
  <c r="J61" i="57"/>
  <c r="I61" i="57"/>
  <c r="H61" i="57"/>
  <c r="G61" i="57"/>
  <c r="W55" i="57"/>
  <c r="Z54" i="57"/>
  <c r="Y54" i="57"/>
  <c r="X54" i="57"/>
  <c r="V54" i="57"/>
  <c r="R54" i="57"/>
  <c r="Q54" i="57"/>
  <c r="L54" i="57"/>
  <c r="H54" i="57"/>
  <c r="Z53" i="57"/>
  <c r="Y53" i="57"/>
  <c r="X53" i="57"/>
  <c r="W53" i="57"/>
  <c r="V53" i="57"/>
  <c r="U53" i="57"/>
  <c r="T53" i="57"/>
  <c r="S53" i="57"/>
  <c r="R53" i="57"/>
  <c r="Q53" i="57"/>
  <c r="P53" i="57"/>
  <c r="M53" i="57"/>
  <c r="L53" i="57"/>
  <c r="Z52" i="57"/>
  <c r="Z58" i="57" s="1"/>
  <c r="Y52" i="57"/>
  <c r="Y57" i="57" s="1"/>
  <c r="V52" i="57"/>
  <c r="R52" i="57"/>
  <c r="Q52" i="57"/>
  <c r="L52" i="57"/>
  <c r="H52" i="57"/>
  <c r="Z51" i="57"/>
  <c r="Y51" i="57"/>
  <c r="X51" i="57"/>
  <c r="W51" i="57"/>
  <c r="V51" i="57"/>
  <c r="U51" i="57"/>
  <c r="T51" i="57"/>
  <c r="S51" i="57"/>
  <c r="R51" i="57"/>
  <c r="Q51" i="57"/>
  <c r="P51" i="57"/>
  <c r="N51" i="57"/>
  <c r="M51" i="57"/>
  <c r="L51" i="57"/>
  <c r="K51" i="57"/>
  <c r="J51" i="57"/>
  <c r="I51" i="57"/>
  <c r="H51" i="57"/>
  <c r="G51" i="57"/>
  <c r="Z50" i="57"/>
  <c r="Z55" i="57" s="1"/>
  <c r="Y50" i="57"/>
  <c r="X50" i="57"/>
  <c r="X55" i="57" s="1"/>
  <c r="W50" i="57"/>
  <c r="W56" i="57" s="1"/>
  <c r="V50" i="57"/>
  <c r="U50" i="57"/>
  <c r="U56" i="57" s="1"/>
  <c r="T50" i="57"/>
  <c r="S50" i="57"/>
  <c r="R50" i="57"/>
  <c r="R55" i="57" s="1"/>
  <c r="Q50" i="57"/>
  <c r="P50" i="57"/>
  <c r="N50" i="57"/>
  <c r="M50" i="57"/>
  <c r="L50" i="57"/>
  <c r="K50" i="57"/>
  <c r="J50" i="57"/>
  <c r="I50" i="57"/>
  <c r="H50" i="57"/>
  <c r="G50" i="57"/>
  <c r="W45" i="57"/>
  <c r="Z44" i="57"/>
  <c r="W44" i="57"/>
  <c r="V44" i="57"/>
  <c r="U44" i="57"/>
  <c r="Z43" i="57"/>
  <c r="Y43" i="57"/>
  <c r="V43" i="57"/>
  <c r="U43" i="57"/>
  <c r="R43" i="57"/>
  <c r="P43" i="57"/>
  <c r="K43" i="57"/>
  <c r="G43" i="57"/>
  <c r="Z42" i="57"/>
  <c r="Y42" i="57"/>
  <c r="X42" i="57"/>
  <c r="W42" i="57"/>
  <c r="V42" i="57"/>
  <c r="U42" i="57"/>
  <c r="T42" i="57"/>
  <c r="S42" i="57"/>
  <c r="R42" i="57"/>
  <c r="Q42" i="57"/>
  <c r="P42" i="57"/>
  <c r="N42" i="57"/>
  <c r="M42" i="57"/>
  <c r="L42" i="57"/>
  <c r="Z41" i="57"/>
  <c r="Y41" i="57"/>
  <c r="Y46" i="57" s="1"/>
  <c r="V41" i="57"/>
  <c r="R41" i="57"/>
  <c r="Q41" i="57"/>
  <c r="L41" i="57"/>
  <c r="H41" i="57"/>
  <c r="Z40" i="57"/>
  <c r="Y40" i="57"/>
  <c r="X40" i="57"/>
  <c r="W40" i="57"/>
  <c r="V40" i="57"/>
  <c r="U40" i="57"/>
  <c r="T40" i="57"/>
  <c r="S40" i="57"/>
  <c r="R40" i="57"/>
  <c r="Q40" i="57"/>
  <c r="P40" i="57"/>
  <c r="N40" i="57"/>
  <c r="M40" i="57"/>
  <c r="L40" i="57"/>
  <c r="K40" i="57"/>
  <c r="J40" i="57"/>
  <c r="I40" i="57"/>
  <c r="H40" i="57"/>
  <c r="G40" i="57"/>
  <c r="Z39" i="57"/>
  <c r="Z45" i="57" s="1"/>
  <c r="Y39" i="57"/>
  <c r="X39" i="57"/>
  <c r="W39" i="57"/>
  <c r="V39" i="57"/>
  <c r="V45" i="57" s="1"/>
  <c r="U39" i="57"/>
  <c r="U45" i="57" s="1"/>
  <c r="T39" i="57"/>
  <c r="S39" i="57"/>
  <c r="R39" i="57"/>
  <c r="Q39" i="57"/>
  <c r="P39" i="57"/>
  <c r="N39" i="57"/>
  <c r="M39" i="57"/>
  <c r="L39" i="57"/>
  <c r="K39" i="57"/>
  <c r="J39" i="57"/>
  <c r="I39" i="57"/>
  <c r="H39" i="57"/>
  <c r="G39" i="57"/>
  <c r="W34" i="57"/>
  <c r="Z33" i="57"/>
  <c r="W33" i="57"/>
  <c r="V33" i="57"/>
  <c r="U33" i="57"/>
  <c r="Z32" i="57"/>
  <c r="Y32" i="57"/>
  <c r="V32" i="57"/>
  <c r="U32" i="57"/>
  <c r="R32" i="57"/>
  <c r="P32" i="57"/>
  <c r="K32" i="57"/>
  <c r="G32" i="57"/>
  <c r="Z31" i="57"/>
  <c r="Y31" i="57"/>
  <c r="X31" i="57"/>
  <c r="W31" i="57"/>
  <c r="V31" i="57"/>
  <c r="U31" i="57"/>
  <c r="T31" i="57"/>
  <c r="S31" i="57"/>
  <c r="R31" i="57"/>
  <c r="Q31" i="57"/>
  <c r="P31" i="57"/>
  <c r="M31" i="57"/>
  <c r="Z30" i="57"/>
  <c r="Y30" i="57"/>
  <c r="Y35" i="57" s="1"/>
  <c r="V30" i="57"/>
  <c r="R30" i="57"/>
  <c r="Q30" i="57"/>
  <c r="L30" i="57"/>
  <c r="H30" i="57"/>
  <c r="Z29" i="57"/>
  <c r="Y29" i="57"/>
  <c r="X29" i="57"/>
  <c r="W29" i="57"/>
  <c r="V29" i="57"/>
  <c r="U29" i="57"/>
  <c r="T29" i="57"/>
  <c r="S29" i="57"/>
  <c r="R29" i="57"/>
  <c r="Q29" i="57"/>
  <c r="P29" i="57"/>
  <c r="N29" i="57"/>
  <c r="M29" i="57"/>
  <c r="L29" i="57"/>
  <c r="K29" i="57"/>
  <c r="J29" i="57"/>
  <c r="I29" i="57"/>
  <c r="H29" i="57"/>
  <c r="G29" i="57"/>
  <c r="Z28" i="57"/>
  <c r="Z34" i="57" s="1"/>
  <c r="Y28" i="57"/>
  <c r="X28" i="57"/>
  <c r="W28" i="57"/>
  <c r="V28" i="57"/>
  <c r="V34" i="57" s="1"/>
  <c r="U28" i="57"/>
  <c r="U34" i="57" s="1"/>
  <c r="T28" i="57"/>
  <c r="S28" i="57"/>
  <c r="R28" i="57"/>
  <c r="Q28" i="57"/>
  <c r="P28" i="57"/>
  <c r="N28" i="57"/>
  <c r="M28" i="57"/>
  <c r="L28" i="57"/>
  <c r="K28" i="57"/>
  <c r="J28" i="57"/>
  <c r="I28" i="57"/>
  <c r="H28" i="57"/>
  <c r="G28" i="57"/>
  <c r="X23" i="57"/>
  <c r="X177" i="57" s="1"/>
  <c r="W23" i="57"/>
  <c r="W177" i="57" s="1"/>
  <c r="Z22" i="57"/>
  <c r="Z176" i="57" s="1"/>
  <c r="W22" i="57"/>
  <c r="W176" i="57" s="1"/>
  <c r="V22" i="57"/>
  <c r="V176" i="57" s="1"/>
  <c r="Z21" i="57"/>
  <c r="Z175" i="57" s="1"/>
  <c r="Y21" i="57"/>
  <c r="Y175" i="57" s="1"/>
  <c r="V21" i="57"/>
  <c r="V175" i="57" s="1"/>
  <c r="U21" i="57"/>
  <c r="U175" i="57" s="1"/>
  <c r="R21" i="57"/>
  <c r="P21" i="57"/>
  <c r="K21" i="57"/>
  <c r="G21" i="57"/>
  <c r="Z20" i="57"/>
  <c r="Z174" i="57" s="1"/>
  <c r="Y20" i="57"/>
  <c r="Y174" i="57" s="1"/>
  <c r="X20" i="57"/>
  <c r="X174" i="57" s="1"/>
  <c r="W20" i="57"/>
  <c r="W174" i="57" s="1"/>
  <c r="V20" i="57"/>
  <c r="V174" i="57" s="1"/>
  <c r="U20" i="57"/>
  <c r="U174" i="57" s="1"/>
  <c r="T20" i="57"/>
  <c r="T174" i="57" s="1"/>
  <c r="S20" i="57"/>
  <c r="R20" i="57"/>
  <c r="R174" i="57" s="1"/>
  <c r="Q18" i="45" s="1"/>
  <c r="Q20" i="57"/>
  <c r="P20" i="57"/>
  <c r="N20" i="57"/>
  <c r="M20" i="57"/>
  <c r="L20" i="57"/>
  <c r="Z19" i="57"/>
  <c r="Y19" i="57"/>
  <c r="Y173" i="57" s="1"/>
  <c r="V19" i="57"/>
  <c r="V173" i="57" s="1"/>
  <c r="R19" i="57"/>
  <c r="Q19" i="57"/>
  <c r="L19" i="57"/>
  <c r="H19" i="57"/>
  <c r="Z18" i="57"/>
  <c r="Z172" i="57" s="1"/>
  <c r="Y18" i="57"/>
  <c r="X18" i="57"/>
  <c r="X172" i="57" s="1"/>
  <c r="W18" i="57"/>
  <c r="W172" i="57" s="1"/>
  <c r="V18" i="57"/>
  <c r="V172" i="57" s="1"/>
  <c r="U18" i="57"/>
  <c r="U172" i="57" s="1"/>
  <c r="T18" i="57"/>
  <c r="S18" i="57"/>
  <c r="R18" i="57"/>
  <c r="Q18" i="57"/>
  <c r="P18" i="57"/>
  <c r="N18" i="57"/>
  <c r="M18" i="57"/>
  <c r="L18" i="57"/>
  <c r="K18" i="57"/>
  <c r="J18" i="57"/>
  <c r="I18" i="57"/>
  <c r="H18" i="57"/>
  <c r="G18" i="57"/>
  <c r="Z17" i="57"/>
  <c r="Z171" i="57" s="1"/>
  <c r="Y17" i="57"/>
  <c r="X17" i="57"/>
  <c r="W17" i="57"/>
  <c r="V17" i="57"/>
  <c r="V171" i="57" s="1"/>
  <c r="U17" i="57"/>
  <c r="U23" i="57" s="1"/>
  <c r="U177" i="57" s="1"/>
  <c r="T17" i="57"/>
  <c r="S17" i="57"/>
  <c r="R17" i="57"/>
  <c r="Q17" i="57"/>
  <c r="P17" i="57"/>
  <c r="N17" i="57"/>
  <c r="M17" i="57"/>
  <c r="L17" i="57"/>
  <c r="K17" i="57"/>
  <c r="J17" i="57"/>
  <c r="I17" i="57"/>
  <c r="H17" i="57"/>
  <c r="G17" i="57"/>
  <c r="J174" i="60"/>
  <c r="I174" i="60"/>
  <c r="H174" i="60"/>
  <c r="G174" i="60"/>
  <c r="Z172" i="60"/>
  <c r="Y172" i="60"/>
  <c r="X172" i="60"/>
  <c r="W172" i="60"/>
  <c r="V172" i="60"/>
  <c r="U172" i="60"/>
  <c r="T172" i="60"/>
  <c r="S172" i="60"/>
  <c r="R172" i="60"/>
  <c r="Q172" i="60"/>
  <c r="P172" i="60"/>
  <c r="N172" i="60"/>
  <c r="M172" i="60"/>
  <c r="L172" i="60"/>
  <c r="K172" i="60"/>
  <c r="J172" i="60"/>
  <c r="I172" i="60"/>
  <c r="H172" i="60"/>
  <c r="G172" i="60"/>
  <c r="X171" i="60"/>
  <c r="Z170" i="60"/>
  <c r="Y170" i="60"/>
  <c r="X170" i="60"/>
  <c r="W170" i="60"/>
  <c r="V170" i="60"/>
  <c r="U170" i="60"/>
  <c r="T170" i="60"/>
  <c r="S170" i="60"/>
  <c r="R170" i="60"/>
  <c r="Q170" i="60"/>
  <c r="P170" i="60"/>
  <c r="N170" i="60"/>
  <c r="X46" i="45" s="1"/>
  <c r="M170" i="60"/>
  <c r="W46" i="45" s="1"/>
  <c r="L170" i="60"/>
  <c r="V46" i="45" s="1"/>
  <c r="K170" i="60"/>
  <c r="J170" i="60"/>
  <c r="I170" i="60"/>
  <c r="H170" i="60"/>
  <c r="G170" i="60"/>
  <c r="Z169" i="60"/>
  <c r="Y169" i="60"/>
  <c r="X169" i="60"/>
  <c r="W169" i="60"/>
  <c r="V169" i="60"/>
  <c r="U169" i="60"/>
  <c r="T169" i="60"/>
  <c r="S169" i="60"/>
  <c r="R169" i="60"/>
  <c r="Q169" i="60"/>
  <c r="P169" i="60"/>
  <c r="N169" i="60"/>
  <c r="M169" i="60"/>
  <c r="W45" i="45" s="1"/>
  <c r="L169" i="60"/>
  <c r="V45" i="45" s="1"/>
  <c r="K169" i="60"/>
  <c r="U45" i="45" s="1"/>
  <c r="J169" i="60"/>
  <c r="I169" i="60"/>
  <c r="H169" i="60"/>
  <c r="G169" i="60"/>
  <c r="Z166" i="60"/>
  <c r="X166" i="60"/>
  <c r="V166" i="60"/>
  <c r="T166" i="60"/>
  <c r="X165" i="60"/>
  <c r="W165" i="60"/>
  <c r="Z164" i="60"/>
  <c r="Y164" i="60"/>
  <c r="V164" i="60"/>
  <c r="R164" i="60"/>
  <c r="Q164" i="60"/>
  <c r="L164" i="60"/>
  <c r="H164" i="60"/>
  <c r="Z163" i="60"/>
  <c r="Y163" i="60"/>
  <c r="X163" i="60"/>
  <c r="W163" i="60"/>
  <c r="V163" i="60"/>
  <c r="U163" i="60"/>
  <c r="T163" i="60"/>
  <c r="S163" i="60"/>
  <c r="R163" i="60"/>
  <c r="Q163" i="60"/>
  <c r="P163" i="60"/>
  <c r="N163" i="60"/>
  <c r="M163" i="60"/>
  <c r="L163" i="60"/>
  <c r="Z162" i="60"/>
  <c r="Y162" i="60"/>
  <c r="V162" i="60"/>
  <c r="U162" i="60"/>
  <c r="R162" i="60"/>
  <c r="P162" i="60"/>
  <c r="K162" i="60"/>
  <c r="G162" i="60"/>
  <c r="Z160" i="60"/>
  <c r="Z165" i="60" s="1"/>
  <c r="Y160" i="60"/>
  <c r="X160" i="60"/>
  <c r="W160" i="60"/>
  <c r="W166" i="60" s="1"/>
  <c r="V160" i="60"/>
  <c r="V165" i="60" s="1"/>
  <c r="U160" i="60"/>
  <c r="T160" i="60"/>
  <c r="T165" i="60" s="1"/>
  <c r="S160" i="60"/>
  <c r="R160" i="60"/>
  <c r="R165" i="60" s="1"/>
  <c r="Q160" i="60"/>
  <c r="P160" i="60"/>
  <c r="N160" i="60"/>
  <c r="M160" i="60"/>
  <c r="L160" i="60"/>
  <c r="K160" i="60"/>
  <c r="J160" i="60"/>
  <c r="I160" i="60"/>
  <c r="H160" i="60"/>
  <c r="G160" i="60"/>
  <c r="Y155" i="60"/>
  <c r="U155" i="60"/>
  <c r="T155" i="60"/>
  <c r="Z153" i="60"/>
  <c r="Y153" i="60"/>
  <c r="V153" i="60"/>
  <c r="U153" i="60"/>
  <c r="R153" i="60"/>
  <c r="Q153" i="60"/>
  <c r="P153" i="60"/>
  <c r="L153" i="60"/>
  <c r="K153" i="60"/>
  <c r="H153" i="60"/>
  <c r="G153" i="60"/>
  <c r="Z152" i="60"/>
  <c r="Y152" i="60"/>
  <c r="X152" i="60"/>
  <c r="W152" i="60"/>
  <c r="V152" i="60"/>
  <c r="U152" i="60"/>
  <c r="T152" i="60"/>
  <c r="S152" i="60"/>
  <c r="R152" i="60"/>
  <c r="Q152" i="60"/>
  <c r="P152" i="60"/>
  <c r="M152" i="60"/>
  <c r="L152" i="60"/>
  <c r="Z151" i="60"/>
  <c r="Y151" i="60"/>
  <c r="V151" i="60"/>
  <c r="U151" i="60"/>
  <c r="R151" i="60"/>
  <c r="Q151" i="60"/>
  <c r="P151" i="60"/>
  <c r="L151" i="60"/>
  <c r="K151" i="60"/>
  <c r="H151" i="60"/>
  <c r="G151" i="60"/>
  <c r="Z149" i="60"/>
  <c r="Y149" i="60"/>
  <c r="Y154" i="60" s="1"/>
  <c r="X149" i="60"/>
  <c r="X155" i="60" s="1"/>
  <c r="W149" i="60"/>
  <c r="W155" i="60" s="1"/>
  <c r="V149" i="60"/>
  <c r="V155" i="60" s="1"/>
  <c r="U149" i="60"/>
  <c r="U154" i="60" s="1"/>
  <c r="T149" i="60"/>
  <c r="T154" i="60" s="1"/>
  <c r="S149" i="60"/>
  <c r="R149" i="60"/>
  <c r="Q149" i="60"/>
  <c r="P149" i="60"/>
  <c r="N149" i="60"/>
  <c r="M149" i="60"/>
  <c r="L149" i="60"/>
  <c r="K149" i="60"/>
  <c r="J149" i="60"/>
  <c r="I149" i="60"/>
  <c r="H149" i="60"/>
  <c r="G149" i="60"/>
  <c r="Z144" i="60"/>
  <c r="Y144" i="60"/>
  <c r="X144" i="60"/>
  <c r="V144" i="60"/>
  <c r="U144" i="60"/>
  <c r="W143" i="60"/>
  <c r="T143" i="60"/>
  <c r="Z142" i="60"/>
  <c r="Y142" i="60"/>
  <c r="V142" i="60"/>
  <c r="U142" i="60"/>
  <c r="R142" i="60"/>
  <c r="Q142" i="60"/>
  <c r="P142" i="60"/>
  <c r="L142" i="60"/>
  <c r="K142" i="60"/>
  <c r="H142" i="60"/>
  <c r="G142" i="60"/>
  <c r="Z141" i="60"/>
  <c r="Y141" i="60"/>
  <c r="X141" i="60"/>
  <c r="W141" i="60"/>
  <c r="V141" i="60"/>
  <c r="U141" i="60"/>
  <c r="T141" i="60"/>
  <c r="S141" i="60"/>
  <c r="R141" i="60"/>
  <c r="Q141" i="60"/>
  <c r="P141" i="60"/>
  <c r="N141" i="60"/>
  <c r="M141" i="60"/>
  <c r="L141" i="60"/>
  <c r="Z140" i="60"/>
  <c r="Y140" i="60"/>
  <c r="V140" i="60"/>
  <c r="U140" i="60"/>
  <c r="R140" i="60"/>
  <c r="Q140" i="60"/>
  <c r="P140" i="60"/>
  <c r="L140" i="60"/>
  <c r="K140" i="60"/>
  <c r="H140" i="60"/>
  <c r="G140" i="60"/>
  <c r="Z138" i="60"/>
  <c r="Z143" i="60" s="1"/>
  <c r="Y138" i="60"/>
  <c r="Y143" i="60" s="1"/>
  <c r="X138" i="60"/>
  <c r="X143" i="60" s="1"/>
  <c r="W138" i="60"/>
  <c r="W144" i="60" s="1"/>
  <c r="V138" i="60"/>
  <c r="V143" i="60" s="1"/>
  <c r="U138" i="60"/>
  <c r="U143" i="60" s="1"/>
  <c r="T138" i="60"/>
  <c r="T144" i="60" s="1"/>
  <c r="S138" i="60"/>
  <c r="R138" i="60"/>
  <c r="Q138" i="60"/>
  <c r="P138" i="60"/>
  <c r="N138" i="60"/>
  <c r="M138" i="60"/>
  <c r="L138" i="60"/>
  <c r="K138" i="60"/>
  <c r="J138" i="60"/>
  <c r="I138" i="60"/>
  <c r="H138" i="60"/>
  <c r="G138" i="60"/>
  <c r="Z133" i="60"/>
  <c r="W133" i="60"/>
  <c r="V133" i="60"/>
  <c r="U132" i="60"/>
  <c r="T132" i="60"/>
  <c r="Z131" i="60"/>
  <c r="Y131" i="60"/>
  <c r="V131" i="60"/>
  <c r="U131" i="60"/>
  <c r="R131" i="60"/>
  <c r="Q131" i="60"/>
  <c r="P131" i="60"/>
  <c r="L131" i="60"/>
  <c r="K131" i="60"/>
  <c r="H131" i="60"/>
  <c r="G131" i="60"/>
  <c r="Z130" i="60"/>
  <c r="Y130" i="60"/>
  <c r="X130" i="60"/>
  <c r="W130" i="60"/>
  <c r="V130" i="60"/>
  <c r="U130" i="60"/>
  <c r="T130" i="60"/>
  <c r="S130" i="60"/>
  <c r="R130" i="60"/>
  <c r="Q130" i="60"/>
  <c r="P130" i="60"/>
  <c r="N130" i="60"/>
  <c r="M130" i="60"/>
  <c r="Z129" i="60"/>
  <c r="Y129" i="60"/>
  <c r="V129" i="60"/>
  <c r="U129" i="60"/>
  <c r="R129" i="60"/>
  <c r="Q129" i="60"/>
  <c r="P129" i="60"/>
  <c r="L129" i="60"/>
  <c r="K129" i="60"/>
  <c r="H129" i="60"/>
  <c r="G129" i="60"/>
  <c r="Z127" i="60"/>
  <c r="Z132" i="60" s="1"/>
  <c r="Y127" i="60"/>
  <c r="X127" i="60"/>
  <c r="X133" i="60" s="1"/>
  <c r="W127" i="60"/>
  <c r="W132" i="60" s="1"/>
  <c r="V127" i="60"/>
  <c r="V132" i="60" s="1"/>
  <c r="U127" i="60"/>
  <c r="U133" i="60" s="1"/>
  <c r="T127" i="60"/>
  <c r="T133" i="60" s="1"/>
  <c r="S127" i="60"/>
  <c r="R127" i="60"/>
  <c r="Q127" i="60"/>
  <c r="P127" i="60"/>
  <c r="N127" i="60"/>
  <c r="M127" i="60"/>
  <c r="L127" i="60"/>
  <c r="K127" i="60"/>
  <c r="J127" i="60"/>
  <c r="I127" i="60"/>
  <c r="H127" i="60"/>
  <c r="G127" i="60"/>
  <c r="X122" i="60"/>
  <c r="W122" i="60"/>
  <c r="T122" i="60"/>
  <c r="Y121" i="60"/>
  <c r="V121" i="60"/>
  <c r="U121" i="60"/>
  <c r="Z120" i="60"/>
  <c r="Y120" i="60"/>
  <c r="V120" i="60"/>
  <c r="U120" i="60"/>
  <c r="R120" i="60"/>
  <c r="Q120" i="60"/>
  <c r="P120" i="60"/>
  <c r="L120" i="60"/>
  <c r="K120" i="60"/>
  <c r="H120" i="60"/>
  <c r="G120" i="60"/>
  <c r="Z119" i="60"/>
  <c r="Y119" i="60"/>
  <c r="X119" i="60"/>
  <c r="W119" i="60"/>
  <c r="V119" i="60"/>
  <c r="U119" i="60"/>
  <c r="T119" i="60"/>
  <c r="S119" i="60"/>
  <c r="R119" i="60"/>
  <c r="Q119" i="60"/>
  <c r="P119" i="60"/>
  <c r="N119" i="60"/>
  <c r="M119" i="60"/>
  <c r="Z118" i="60"/>
  <c r="Y118" i="60"/>
  <c r="V118" i="60"/>
  <c r="U118" i="60"/>
  <c r="R118" i="60"/>
  <c r="Q118" i="60"/>
  <c r="P118" i="60"/>
  <c r="L118" i="60"/>
  <c r="K118" i="60"/>
  <c r="H118" i="60"/>
  <c r="H121" i="60" s="1"/>
  <c r="G118" i="60"/>
  <c r="Z116" i="60"/>
  <c r="Z122" i="60" s="1"/>
  <c r="Y116" i="60"/>
  <c r="Y122" i="60" s="1"/>
  <c r="X116" i="60"/>
  <c r="X121" i="60" s="1"/>
  <c r="W116" i="60"/>
  <c r="W121" i="60" s="1"/>
  <c r="V116" i="60"/>
  <c r="V122" i="60" s="1"/>
  <c r="U116" i="60"/>
  <c r="U122" i="60" s="1"/>
  <c r="T116" i="60"/>
  <c r="T121" i="60" s="1"/>
  <c r="S116" i="60"/>
  <c r="R116" i="60"/>
  <c r="Q116" i="60"/>
  <c r="P116" i="60"/>
  <c r="N116" i="60"/>
  <c r="M116" i="60"/>
  <c r="L116" i="60"/>
  <c r="K116" i="60"/>
  <c r="J116" i="60"/>
  <c r="I116" i="60"/>
  <c r="H116" i="60"/>
  <c r="G116" i="60"/>
  <c r="X111" i="60"/>
  <c r="W111" i="60"/>
  <c r="T111" i="60"/>
  <c r="Z110" i="60"/>
  <c r="W110" i="60"/>
  <c r="Z109" i="60"/>
  <c r="Y109" i="60"/>
  <c r="V109" i="60"/>
  <c r="U109" i="60"/>
  <c r="R109" i="60"/>
  <c r="Q109" i="60"/>
  <c r="P109" i="60"/>
  <c r="L109" i="60"/>
  <c r="K109" i="60"/>
  <c r="H109" i="60"/>
  <c r="G109" i="60"/>
  <c r="Z108" i="60"/>
  <c r="Y108" i="60"/>
  <c r="X108" i="60"/>
  <c r="W108" i="60"/>
  <c r="V108" i="60"/>
  <c r="U108" i="60"/>
  <c r="T108" i="60"/>
  <c r="S108" i="60"/>
  <c r="R108" i="60"/>
  <c r="Q108" i="60"/>
  <c r="P108" i="60"/>
  <c r="N108" i="60"/>
  <c r="M108" i="60"/>
  <c r="Z107" i="60"/>
  <c r="Y107" i="60"/>
  <c r="V107" i="60"/>
  <c r="U107" i="60"/>
  <c r="R107" i="60"/>
  <c r="Q107" i="60"/>
  <c r="P107" i="60"/>
  <c r="L107" i="60"/>
  <c r="K107" i="60"/>
  <c r="H107" i="60"/>
  <c r="G107" i="60"/>
  <c r="Z105" i="60"/>
  <c r="Z111" i="60" s="1"/>
  <c r="Y105" i="60"/>
  <c r="Y110" i="60" s="1"/>
  <c r="X105" i="60"/>
  <c r="X110" i="60" s="1"/>
  <c r="W105" i="60"/>
  <c r="V105" i="60"/>
  <c r="V111" i="60" s="1"/>
  <c r="U105" i="60"/>
  <c r="U110" i="60" s="1"/>
  <c r="T105" i="60"/>
  <c r="T110" i="60" s="1"/>
  <c r="S105" i="60"/>
  <c r="R105" i="60"/>
  <c r="Q105" i="60"/>
  <c r="P105" i="60"/>
  <c r="N105" i="60"/>
  <c r="M105" i="60"/>
  <c r="L105" i="60"/>
  <c r="K105" i="60"/>
  <c r="J105" i="60"/>
  <c r="I105" i="60"/>
  <c r="H105" i="60"/>
  <c r="G105" i="60"/>
  <c r="Y100" i="60"/>
  <c r="U100" i="60"/>
  <c r="Z98" i="60"/>
  <c r="Y98" i="60"/>
  <c r="V98" i="60"/>
  <c r="U98" i="60"/>
  <c r="R98" i="60"/>
  <c r="Q98" i="60"/>
  <c r="P98" i="60"/>
  <c r="L98" i="60"/>
  <c r="K98" i="60"/>
  <c r="H98" i="60"/>
  <c r="G98" i="60"/>
  <c r="Z97" i="60"/>
  <c r="Y97" i="60"/>
  <c r="X97" i="60"/>
  <c r="W97" i="60"/>
  <c r="V97" i="60"/>
  <c r="U97" i="60"/>
  <c r="T97" i="60"/>
  <c r="S97" i="60"/>
  <c r="R97" i="60"/>
  <c r="Q97" i="60"/>
  <c r="P97" i="60"/>
  <c r="N97" i="60"/>
  <c r="M97" i="60"/>
  <c r="Z96" i="60"/>
  <c r="Y96" i="60"/>
  <c r="V96" i="60"/>
  <c r="U96" i="60"/>
  <c r="R96" i="60"/>
  <c r="Q96" i="60"/>
  <c r="P96" i="60"/>
  <c r="L96" i="60"/>
  <c r="K96" i="60"/>
  <c r="H96" i="60"/>
  <c r="G96" i="60"/>
  <c r="Z94" i="60"/>
  <c r="Z99" i="60" s="1"/>
  <c r="Y94" i="60"/>
  <c r="Y99" i="60" s="1"/>
  <c r="X94" i="60"/>
  <c r="W94" i="60"/>
  <c r="V94" i="60"/>
  <c r="V99" i="60" s="1"/>
  <c r="U94" i="60"/>
  <c r="U99" i="60" s="1"/>
  <c r="T94" i="60"/>
  <c r="S94" i="60"/>
  <c r="R94" i="60"/>
  <c r="Q94" i="60"/>
  <c r="P94" i="60"/>
  <c r="N94" i="60"/>
  <c r="M94" i="60"/>
  <c r="L94" i="60"/>
  <c r="K94" i="60"/>
  <c r="J94" i="60"/>
  <c r="I94" i="60"/>
  <c r="H94" i="60"/>
  <c r="G94" i="60"/>
  <c r="Z89" i="60"/>
  <c r="V89" i="60"/>
  <c r="U89" i="60"/>
  <c r="Y88" i="60"/>
  <c r="U88" i="60"/>
  <c r="Z87" i="60"/>
  <c r="Y87" i="60"/>
  <c r="V87" i="60"/>
  <c r="U87" i="60"/>
  <c r="R87" i="60"/>
  <c r="Q87" i="60"/>
  <c r="P87" i="60"/>
  <c r="L87" i="60"/>
  <c r="K87" i="60"/>
  <c r="H87" i="60"/>
  <c r="G87" i="60"/>
  <c r="Z86" i="60"/>
  <c r="Y86" i="60"/>
  <c r="X86" i="60"/>
  <c r="W86" i="60"/>
  <c r="V86" i="60"/>
  <c r="U86" i="60"/>
  <c r="T86" i="60"/>
  <c r="S86" i="60"/>
  <c r="R86" i="60"/>
  <c r="Q86" i="60"/>
  <c r="P86" i="60"/>
  <c r="N86" i="60"/>
  <c r="M86" i="60"/>
  <c r="L86" i="60"/>
  <c r="Z85" i="60"/>
  <c r="Y85" i="60"/>
  <c r="V85" i="60"/>
  <c r="U85" i="60"/>
  <c r="R85" i="60"/>
  <c r="Q85" i="60"/>
  <c r="P85" i="60"/>
  <c r="L85" i="60"/>
  <c r="K85" i="60"/>
  <c r="H85" i="60"/>
  <c r="G85" i="60"/>
  <c r="Z83" i="60"/>
  <c r="Z88" i="60" s="1"/>
  <c r="Y83" i="60"/>
  <c r="Y89" i="60" s="1"/>
  <c r="X83" i="60"/>
  <c r="X89" i="60" s="1"/>
  <c r="W83" i="60"/>
  <c r="W88" i="60" s="1"/>
  <c r="V83" i="60"/>
  <c r="V88" i="60" s="1"/>
  <c r="U83" i="60"/>
  <c r="T83" i="60"/>
  <c r="S83" i="60"/>
  <c r="R83" i="60"/>
  <c r="R88" i="60" s="1"/>
  <c r="Q83" i="60"/>
  <c r="P83" i="60"/>
  <c r="N83" i="60"/>
  <c r="M83" i="60"/>
  <c r="L83" i="60"/>
  <c r="K83" i="60"/>
  <c r="J83" i="60"/>
  <c r="I83" i="60"/>
  <c r="H83" i="60"/>
  <c r="G83" i="60"/>
  <c r="W78" i="60"/>
  <c r="V78" i="60"/>
  <c r="Y77" i="60"/>
  <c r="V77" i="60"/>
  <c r="U77" i="60"/>
  <c r="Z76" i="60"/>
  <c r="Y76" i="60"/>
  <c r="V76" i="60"/>
  <c r="U76" i="60"/>
  <c r="R76" i="60"/>
  <c r="Q76" i="60"/>
  <c r="P76" i="60"/>
  <c r="L76" i="60"/>
  <c r="K76" i="60"/>
  <c r="H76" i="60"/>
  <c r="G76" i="60"/>
  <c r="Z75" i="60"/>
  <c r="Y75" i="60"/>
  <c r="X75" i="60"/>
  <c r="W75" i="60"/>
  <c r="V75" i="60"/>
  <c r="U75" i="60"/>
  <c r="T75" i="60"/>
  <c r="S75" i="60"/>
  <c r="R75" i="60"/>
  <c r="Q75" i="60"/>
  <c r="P75" i="60"/>
  <c r="M75" i="60"/>
  <c r="L75" i="60"/>
  <c r="Z74" i="60"/>
  <c r="Y74" i="60"/>
  <c r="X74" i="60"/>
  <c r="V74" i="60"/>
  <c r="U74" i="60"/>
  <c r="R74" i="60"/>
  <c r="Q74" i="60"/>
  <c r="P74" i="60"/>
  <c r="L74" i="60"/>
  <c r="K74" i="60"/>
  <c r="H74" i="60"/>
  <c r="G74" i="60"/>
  <c r="Z72" i="60"/>
  <c r="Z78" i="60" s="1"/>
  <c r="Y72" i="60"/>
  <c r="Y78" i="60" s="1"/>
  <c r="X72" i="60"/>
  <c r="X77" i="60" s="1"/>
  <c r="W72" i="60"/>
  <c r="W77" i="60" s="1"/>
  <c r="V72" i="60"/>
  <c r="U72" i="60"/>
  <c r="U78" i="60" s="1"/>
  <c r="T72" i="60"/>
  <c r="T77" i="60" s="1"/>
  <c r="S72" i="60"/>
  <c r="R72" i="60"/>
  <c r="Q72" i="60"/>
  <c r="P72" i="60"/>
  <c r="N72" i="60"/>
  <c r="M72" i="60"/>
  <c r="L72" i="60"/>
  <c r="K72" i="60"/>
  <c r="J72" i="60"/>
  <c r="I72" i="60"/>
  <c r="H72" i="60"/>
  <c r="G72" i="60"/>
  <c r="Z67" i="60"/>
  <c r="X67" i="60"/>
  <c r="V67" i="60"/>
  <c r="T67" i="60"/>
  <c r="Y66" i="60"/>
  <c r="Z65" i="60"/>
  <c r="Y65" i="60"/>
  <c r="X65" i="60"/>
  <c r="V65" i="60"/>
  <c r="U65" i="60"/>
  <c r="R65" i="60"/>
  <c r="Q65" i="60"/>
  <c r="P65" i="60"/>
  <c r="L65" i="60"/>
  <c r="K65" i="60"/>
  <c r="H65" i="60"/>
  <c r="G65" i="60"/>
  <c r="Z64" i="60"/>
  <c r="Y64" i="60"/>
  <c r="X64" i="60"/>
  <c r="W64" i="60"/>
  <c r="V64" i="60"/>
  <c r="U64" i="60"/>
  <c r="T64" i="60"/>
  <c r="S64" i="60"/>
  <c r="R64" i="60"/>
  <c r="Q64" i="60"/>
  <c r="P64" i="60"/>
  <c r="M64" i="60"/>
  <c r="L64" i="60"/>
  <c r="Z63" i="60"/>
  <c r="Y63" i="60"/>
  <c r="V63" i="60"/>
  <c r="U63" i="60"/>
  <c r="R63" i="60"/>
  <c r="Q63" i="60"/>
  <c r="P63" i="60"/>
  <c r="L63" i="60"/>
  <c r="K63" i="60"/>
  <c r="H63" i="60"/>
  <c r="G63" i="60"/>
  <c r="Z61" i="60"/>
  <c r="Z66" i="60" s="1"/>
  <c r="Y61" i="60"/>
  <c r="Y67" i="60" s="1"/>
  <c r="X61" i="60"/>
  <c r="X66" i="60" s="1"/>
  <c r="W61" i="60"/>
  <c r="W67" i="60" s="1"/>
  <c r="V61" i="60"/>
  <c r="V66" i="60" s="1"/>
  <c r="U61" i="60"/>
  <c r="U67" i="60" s="1"/>
  <c r="T61" i="60"/>
  <c r="T66" i="60" s="1"/>
  <c r="S61" i="60"/>
  <c r="R61" i="60"/>
  <c r="Q61" i="60"/>
  <c r="P61" i="60"/>
  <c r="N61" i="60"/>
  <c r="M61" i="60"/>
  <c r="L61" i="60"/>
  <c r="K61" i="60"/>
  <c r="J61" i="60"/>
  <c r="I61" i="60"/>
  <c r="H61" i="60"/>
  <c r="G61" i="60"/>
  <c r="Y56" i="60"/>
  <c r="W56" i="60"/>
  <c r="U56" i="60"/>
  <c r="Z55" i="60"/>
  <c r="Z54" i="60"/>
  <c r="Y54" i="60"/>
  <c r="V54" i="60"/>
  <c r="U54" i="60"/>
  <c r="R54" i="60"/>
  <c r="Q54" i="60"/>
  <c r="P54" i="60"/>
  <c r="L54" i="60"/>
  <c r="K54" i="60"/>
  <c r="H54" i="60"/>
  <c r="G54" i="60"/>
  <c r="Z53" i="60"/>
  <c r="Y53" i="60"/>
  <c r="X53" i="60"/>
  <c r="W53" i="60"/>
  <c r="V53" i="60"/>
  <c r="U53" i="60"/>
  <c r="T53" i="60"/>
  <c r="S53" i="60"/>
  <c r="R53" i="60"/>
  <c r="Q53" i="60"/>
  <c r="P53" i="60"/>
  <c r="N53" i="60"/>
  <c r="M53" i="60"/>
  <c r="Z52" i="60"/>
  <c r="Y52" i="60"/>
  <c r="V52" i="60"/>
  <c r="U52" i="60"/>
  <c r="R52" i="60"/>
  <c r="Q52" i="60"/>
  <c r="P52" i="60"/>
  <c r="L52" i="60"/>
  <c r="K52" i="60"/>
  <c r="H52" i="60"/>
  <c r="G52" i="60"/>
  <c r="Z50" i="60"/>
  <c r="Z56" i="60" s="1"/>
  <c r="Y50" i="60"/>
  <c r="Y55" i="60" s="1"/>
  <c r="X50" i="60"/>
  <c r="X56" i="60" s="1"/>
  <c r="W50" i="60"/>
  <c r="W55" i="60" s="1"/>
  <c r="V50" i="60"/>
  <c r="V56" i="60" s="1"/>
  <c r="U50" i="60"/>
  <c r="U55" i="60" s="1"/>
  <c r="T50" i="60"/>
  <c r="T56" i="60" s="1"/>
  <c r="S50" i="60"/>
  <c r="R50" i="60"/>
  <c r="Q50" i="60"/>
  <c r="P50" i="60"/>
  <c r="N50" i="60"/>
  <c r="M50" i="60"/>
  <c r="L50" i="60"/>
  <c r="K50" i="60"/>
  <c r="J50" i="60"/>
  <c r="I50" i="60"/>
  <c r="H50" i="60"/>
  <c r="G50" i="60"/>
  <c r="Z45" i="60"/>
  <c r="V45" i="60"/>
  <c r="U44" i="60"/>
  <c r="Z43" i="60"/>
  <c r="Y43" i="60"/>
  <c r="V43" i="60"/>
  <c r="U43" i="60"/>
  <c r="R43" i="60"/>
  <c r="Q43" i="60"/>
  <c r="P43" i="60"/>
  <c r="L43" i="60"/>
  <c r="K43" i="60"/>
  <c r="H43" i="60"/>
  <c r="G43" i="60"/>
  <c r="Z42" i="60"/>
  <c r="Y42" i="60"/>
  <c r="X42" i="60"/>
  <c r="W42" i="60"/>
  <c r="V42" i="60"/>
  <c r="U42" i="60"/>
  <c r="T42" i="60"/>
  <c r="S42" i="60"/>
  <c r="R42" i="60"/>
  <c r="Q42" i="60"/>
  <c r="P42" i="60"/>
  <c r="M42" i="60"/>
  <c r="Z41" i="60"/>
  <c r="Y41" i="60"/>
  <c r="V41" i="60"/>
  <c r="U41" i="60"/>
  <c r="R41" i="60"/>
  <c r="Q41" i="60"/>
  <c r="P41" i="60"/>
  <c r="L41" i="60"/>
  <c r="K41" i="60"/>
  <c r="H41" i="60"/>
  <c r="G41" i="60"/>
  <c r="Z39" i="60"/>
  <c r="Z44" i="60" s="1"/>
  <c r="Y39" i="60"/>
  <c r="Y45" i="60" s="1"/>
  <c r="X39" i="60"/>
  <c r="X44" i="60" s="1"/>
  <c r="W39" i="60"/>
  <c r="W45" i="60" s="1"/>
  <c r="V39" i="60"/>
  <c r="V44" i="60" s="1"/>
  <c r="U39" i="60"/>
  <c r="U45" i="60" s="1"/>
  <c r="T39" i="60"/>
  <c r="S39" i="60"/>
  <c r="R39" i="60"/>
  <c r="Q39" i="60"/>
  <c r="P39" i="60"/>
  <c r="N39" i="60"/>
  <c r="M39" i="60"/>
  <c r="L39" i="60"/>
  <c r="K39" i="60"/>
  <c r="J39" i="60"/>
  <c r="I39" i="60"/>
  <c r="H39" i="60"/>
  <c r="G39" i="60"/>
  <c r="W34" i="60"/>
  <c r="Y33" i="60"/>
  <c r="T33" i="60"/>
  <c r="Z32" i="60"/>
  <c r="Y32" i="60"/>
  <c r="V32" i="60"/>
  <c r="U32" i="60"/>
  <c r="R32" i="60"/>
  <c r="Q32" i="60"/>
  <c r="P32" i="60"/>
  <c r="L32" i="60"/>
  <c r="K32" i="60"/>
  <c r="H32" i="60"/>
  <c r="G32" i="60"/>
  <c r="Z31" i="60"/>
  <c r="Y31" i="60"/>
  <c r="X31" i="60"/>
  <c r="W31" i="60"/>
  <c r="V31" i="60"/>
  <c r="U31" i="60"/>
  <c r="T31" i="60"/>
  <c r="S31" i="60"/>
  <c r="R31" i="60"/>
  <c r="Q31" i="60"/>
  <c r="P31" i="60"/>
  <c r="N31" i="60"/>
  <c r="M31" i="60"/>
  <c r="L31" i="60"/>
  <c r="Z30" i="60"/>
  <c r="Y30" i="60"/>
  <c r="V30" i="60"/>
  <c r="U30" i="60"/>
  <c r="R30" i="60"/>
  <c r="Q30" i="60"/>
  <c r="P30" i="60"/>
  <c r="L30" i="60"/>
  <c r="K30" i="60"/>
  <c r="H30" i="60"/>
  <c r="G30" i="60"/>
  <c r="Z28" i="60"/>
  <c r="Y28" i="60"/>
  <c r="Y34" i="60" s="1"/>
  <c r="X28" i="60"/>
  <c r="X34" i="60" s="1"/>
  <c r="W28" i="60"/>
  <c r="W33" i="60" s="1"/>
  <c r="V28" i="60"/>
  <c r="U28" i="60"/>
  <c r="U34" i="60" s="1"/>
  <c r="T28" i="60"/>
  <c r="T34" i="60" s="1"/>
  <c r="S28" i="60"/>
  <c r="R28" i="60"/>
  <c r="Q28" i="60"/>
  <c r="P28" i="60"/>
  <c r="N28" i="60"/>
  <c r="M28" i="60"/>
  <c r="L28" i="60"/>
  <c r="K28" i="60"/>
  <c r="J28" i="60"/>
  <c r="I28" i="60"/>
  <c r="H28" i="60"/>
  <c r="G28" i="60"/>
  <c r="X23" i="60"/>
  <c r="X177" i="60" s="1"/>
  <c r="W23" i="60"/>
  <c r="W177" i="60" s="1"/>
  <c r="T23" i="60"/>
  <c r="T177" i="60" s="1"/>
  <c r="V22" i="60"/>
  <c r="V176" i="60" s="1"/>
  <c r="Z21" i="60"/>
  <c r="Z175" i="60" s="1"/>
  <c r="Y21" i="60"/>
  <c r="Y175" i="60" s="1"/>
  <c r="V21" i="60"/>
  <c r="V175" i="60" s="1"/>
  <c r="U21" i="60"/>
  <c r="U175" i="60" s="1"/>
  <c r="R21" i="60"/>
  <c r="Q21" i="60"/>
  <c r="P21" i="60"/>
  <c r="L21" i="60"/>
  <c r="K21" i="60"/>
  <c r="H21" i="60"/>
  <c r="G21" i="60"/>
  <c r="Z20" i="60"/>
  <c r="Z174" i="60" s="1"/>
  <c r="Y20" i="60"/>
  <c r="Y174" i="60" s="1"/>
  <c r="X20" i="60"/>
  <c r="X174" i="60" s="1"/>
  <c r="W20" i="60"/>
  <c r="W174" i="60" s="1"/>
  <c r="V20" i="60"/>
  <c r="V174" i="60" s="1"/>
  <c r="U20" i="60"/>
  <c r="U174" i="60" s="1"/>
  <c r="T20" i="60"/>
  <c r="T174" i="60" s="1"/>
  <c r="S20" i="60"/>
  <c r="R20" i="60"/>
  <c r="Q20" i="60"/>
  <c r="P20" i="60"/>
  <c r="N20" i="60"/>
  <c r="M20" i="60"/>
  <c r="L20" i="60"/>
  <c r="Z19" i="60"/>
  <c r="Y19" i="60"/>
  <c r="V19" i="60"/>
  <c r="V25" i="60" s="1"/>
  <c r="V179" i="60" s="1"/>
  <c r="U19" i="60"/>
  <c r="R19" i="60"/>
  <c r="Q19" i="60"/>
  <c r="P19" i="60"/>
  <c r="L19" i="60"/>
  <c r="K19" i="60"/>
  <c r="H19" i="60"/>
  <c r="G19" i="60"/>
  <c r="Z17" i="60"/>
  <c r="Y17" i="60"/>
  <c r="X17" i="60"/>
  <c r="X22" i="60" s="1"/>
  <c r="X176" i="60" s="1"/>
  <c r="W17" i="60"/>
  <c r="W171" i="60" s="1"/>
  <c r="V17" i="60"/>
  <c r="U17" i="60"/>
  <c r="T17" i="60"/>
  <c r="T171" i="60" s="1"/>
  <c r="S17" i="60"/>
  <c r="R17" i="60"/>
  <c r="Q17" i="60"/>
  <c r="P17" i="60"/>
  <c r="N17" i="60"/>
  <c r="M17" i="60"/>
  <c r="L17" i="60"/>
  <c r="K17" i="60"/>
  <c r="J17" i="60"/>
  <c r="I17" i="60"/>
  <c r="H17" i="60"/>
  <c r="G17" i="60"/>
  <c r="J174" i="59"/>
  <c r="I174" i="59"/>
  <c r="H174" i="59"/>
  <c r="G174" i="59"/>
  <c r="Z172" i="59"/>
  <c r="Y172" i="59"/>
  <c r="X172" i="59"/>
  <c r="W172" i="59"/>
  <c r="V172" i="59"/>
  <c r="U172" i="59"/>
  <c r="T172" i="59"/>
  <c r="S172" i="59"/>
  <c r="R172" i="59"/>
  <c r="Q172" i="59"/>
  <c r="P172" i="59"/>
  <c r="N172" i="59"/>
  <c r="M172" i="59"/>
  <c r="L172" i="59"/>
  <c r="K172" i="59"/>
  <c r="J172" i="59"/>
  <c r="I172" i="59"/>
  <c r="H172" i="59"/>
  <c r="G172" i="59"/>
  <c r="Z171" i="59"/>
  <c r="V171" i="59"/>
  <c r="Z170" i="59"/>
  <c r="Y170" i="59"/>
  <c r="X170" i="59"/>
  <c r="W170" i="59"/>
  <c r="V170" i="59"/>
  <c r="U170" i="59"/>
  <c r="T170" i="59"/>
  <c r="S170" i="59"/>
  <c r="R170" i="59"/>
  <c r="Q170" i="59"/>
  <c r="P170" i="59"/>
  <c r="N170" i="59"/>
  <c r="M170" i="59"/>
  <c r="W14" i="45" s="1"/>
  <c r="L170" i="59"/>
  <c r="K170" i="59"/>
  <c r="J170" i="59"/>
  <c r="I170" i="59"/>
  <c r="H170" i="59"/>
  <c r="G170" i="59"/>
  <c r="Z169" i="59"/>
  <c r="Y169" i="59"/>
  <c r="X169" i="59"/>
  <c r="W169" i="59"/>
  <c r="V169" i="59"/>
  <c r="U169" i="59"/>
  <c r="T169" i="59"/>
  <c r="S169" i="59"/>
  <c r="R169" i="59"/>
  <c r="Q169" i="59"/>
  <c r="P169" i="59"/>
  <c r="N169" i="59"/>
  <c r="M169" i="59"/>
  <c r="W13" i="45" s="1"/>
  <c r="L169" i="59"/>
  <c r="V13" i="45" s="1"/>
  <c r="K169" i="59"/>
  <c r="J169" i="59"/>
  <c r="I169" i="59"/>
  <c r="H169" i="59"/>
  <c r="G169" i="59"/>
  <c r="Z166" i="59"/>
  <c r="W166" i="59"/>
  <c r="V166" i="59"/>
  <c r="Y165" i="59"/>
  <c r="X165" i="59"/>
  <c r="V165" i="59"/>
  <c r="Z164" i="59"/>
  <c r="Y164" i="59"/>
  <c r="V164" i="59"/>
  <c r="U164" i="59"/>
  <c r="R164" i="59"/>
  <c r="Q164" i="59"/>
  <c r="P164" i="59"/>
  <c r="L164" i="59"/>
  <c r="K164" i="59"/>
  <c r="H164" i="59"/>
  <c r="G164" i="59"/>
  <c r="Z163" i="59"/>
  <c r="Y163" i="59"/>
  <c r="X163" i="59"/>
  <c r="W163" i="59"/>
  <c r="V163" i="59"/>
  <c r="U163" i="59"/>
  <c r="T163" i="59"/>
  <c r="S163" i="59"/>
  <c r="R163" i="59"/>
  <c r="Q163" i="59"/>
  <c r="P163" i="59"/>
  <c r="M163" i="59"/>
  <c r="Z162" i="59"/>
  <c r="Y162" i="59"/>
  <c r="V162" i="59"/>
  <c r="U162" i="59"/>
  <c r="R162" i="59"/>
  <c r="Q162" i="59"/>
  <c r="P162" i="59"/>
  <c r="L162" i="59"/>
  <c r="K162" i="59"/>
  <c r="H162" i="59"/>
  <c r="G162" i="59"/>
  <c r="Z160" i="59"/>
  <c r="Z165" i="59" s="1"/>
  <c r="Y160" i="59"/>
  <c r="Y166" i="59" s="1"/>
  <c r="X160" i="59"/>
  <c r="X166" i="59" s="1"/>
  <c r="W160" i="59"/>
  <c r="W165" i="59" s="1"/>
  <c r="V160" i="59"/>
  <c r="U160" i="59"/>
  <c r="U165" i="59" s="1"/>
  <c r="T160" i="59"/>
  <c r="T166" i="59" s="1"/>
  <c r="S160" i="59"/>
  <c r="R160" i="59"/>
  <c r="Q160" i="59"/>
  <c r="P160" i="59"/>
  <c r="N160" i="59"/>
  <c r="M160" i="59"/>
  <c r="L160" i="59"/>
  <c r="K160" i="59"/>
  <c r="J160" i="59"/>
  <c r="I160" i="59"/>
  <c r="H160" i="59"/>
  <c r="G160" i="59"/>
  <c r="Z155" i="59"/>
  <c r="X155" i="59"/>
  <c r="W155" i="59"/>
  <c r="V155" i="59"/>
  <c r="T155" i="59"/>
  <c r="Z154" i="59"/>
  <c r="Z153" i="59"/>
  <c r="Y153" i="59"/>
  <c r="V153" i="59"/>
  <c r="U153" i="59"/>
  <c r="R153" i="59"/>
  <c r="Q153" i="59"/>
  <c r="P153" i="59"/>
  <c r="L153" i="59"/>
  <c r="K153" i="59"/>
  <c r="H153" i="59"/>
  <c r="G153" i="59"/>
  <c r="Z152" i="59"/>
  <c r="Y152" i="59"/>
  <c r="X152" i="59"/>
  <c r="W152" i="59"/>
  <c r="V152" i="59"/>
  <c r="U152" i="59"/>
  <c r="T152" i="59"/>
  <c r="S152" i="59"/>
  <c r="R152" i="59"/>
  <c r="Q152" i="59"/>
  <c r="P152" i="59"/>
  <c r="N152" i="59"/>
  <c r="M152" i="59"/>
  <c r="Z151" i="59"/>
  <c r="Y151" i="59"/>
  <c r="Y157" i="59" s="1"/>
  <c r="V151" i="59"/>
  <c r="U151" i="59"/>
  <c r="U157" i="59" s="1"/>
  <c r="R151" i="59"/>
  <c r="Q151" i="59"/>
  <c r="P151" i="59"/>
  <c r="L151" i="59"/>
  <c r="K151" i="59"/>
  <c r="H151" i="59"/>
  <c r="G151" i="59"/>
  <c r="Z149" i="59"/>
  <c r="Y149" i="59"/>
  <c r="Y155" i="59" s="1"/>
  <c r="X149" i="59"/>
  <c r="X154" i="59" s="1"/>
  <c r="W149" i="59"/>
  <c r="W154" i="59" s="1"/>
  <c r="V149" i="59"/>
  <c r="V154" i="59" s="1"/>
  <c r="U149" i="59"/>
  <c r="U155" i="59" s="1"/>
  <c r="T149" i="59"/>
  <c r="T154" i="59" s="1"/>
  <c r="S149" i="59"/>
  <c r="R149" i="59"/>
  <c r="Q149" i="59"/>
  <c r="P149" i="59"/>
  <c r="N149" i="59"/>
  <c r="M149" i="59"/>
  <c r="L149" i="59"/>
  <c r="K149" i="59"/>
  <c r="J149" i="59"/>
  <c r="I149" i="59"/>
  <c r="H149" i="59"/>
  <c r="G149" i="59"/>
  <c r="Y144" i="59"/>
  <c r="X144" i="59"/>
  <c r="W144" i="59"/>
  <c r="U144" i="59"/>
  <c r="Z143" i="59"/>
  <c r="T143" i="59"/>
  <c r="Z142" i="59"/>
  <c r="Y142" i="59"/>
  <c r="V142" i="59"/>
  <c r="U142" i="59"/>
  <c r="R142" i="59"/>
  <c r="Q142" i="59"/>
  <c r="P142" i="59"/>
  <c r="L142" i="59"/>
  <c r="K142" i="59"/>
  <c r="H142" i="59"/>
  <c r="G142" i="59"/>
  <c r="Z141" i="59"/>
  <c r="Y141" i="59"/>
  <c r="X141" i="59"/>
  <c r="W141" i="59"/>
  <c r="V141" i="59"/>
  <c r="U141" i="59"/>
  <c r="T141" i="59"/>
  <c r="S141" i="59"/>
  <c r="R141" i="59"/>
  <c r="Q141" i="59"/>
  <c r="P141" i="59"/>
  <c r="M141" i="59"/>
  <c r="L141" i="59"/>
  <c r="Z140" i="59"/>
  <c r="Z146" i="59" s="1"/>
  <c r="Y140" i="59"/>
  <c r="Y146" i="59" s="1"/>
  <c r="V140" i="59"/>
  <c r="V146" i="59" s="1"/>
  <c r="U140" i="59"/>
  <c r="U146" i="59" s="1"/>
  <c r="R140" i="59"/>
  <c r="Q140" i="59"/>
  <c r="P140" i="59"/>
  <c r="L140" i="59"/>
  <c r="K140" i="59"/>
  <c r="H140" i="59"/>
  <c r="G140" i="59"/>
  <c r="Z138" i="59"/>
  <c r="Z144" i="59" s="1"/>
  <c r="Y138" i="59"/>
  <c r="Y143" i="59" s="1"/>
  <c r="X138" i="59"/>
  <c r="X143" i="59" s="1"/>
  <c r="W138" i="59"/>
  <c r="W143" i="59" s="1"/>
  <c r="V138" i="59"/>
  <c r="V144" i="59" s="1"/>
  <c r="U138" i="59"/>
  <c r="U143" i="59" s="1"/>
  <c r="T138" i="59"/>
  <c r="T144" i="59" s="1"/>
  <c r="S138" i="59"/>
  <c r="R138" i="59"/>
  <c r="Q138" i="59"/>
  <c r="P138" i="59"/>
  <c r="N138" i="59"/>
  <c r="M138" i="59"/>
  <c r="L138" i="59"/>
  <c r="K138" i="59"/>
  <c r="J138" i="59"/>
  <c r="I138" i="59"/>
  <c r="H138" i="59"/>
  <c r="G138" i="59"/>
  <c r="Z133" i="59"/>
  <c r="X133" i="59"/>
  <c r="V133" i="59"/>
  <c r="T133" i="59"/>
  <c r="W132" i="59"/>
  <c r="U132" i="59"/>
  <c r="Z131" i="59"/>
  <c r="Y131" i="59"/>
  <c r="V131" i="59"/>
  <c r="U131" i="59"/>
  <c r="R131" i="59"/>
  <c r="Q131" i="59"/>
  <c r="P131" i="59"/>
  <c r="L131" i="59"/>
  <c r="K131" i="59"/>
  <c r="H131" i="59"/>
  <c r="G131" i="59"/>
  <c r="Z130" i="59"/>
  <c r="Y130" i="59"/>
  <c r="X130" i="59"/>
  <c r="W130" i="59"/>
  <c r="V130" i="59"/>
  <c r="U130" i="59"/>
  <c r="T130" i="59"/>
  <c r="S130" i="59"/>
  <c r="R130" i="59"/>
  <c r="Q130" i="59"/>
  <c r="P130" i="59"/>
  <c r="N130" i="59"/>
  <c r="M130" i="59"/>
  <c r="Z129" i="59"/>
  <c r="Y129" i="59"/>
  <c r="X129" i="59"/>
  <c r="V129" i="59"/>
  <c r="V135" i="59" s="1"/>
  <c r="U129" i="59"/>
  <c r="U135" i="59" s="1"/>
  <c r="R129" i="59"/>
  <c r="Q129" i="59"/>
  <c r="P129" i="59"/>
  <c r="L129" i="59"/>
  <c r="K129" i="59"/>
  <c r="H129" i="59"/>
  <c r="G129" i="59"/>
  <c r="Z127" i="59"/>
  <c r="Z132" i="59" s="1"/>
  <c r="Y127" i="59"/>
  <c r="Y132" i="59" s="1"/>
  <c r="X127" i="59"/>
  <c r="X132" i="59" s="1"/>
  <c r="W127" i="59"/>
  <c r="W133" i="59" s="1"/>
  <c r="V127" i="59"/>
  <c r="V132" i="59" s="1"/>
  <c r="U127" i="59"/>
  <c r="U133" i="59" s="1"/>
  <c r="T127" i="59"/>
  <c r="T132" i="59" s="1"/>
  <c r="S127" i="59"/>
  <c r="R127" i="59"/>
  <c r="Q127" i="59"/>
  <c r="P127" i="59"/>
  <c r="N127" i="59"/>
  <c r="M127" i="59"/>
  <c r="L127" i="59"/>
  <c r="K127" i="59"/>
  <c r="J127" i="59"/>
  <c r="I127" i="59"/>
  <c r="H127" i="59"/>
  <c r="G127" i="59"/>
  <c r="Y122" i="59"/>
  <c r="W122" i="59"/>
  <c r="Z121" i="59"/>
  <c r="U121" i="59"/>
  <c r="T121" i="59"/>
  <c r="Z120" i="59"/>
  <c r="Y120" i="59"/>
  <c r="X120" i="59"/>
  <c r="V120" i="59"/>
  <c r="U120" i="59"/>
  <c r="R120" i="59"/>
  <c r="Q120" i="59"/>
  <c r="P120" i="59"/>
  <c r="L120" i="59"/>
  <c r="K120" i="59"/>
  <c r="H120" i="59"/>
  <c r="G120" i="59"/>
  <c r="Z119" i="59"/>
  <c r="Y119" i="59"/>
  <c r="X119" i="59"/>
  <c r="W119" i="59"/>
  <c r="V119" i="59"/>
  <c r="U119" i="59"/>
  <c r="T119" i="59"/>
  <c r="S119" i="59"/>
  <c r="R119" i="59"/>
  <c r="Q119" i="59"/>
  <c r="P119" i="59"/>
  <c r="M119" i="59"/>
  <c r="L119" i="59"/>
  <c r="Z118" i="59"/>
  <c r="Z124" i="59" s="1"/>
  <c r="Y118" i="59"/>
  <c r="V118" i="59"/>
  <c r="V124" i="59" s="1"/>
  <c r="U118" i="59"/>
  <c r="R118" i="59"/>
  <c r="Q118" i="59"/>
  <c r="P118" i="59"/>
  <c r="L118" i="59"/>
  <c r="K118" i="59"/>
  <c r="H118" i="59"/>
  <c r="G118" i="59"/>
  <c r="Z116" i="59"/>
  <c r="Z122" i="59" s="1"/>
  <c r="Y116" i="59"/>
  <c r="Y121" i="59" s="1"/>
  <c r="X116" i="59"/>
  <c r="X122" i="59" s="1"/>
  <c r="W116" i="59"/>
  <c r="W121" i="59" s="1"/>
  <c r="V116" i="59"/>
  <c r="V122" i="59" s="1"/>
  <c r="U116" i="59"/>
  <c r="U122" i="59" s="1"/>
  <c r="T116" i="59"/>
  <c r="T122" i="59" s="1"/>
  <c r="S116" i="59"/>
  <c r="R116" i="59"/>
  <c r="R121" i="59" s="1"/>
  <c r="Q116" i="59"/>
  <c r="P116" i="59"/>
  <c r="N116" i="59"/>
  <c r="M116" i="59"/>
  <c r="L116" i="59"/>
  <c r="K116" i="59"/>
  <c r="J116" i="59"/>
  <c r="I116" i="59"/>
  <c r="H116" i="59"/>
  <c r="G116" i="59"/>
  <c r="X111" i="59"/>
  <c r="T111" i="59"/>
  <c r="W110" i="59"/>
  <c r="Z109" i="59"/>
  <c r="Y109" i="59"/>
  <c r="V109" i="59"/>
  <c r="U109" i="59"/>
  <c r="T109" i="59"/>
  <c r="R109" i="59"/>
  <c r="Q109" i="59"/>
  <c r="P109" i="59"/>
  <c r="L109" i="59"/>
  <c r="K109" i="59"/>
  <c r="H109" i="59"/>
  <c r="G109" i="59"/>
  <c r="Z108" i="59"/>
  <c r="Y108" i="59"/>
  <c r="X108" i="59"/>
  <c r="W108" i="59"/>
  <c r="V108" i="59"/>
  <c r="U108" i="59"/>
  <c r="T108" i="59"/>
  <c r="S108" i="59"/>
  <c r="R108" i="59"/>
  <c r="Q108" i="59"/>
  <c r="P108" i="59"/>
  <c r="N108" i="59"/>
  <c r="M108" i="59"/>
  <c r="Z107" i="59"/>
  <c r="Y107" i="59"/>
  <c r="Y113" i="59" s="1"/>
  <c r="V107" i="59"/>
  <c r="U107" i="59"/>
  <c r="U113" i="59" s="1"/>
  <c r="R107" i="59"/>
  <c r="Q107" i="59"/>
  <c r="P107" i="59"/>
  <c r="L107" i="59"/>
  <c r="K107" i="59"/>
  <c r="H107" i="59"/>
  <c r="G107" i="59"/>
  <c r="Z105" i="59"/>
  <c r="Z110" i="59" s="1"/>
  <c r="Y105" i="59"/>
  <c r="Y111" i="59" s="1"/>
  <c r="X105" i="59"/>
  <c r="X110" i="59" s="1"/>
  <c r="W105" i="59"/>
  <c r="W111" i="59" s="1"/>
  <c r="V105" i="59"/>
  <c r="V111" i="59" s="1"/>
  <c r="U105" i="59"/>
  <c r="U111" i="59" s="1"/>
  <c r="T105" i="59"/>
  <c r="T110" i="59" s="1"/>
  <c r="S105" i="59"/>
  <c r="R105" i="59"/>
  <c r="Q105" i="59"/>
  <c r="P105" i="59"/>
  <c r="N105" i="59"/>
  <c r="M105" i="59"/>
  <c r="L105" i="59"/>
  <c r="K105" i="59"/>
  <c r="J105" i="59"/>
  <c r="I105" i="59"/>
  <c r="H105" i="59"/>
  <c r="G105" i="59"/>
  <c r="Y100" i="59"/>
  <c r="U100" i="59"/>
  <c r="T100" i="59"/>
  <c r="X99" i="59"/>
  <c r="Z98" i="59"/>
  <c r="Y98" i="59"/>
  <c r="V98" i="59"/>
  <c r="U98" i="59"/>
  <c r="R98" i="59"/>
  <c r="Q98" i="59"/>
  <c r="P98" i="59"/>
  <c r="L98" i="59"/>
  <c r="K98" i="59"/>
  <c r="H98" i="59"/>
  <c r="G98" i="59"/>
  <c r="Z97" i="59"/>
  <c r="Y97" i="59"/>
  <c r="X97" i="59"/>
  <c r="W97" i="59"/>
  <c r="V97" i="59"/>
  <c r="U97" i="59"/>
  <c r="T97" i="59"/>
  <c r="S97" i="59"/>
  <c r="R97" i="59"/>
  <c r="Q97" i="59"/>
  <c r="P97" i="59"/>
  <c r="N97" i="59"/>
  <c r="M97" i="59"/>
  <c r="Z96" i="59"/>
  <c r="Z102" i="59" s="1"/>
  <c r="Y96" i="59"/>
  <c r="V96" i="59"/>
  <c r="V102" i="59" s="1"/>
  <c r="U96" i="59"/>
  <c r="R96" i="59"/>
  <c r="Q96" i="59"/>
  <c r="P96" i="59"/>
  <c r="L96" i="59"/>
  <c r="K96" i="59"/>
  <c r="H96" i="59"/>
  <c r="G96" i="59"/>
  <c r="G99" i="59" s="1"/>
  <c r="Z94" i="59"/>
  <c r="Z100" i="59" s="1"/>
  <c r="Y94" i="59"/>
  <c r="Y99" i="59" s="1"/>
  <c r="X94" i="59"/>
  <c r="X100" i="59" s="1"/>
  <c r="W94" i="59"/>
  <c r="W100" i="59" s="1"/>
  <c r="V94" i="59"/>
  <c r="V100" i="59" s="1"/>
  <c r="U94" i="59"/>
  <c r="U99" i="59" s="1"/>
  <c r="T94" i="59"/>
  <c r="T99" i="59" s="1"/>
  <c r="S94" i="59"/>
  <c r="R94" i="59"/>
  <c r="Q94" i="59"/>
  <c r="P94" i="59"/>
  <c r="N94" i="59"/>
  <c r="M94" i="59"/>
  <c r="L94" i="59"/>
  <c r="K94" i="59"/>
  <c r="J94" i="59"/>
  <c r="I94" i="59"/>
  <c r="H94" i="59"/>
  <c r="G94" i="59"/>
  <c r="Z89" i="59"/>
  <c r="Y89" i="59"/>
  <c r="V89" i="59"/>
  <c r="U89" i="59"/>
  <c r="Y88" i="59"/>
  <c r="X88" i="59"/>
  <c r="T88" i="59"/>
  <c r="Z87" i="59"/>
  <c r="Y87" i="59"/>
  <c r="V87" i="59"/>
  <c r="U87" i="59"/>
  <c r="T87" i="59"/>
  <c r="R87" i="59"/>
  <c r="Q87" i="59"/>
  <c r="P87" i="59"/>
  <c r="L87" i="59"/>
  <c r="K87" i="59"/>
  <c r="H87" i="59"/>
  <c r="G87" i="59"/>
  <c r="Z86" i="59"/>
  <c r="Y86" i="59"/>
  <c r="X86" i="59"/>
  <c r="W86" i="59"/>
  <c r="V86" i="59"/>
  <c r="U86" i="59"/>
  <c r="T86" i="59"/>
  <c r="S86" i="59"/>
  <c r="R86" i="59"/>
  <c r="Q86" i="59"/>
  <c r="P86" i="59"/>
  <c r="M86" i="59"/>
  <c r="Z85" i="59"/>
  <c r="Y85" i="59"/>
  <c r="Y91" i="59" s="1"/>
  <c r="V85" i="59"/>
  <c r="U85" i="59"/>
  <c r="T85" i="59"/>
  <c r="R85" i="59"/>
  <c r="Q85" i="59"/>
  <c r="P85" i="59"/>
  <c r="L85" i="59"/>
  <c r="K85" i="59"/>
  <c r="H85" i="59"/>
  <c r="G85" i="59"/>
  <c r="Z83" i="59"/>
  <c r="Z88" i="59" s="1"/>
  <c r="Y83" i="59"/>
  <c r="X83" i="59"/>
  <c r="X89" i="59" s="1"/>
  <c r="W83" i="59"/>
  <c r="V83" i="59"/>
  <c r="V88" i="59" s="1"/>
  <c r="U83" i="59"/>
  <c r="U88" i="59" s="1"/>
  <c r="T83" i="59"/>
  <c r="T89" i="59" s="1"/>
  <c r="S83" i="59"/>
  <c r="R83" i="59"/>
  <c r="R88" i="59" s="1"/>
  <c r="Q83" i="59"/>
  <c r="P83" i="59"/>
  <c r="N83" i="59"/>
  <c r="M83" i="59"/>
  <c r="L83" i="59"/>
  <c r="K83" i="59"/>
  <c r="J83" i="59"/>
  <c r="I83" i="59"/>
  <c r="H83" i="59"/>
  <c r="G83" i="59"/>
  <c r="Z78" i="59"/>
  <c r="W78" i="59"/>
  <c r="V78" i="59"/>
  <c r="Y77" i="59"/>
  <c r="V77" i="59"/>
  <c r="Z76" i="59"/>
  <c r="Y76" i="59"/>
  <c r="V76" i="59"/>
  <c r="U76" i="59"/>
  <c r="R76" i="59"/>
  <c r="Q76" i="59"/>
  <c r="P76" i="59"/>
  <c r="L76" i="59"/>
  <c r="K76" i="59"/>
  <c r="H76" i="59"/>
  <c r="G76" i="59"/>
  <c r="Z75" i="59"/>
  <c r="Y75" i="59"/>
  <c r="X75" i="59"/>
  <c r="W75" i="59"/>
  <c r="V75" i="59"/>
  <c r="U75" i="59"/>
  <c r="T75" i="59"/>
  <c r="S75" i="59"/>
  <c r="R75" i="59"/>
  <c r="Q75" i="59"/>
  <c r="P75" i="59"/>
  <c r="N75" i="59"/>
  <c r="M75" i="59"/>
  <c r="L75" i="59"/>
  <c r="Z74" i="59"/>
  <c r="Y74" i="59"/>
  <c r="V74" i="59"/>
  <c r="U74" i="59"/>
  <c r="R74" i="59"/>
  <c r="Q74" i="59"/>
  <c r="P74" i="59"/>
  <c r="L74" i="59"/>
  <c r="K74" i="59"/>
  <c r="H74" i="59"/>
  <c r="G74" i="59"/>
  <c r="Z72" i="59"/>
  <c r="Z77" i="59" s="1"/>
  <c r="Y72" i="59"/>
  <c r="Y78" i="59" s="1"/>
  <c r="X72" i="59"/>
  <c r="W72" i="59"/>
  <c r="W77" i="59" s="1"/>
  <c r="V72" i="59"/>
  <c r="U72" i="59"/>
  <c r="U77" i="59" s="1"/>
  <c r="T72" i="59"/>
  <c r="S72" i="59"/>
  <c r="R72" i="59"/>
  <c r="Q72" i="59"/>
  <c r="P72" i="59"/>
  <c r="N72" i="59"/>
  <c r="M72" i="59"/>
  <c r="L72" i="59"/>
  <c r="K72" i="59"/>
  <c r="J72" i="59"/>
  <c r="I72" i="59"/>
  <c r="H72" i="59"/>
  <c r="G72" i="59"/>
  <c r="Z67" i="59"/>
  <c r="X67" i="59"/>
  <c r="W67" i="59"/>
  <c r="V67" i="59"/>
  <c r="T67" i="59"/>
  <c r="Z66" i="59"/>
  <c r="Y66" i="59"/>
  <c r="Z65" i="59"/>
  <c r="Y65" i="59"/>
  <c r="V65" i="59"/>
  <c r="U65" i="59"/>
  <c r="R65" i="59"/>
  <c r="Q65" i="59"/>
  <c r="P65" i="59"/>
  <c r="L65" i="59"/>
  <c r="K65" i="59"/>
  <c r="H65" i="59"/>
  <c r="G65" i="59"/>
  <c r="Z64" i="59"/>
  <c r="Y64" i="59"/>
  <c r="X64" i="59"/>
  <c r="W64" i="59"/>
  <c r="V64" i="59"/>
  <c r="U64" i="59"/>
  <c r="T64" i="59"/>
  <c r="S64" i="59"/>
  <c r="R64" i="59"/>
  <c r="Q64" i="59"/>
  <c r="P64" i="59"/>
  <c r="M64" i="59"/>
  <c r="Z63" i="59"/>
  <c r="Y63" i="59"/>
  <c r="Y69" i="59" s="1"/>
  <c r="V63" i="59"/>
  <c r="U63" i="59"/>
  <c r="U69" i="59" s="1"/>
  <c r="R63" i="59"/>
  <c r="Q63" i="59"/>
  <c r="P63" i="59"/>
  <c r="L63" i="59"/>
  <c r="K63" i="59"/>
  <c r="H63" i="59"/>
  <c r="G63" i="59"/>
  <c r="Z61" i="59"/>
  <c r="Y61" i="59"/>
  <c r="Y67" i="59" s="1"/>
  <c r="X61" i="59"/>
  <c r="X66" i="59" s="1"/>
  <c r="W61" i="59"/>
  <c r="W66" i="59" s="1"/>
  <c r="V61" i="59"/>
  <c r="V66" i="59" s="1"/>
  <c r="U61" i="59"/>
  <c r="U67" i="59" s="1"/>
  <c r="T61" i="59"/>
  <c r="T66" i="59" s="1"/>
  <c r="S61" i="59"/>
  <c r="R61" i="59"/>
  <c r="Q61" i="59"/>
  <c r="P61" i="59"/>
  <c r="N61" i="59"/>
  <c r="M61" i="59"/>
  <c r="L61" i="59"/>
  <c r="K61" i="59"/>
  <c r="J61" i="59"/>
  <c r="I61" i="59"/>
  <c r="H61" i="59"/>
  <c r="G61" i="59"/>
  <c r="Z56" i="59"/>
  <c r="W56" i="59"/>
  <c r="U55" i="59"/>
  <c r="Z54" i="59"/>
  <c r="Y54" i="59"/>
  <c r="V54" i="59"/>
  <c r="U54" i="59"/>
  <c r="R54" i="59"/>
  <c r="Q54" i="59"/>
  <c r="P54" i="59"/>
  <c r="L54" i="59"/>
  <c r="K54" i="59"/>
  <c r="H54" i="59"/>
  <c r="G54" i="59"/>
  <c r="Z53" i="59"/>
  <c r="Y53" i="59"/>
  <c r="X53" i="59"/>
  <c r="W53" i="59"/>
  <c r="V53" i="59"/>
  <c r="U53" i="59"/>
  <c r="T53" i="59"/>
  <c r="S53" i="59"/>
  <c r="R53" i="59"/>
  <c r="Q53" i="59"/>
  <c r="P53" i="59"/>
  <c r="M53" i="59"/>
  <c r="L53" i="59"/>
  <c r="Z52" i="59"/>
  <c r="Y52" i="59"/>
  <c r="Y58" i="59" s="1"/>
  <c r="V52" i="59"/>
  <c r="U52" i="59"/>
  <c r="U58" i="59" s="1"/>
  <c r="R52" i="59"/>
  <c r="Q52" i="59"/>
  <c r="P52" i="59"/>
  <c r="L52" i="59"/>
  <c r="K52" i="59"/>
  <c r="H52" i="59"/>
  <c r="G52" i="59"/>
  <c r="Z50" i="59"/>
  <c r="Z55" i="59" s="1"/>
  <c r="Y50" i="59"/>
  <c r="X50" i="59"/>
  <c r="X55" i="59" s="1"/>
  <c r="W50" i="59"/>
  <c r="W55" i="59" s="1"/>
  <c r="V50" i="59"/>
  <c r="U50" i="59"/>
  <c r="U56" i="59" s="1"/>
  <c r="T50" i="59"/>
  <c r="T55" i="59" s="1"/>
  <c r="S50" i="59"/>
  <c r="R50" i="59"/>
  <c r="Q50" i="59"/>
  <c r="P50" i="59"/>
  <c r="N50" i="59"/>
  <c r="M50" i="59"/>
  <c r="L50" i="59"/>
  <c r="K50" i="59"/>
  <c r="J50" i="59"/>
  <c r="I50" i="59"/>
  <c r="H50" i="59"/>
  <c r="G50" i="59"/>
  <c r="X45" i="59"/>
  <c r="W45" i="59"/>
  <c r="T45" i="59"/>
  <c r="V44" i="59"/>
  <c r="Z43" i="59"/>
  <c r="Y43" i="59"/>
  <c r="V43" i="59"/>
  <c r="U43" i="59"/>
  <c r="R43" i="59"/>
  <c r="Q43" i="59"/>
  <c r="P43" i="59"/>
  <c r="L43" i="59"/>
  <c r="K43" i="59"/>
  <c r="H43" i="59"/>
  <c r="G43" i="59"/>
  <c r="Z42" i="59"/>
  <c r="Y42" i="59"/>
  <c r="X42" i="59"/>
  <c r="W42" i="59"/>
  <c r="V42" i="59"/>
  <c r="U42" i="59"/>
  <c r="T42" i="59"/>
  <c r="S42" i="59"/>
  <c r="R42" i="59"/>
  <c r="Q42" i="59"/>
  <c r="P42" i="59"/>
  <c r="N42" i="59"/>
  <c r="M42" i="59"/>
  <c r="Z41" i="59"/>
  <c r="Y41" i="59"/>
  <c r="Y47" i="59" s="1"/>
  <c r="V41" i="59"/>
  <c r="U41" i="59"/>
  <c r="U47" i="59" s="1"/>
  <c r="R41" i="59"/>
  <c r="Q41" i="59"/>
  <c r="P41" i="59"/>
  <c r="L41" i="59"/>
  <c r="K41" i="59"/>
  <c r="H41" i="59"/>
  <c r="G41" i="59"/>
  <c r="Z39" i="59"/>
  <c r="Y39" i="59"/>
  <c r="Y44" i="59" s="1"/>
  <c r="X39" i="59"/>
  <c r="X44" i="59" s="1"/>
  <c r="W39" i="59"/>
  <c r="W44" i="59" s="1"/>
  <c r="V39" i="59"/>
  <c r="V45" i="59" s="1"/>
  <c r="U39" i="59"/>
  <c r="U44" i="59" s="1"/>
  <c r="T39" i="59"/>
  <c r="T44" i="59" s="1"/>
  <c r="S39" i="59"/>
  <c r="R39" i="59"/>
  <c r="Q39" i="59"/>
  <c r="P39" i="59"/>
  <c r="N39" i="59"/>
  <c r="M39" i="59"/>
  <c r="L39" i="59"/>
  <c r="K39" i="59"/>
  <c r="J39" i="59"/>
  <c r="I39" i="59"/>
  <c r="H39" i="59"/>
  <c r="G39" i="59"/>
  <c r="Y34" i="59"/>
  <c r="U34" i="59"/>
  <c r="T34" i="59"/>
  <c r="W33" i="59"/>
  <c r="T33" i="59"/>
  <c r="Z32" i="59"/>
  <c r="Y32" i="59"/>
  <c r="V32" i="59"/>
  <c r="U32" i="59"/>
  <c r="R32" i="59"/>
  <c r="Q32" i="59"/>
  <c r="P32" i="59"/>
  <c r="L32" i="59"/>
  <c r="K32" i="59"/>
  <c r="H32" i="59"/>
  <c r="G32" i="59"/>
  <c r="Z31" i="59"/>
  <c r="Y31" i="59"/>
  <c r="X31" i="59"/>
  <c r="W31" i="59"/>
  <c r="V31" i="59"/>
  <c r="U31" i="59"/>
  <c r="T31" i="59"/>
  <c r="S31" i="59"/>
  <c r="R31" i="59"/>
  <c r="Q31" i="59"/>
  <c r="P31" i="59"/>
  <c r="M31" i="59"/>
  <c r="Z30" i="59"/>
  <c r="Z36" i="59" s="1"/>
  <c r="Y30" i="59"/>
  <c r="Y36" i="59" s="1"/>
  <c r="V30" i="59"/>
  <c r="V36" i="59" s="1"/>
  <c r="U30" i="59"/>
  <c r="R30" i="59"/>
  <c r="Q30" i="59"/>
  <c r="P30" i="59"/>
  <c r="L30" i="59"/>
  <c r="K30" i="59"/>
  <c r="H30" i="59"/>
  <c r="G30" i="59"/>
  <c r="Z28" i="59"/>
  <c r="Z33" i="59" s="1"/>
  <c r="Y28" i="59"/>
  <c r="Y33" i="59" s="1"/>
  <c r="X28" i="59"/>
  <c r="X34" i="59" s="1"/>
  <c r="W28" i="59"/>
  <c r="W34" i="59" s="1"/>
  <c r="V28" i="59"/>
  <c r="V33" i="59" s="1"/>
  <c r="U28" i="59"/>
  <c r="U33" i="59" s="1"/>
  <c r="T28" i="59"/>
  <c r="S28" i="59"/>
  <c r="R28" i="59"/>
  <c r="R33" i="59" s="1"/>
  <c r="Q28" i="59"/>
  <c r="P28" i="59"/>
  <c r="N28" i="59"/>
  <c r="M28" i="59"/>
  <c r="L28" i="59"/>
  <c r="K28" i="59"/>
  <c r="J28" i="59"/>
  <c r="I28" i="59"/>
  <c r="H28" i="59"/>
  <c r="G28" i="59"/>
  <c r="Z23" i="59"/>
  <c r="Z177" i="59" s="1"/>
  <c r="V23" i="59"/>
  <c r="V177" i="59" s="1"/>
  <c r="U22" i="59"/>
  <c r="U176" i="59" s="1"/>
  <c r="T22" i="59"/>
  <c r="T176" i="59" s="1"/>
  <c r="Z21" i="59"/>
  <c r="Z175" i="59" s="1"/>
  <c r="Y21" i="59"/>
  <c r="Y175" i="59" s="1"/>
  <c r="V21" i="59"/>
  <c r="V175" i="59" s="1"/>
  <c r="U21" i="59"/>
  <c r="U175" i="59" s="1"/>
  <c r="R21" i="59"/>
  <c r="Q21" i="59"/>
  <c r="P21" i="59"/>
  <c r="L21" i="59"/>
  <c r="K21" i="59"/>
  <c r="H21" i="59"/>
  <c r="G21" i="59"/>
  <c r="Z20" i="59"/>
  <c r="Z174" i="59" s="1"/>
  <c r="Y20" i="59"/>
  <c r="Y174" i="59" s="1"/>
  <c r="X20" i="59"/>
  <c r="X174" i="59" s="1"/>
  <c r="W20" i="59"/>
  <c r="W174" i="59" s="1"/>
  <c r="V20" i="59"/>
  <c r="V174" i="59" s="1"/>
  <c r="U20" i="59"/>
  <c r="U174" i="59" s="1"/>
  <c r="T20" i="59"/>
  <c r="T174" i="59" s="1"/>
  <c r="S20" i="59"/>
  <c r="R20" i="59"/>
  <c r="R174" i="59" s="1"/>
  <c r="Z18" i="45" s="1"/>
  <c r="Q20" i="59"/>
  <c r="Q174" i="59" s="1"/>
  <c r="Y18" i="45" s="1"/>
  <c r="P20" i="59"/>
  <c r="M20" i="59"/>
  <c r="Z19" i="59"/>
  <c r="Z25" i="59" s="1"/>
  <c r="Z179" i="59" s="1"/>
  <c r="Y19" i="59"/>
  <c r="V19" i="59"/>
  <c r="V25" i="59" s="1"/>
  <c r="V179" i="59" s="1"/>
  <c r="U19" i="59"/>
  <c r="U25" i="59" s="1"/>
  <c r="U179" i="59" s="1"/>
  <c r="R19" i="59"/>
  <c r="Q19" i="59"/>
  <c r="P19" i="59"/>
  <c r="L19" i="59"/>
  <c r="K19" i="59"/>
  <c r="H19" i="59"/>
  <c r="G19" i="59"/>
  <c r="Z17" i="59"/>
  <c r="Z22" i="59" s="1"/>
  <c r="Z176" i="59" s="1"/>
  <c r="Y17" i="59"/>
  <c r="Y23" i="59" s="1"/>
  <c r="Y177" i="59" s="1"/>
  <c r="X17" i="59"/>
  <c r="X22" i="59" s="1"/>
  <c r="X176" i="59" s="1"/>
  <c r="W17" i="59"/>
  <c r="W22" i="59" s="1"/>
  <c r="W176" i="59" s="1"/>
  <c r="V17" i="59"/>
  <c r="V22" i="59" s="1"/>
  <c r="V176" i="59" s="1"/>
  <c r="U17" i="59"/>
  <c r="T17" i="59"/>
  <c r="S17" i="59"/>
  <c r="R17" i="59"/>
  <c r="Q17" i="59"/>
  <c r="P17" i="59"/>
  <c r="N17" i="59"/>
  <c r="M17" i="59"/>
  <c r="L17" i="59"/>
  <c r="K17" i="59"/>
  <c r="J17" i="59"/>
  <c r="I17" i="59"/>
  <c r="H17" i="59"/>
  <c r="G17" i="59"/>
  <c r="J174" i="56"/>
  <c r="I174" i="56"/>
  <c r="H174" i="56"/>
  <c r="G174" i="56"/>
  <c r="V172" i="56"/>
  <c r="Y171" i="56"/>
  <c r="Z170" i="56"/>
  <c r="Y170" i="56"/>
  <c r="X170" i="56"/>
  <c r="W170" i="56"/>
  <c r="V170" i="56"/>
  <c r="U170" i="56"/>
  <c r="T170" i="56"/>
  <c r="S170" i="56"/>
  <c r="R170" i="56"/>
  <c r="Q170" i="56"/>
  <c r="P170" i="56"/>
  <c r="N170" i="56"/>
  <c r="M170" i="56"/>
  <c r="L170" i="56"/>
  <c r="K170" i="56"/>
  <c r="J170" i="56"/>
  <c r="I170" i="56"/>
  <c r="H170" i="56"/>
  <c r="G170" i="56"/>
  <c r="Z169" i="56"/>
  <c r="Y169" i="56"/>
  <c r="X169" i="56"/>
  <c r="W169" i="56"/>
  <c r="V169" i="56"/>
  <c r="U169" i="56"/>
  <c r="T169" i="56"/>
  <c r="S169" i="56"/>
  <c r="R169" i="56"/>
  <c r="Q169" i="56"/>
  <c r="P169" i="56"/>
  <c r="N169" i="56"/>
  <c r="M169" i="56"/>
  <c r="L169" i="56"/>
  <c r="K169" i="56"/>
  <c r="J169" i="56"/>
  <c r="I169" i="56"/>
  <c r="H169" i="56"/>
  <c r="G169" i="56"/>
  <c r="Y166" i="56"/>
  <c r="X166" i="56"/>
  <c r="U166" i="56"/>
  <c r="T166" i="56"/>
  <c r="X165" i="56"/>
  <c r="W165" i="56"/>
  <c r="T165" i="56"/>
  <c r="Z164" i="56"/>
  <c r="Y164" i="56"/>
  <c r="V164" i="56"/>
  <c r="U164" i="56"/>
  <c r="R164" i="56"/>
  <c r="Q164" i="56"/>
  <c r="P164" i="56"/>
  <c r="L164" i="56"/>
  <c r="K164" i="56"/>
  <c r="H164" i="56"/>
  <c r="G164" i="56"/>
  <c r="Z163" i="56"/>
  <c r="Y163" i="56"/>
  <c r="X163" i="56"/>
  <c r="W163" i="56"/>
  <c r="V163" i="56"/>
  <c r="U163" i="56"/>
  <c r="T163" i="56"/>
  <c r="S163" i="56"/>
  <c r="R163" i="56"/>
  <c r="Q163" i="56"/>
  <c r="P163" i="56"/>
  <c r="N163" i="56"/>
  <c r="M163" i="56"/>
  <c r="L163" i="56"/>
  <c r="Z162" i="56"/>
  <c r="Z168" i="56" s="1"/>
  <c r="Y162" i="56"/>
  <c r="Y168" i="56" s="1"/>
  <c r="V162" i="56"/>
  <c r="V167" i="56" s="1"/>
  <c r="U162" i="56"/>
  <c r="U167" i="56" s="1"/>
  <c r="R162" i="56"/>
  <c r="Q162" i="56"/>
  <c r="P162" i="56"/>
  <c r="L162" i="56"/>
  <c r="K162" i="56"/>
  <c r="H162" i="56"/>
  <c r="G162" i="56"/>
  <c r="Z161" i="56"/>
  <c r="Y161" i="56"/>
  <c r="X161" i="56"/>
  <c r="W161" i="56"/>
  <c r="V161" i="56"/>
  <c r="U161" i="56"/>
  <c r="T161" i="56"/>
  <c r="S161" i="56"/>
  <c r="R161" i="56"/>
  <c r="Q161" i="56"/>
  <c r="P161" i="56"/>
  <c r="N161" i="56"/>
  <c r="M161" i="56"/>
  <c r="L161" i="56"/>
  <c r="K161" i="56"/>
  <c r="J161" i="56"/>
  <c r="I161" i="56"/>
  <c r="H161" i="56"/>
  <c r="G161" i="56"/>
  <c r="Z160" i="56"/>
  <c r="Y160" i="56"/>
  <c r="Y165" i="56" s="1"/>
  <c r="X160" i="56"/>
  <c r="W160" i="56"/>
  <c r="W166" i="56" s="1"/>
  <c r="V160" i="56"/>
  <c r="U160" i="56"/>
  <c r="U165" i="56" s="1"/>
  <c r="T160" i="56"/>
  <c r="S160" i="56"/>
  <c r="R160" i="56"/>
  <c r="Q160" i="56"/>
  <c r="P160" i="56"/>
  <c r="N160" i="56"/>
  <c r="M160" i="56"/>
  <c r="L160" i="56"/>
  <c r="K160" i="56"/>
  <c r="J160" i="56"/>
  <c r="I160" i="56"/>
  <c r="H160" i="56"/>
  <c r="G160" i="56"/>
  <c r="Y155" i="56"/>
  <c r="X155" i="56"/>
  <c r="U155" i="56"/>
  <c r="T155" i="56"/>
  <c r="X154" i="56"/>
  <c r="T154" i="56"/>
  <c r="Z153" i="56"/>
  <c r="Y153" i="56"/>
  <c r="V153" i="56"/>
  <c r="U153" i="56"/>
  <c r="R153" i="56"/>
  <c r="Q153" i="56"/>
  <c r="P153" i="56"/>
  <c r="L153" i="56"/>
  <c r="K153" i="56"/>
  <c r="H153" i="56"/>
  <c r="G153" i="56"/>
  <c r="Z152" i="56"/>
  <c r="Y152" i="56"/>
  <c r="X152" i="56"/>
  <c r="W152" i="56"/>
  <c r="V152" i="56"/>
  <c r="U152" i="56"/>
  <c r="T152" i="56"/>
  <c r="S152" i="56"/>
  <c r="R152" i="56"/>
  <c r="Q152" i="56"/>
  <c r="P152" i="56"/>
  <c r="N152" i="56"/>
  <c r="M152" i="56"/>
  <c r="L152" i="56"/>
  <c r="Z151" i="56"/>
  <c r="Z157" i="56" s="1"/>
  <c r="Y151" i="56"/>
  <c r="V151" i="56"/>
  <c r="V157" i="56" s="1"/>
  <c r="U151" i="56"/>
  <c r="U157" i="56" s="1"/>
  <c r="R151" i="56"/>
  <c r="Q151" i="56"/>
  <c r="P151" i="56"/>
  <c r="L151" i="56"/>
  <c r="K151" i="56"/>
  <c r="H151" i="56"/>
  <c r="G151" i="56"/>
  <c r="Z150" i="56"/>
  <c r="Y150" i="56"/>
  <c r="X150" i="56"/>
  <c r="W150" i="56"/>
  <c r="V150" i="56"/>
  <c r="U150" i="56"/>
  <c r="T150" i="56"/>
  <c r="S150" i="56"/>
  <c r="R150" i="56"/>
  <c r="Q150" i="56"/>
  <c r="P150" i="56"/>
  <c r="N150" i="56"/>
  <c r="M150" i="56"/>
  <c r="L150" i="56"/>
  <c r="K150" i="56"/>
  <c r="J150" i="56"/>
  <c r="I150" i="56"/>
  <c r="H150" i="56"/>
  <c r="G150" i="56"/>
  <c r="Z149" i="56"/>
  <c r="Y149" i="56"/>
  <c r="Y154" i="56" s="1"/>
  <c r="X149" i="56"/>
  <c r="W149" i="56"/>
  <c r="V149" i="56"/>
  <c r="U149" i="56"/>
  <c r="U154" i="56" s="1"/>
  <c r="T149" i="56"/>
  <c r="S149" i="56"/>
  <c r="R149" i="56"/>
  <c r="Q149" i="56"/>
  <c r="P149" i="56"/>
  <c r="N149" i="56"/>
  <c r="M149" i="56"/>
  <c r="L149" i="56"/>
  <c r="K149" i="56"/>
  <c r="J149" i="56"/>
  <c r="I149" i="56"/>
  <c r="H149" i="56"/>
  <c r="G149" i="56"/>
  <c r="Y144" i="56"/>
  <c r="X144" i="56"/>
  <c r="U144" i="56"/>
  <c r="T144" i="56"/>
  <c r="X143" i="56"/>
  <c r="W143" i="56"/>
  <c r="T143" i="56"/>
  <c r="Z142" i="56"/>
  <c r="Y142" i="56"/>
  <c r="X142" i="56"/>
  <c r="V142" i="56"/>
  <c r="U142" i="56"/>
  <c r="R142" i="56"/>
  <c r="Q142" i="56"/>
  <c r="P142" i="56"/>
  <c r="L142" i="56"/>
  <c r="K142" i="56"/>
  <c r="H142" i="56"/>
  <c r="G142" i="56"/>
  <c r="Z141" i="56"/>
  <c r="Y141" i="56"/>
  <c r="X141" i="56"/>
  <c r="W141" i="56"/>
  <c r="V141" i="56"/>
  <c r="U141" i="56"/>
  <c r="T141" i="56"/>
  <c r="S141" i="56"/>
  <c r="R141" i="56"/>
  <c r="Q141" i="56"/>
  <c r="P141" i="56"/>
  <c r="N141" i="56"/>
  <c r="M141" i="56"/>
  <c r="L141" i="56"/>
  <c r="Z140" i="56"/>
  <c r="Z146" i="56" s="1"/>
  <c r="Y140" i="56"/>
  <c r="Y146" i="56" s="1"/>
  <c r="V140" i="56"/>
  <c r="V146" i="56" s="1"/>
  <c r="U140" i="56"/>
  <c r="U145" i="56" s="1"/>
  <c r="R140" i="56"/>
  <c r="Q140" i="56"/>
  <c r="P140" i="56"/>
  <c r="L140" i="56"/>
  <c r="K140" i="56"/>
  <c r="H140" i="56"/>
  <c r="G140" i="56"/>
  <c r="Z139" i="56"/>
  <c r="Y139" i="56"/>
  <c r="X139" i="56"/>
  <c r="W139" i="56"/>
  <c r="V139" i="56"/>
  <c r="U139" i="56"/>
  <c r="T139" i="56"/>
  <c r="S139" i="56"/>
  <c r="R139" i="56"/>
  <c r="Q139" i="56"/>
  <c r="P139" i="56"/>
  <c r="N139" i="56"/>
  <c r="M139" i="56"/>
  <c r="L139" i="56"/>
  <c r="K139" i="56"/>
  <c r="J139" i="56"/>
  <c r="I139" i="56"/>
  <c r="H139" i="56"/>
  <c r="G139" i="56"/>
  <c r="Z138" i="56"/>
  <c r="Y138" i="56"/>
  <c r="Y143" i="56" s="1"/>
  <c r="X138" i="56"/>
  <c r="W138" i="56"/>
  <c r="W144" i="56" s="1"/>
  <c r="V138" i="56"/>
  <c r="U138" i="56"/>
  <c r="U143" i="56" s="1"/>
  <c r="T138" i="56"/>
  <c r="S138" i="56"/>
  <c r="R138" i="56"/>
  <c r="Q138" i="56"/>
  <c r="P138" i="56"/>
  <c r="N138" i="56"/>
  <c r="M138" i="56"/>
  <c r="L138" i="56"/>
  <c r="K138" i="56"/>
  <c r="J138" i="56"/>
  <c r="I138" i="56"/>
  <c r="H138" i="56"/>
  <c r="G138" i="56"/>
  <c r="Y133" i="56"/>
  <c r="X133" i="56"/>
  <c r="U133" i="56"/>
  <c r="T133" i="56"/>
  <c r="X132" i="56"/>
  <c r="T132" i="56"/>
  <c r="Z131" i="56"/>
  <c r="Y131" i="56"/>
  <c r="V131" i="56"/>
  <c r="U131" i="56"/>
  <c r="R131" i="56"/>
  <c r="Q131" i="56"/>
  <c r="P131" i="56"/>
  <c r="L131" i="56"/>
  <c r="K131" i="56"/>
  <c r="H131" i="56"/>
  <c r="G131" i="56"/>
  <c r="Z130" i="56"/>
  <c r="Y130" i="56"/>
  <c r="X130" i="56"/>
  <c r="W130" i="56"/>
  <c r="V130" i="56"/>
  <c r="U130" i="56"/>
  <c r="T130" i="56"/>
  <c r="S130" i="56"/>
  <c r="R130" i="56"/>
  <c r="Q130" i="56"/>
  <c r="P130" i="56"/>
  <c r="M130" i="56"/>
  <c r="L130" i="56"/>
  <c r="Z129" i="56"/>
  <c r="Z135" i="56" s="1"/>
  <c r="Y129" i="56"/>
  <c r="Y134" i="56" s="1"/>
  <c r="V129" i="56"/>
  <c r="V135" i="56" s="1"/>
  <c r="U129" i="56"/>
  <c r="T129" i="56"/>
  <c r="R129" i="56"/>
  <c r="Q129" i="56"/>
  <c r="P129" i="56"/>
  <c r="L129" i="56"/>
  <c r="K129" i="56"/>
  <c r="H129" i="56"/>
  <c r="G129" i="56"/>
  <c r="Z128" i="56"/>
  <c r="Y128" i="56"/>
  <c r="X128" i="56"/>
  <c r="W128" i="56"/>
  <c r="V128" i="56"/>
  <c r="U128" i="56"/>
  <c r="T128" i="56"/>
  <c r="S128" i="56"/>
  <c r="R128" i="56"/>
  <c r="Q128" i="56"/>
  <c r="P128" i="56"/>
  <c r="N128" i="56"/>
  <c r="M128" i="56"/>
  <c r="L128" i="56"/>
  <c r="K128" i="56"/>
  <c r="J128" i="56"/>
  <c r="I128" i="56"/>
  <c r="H128" i="56"/>
  <c r="G128" i="56"/>
  <c r="Z127" i="56"/>
  <c r="Y127" i="56"/>
  <c r="Y132" i="56" s="1"/>
  <c r="X127" i="56"/>
  <c r="W127" i="56"/>
  <c r="V127" i="56"/>
  <c r="U127" i="56"/>
  <c r="U132" i="56" s="1"/>
  <c r="T127" i="56"/>
  <c r="S127" i="56"/>
  <c r="R127" i="56"/>
  <c r="Q127" i="56"/>
  <c r="P127" i="56"/>
  <c r="N127" i="56"/>
  <c r="M127" i="56"/>
  <c r="L127" i="56"/>
  <c r="K127" i="56"/>
  <c r="J127" i="56"/>
  <c r="I127" i="56"/>
  <c r="H127" i="56"/>
  <c r="G127" i="56"/>
  <c r="Y122" i="56"/>
  <c r="X122" i="56"/>
  <c r="U122" i="56"/>
  <c r="T122" i="56"/>
  <c r="X121" i="56"/>
  <c r="W121" i="56"/>
  <c r="T121" i="56"/>
  <c r="Z120" i="56"/>
  <c r="Y120" i="56"/>
  <c r="V120" i="56"/>
  <c r="U120" i="56"/>
  <c r="R120" i="56"/>
  <c r="Q120" i="56"/>
  <c r="P120" i="56"/>
  <c r="L120" i="56"/>
  <c r="K120" i="56"/>
  <c r="H120" i="56"/>
  <c r="G120" i="56"/>
  <c r="Z119" i="56"/>
  <c r="Y119" i="56"/>
  <c r="X119" i="56"/>
  <c r="W119" i="56"/>
  <c r="V119" i="56"/>
  <c r="U119" i="56"/>
  <c r="T119" i="56"/>
  <c r="S119" i="56"/>
  <c r="R119" i="56"/>
  <c r="Q119" i="56"/>
  <c r="P119" i="56"/>
  <c r="M119" i="56"/>
  <c r="L119" i="56"/>
  <c r="Z118" i="56"/>
  <c r="Z124" i="56" s="1"/>
  <c r="Y118" i="56"/>
  <c r="Y124" i="56" s="1"/>
  <c r="V118" i="56"/>
  <c r="V123" i="56" s="1"/>
  <c r="U118" i="56"/>
  <c r="U123" i="56" s="1"/>
  <c r="R118" i="56"/>
  <c r="Q118" i="56"/>
  <c r="P118" i="56"/>
  <c r="L118" i="56"/>
  <c r="K118" i="56"/>
  <c r="H118" i="56"/>
  <c r="G118" i="56"/>
  <c r="Z117" i="56"/>
  <c r="Y117" i="56"/>
  <c r="X117" i="56"/>
  <c r="W117" i="56"/>
  <c r="V117" i="56"/>
  <c r="U117" i="56"/>
  <c r="T117" i="56"/>
  <c r="S117" i="56"/>
  <c r="R117" i="56"/>
  <c r="Q117" i="56"/>
  <c r="P117" i="56"/>
  <c r="N117" i="56"/>
  <c r="M117" i="56"/>
  <c r="L117" i="56"/>
  <c r="K117" i="56"/>
  <c r="J117" i="56"/>
  <c r="I117" i="56"/>
  <c r="H117" i="56"/>
  <c r="G117" i="56"/>
  <c r="Z116" i="56"/>
  <c r="Y116" i="56"/>
  <c r="Y121" i="56" s="1"/>
  <c r="X116" i="56"/>
  <c r="W116" i="56"/>
  <c r="W122" i="56" s="1"/>
  <c r="V116" i="56"/>
  <c r="U116" i="56"/>
  <c r="U121" i="56" s="1"/>
  <c r="T116" i="56"/>
  <c r="S116" i="56"/>
  <c r="R116" i="56"/>
  <c r="Q116" i="56"/>
  <c r="P116" i="56"/>
  <c r="N116" i="56"/>
  <c r="M116" i="56"/>
  <c r="L116" i="56"/>
  <c r="K116" i="56"/>
  <c r="J116" i="56"/>
  <c r="I116" i="56"/>
  <c r="H116" i="56"/>
  <c r="G116" i="56"/>
  <c r="Y111" i="56"/>
  <c r="X111" i="56"/>
  <c r="U111" i="56"/>
  <c r="T111" i="56"/>
  <c r="X110" i="56"/>
  <c r="T110" i="56"/>
  <c r="Z109" i="56"/>
  <c r="Y109" i="56"/>
  <c r="V109" i="56"/>
  <c r="U109" i="56"/>
  <c r="R109" i="56"/>
  <c r="Q109" i="56"/>
  <c r="P109" i="56"/>
  <c r="L109" i="56"/>
  <c r="K109" i="56"/>
  <c r="H109" i="56"/>
  <c r="G109" i="56"/>
  <c r="Z108" i="56"/>
  <c r="Y108" i="56"/>
  <c r="X108" i="56"/>
  <c r="W108" i="56"/>
  <c r="V108" i="56"/>
  <c r="U108" i="56"/>
  <c r="T108" i="56"/>
  <c r="S108" i="56"/>
  <c r="R108" i="56"/>
  <c r="Q108" i="56"/>
  <c r="P108" i="56"/>
  <c r="N108" i="56"/>
  <c r="M108" i="56"/>
  <c r="Z107" i="56"/>
  <c r="Z112" i="56" s="1"/>
  <c r="Y107" i="56"/>
  <c r="Y112" i="56" s="1"/>
  <c r="V107" i="56"/>
  <c r="V113" i="56" s="1"/>
  <c r="U107" i="56"/>
  <c r="U113" i="56" s="1"/>
  <c r="R107" i="56"/>
  <c r="Q107" i="56"/>
  <c r="P107" i="56"/>
  <c r="L107" i="56"/>
  <c r="K107" i="56"/>
  <c r="H107" i="56"/>
  <c r="G107" i="56"/>
  <c r="Z106" i="56"/>
  <c r="Y106" i="56"/>
  <c r="X106" i="56"/>
  <c r="W106" i="56"/>
  <c r="V106" i="56"/>
  <c r="U106" i="56"/>
  <c r="T106" i="56"/>
  <c r="S106" i="56"/>
  <c r="R106" i="56"/>
  <c r="Q106" i="56"/>
  <c r="P106" i="56"/>
  <c r="N106" i="56"/>
  <c r="M106" i="56"/>
  <c r="L106" i="56"/>
  <c r="K106" i="56"/>
  <c r="J106" i="56"/>
  <c r="I106" i="56"/>
  <c r="H106" i="56"/>
  <c r="G106" i="56"/>
  <c r="Z105" i="56"/>
  <c r="Y105" i="56"/>
  <c r="Y110" i="56" s="1"/>
  <c r="X105" i="56"/>
  <c r="W105" i="56"/>
  <c r="V105" i="56"/>
  <c r="U105" i="56"/>
  <c r="U110" i="56" s="1"/>
  <c r="T105" i="56"/>
  <c r="S105" i="56"/>
  <c r="R105" i="56"/>
  <c r="Q105" i="56"/>
  <c r="P105" i="56"/>
  <c r="N105" i="56"/>
  <c r="M105" i="56"/>
  <c r="L105" i="56"/>
  <c r="K105" i="56"/>
  <c r="J105" i="56"/>
  <c r="I105" i="56"/>
  <c r="H105" i="56"/>
  <c r="G105" i="56"/>
  <c r="X100" i="56"/>
  <c r="T100" i="56"/>
  <c r="X99" i="56"/>
  <c r="W99" i="56"/>
  <c r="T99" i="56"/>
  <c r="Z98" i="56"/>
  <c r="Y98" i="56"/>
  <c r="V98" i="56"/>
  <c r="U98" i="56"/>
  <c r="R98" i="56"/>
  <c r="Q98" i="56"/>
  <c r="P98" i="56"/>
  <c r="L98" i="56"/>
  <c r="K98" i="56"/>
  <c r="H98" i="56"/>
  <c r="G98" i="56"/>
  <c r="Z97" i="56"/>
  <c r="Y97" i="56"/>
  <c r="X97" i="56"/>
  <c r="W97" i="56"/>
  <c r="V97" i="56"/>
  <c r="U97" i="56"/>
  <c r="T97" i="56"/>
  <c r="S97" i="56"/>
  <c r="R97" i="56"/>
  <c r="Q97" i="56"/>
  <c r="P97" i="56"/>
  <c r="M97" i="56"/>
  <c r="Z96" i="56"/>
  <c r="Z102" i="56" s="1"/>
  <c r="Y96" i="56"/>
  <c r="Y102" i="56" s="1"/>
  <c r="V96" i="56"/>
  <c r="V101" i="56" s="1"/>
  <c r="U96" i="56"/>
  <c r="U101" i="56" s="1"/>
  <c r="R96" i="56"/>
  <c r="Q96" i="56"/>
  <c r="P96" i="56"/>
  <c r="L96" i="56"/>
  <c r="K96" i="56"/>
  <c r="H96" i="56"/>
  <c r="G96" i="56"/>
  <c r="Z95" i="56"/>
  <c r="Y95" i="56"/>
  <c r="X95" i="56"/>
  <c r="W95" i="56"/>
  <c r="V95" i="56"/>
  <c r="U95" i="56"/>
  <c r="T95" i="56"/>
  <c r="S95" i="56"/>
  <c r="R95" i="56"/>
  <c r="Q95" i="56"/>
  <c r="P95" i="56"/>
  <c r="N95" i="56"/>
  <c r="M95" i="56"/>
  <c r="L95" i="56"/>
  <c r="K95" i="56"/>
  <c r="J95" i="56"/>
  <c r="I95" i="56"/>
  <c r="H95" i="56"/>
  <c r="G95" i="56"/>
  <c r="Z94" i="56"/>
  <c r="Y94" i="56"/>
  <c r="X94" i="56"/>
  <c r="W94" i="56"/>
  <c r="W100" i="56" s="1"/>
  <c r="V94" i="56"/>
  <c r="U94" i="56"/>
  <c r="T94" i="56"/>
  <c r="S94" i="56"/>
  <c r="R94" i="56"/>
  <c r="Q94" i="56"/>
  <c r="P94" i="56"/>
  <c r="N94" i="56"/>
  <c r="M94" i="56"/>
  <c r="L94" i="56"/>
  <c r="K94" i="56"/>
  <c r="J94" i="56"/>
  <c r="I94" i="56"/>
  <c r="H94" i="56"/>
  <c r="G94" i="56"/>
  <c r="X89" i="56"/>
  <c r="W89" i="56"/>
  <c r="U89" i="56"/>
  <c r="T89" i="56"/>
  <c r="X88" i="56"/>
  <c r="T88" i="56"/>
  <c r="Z87" i="56"/>
  <c r="Y87" i="56"/>
  <c r="V87" i="56"/>
  <c r="U87" i="56"/>
  <c r="R87" i="56"/>
  <c r="Q87" i="56"/>
  <c r="P87" i="56"/>
  <c r="L87" i="56"/>
  <c r="K87" i="56"/>
  <c r="H87" i="56"/>
  <c r="G87" i="56"/>
  <c r="Z86" i="56"/>
  <c r="Y86" i="56"/>
  <c r="X86" i="56"/>
  <c r="W86" i="56"/>
  <c r="V86" i="56"/>
  <c r="U86" i="56"/>
  <c r="T86" i="56"/>
  <c r="S86" i="56"/>
  <c r="R86" i="56"/>
  <c r="Q86" i="56"/>
  <c r="P86" i="56"/>
  <c r="M86" i="56"/>
  <c r="Z85" i="56"/>
  <c r="Y85" i="56"/>
  <c r="Y90" i="56" s="1"/>
  <c r="X85" i="56"/>
  <c r="X90" i="56" s="1"/>
  <c r="V85" i="56"/>
  <c r="V91" i="56" s="1"/>
  <c r="U85" i="56"/>
  <c r="R85" i="56"/>
  <c r="Q85" i="56"/>
  <c r="P85" i="56"/>
  <c r="L85" i="56"/>
  <c r="K85" i="56"/>
  <c r="H85" i="56"/>
  <c r="G85" i="56"/>
  <c r="Z84" i="56"/>
  <c r="Y84" i="56"/>
  <c r="X84" i="56"/>
  <c r="W84" i="56"/>
  <c r="V84" i="56"/>
  <c r="U84" i="56"/>
  <c r="T84" i="56"/>
  <c r="S84" i="56"/>
  <c r="R84" i="56"/>
  <c r="Q84" i="56"/>
  <c r="P84" i="56"/>
  <c r="N84" i="56"/>
  <c r="M84" i="56"/>
  <c r="L84" i="56"/>
  <c r="K84" i="56"/>
  <c r="J84" i="56"/>
  <c r="I84" i="56"/>
  <c r="H84" i="56"/>
  <c r="G84" i="56"/>
  <c r="Z83" i="56"/>
  <c r="Z89" i="56" s="1"/>
  <c r="Y83" i="56"/>
  <c r="Y88" i="56" s="1"/>
  <c r="X83" i="56"/>
  <c r="W83" i="56"/>
  <c r="W88" i="56" s="1"/>
  <c r="V83" i="56"/>
  <c r="U83" i="56"/>
  <c r="U88" i="56" s="1"/>
  <c r="T83" i="56"/>
  <c r="S83" i="56"/>
  <c r="R83" i="56"/>
  <c r="Q83" i="56"/>
  <c r="P83" i="56"/>
  <c r="N83" i="56"/>
  <c r="M83" i="56"/>
  <c r="L83" i="56"/>
  <c r="K83" i="56"/>
  <c r="J83" i="56"/>
  <c r="I83" i="56"/>
  <c r="H83" i="56"/>
  <c r="G83" i="56"/>
  <c r="Y78" i="56"/>
  <c r="U78" i="56"/>
  <c r="Z77" i="56"/>
  <c r="X77" i="56"/>
  <c r="Z76" i="56"/>
  <c r="Y76" i="56"/>
  <c r="V76" i="56"/>
  <c r="U76" i="56"/>
  <c r="R76" i="56"/>
  <c r="Q76" i="56"/>
  <c r="P76" i="56"/>
  <c r="L76" i="56"/>
  <c r="K76" i="56"/>
  <c r="H76" i="56"/>
  <c r="G76" i="56"/>
  <c r="Z75" i="56"/>
  <c r="Y75" i="56"/>
  <c r="X75" i="56"/>
  <c r="W75" i="56"/>
  <c r="V75" i="56"/>
  <c r="U75" i="56"/>
  <c r="T75" i="56"/>
  <c r="S75" i="56"/>
  <c r="R75" i="56"/>
  <c r="Q75" i="56"/>
  <c r="P75" i="56"/>
  <c r="N75" i="56"/>
  <c r="M75" i="56"/>
  <c r="L75" i="56"/>
  <c r="Z74" i="56"/>
  <c r="Z80" i="56" s="1"/>
  <c r="Y74" i="56"/>
  <c r="V74" i="56"/>
  <c r="V80" i="56" s="1"/>
  <c r="U74" i="56"/>
  <c r="R74" i="56"/>
  <c r="Q74" i="56"/>
  <c r="P74" i="56"/>
  <c r="L74" i="56"/>
  <c r="K74" i="56"/>
  <c r="H74" i="56"/>
  <c r="G74" i="56"/>
  <c r="Z73" i="56"/>
  <c r="Y73" i="56"/>
  <c r="X73" i="56"/>
  <c r="W73" i="56"/>
  <c r="V73" i="56"/>
  <c r="U73" i="56"/>
  <c r="T73" i="56"/>
  <c r="S73" i="56"/>
  <c r="R73" i="56"/>
  <c r="Q73" i="56"/>
  <c r="P73" i="56"/>
  <c r="N73" i="56"/>
  <c r="M73" i="56"/>
  <c r="L73" i="56"/>
  <c r="K73" i="56"/>
  <c r="J73" i="56"/>
  <c r="I73" i="56"/>
  <c r="H73" i="56"/>
  <c r="G73" i="56"/>
  <c r="Z72" i="56"/>
  <c r="Z78" i="56" s="1"/>
  <c r="Y72" i="56"/>
  <c r="Y77" i="56" s="1"/>
  <c r="X72" i="56"/>
  <c r="X78" i="56" s="1"/>
  <c r="W72" i="56"/>
  <c r="V72" i="56"/>
  <c r="V78" i="56" s="1"/>
  <c r="U72" i="56"/>
  <c r="U77" i="56" s="1"/>
  <c r="T72" i="56"/>
  <c r="T78" i="56" s="1"/>
  <c r="S72" i="56"/>
  <c r="R72" i="56"/>
  <c r="Q72" i="56"/>
  <c r="P72" i="56"/>
  <c r="N72" i="56"/>
  <c r="M72" i="56"/>
  <c r="L72" i="56"/>
  <c r="K72" i="56"/>
  <c r="J72" i="56"/>
  <c r="I72" i="56"/>
  <c r="H72" i="56"/>
  <c r="G72" i="56"/>
  <c r="Z67" i="56"/>
  <c r="Y67" i="56"/>
  <c r="V67" i="56"/>
  <c r="U67" i="56"/>
  <c r="Y66" i="56"/>
  <c r="X66" i="56"/>
  <c r="U66" i="56"/>
  <c r="T66" i="56"/>
  <c r="Z65" i="56"/>
  <c r="Y65" i="56"/>
  <c r="V65" i="56"/>
  <c r="U65" i="56"/>
  <c r="T65" i="56"/>
  <c r="R65" i="56"/>
  <c r="Q65" i="56"/>
  <c r="P65" i="56"/>
  <c r="L65" i="56"/>
  <c r="K65" i="56"/>
  <c r="H65" i="56"/>
  <c r="G65" i="56"/>
  <c r="Z64" i="56"/>
  <c r="Y64" i="56"/>
  <c r="X64" i="56"/>
  <c r="W64" i="56"/>
  <c r="V64" i="56"/>
  <c r="U64" i="56"/>
  <c r="T64" i="56"/>
  <c r="S64" i="56"/>
  <c r="R64" i="56"/>
  <c r="Q64" i="56"/>
  <c r="P64" i="56"/>
  <c r="M64" i="56"/>
  <c r="Z63" i="56"/>
  <c r="Z69" i="56" s="1"/>
  <c r="Y63" i="56"/>
  <c r="V63" i="56"/>
  <c r="V69" i="56" s="1"/>
  <c r="U63" i="56"/>
  <c r="T63" i="56"/>
  <c r="T69" i="56" s="1"/>
  <c r="R63" i="56"/>
  <c r="Q63" i="56"/>
  <c r="P63" i="56"/>
  <c r="L63" i="56"/>
  <c r="K63" i="56"/>
  <c r="H63" i="56"/>
  <c r="G63" i="56"/>
  <c r="Z62" i="56"/>
  <c r="Y62" i="56"/>
  <c r="X62" i="56"/>
  <c r="W62" i="56"/>
  <c r="V62" i="56"/>
  <c r="U62" i="56"/>
  <c r="T62" i="56"/>
  <c r="S62" i="56"/>
  <c r="R62" i="56"/>
  <c r="Q62" i="56"/>
  <c r="P62" i="56"/>
  <c r="N62" i="56"/>
  <c r="M62" i="56"/>
  <c r="L62" i="56"/>
  <c r="K62" i="56"/>
  <c r="J62" i="56"/>
  <c r="I62" i="56"/>
  <c r="H62" i="56"/>
  <c r="G62" i="56"/>
  <c r="Z61" i="56"/>
  <c r="Z66" i="56" s="1"/>
  <c r="Y61" i="56"/>
  <c r="X61" i="56"/>
  <c r="X67" i="56" s="1"/>
  <c r="W61" i="56"/>
  <c r="V61" i="56"/>
  <c r="V66" i="56" s="1"/>
  <c r="U61" i="56"/>
  <c r="T61" i="56"/>
  <c r="T67" i="56" s="1"/>
  <c r="S61" i="56"/>
  <c r="R61" i="56"/>
  <c r="Q61" i="56"/>
  <c r="P61" i="56"/>
  <c r="N61" i="56"/>
  <c r="M61" i="56"/>
  <c r="L61" i="56"/>
  <c r="K61" i="56"/>
  <c r="J61" i="56"/>
  <c r="I61" i="56"/>
  <c r="H61" i="56"/>
  <c r="G61" i="56"/>
  <c r="Z56" i="56"/>
  <c r="Y56" i="56"/>
  <c r="V56" i="56"/>
  <c r="U56" i="56"/>
  <c r="Y55" i="56"/>
  <c r="X55" i="56"/>
  <c r="U55" i="56"/>
  <c r="T55" i="56"/>
  <c r="Z54" i="56"/>
  <c r="Y54" i="56"/>
  <c r="X54" i="56"/>
  <c r="V54" i="56"/>
  <c r="U54" i="56"/>
  <c r="R54" i="56"/>
  <c r="Q54" i="56"/>
  <c r="P54" i="56"/>
  <c r="L54" i="56"/>
  <c r="K54" i="56"/>
  <c r="H54" i="56"/>
  <c r="G54" i="56"/>
  <c r="Z53" i="56"/>
  <c r="Y53" i="56"/>
  <c r="X53" i="56"/>
  <c r="W53" i="56"/>
  <c r="V53" i="56"/>
  <c r="U53" i="56"/>
  <c r="T53" i="56"/>
  <c r="S53" i="56"/>
  <c r="R53" i="56"/>
  <c r="Q53" i="56"/>
  <c r="P53" i="56"/>
  <c r="M53" i="56"/>
  <c r="L53" i="56"/>
  <c r="Z52" i="56"/>
  <c r="Y52" i="56"/>
  <c r="V52" i="56"/>
  <c r="V57" i="56" s="1"/>
  <c r="U52" i="56"/>
  <c r="R52" i="56"/>
  <c r="Q52" i="56"/>
  <c r="P52" i="56"/>
  <c r="L52" i="56"/>
  <c r="K52" i="56"/>
  <c r="H52" i="56"/>
  <c r="G52" i="56"/>
  <c r="Z51" i="56"/>
  <c r="Y51" i="56"/>
  <c r="X51" i="56"/>
  <c r="W51" i="56"/>
  <c r="V51" i="56"/>
  <c r="U51" i="56"/>
  <c r="T51" i="56"/>
  <c r="S51" i="56"/>
  <c r="R51" i="56"/>
  <c r="Q51" i="56"/>
  <c r="P51" i="56"/>
  <c r="N51" i="56"/>
  <c r="M51" i="56"/>
  <c r="L51" i="56"/>
  <c r="K51" i="56"/>
  <c r="J51" i="56"/>
  <c r="I51" i="56"/>
  <c r="H51" i="56"/>
  <c r="G51" i="56"/>
  <c r="Z50" i="56"/>
  <c r="Z55" i="56" s="1"/>
  <c r="Y50" i="56"/>
  <c r="X50" i="56"/>
  <c r="X56" i="56" s="1"/>
  <c r="W50" i="56"/>
  <c r="V50" i="56"/>
  <c r="V55" i="56" s="1"/>
  <c r="U50" i="56"/>
  <c r="T50" i="56"/>
  <c r="T56" i="56" s="1"/>
  <c r="S50" i="56"/>
  <c r="R50" i="56"/>
  <c r="R55" i="56" s="1"/>
  <c r="Q50" i="56"/>
  <c r="P50" i="56"/>
  <c r="N50" i="56"/>
  <c r="M50" i="56"/>
  <c r="L50" i="56"/>
  <c r="K50" i="56"/>
  <c r="J50" i="56"/>
  <c r="I50" i="56"/>
  <c r="H50" i="56"/>
  <c r="G50" i="56"/>
  <c r="Z45" i="56"/>
  <c r="Y45" i="56"/>
  <c r="V45" i="56"/>
  <c r="U45" i="56"/>
  <c r="Y44" i="56"/>
  <c r="X44" i="56"/>
  <c r="U44" i="56"/>
  <c r="T44" i="56"/>
  <c r="Z43" i="56"/>
  <c r="Y43" i="56"/>
  <c r="V43" i="56"/>
  <c r="U43" i="56"/>
  <c r="T43" i="56"/>
  <c r="R43" i="56"/>
  <c r="Q43" i="56"/>
  <c r="P43" i="56"/>
  <c r="L43" i="56"/>
  <c r="K43" i="56"/>
  <c r="H43" i="56"/>
  <c r="G43" i="56"/>
  <c r="Z42" i="56"/>
  <c r="Y42" i="56"/>
  <c r="X42" i="56"/>
  <c r="W42" i="56"/>
  <c r="V42" i="56"/>
  <c r="U42" i="56"/>
  <c r="T42" i="56"/>
  <c r="S42" i="56"/>
  <c r="R42" i="56"/>
  <c r="Q42" i="56"/>
  <c r="P42" i="56"/>
  <c r="N42" i="56"/>
  <c r="M42" i="56"/>
  <c r="Z41" i="56"/>
  <c r="Z47" i="56" s="1"/>
  <c r="Y41" i="56"/>
  <c r="V41" i="56"/>
  <c r="V46" i="56" s="1"/>
  <c r="U41" i="56"/>
  <c r="R41" i="56"/>
  <c r="Q41" i="56"/>
  <c r="P41" i="56"/>
  <c r="L41" i="56"/>
  <c r="K41" i="56"/>
  <c r="H41" i="56"/>
  <c r="G41" i="56"/>
  <c r="Z40" i="56"/>
  <c r="Y40" i="56"/>
  <c r="X40" i="56"/>
  <c r="W40" i="56"/>
  <c r="V40" i="56"/>
  <c r="U40" i="56"/>
  <c r="T40" i="56"/>
  <c r="S40" i="56"/>
  <c r="R40" i="56"/>
  <c r="Q40" i="56"/>
  <c r="P40" i="56"/>
  <c r="N40" i="56"/>
  <c r="M40" i="56"/>
  <c r="L40" i="56"/>
  <c r="K40" i="56"/>
  <c r="J40" i="56"/>
  <c r="I40" i="56"/>
  <c r="H40" i="56"/>
  <c r="G40" i="56"/>
  <c r="Z39" i="56"/>
  <c r="Z44" i="56" s="1"/>
  <c r="Y39" i="56"/>
  <c r="X39" i="56"/>
  <c r="X45" i="56" s="1"/>
  <c r="W39" i="56"/>
  <c r="V39" i="56"/>
  <c r="V44" i="56" s="1"/>
  <c r="U39" i="56"/>
  <c r="T39" i="56"/>
  <c r="T45" i="56" s="1"/>
  <c r="S39" i="56"/>
  <c r="R39" i="56"/>
  <c r="Q39" i="56"/>
  <c r="P39" i="56"/>
  <c r="N39" i="56"/>
  <c r="M39" i="56"/>
  <c r="L39" i="56"/>
  <c r="K39" i="56"/>
  <c r="J39" i="56"/>
  <c r="I39" i="56"/>
  <c r="H39" i="56"/>
  <c r="G39" i="56"/>
  <c r="Z34" i="56"/>
  <c r="Y34" i="56"/>
  <c r="V34" i="56"/>
  <c r="U34" i="56"/>
  <c r="Y33" i="56"/>
  <c r="X33" i="56"/>
  <c r="U33" i="56"/>
  <c r="T33" i="56"/>
  <c r="Z32" i="56"/>
  <c r="Y32" i="56"/>
  <c r="V32" i="56"/>
  <c r="U32" i="56"/>
  <c r="R32" i="56"/>
  <c r="Q32" i="56"/>
  <c r="P32" i="56"/>
  <c r="L32" i="56"/>
  <c r="K32" i="56"/>
  <c r="H32" i="56"/>
  <c r="G32" i="56"/>
  <c r="Z31" i="56"/>
  <c r="Y31" i="56"/>
  <c r="X31" i="56"/>
  <c r="W31" i="56"/>
  <c r="V31" i="56"/>
  <c r="U31" i="56"/>
  <c r="T31" i="56"/>
  <c r="S31" i="56"/>
  <c r="R31" i="56"/>
  <c r="Q31" i="56"/>
  <c r="P31" i="56"/>
  <c r="N31" i="56"/>
  <c r="M31" i="56"/>
  <c r="Z30" i="56"/>
  <c r="Y30" i="56"/>
  <c r="V30" i="56"/>
  <c r="V35" i="56" s="1"/>
  <c r="U30" i="56"/>
  <c r="R30" i="56"/>
  <c r="Q30" i="56"/>
  <c r="P30" i="56"/>
  <c r="L30" i="56"/>
  <c r="K30" i="56"/>
  <c r="H30" i="56"/>
  <c r="G30" i="56"/>
  <c r="Z29" i="56"/>
  <c r="Y29" i="56"/>
  <c r="X29" i="56"/>
  <c r="W29" i="56"/>
  <c r="V29" i="56"/>
  <c r="U29" i="56"/>
  <c r="T29" i="56"/>
  <c r="S29" i="56"/>
  <c r="R29" i="56"/>
  <c r="Q29" i="56"/>
  <c r="P29" i="56"/>
  <c r="N29" i="56"/>
  <c r="M29" i="56"/>
  <c r="L29" i="56"/>
  <c r="K29" i="56"/>
  <c r="J29" i="56"/>
  <c r="I29" i="56"/>
  <c r="H29" i="56"/>
  <c r="G29" i="56"/>
  <c r="Z28" i="56"/>
  <c r="Z33" i="56" s="1"/>
  <c r="Y28" i="56"/>
  <c r="X28" i="56"/>
  <c r="X34" i="56" s="1"/>
  <c r="W28" i="56"/>
  <c r="V28" i="56"/>
  <c r="V33" i="56" s="1"/>
  <c r="U28" i="56"/>
  <c r="T28" i="56"/>
  <c r="T34" i="56" s="1"/>
  <c r="S28" i="56"/>
  <c r="R28" i="56"/>
  <c r="Q28" i="56"/>
  <c r="P28" i="56"/>
  <c r="N28" i="56"/>
  <c r="M28" i="56"/>
  <c r="L28" i="56"/>
  <c r="K28" i="56"/>
  <c r="J28" i="56"/>
  <c r="I28" i="56"/>
  <c r="H28" i="56"/>
  <c r="G28" i="56"/>
  <c r="Z23" i="56"/>
  <c r="Z177" i="56" s="1"/>
  <c r="Y23" i="56"/>
  <c r="Y177" i="56" s="1"/>
  <c r="V23" i="56"/>
  <c r="V177" i="56" s="1"/>
  <c r="U23" i="56"/>
  <c r="U177" i="56" s="1"/>
  <c r="Y22" i="56"/>
  <c r="Y176" i="56" s="1"/>
  <c r="X22" i="56"/>
  <c r="X176" i="56" s="1"/>
  <c r="U22" i="56"/>
  <c r="U176" i="56" s="1"/>
  <c r="T22" i="56"/>
  <c r="T176" i="56" s="1"/>
  <c r="Z21" i="56"/>
  <c r="Z175" i="56" s="1"/>
  <c r="Y21" i="56"/>
  <c r="Y175" i="56" s="1"/>
  <c r="V21" i="56"/>
  <c r="V175" i="56" s="1"/>
  <c r="U21" i="56"/>
  <c r="U175" i="56" s="1"/>
  <c r="R21" i="56"/>
  <c r="Q21" i="56"/>
  <c r="P21" i="56"/>
  <c r="L21" i="56"/>
  <c r="K21" i="56"/>
  <c r="H21" i="56"/>
  <c r="G21" i="56"/>
  <c r="Z20" i="56"/>
  <c r="Z174" i="56" s="1"/>
  <c r="Y20" i="56"/>
  <c r="Y174" i="56" s="1"/>
  <c r="X20" i="56"/>
  <c r="X174" i="56" s="1"/>
  <c r="W20" i="56"/>
  <c r="W174" i="56" s="1"/>
  <c r="V20" i="56"/>
  <c r="V174" i="56" s="1"/>
  <c r="U20" i="56"/>
  <c r="U174" i="56" s="1"/>
  <c r="T20" i="56"/>
  <c r="T174" i="56" s="1"/>
  <c r="S20" i="56"/>
  <c r="R20" i="56"/>
  <c r="Q20" i="56"/>
  <c r="P20" i="56"/>
  <c r="M20" i="56"/>
  <c r="L20" i="56"/>
  <c r="Z19" i="56"/>
  <c r="Z173" i="56" s="1"/>
  <c r="Y19" i="56"/>
  <c r="V19" i="56"/>
  <c r="V173" i="56" s="1"/>
  <c r="U19" i="56"/>
  <c r="R19" i="56"/>
  <c r="Q19" i="56"/>
  <c r="P19" i="56"/>
  <c r="L19" i="56"/>
  <c r="K19" i="56"/>
  <c r="H19" i="56"/>
  <c r="G19" i="56"/>
  <c r="Z18" i="56"/>
  <c r="Z172" i="56" s="1"/>
  <c r="Y18" i="56"/>
  <c r="Y172" i="56" s="1"/>
  <c r="X18" i="56"/>
  <c r="X172" i="56" s="1"/>
  <c r="W18" i="56"/>
  <c r="W172" i="56" s="1"/>
  <c r="V18" i="56"/>
  <c r="U18" i="56"/>
  <c r="U172" i="56" s="1"/>
  <c r="T18" i="56"/>
  <c r="T172" i="56" s="1"/>
  <c r="S18" i="56"/>
  <c r="R18" i="56"/>
  <c r="Q18" i="56"/>
  <c r="P18" i="56"/>
  <c r="N18" i="56"/>
  <c r="M18" i="56"/>
  <c r="L18" i="56"/>
  <c r="K18" i="56"/>
  <c r="J18" i="56"/>
  <c r="I18" i="56"/>
  <c r="H18" i="56"/>
  <c r="G18" i="56"/>
  <c r="Z17" i="56"/>
  <c r="Z171" i="56" s="1"/>
  <c r="Y17" i="56"/>
  <c r="X17" i="56"/>
  <c r="X171" i="56" s="1"/>
  <c r="W17" i="56"/>
  <c r="V17" i="56"/>
  <c r="V171" i="56" s="1"/>
  <c r="U17" i="56"/>
  <c r="U171" i="56" s="1"/>
  <c r="T17" i="56"/>
  <c r="T171" i="56" s="1"/>
  <c r="S17" i="56"/>
  <c r="R17" i="56"/>
  <c r="Q17" i="56"/>
  <c r="P17" i="56"/>
  <c r="P171" i="56" s="1"/>
  <c r="N17" i="56"/>
  <c r="M17" i="56"/>
  <c r="L17" i="56"/>
  <c r="K17" i="56"/>
  <c r="J17" i="56"/>
  <c r="I17" i="56"/>
  <c r="H17" i="56"/>
  <c r="G17" i="56"/>
  <c r="V174" i="55"/>
  <c r="J174" i="55"/>
  <c r="I174" i="55"/>
  <c r="H174" i="55"/>
  <c r="G174" i="55"/>
  <c r="X172" i="55"/>
  <c r="T172" i="55"/>
  <c r="W171" i="55"/>
  <c r="Z170" i="55"/>
  <c r="Y170" i="55"/>
  <c r="X170" i="55"/>
  <c r="W170" i="55"/>
  <c r="V170" i="55"/>
  <c r="U170" i="55"/>
  <c r="T170" i="55"/>
  <c r="S170" i="55"/>
  <c r="R170" i="55"/>
  <c r="Q170" i="55"/>
  <c r="P170" i="55"/>
  <c r="N170" i="55"/>
  <c r="M170" i="55"/>
  <c r="L170" i="55"/>
  <c r="K170" i="55"/>
  <c r="J170" i="55"/>
  <c r="I170" i="55"/>
  <c r="H170" i="55"/>
  <c r="G170" i="55"/>
  <c r="Z169" i="55"/>
  <c r="Y169" i="55"/>
  <c r="X169" i="55"/>
  <c r="W169" i="55"/>
  <c r="V169" i="55"/>
  <c r="U169" i="55"/>
  <c r="T169" i="55"/>
  <c r="S169" i="55"/>
  <c r="R169" i="55"/>
  <c r="Q169" i="55"/>
  <c r="P169" i="55"/>
  <c r="N169" i="55"/>
  <c r="M169" i="55"/>
  <c r="L169" i="55"/>
  <c r="K169" i="55"/>
  <c r="J169" i="55"/>
  <c r="I169" i="55"/>
  <c r="H169" i="55"/>
  <c r="G169" i="55"/>
  <c r="X166" i="55"/>
  <c r="W166" i="55"/>
  <c r="T166" i="55"/>
  <c r="Z165" i="55"/>
  <c r="W165" i="55"/>
  <c r="V165" i="55"/>
  <c r="Z164" i="55"/>
  <c r="Y164" i="55"/>
  <c r="V164" i="55"/>
  <c r="U164" i="55"/>
  <c r="R164" i="55"/>
  <c r="Q164" i="55"/>
  <c r="P164" i="55"/>
  <c r="L164" i="55"/>
  <c r="K164" i="55"/>
  <c r="H164" i="55"/>
  <c r="G164" i="55"/>
  <c r="Z163" i="55"/>
  <c r="Y163" i="55"/>
  <c r="X163" i="55"/>
  <c r="W163" i="55"/>
  <c r="V163" i="55"/>
  <c r="U163" i="55"/>
  <c r="T163" i="55"/>
  <c r="S163" i="55"/>
  <c r="R163" i="55"/>
  <c r="Q163" i="55"/>
  <c r="P163" i="55"/>
  <c r="M163" i="55"/>
  <c r="Z162" i="55"/>
  <c r="Z168" i="55" s="1"/>
  <c r="Y162" i="55"/>
  <c r="V162" i="55"/>
  <c r="V168" i="55" s="1"/>
  <c r="U162" i="55"/>
  <c r="U168" i="55" s="1"/>
  <c r="R162" i="55"/>
  <c r="Q162" i="55"/>
  <c r="P162" i="55"/>
  <c r="L162" i="55"/>
  <c r="K162" i="55"/>
  <c r="H162" i="55"/>
  <c r="G162" i="55"/>
  <c r="Z161" i="55"/>
  <c r="Y161" i="55"/>
  <c r="X161" i="55"/>
  <c r="W161" i="55"/>
  <c r="V161" i="55"/>
  <c r="U161" i="55"/>
  <c r="T161" i="55"/>
  <c r="S161" i="55"/>
  <c r="R161" i="55"/>
  <c r="Q161" i="55"/>
  <c r="P161" i="55"/>
  <c r="N161" i="55"/>
  <c r="M161" i="55"/>
  <c r="L161" i="55"/>
  <c r="K161" i="55"/>
  <c r="J161" i="55"/>
  <c r="I161" i="55"/>
  <c r="H161" i="55"/>
  <c r="G161" i="55"/>
  <c r="Z160" i="55"/>
  <c r="Z166" i="55" s="1"/>
  <c r="Y160" i="55"/>
  <c r="X160" i="55"/>
  <c r="X165" i="55" s="1"/>
  <c r="W160" i="55"/>
  <c r="V160" i="55"/>
  <c r="V166" i="55" s="1"/>
  <c r="U160" i="55"/>
  <c r="T160" i="55"/>
  <c r="T165" i="55" s="1"/>
  <c r="S160" i="55"/>
  <c r="R160" i="55"/>
  <c r="Q160" i="55"/>
  <c r="P160" i="55"/>
  <c r="N160" i="55"/>
  <c r="M160" i="55"/>
  <c r="L160" i="55"/>
  <c r="K160" i="55"/>
  <c r="J160" i="55"/>
  <c r="I160" i="55"/>
  <c r="H160" i="55"/>
  <c r="G160" i="55"/>
  <c r="X155" i="55"/>
  <c r="W155" i="55"/>
  <c r="T155" i="55"/>
  <c r="Z154" i="55"/>
  <c r="W154" i="55"/>
  <c r="V154" i="55"/>
  <c r="Z153" i="55"/>
  <c r="Y153" i="55"/>
  <c r="V153" i="55"/>
  <c r="U153" i="55"/>
  <c r="R153" i="55"/>
  <c r="Q153" i="55"/>
  <c r="P153" i="55"/>
  <c r="L153" i="55"/>
  <c r="K153" i="55"/>
  <c r="H153" i="55"/>
  <c r="G153" i="55"/>
  <c r="Z152" i="55"/>
  <c r="Y152" i="55"/>
  <c r="X152" i="55"/>
  <c r="W152" i="55"/>
  <c r="V152" i="55"/>
  <c r="U152" i="55"/>
  <c r="T152" i="55"/>
  <c r="S152" i="55"/>
  <c r="R152" i="55"/>
  <c r="Q152" i="55"/>
  <c r="P152" i="55"/>
  <c r="M152" i="55"/>
  <c r="Z151" i="55"/>
  <c r="Z157" i="55" s="1"/>
  <c r="Y151" i="55"/>
  <c r="Y157" i="55" s="1"/>
  <c r="X151" i="55"/>
  <c r="V151" i="55"/>
  <c r="V157" i="55" s="1"/>
  <c r="U151" i="55"/>
  <c r="U156" i="55" s="1"/>
  <c r="R151" i="55"/>
  <c r="Q151" i="55"/>
  <c r="P151" i="55"/>
  <c r="L151" i="55"/>
  <c r="K151" i="55"/>
  <c r="H151" i="55"/>
  <c r="G151" i="55"/>
  <c r="Z150" i="55"/>
  <c r="Y150" i="55"/>
  <c r="X150" i="55"/>
  <c r="W150" i="55"/>
  <c r="V150" i="55"/>
  <c r="U150" i="55"/>
  <c r="T150" i="55"/>
  <c r="S150" i="55"/>
  <c r="R150" i="55"/>
  <c r="Q150" i="55"/>
  <c r="P150" i="55"/>
  <c r="N150" i="55"/>
  <c r="M150" i="55"/>
  <c r="L150" i="55"/>
  <c r="K150" i="55"/>
  <c r="J150" i="55"/>
  <c r="I150" i="55"/>
  <c r="H150" i="55"/>
  <c r="G150" i="55"/>
  <c r="Z149" i="55"/>
  <c r="Z155" i="55" s="1"/>
  <c r="Y149" i="55"/>
  <c r="X149" i="55"/>
  <c r="X154" i="55" s="1"/>
  <c r="W149" i="55"/>
  <c r="V149" i="55"/>
  <c r="V155" i="55" s="1"/>
  <c r="U149" i="55"/>
  <c r="T149" i="55"/>
  <c r="T154" i="55" s="1"/>
  <c r="S149" i="55"/>
  <c r="R149" i="55"/>
  <c r="Q149" i="55"/>
  <c r="P149" i="55"/>
  <c r="N149" i="55"/>
  <c r="M149" i="55"/>
  <c r="L149" i="55"/>
  <c r="K149" i="55"/>
  <c r="J149" i="55"/>
  <c r="I149" i="55"/>
  <c r="H149" i="55"/>
  <c r="G149" i="55"/>
  <c r="X144" i="55"/>
  <c r="W144" i="55"/>
  <c r="T144" i="55"/>
  <c r="Z143" i="55"/>
  <c r="W143" i="55"/>
  <c r="V143" i="55"/>
  <c r="Z142" i="55"/>
  <c r="Y142" i="55"/>
  <c r="X142" i="55"/>
  <c r="V142" i="55"/>
  <c r="U142" i="55"/>
  <c r="R142" i="55"/>
  <c r="Q142" i="55"/>
  <c r="P142" i="55"/>
  <c r="L142" i="55"/>
  <c r="K142" i="55"/>
  <c r="H142" i="55"/>
  <c r="G142" i="55"/>
  <c r="Z141" i="55"/>
  <c r="Y141" i="55"/>
  <c r="X141" i="55"/>
  <c r="W141" i="55"/>
  <c r="V141" i="55"/>
  <c r="U141" i="55"/>
  <c r="T141" i="55"/>
  <c r="S141" i="55"/>
  <c r="R141" i="55"/>
  <c r="Q141" i="55"/>
  <c r="P141" i="55"/>
  <c r="N141" i="55"/>
  <c r="M141" i="55"/>
  <c r="Z140" i="55"/>
  <c r="Z146" i="55" s="1"/>
  <c r="Y140" i="55"/>
  <c r="Y146" i="55" s="1"/>
  <c r="V140" i="55"/>
  <c r="V146" i="55" s="1"/>
  <c r="U140" i="55"/>
  <c r="U146" i="55" s="1"/>
  <c r="R140" i="55"/>
  <c r="Q140" i="55"/>
  <c r="P140" i="55"/>
  <c r="L140" i="55"/>
  <c r="K140" i="55"/>
  <c r="H140" i="55"/>
  <c r="G140" i="55"/>
  <c r="Z139" i="55"/>
  <c r="Y139" i="55"/>
  <c r="X139" i="55"/>
  <c r="W139" i="55"/>
  <c r="V139" i="55"/>
  <c r="U139" i="55"/>
  <c r="T139" i="55"/>
  <c r="S139" i="55"/>
  <c r="R139" i="55"/>
  <c r="Q139" i="55"/>
  <c r="P139" i="55"/>
  <c r="N139" i="55"/>
  <c r="M139" i="55"/>
  <c r="L139" i="55"/>
  <c r="K139" i="55"/>
  <c r="J139" i="55"/>
  <c r="I139" i="55"/>
  <c r="H139" i="55"/>
  <c r="G139" i="55"/>
  <c r="Z138" i="55"/>
  <c r="Z144" i="55" s="1"/>
  <c r="Y138" i="55"/>
  <c r="X138" i="55"/>
  <c r="X143" i="55" s="1"/>
  <c r="W138" i="55"/>
  <c r="V138" i="55"/>
  <c r="V144" i="55" s="1"/>
  <c r="U138" i="55"/>
  <c r="T138" i="55"/>
  <c r="T143" i="55" s="1"/>
  <c r="S138" i="55"/>
  <c r="R138" i="55"/>
  <c r="R143" i="55" s="1"/>
  <c r="Q138" i="55"/>
  <c r="P138" i="55"/>
  <c r="N138" i="55"/>
  <c r="M138" i="55"/>
  <c r="L138" i="55"/>
  <c r="K138" i="55"/>
  <c r="J138" i="55"/>
  <c r="I138" i="55"/>
  <c r="H138" i="55"/>
  <c r="G138" i="55"/>
  <c r="X133" i="55"/>
  <c r="W133" i="55"/>
  <c r="T133" i="55"/>
  <c r="Z132" i="55"/>
  <c r="W132" i="55"/>
  <c r="V132" i="55"/>
  <c r="Z131" i="55"/>
  <c r="Y131" i="55"/>
  <c r="X131" i="55"/>
  <c r="V131" i="55"/>
  <c r="U131" i="55"/>
  <c r="R131" i="55"/>
  <c r="Q131" i="55"/>
  <c r="P131" i="55"/>
  <c r="L131" i="55"/>
  <c r="K131" i="55"/>
  <c r="H131" i="55"/>
  <c r="G131" i="55"/>
  <c r="Z130" i="55"/>
  <c r="Y130" i="55"/>
  <c r="X130" i="55"/>
  <c r="W130" i="55"/>
  <c r="V130" i="55"/>
  <c r="U130" i="55"/>
  <c r="T130" i="55"/>
  <c r="S130" i="55"/>
  <c r="R130" i="55"/>
  <c r="Q130" i="55"/>
  <c r="P130" i="55"/>
  <c r="N130" i="55"/>
  <c r="M130" i="55"/>
  <c r="L130" i="55"/>
  <c r="Z129" i="55"/>
  <c r="Z135" i="55" s="1"/>
  <c r="Y129" i="55"/>
  <c r="Y135" i="55" s="1"/>
  <c r="V129" i="55"/>
  <c r="V135" i="55" s="1"/>
  <c r="U129" i="55"/>
  <c r="U134" i="55" s="1"/>
  <c r="R129" i="55"/>
  <c r="Q129" i="55"/>
  <c r="P129" i="55"/>
  <c r="L129" i="55"/>
  <c r="K129" i="55"/>
  <c r="H129" i="55"/>
  <c r="G129" i="55"/>
  <c r="Z128" i="55"/>
  <c r="Y128" i="55"/>
  <c r="X128" i="55"/>
  <c r="W128" i="55"/>
  <c r="V128" i="55"/>
  <c r="U128" i="55"/>
  <c r="T128" i="55"/>
  <c r="S128" i="55"/>
  <c r="R128" i="55"/>
  <c r="Q128" i="55"/>
  <c r="P128" i="55"/>
  <c r="N128" i="55"/>
  <c r="M128" i="55"/>
  <c r="L128" i="55"/>
  <c r="K128" i="55"/>
  <c r="J128" i="55"/>
  <c r="I128" i="55"/>
  <c r="H128" i="55"/>
  <c r="G128" i="55"/>
  <c r="Z127" i="55"/>
  <c r="Z133" i="55" s="1"/>
  <c r="Y127" i="55"/>
  <c r="X127" i="55"/>
  <c r="X132" i="55" s="1"/>
  <c r="W127" i="55"/>
  <c r="V127" i="55"/>
  <c r="V133" i="55" s="1"/>
  <c r="U127" i="55"/>
  <c r="T127" i="55"/>
  <c r="T132" i="55" s="1"/>
  <c r="S127" i="55"/>
  <c r="R127" i="55"/>
  <c r="Q127" i="55"/>
  <c r="P127" i="55"/>
  <c r="N127" i="55"/>
  <c r="M127" i="55"/>
  <c r="L127" i="55"/>
  <c r="K127" i="55"/>
  <c r="J127" i="55"/>
  <c r="I127" i="55"/>
  <c r="H127" i="55"/>
  <c r="G127" i="55"/>
  <c r="X122" i="55"/>
  <c r="W122" i="55"/>
  <c r="T122" i="55"/>
  <c r="Z121" i="55"/>
  <c r="W121" i="55"/>
  <c r="V121" i="55"/>
  <c r="Z120" i="55"/>
  <c r="Y120" i="55"/>
  <c r="V120" i="55"/>
  <c r="U120" i="55"/>
  <c r="R120" i="55"/>
  <c r="Q120" i="55"/>
  <c r="P120" i="55"/>
  <c r="L120" i="55"/>
  <c r="K120" i="55"/>
  <c r="H120" i="55"/>
  <c r="G120" i="55"/>
  <c r="Z119" i="55"/>
  <c r="Y119" i="55"/>
  <c r="X119" i="55"/>
  <c r="W119" i="55"/>
  <c r="V119" i="55"/>
  <c r="U119" i="55"/>
  <c r="T119" i="55"/>
  <c r="S119" i="55"/>
  <c r="R119" i="55"/>
  <c r="Q119" i="55"/>
  <c r="P119" i="55"/>
  <c r="M119" i="55"/>
  <c r="L119" i="55"/>
  <c r="Z118" i="55"/>
  <c r="Z124" i="55" s="1"/>
  <c r="Y118" i="55"/>
  <c r="Y123" i="55" s="1"/>
  <c r="V118" i="55"/>
  <c r="V124" i="55" s="1"/>
  <c r="U118" i="55"/>
  <c r="U123" i="55" s="1"/>
  <c r="R118" i="55"/>
  <c r="Q118" i="55"/>
  <c r="P118" i="55"/>
  <c r="L118" i="55"/>
  <c r="K118" i="55"/>
  <c r="H118" i="55"/>
  <c r="G118" i="55"/>
  <c r="Z117" i="55"/>
  <c r="Y117" i="55"/>
  <c r="X117" i="55"/>
  <c r="W117" i="55"/>
  <c r="V117" i="55"/>
  <c r="U117" i="55"/>
  <c r="T117" i="55"/>
  <c r="S117" i="55"/>
  <c r="R117" i="55"/>
  <c r="Q117" i="55"/>
  <c r="P117" i="55"/>
  <c r="N117" i="55"/>
  <c r="M117" i="55"/>
  <c r="L117" i="55"/>
  <c r="K117" i="55"/>
  <c r="J117" i="55"/>
  <c r="I117" i="55"/>
  <c r="H117" i="55"/>
  <c r="G117" i="55"/>
  <c r="Z116" i="55"/>
  <c r="Z122" i="55" s="1"/>
  <c r="Y116" i="55"/>
  <c r="X116" i="55"/>
  <c r="X121" i="55" s="1"/>
  <c r="W116" i="55"/>
  <c r="V116" i="55"/>
  <c r="V122" i="55" s="1"/>
  <c r="U116" i="55"/>
  <c r="T116" i="55"/>
  <c r="T121" i="55" s="1"/>
  <c r="S116" i="55"/>
  <c r="R116" i="55"/>
  <c r="Q116" i="55"/>
  <c r="P116" i="55"/>
  <c r="N116" i="55"/>
  <c r="M116" i="55"/>
  <c r="L116" i="55"/>
  <c r="K116" i="55"/>
  <c r="J116" i="55"/>
  <c r="I116" i="55"/>
  <c r="H116" i="55"/>
  <c r="G116" i="55"/>
  <c r="X111" i="55"/>
  <c r="W111" i="55"/>
  <c r="T111" i="55"/>
  <c r="Z110" i="55"/>
  <c r="W110" i="55"/>
  <c r="V110" i="55"/>
  <c r="Z109" i="55"/>
  <c r="Y109" i="55"/>
  <c r="V109" i="55"/>
  <c r="U109" i="55"/>
  <c r="R109" i="55"/>
  <c r="Q109" i="55"/>
  <c r="P109" i="55"/>
  <c r="L109" i="55"/>
  <c r="K109" i="55"/>
  <c r="H109" i="55"/>
  <c r="G109" i="55"/>
  <c r="Z108" i="55"/>
  <c r="Y108" i="55"/>
  <c r="X108" i="55"/>
  <c r="W108" i="55"/>
  <c r="V108" i="55"/>
  <c r="U108" i="55"/>
  <c r="T108" i="55"/>
  <c r="S108" i="55"/>
  <c r="R108" i="55"/>
  <c r="Q108" i="55"/>
  <c r="P108" i="55"/>
  <c r="M108" i="55"/>
  <c r="L108" i="55"/>
  <c r="Z107" i="55"/>
  <c r="Z113" i="55" s="1"/>
  <c r="Y107" i="55"/>
  <c r="Y112" i="55" s="1"/>
  <c r="V107" i="55"/>
  <c r="V113" i="55" s="1"/>
  <c r="U107" i="55"/>
  <c r="U112" i="55" s="1"/>
  <c r="R107" i="55"/>
  <c r="Q107" i="55"/>
  <c r="P107" i="55"/>
  <c r="L107" i="55"/>
  <c r="K107" i="55"/>
  <c r="H107" i="55"/>
  <c r="G107" i="55"/>
  <c r="Z106" i="55"/>
  <c r="Y106" i="55"/>
  <c r="X106" i="55"/>
  <c r="W106" i="55"/>
  <c r="V106" i="55"/>
  <c r="U106" i="55"/>
  <c r="T106" i="55"/>
  <c r="S106" i="55"/>
  <c r="R106" i="55"/>
  <c r="Q106" i="55"/>
  <c r="P106" i="55"/>
  <c r="N106" i="55"/>
  <c r="M106" i="55"/>
  <c r="L106" i="55"/>
  <c r="K106" i="55"/>
  <c r="J106" i="55"/>
  <c r="I106" i="55"/>
  <c r="H106" i="55"/>
  <c r="G106" i="55"/>
  <c r="Z105" i="55"/>
  <c r="Z111" i="55" s="1"/>
  <c r="Y105" i="55"/>
  <c r="X105" i="55"/>
  <c r="X110" i="55" s="1"/>
  <c r="W105" i="55"/>
  <c r="V105" i="55"/>
  <c r="V111" i="55" s="1"/>
  <c r="U105" i="55"/>
  <c r="T105" i="55"/>
  <c r="T110" i="55" s="1"/>
  <c r="S105" i="55"/>
  <c r="R105" i="55"/>
  <c r="Q105" i="55"/>
  <c r="P105" i="55"/>
  <c r="N105" i="55"/>
  <c r="M105" i="55"/>
  <c r="L105" i="55"/>
  <c r="K105" i="55"/>
  <c r="J105" i="55"/>
  <c r="I105" i="55"/>
  <c r="H105" i="55"/>
  <c r="G105" i="55"/>
  <c r="X100" i="55"/>
  <c r="W100" i="55"/>
  <c r="T100" i="55"/>
  <c r="Z99" i="55"/>
  <c r="W99" i="55"/>
  <c r="V99" i="55"/>
  <c r="Z98" i="55"/>
  <c r="Y98" i="55"/>
  <c r="V98" i="55"/>
  <c r="U98" i="55"/>
  <c r="R98" i="55"/>
  <c r="Q98" i="55"/>
  <c r="P98" i="55"/>
  <c r="L98" i="55"/>
  <c r="K98" i="55"/>
  <c r="H98" i="55"/>
  <c r="G98" i="55"/>
  <c r="Z97" i="55"/>
  <c r="Y97" i="55"/>
  <c r="X97" i="55"/>
  <c r="W97" i="55"/>
  <c r="V97" i="55"/>
  <c r="U97" i="55"/>
  <c r="T97" i="55"/>
  <c r="S97" i="55"/>
  <c r="R97" i="55"/>
  <c r="Q97" i="55"/>
  <c r="P97" i="55"/>
  <c r="N97" i="55"/>
  <c r="M97" i="55"/>
  <c r="L97" i="55"/>
  <c r="Z96" i="55"/>
  <c r="Z102" i="55" s="1"/>
  <c r="Y96" i="55"/>
  <c r="Y101" i="55" s="1"/>
  <c r="V96" i="55"/>
  <c r="V102" i="55" s="1"/>
  <c r="U96" i="55"/>
  <c r="R96" i="55"/>
  <c r="Q96" i="55"/>
  <c r="P96" i="55"/>
  <c r="L96" i="55"/>
  <c r="K96" i="55"/>
  <c r="H96" i="55"/>
  <c r="G96" i="55"/>
  <c r="Z95" i="55"/>
  <c r="Y95" i="55"/>
  <c r="X95" i="55"/>
  <c r="W95" i="55"/>
  <c r="V95" i="55"/>
  <c r="U95" i="55"/>
  <c r="T95" i="55"/>
  <c r="S95" i="55"/>
  <c r="R95" i="55"/>
  <c r="Q95" i="55"/>
  <c r="P95" i="55"/>
  <c r="N95" i="55"/>
  <c r="M95" i="55"/>
  <c r="L95" i="55"/>
  <c r="K95" i="55"/>
  <c r="J95" i="55"/>
  <c r="I95" i="55"/>
  <c r="H95" i="55"/>
  <c r="G95" i="55"/>
  <c r="Z94" i="55"/>
  <c r="Z100" i="55" s="1"/>
  <c r="Y94" i="55"/>
  <c r="X94" i="55"/>
  <c r="X99" i="55" s="1"/>
  <c r="W94" i="55"/>
  <c r="V94" i="55"/>
  <c r="V100" i="55" s="1"/>
  <c r="U94" i="55"/>
  <c r="T94" i="55"/>
  <c r="T99" i="55" s="1"/>
  <c r="S94" i="55"/>
  <c r="R94" i="55"/>
  <c r="Q94" i="55"/>
  <c r="P94" i="55"/>
  <c r="N94" i="55"/>
  <c r="M94" i="55"/>
  <c r="L94" i="55"/>
  <c r="K94" i="55"/>
  <c r="J94" i="55"/>
  <c r="I94" i="55"/>
  <c r="H94" i="55"/>
  <c r="G94" i="55"/>
  <c r="X89" i="55"/>
  <c r="W89" i="55"/>
  <c r="T89" i="55"/>
  <c r="Z88" i="55"/>
  <c r="W88" i="55"/>
  <c r="V88" i="55"/>
  <c r="Z87" i="55"/>
  <c r="Y87" i="55"/>
  <c r="V87" i="55"/>
  <c r="U87" i="55"/>
  <c r="R87" i="55"/>
  <c r="Q87" i="55"/>
  <c r="P87" i="55"/>
  <c r="L87" i="55"/>
  <c r="K87" i="55"/>
  <c r="H87" i="55"/>
  <c r="G87" i="55"/>
  <c r="Z86" i="55"/>
  <c r="Y86" i="55"/>
  <c r="X86" i="55"/>
  <c r="W86" i="55"/>
  <c r="V86" i="55"/>
  <c r="U86" i="55"/>
  <c r="T86" i="55"/>
  <c r="S86" i="55"/>
  <c r="R86" i="55"/>
  <c r="Q86" i="55"/>
  <c r="P86" i="55"/>
  <c r="N86" i="55"/>
  <c r="M86" i="55"/>
  <c r="Z85" i="55"/>
  <c r="Z91" i="55" s="1"/>
  <c r="Y85" i="55"/>
  <c r="Y91" i="55" s="1"/>
  <c r="V85" i="55"/>
  <c r="V91" i="55" s="1"/>
  <c r="U85" i="55"/>
  <c r="U91" i="55" s="1"/>
  <c r="R85" i="55"/>
  <c r="Q85" i="55"/>
  <c r="P85" i="55"/>
  <c r="L85" i="55"/>
  <c r="K85" i="55"/>
  <c r="H85" i="55"/>
  <c r="G85" i="55"/>
  <c r="Z84" i="55"/>
  <c r="Y84" i="55"/>
  <c r="X84" i="55"/>
  <c r="W84" i="55"/>
  <c r="V84" i="55"/>
  <c r="U84" i="55"/>
  <c r="T84" i="55"/>
  <c r="S84" i="55"/>
  <c r="R84" i="55"/>
  <c r="Q84" i="55"/>
  <c r="P84" i="55"/>
  <c r="N84" i="55"/>
  <c r="M84" i="55"/>
  <c r="L84" i="55"/>
  <c r="K84" i="55"/>
  <c r="J84" i="55"/>
  <c r="I84" i="55"/>
  <c r="H84" i="55"/>
  <c r="G84" i="55"/>
  <c r="Z83" i="55"/>
  <c r="Z89" i="55" s="1"/>
  <c r="Y83" i="55"/>
  <c r="X83" i="55"/>
  <c r="X88" i="55" s="1"/>
  <c r="W83" i="55"/>
  <c r="V83" i="55"/>
  <c r="V89" i="55" s="1"/>
  <c r="U83" i="55"/>
  <c r="T83" i="55"/>
  <c r="T88" i="55" s="1"/>
  <c r="S83" i="55"/>
  <c r="R83" i="55"/>
  <c r="Q83" i="55"/>
  <c r="P83" i="55"/>
  <c r="N83" i="55"/>
  <c r="M83" i="55"/>
  <c r="L83" i="55"/>
  <c r="K83" i="55"/>
  <c r="J83" i="55"/>
  <c r="I83" i="55"/>
  <c r="H83" i="55"/>
  <c r="G83" i="55"/>
  <c r="X78" i="55"/>
  <c r="W78" i="55"/>
  <c r="T78" i="55"/>
  <c r="Z77" i="55"/>
  <c r="W77" i="55"/>
  <c r="V77" i="55"/>
  <c r="Z76" i="55"/>
  <c r="Y76" i="55"/>
  <c r="V76" i="55"/>
  <c r="U76" i="55"/>
  <c r="R76" i="55"/>
  <c r="Q76" i="55"/>
  <c r="P76" i="55"/>
  <c r="L76" i="55"/>
  <c r="K76" i="55"/>
  <c r="H76" i="55"/>
  <c r="G76" i="55"/>
  <c r="Z75" i="55"/>
  <c r="Y75" i="55"/>
  <c r="X75" i="55"/>
  <c r="W75" i="55"/>
  <c r="V75" i="55"/>
  <c r="U75" i="55"/>
  <c r="T75" i="55"/>
  <c r="S75" i="55"/>
  <c r="R75" i="55"/>
  <c r="Q75" i="55"/>
  <c r="P75" i="55"/>
  <c r="M75" i="55"/>
  <c r="Z74" i="55"/>
  <c r="Z80" i="55" s="1"/>
  <c r="Y74" i="55"/>
  <c r="V74" i="55"/>
  <c r="V80" i="55" s="1"/>
  <c r="U74" i="55"/>
  <c r="U80" i="55" s="1"/>
  <c r="R74" i="55"/>
  <c r="Q74" i="55"/>
  <c r="P74" i="55"/>
  <c r="L74" i="55"/>
  <c r="K74" i="55"/>
  <c r="H74" i="55"/>
  <c r="G74" i="55"/>
  <c r="Z73" i="55"/>
  <c r="Y73" i="55"/>
  <c r="X73" i="55"/>
  <c r="W73" i="55"/>
  <c r="V73" i="55"/>
  <c r="U73" i="55"/>
  <c r="T73" i="55"/>
  <c r="S73" i="55"/>
  <c r="R73" i="55"/>
  <c r="Q73" i="55"/>
  <c r="P73" i="55"/>
  <c r="N73" i="55"/>
  <c r="M73" i="55"/>
  <c r="L73" i="55"/>
  <c r="K73" i="55"/>
  <c r="J73" i="55"/>
  <c r="I73" i="55"/>
  <c r="H73" i="55"/>
  <c r="G73" i="55"/>
  <c r="Z72" i="55"/>
  <c r="Z78" i="55" s="1"/>
  <c r="Y72" i="55"/>
  <c r="X72" i="55"/>
  <c r="X77" i="55" s="1"/>
  <c r="W72" i="55"/>
  <c r="V72" i="55"/>
  <c r="V78" i="55" s="1"/>
  <c r="U72" i="55"/>
  <c r="T72" i="55"/>
  <c r="T77" i="55" s="1"/>
  <c r="S72" i="55"/>
  <c r="R72" i="55"/>
  <c r="Q72" i="55"/>
  <c r="P72" i="55"/>
  <c r="N72" i="55"/>
  <c r="M72" i="55"/>
  <c r="L72" i="55"/>
  <c r="K72" i="55"/>
  <c r="J72" i="55"/>
  <c r="I72" i="55"/>
  <c r="H72" i="55"/>
  <c r="G72" i="55"/>
  <c r="X67" i="55"/>
  <c r="W67" i="55"/>
  <c r="T67" i="55"/>
  <c r="Z66" i="55"/>
  <c r="W66" i="55"/>
  <c r="V66" i="55"/>
  <c r="Z65" i="55"/>
  <c r="Y65" i="55"/>
  <c r="V65" i="55"/>
  <c r="U65" i="55"/>
  <c r="R65" i="55"/>
  <c r="Q65" i="55"/>
  <c r="P65" i="55"/>
  <c r="L65" i="55"/>
  <c r="K65" i="55"/>
  <c r="H65" i="55"/>
  <c r="G65" i="55"/>
  <c r="Z64" i="55"/>
  <c r="Y64" i="55"/>
  <c r="X64" i="55"/>
  <c r="W64" i="55"/>
  <c r="V64" i="55"/>
  <c r="U64" i="55"/>
  <c r="T64" i="55"/>
  <c r="S64" i="55"/>
  <c r="R64" i="55"/>
  <c r="Q64" i="55"/>
  <c r="P64" i="55"/>
  <c r="M64" i="55"/>
  <c r="Z63" i="55"/>
  <c r="Z69" i="55" s="1"/>
  <c r="Y63" i="55"/>
  <c r="Y69" i="55" s="1"/>
  <c r="V63" i="55"/>
  <c r="V69" i="55" s="1"/>
  <c r="U63" i="55"/>
  <c r="U68" i="55" s="1"/>
  <c r="R63" i="55"/>
  <c r="Q63" i="55"/>
  <c r="P63" i="55"/>
  <c r="L63" i="55"/>
  <c r="K63" i="55"/>
  <c r="H63" i="55"/>
  <c r="G63" i="55"/>
  <c r="Z62" i="55"/>
  <c r="Y62" i="55"/>
  <c r="X62" i="55"/>
  <c r="W62" i="55"/>
  <c r="V62" i="55"/>
  <c r="U62" i="55"/>
  <c r="T62" i="55"/>
  <c r="S62" i="55"/>
  <c r="R62" i="55"/>
  <c r="Q62" i="55"/>
  <c r="P62" i="55"/>
  <c r="N62" i="55"/>
  <c r="M62" i="55"/>
  <c r="L62" i="55"/>
  <c r="K62" i="55"/>
  <c r="J62" i="55"/>
  <c r="I62" i="55"/>
  <c r="H62" i="55"/>
  <c r="G62" i="55"/>
  <c r="Z61" i="55"/>
  <c r="Z67" i="55" s="1"/>
  <c r="Y61" i="55"/>
  <c r="X61" i="55"/>
  <c r="X66" i="55" s="1"/>
  <c r="W61" i="55"/>
  <c r="V61" i="55"/>
  <c r="V67" i="55" s="1"/>
  <c r="U61" i="55"/>
  <c r="T61" i="55"/>
  <c r="T66" i="55" s="1"/>
  <c r="S61" i="55"/>
  <c r="R61" i="55"/>
  <c r="Q61" i="55"/>
  <c r="P61" i="55"/>
  <c r="N61" i="55"/>
  <c r="M61" i="55"/>
  <c r="L61" i="55"/>
  <c r="K61" i="55"/>
  <c r="J61" i="55"/>
  <c r="I61" i="55"/>
  <c r="H61" i="55"/>
  <c r="G61" i="55"/>
  <c r="X56" i="55"/>
  <c r="W56" i="55"/>
  <c r="T56" i="55"/>
  <c r="Z55" i="55"/>
  <c r="W55" i="55"/>
  <c r="V55" i="55"/>
  <c r="Z54" i="55"/>
  <c r="Y54" i="55"/>
  <c r="V54" i="55"/>
  <c r="U54" i="55"/>
  <c r="R54" i="55"/>
  <c r="Q54" i="55"/>
  <c r="P54" i="55"/>
  <c r="L54" i="55"/>
  <c r="K54" i="55"/>
  <c r="H54" i="55"/>
  <c r="G54" i="55"/>
  <c r="Z53" i="55"/>
  <c r="Y53" i="55"/>
  <c r="X53" i="55"/>
  <c r="W53" i="55"/>
  <c r="V53" i="55"/>
  <c r="U53" i="55"/>
  <c r="T53" i="55"/>
  <c r="S53" i="55"/>
  <c r="R53" i="55"/>
  <c r="Q53" i="55"/>
  <c r="P53" i="55"/>
  <c r="N53" i="55"/>
  <c r="M53" i="55"/>
  <c r="Z52" i="55"/>
  <c r="Z58" i="55" s="1"/>
  <c r="Y52" i="55"/>
  <c r="Y58" i="55" s="1"/>
  <c r="V52" i="55"/>
  <c r="V58" i="55" s="1"/>
  <c r="U52" i="55"/>
  <c r="U58" i="55" s="1"/>
  <c r="R52" i="55"/>
  <c r="Q52" i="55"/>
  <c r="P52" i="55"/>
  <c r="L52" i="55"/>
  <c r="K52" i="55"/>
  <c r="H52" i="55"/>
  <c r="G52" i="55"/>
  <c r="Z51" i="55"/>
  <c r="Y51" i="55"/>
  <c r="X51" i="55"/>
  <c r="W51" i="55"/>
  <c r="V51" i="55"/>
  <c r="U51" i="55"/>
  <c r="T51" i="55"/>
  <c r="S51" i="55"/>
  <c r="R51" i="55"/>
  <c r="Q51" i="55"/>
  <c r="P51" i="55"/>
  <c r="N51" i="55"/>
  <c r="M51" i="55"/>
  <c r="L51" i="55"/>
  <c r="K51" i="55"/>
  <c r="J51" i="55"/>
  <c r="I51" i="55"/>
  <c r="H51" i="55"/>
  <c r="G51" i="55"/>
  <c r="Z50" i="55"/>
  <c r="Z56" i="55" s="1"/>
  <c r="Y50" i="55"/>
  <c r="X50" i="55"/>
  <c r="X55" i="55" s="1"/>
  <c r="W50" i="55"/>
  <c r="V50" i="55"/>
  <c r="V56" i="55" s="1"/>
  <c r="U50" i="55"/>
  <c r="T50" i="55"/>
  <c r="T55" i="55" s="1"/>
  <c r="S50" i="55"/>
  <c r="R50" i="55"/>
  <c r="R55" i="55" s="1"/>
  <c r="Q50" i="55"/>
  <c r="P50" i="55"/>
  <c r="N50" i="55"/>
  <c r="M50" i="55"/>
  <c r="L50" i="55"/>
  <c r="K50" i="55"/>
  <c r="J50" i="55"/>
  <c r="I50" i="55"/>
  <c r="H50" i="55"/>
  <c r="G50" i="55"/>
  <c r="X45" i="55"/>
  <c r="W45" i="55"/>
  <c r="T45" i="55"/>
  <c r="Z44" i="55"/>
  <c r="W44" i="55"/>
  <c r="V44" i="55"/>
  <c r="Z43" i="55"/>
  <c r="Y43" i="55"/>
  <c r="V43" i="55"/>
  <c r="U43" i="55"/>
  <c r="R43" i="55"/>
  <c r="Q43" i="55"/>
  <c r="P43" i="55"/>
  <c r="L43" i="55"/>
  <c r="K43" i="55"/>
  <c r="H43" i="55"/>
  <c r="G43" i="55"/>
  <c r="Z42" i="55"/>
  <c r="Y42" i="55"/>
  <c r="X42" i="55"/>
  <c r="W42" i="55"/>
  <c r="V42" i="55"/>
  <c r="U42" i="55"/>
  <c r="T42" i="55"/>
  <c r="S42" i="55"/>
  <c r="R42" i="55"/>
  <c r="Q42" i="55"/>
  <c r="P42" i="55"/>
  <c r="N42" i="55"/>
  <c r="M42" i="55"/>
  <c r="L42" i="55"/>
  <c r="Z41" i="55"/>
  <c r="Z47" i="55" s="1"/>
  <c r="Y41" i="55"/>
  <c r="Y47" i="55" s="1"/>
  <c r="V41" i="55"/>
  <c r="V47" i="55" s="1"/>
  <c r="U41" i="55"/>
  <c r="U47" i="55" s="1"/>
  <c r="R41" i="55"/>
  <c r="Q41" i="55"/>
  <c r="P41" i="55"/>
  <c r="L41" i="55"/>
  <c r="K41" i="55"/>
  <c r="H41" i="55"/>
  <c r="G41" i="55"/>
  <c r="Z40" i="55"/>
  <c r="Y40" i="55"/>
  <c r="X40" i="55"/>
  <c r="W40" i="55"/>
  <c r="V40" i="55"/>
  <c r="U40" i="55"/>
  <c r="T40" i="55"/>
  <c r="S40" i="55"/>
  <c r="R40" i="55"/>
  <c r="Q40" i="55"/>
  <c r="P40" i="55"/>
  <c r="N40" i="55"/>
  <c r="M40" i="55"/>
  <c r="L40" i="55"/>
  <c r="K40" i="55"/>
  <c r="J40" i="55"/>
  <c r="I40" i="55"/>
  <c r="H40" i="55"/>
  <c r="G40" i="55"/>
  <c r="Z39" i="55"/>
  <c r="Z45" i="55" s="1"/>
  <c r="Y39" i="55"/>
  <c r="X39" i="55"/>
  <c r="X44" i="55" s="1"/>
  <c r="W39" i="55"/>
  <c r="V39" i="55"/>
  <c r="V45" i="55" s="1"/>
  <c r="U39" i="55"/>
  <c r="T39" i="55"/>
  <c r="T44" i="55" s="1"/>
  <c r="S39" i="55"/>
  <c r="R39" i="55"/>
  <c r="Q39" i="55"/>
  <c r="P39" i="55"/>
  <c r="N39" i="55"/>
  <c r="M39" i="55"/>
  <c r="L39" i="55"/>
  <c r="K39" i="55"/>
  <c r="J39" i="55"/>
  <c r="I39" i="55"/>
  <c r="H39" i="55"/>
  <c r="G39" i="55"/>
  <c r="X34" i="55"/>
  <c r="W34" i="55"/>
  <c r="T34" i="55"/>
  <c r="Z33" i="55"/>
  <c r="W33" i="55"/>
  <c r="V33" i="55"/>
  <c r="Z32" i="55"/>
  <c r="Y32" i="55"/>
  <c r="V32" i="55"/>
  <c r="U32" i="55"/>
  <c r="R32" i="55"/>
  <c r="Q32" i="55"/>
  <c r="P32" i="55"/>
  <c r="L32" i="55"/>
  <c r="K32" i="55"/>
  <c r="H32" i="55"/>
  <c r="G32" i="55"/>
  <c r="Z31" i="55"/>
  <c r="Y31" i="55"/>
  <c r="X31" i="55"/>
  <c r="W31" i="55"/>
  <c r="V31" i="55"/>
  <c r="U31" i="55"/>
  <c r="T31" i="55"/>
  <c r="S31" i="55"/>
  <c r="R31" i="55"/>
  <c r="Q31" i="55"/>
  <c r="P31" i="55"/>
  <c r="M31" i="55"/>
  <c r="L31" i="55"/>
  <c r="Z30" i="55"/>
  <c r="Z36" i="55" s="1"/>
  <c r="Y30" i="55"/>
  <c r="Y35" i="55" s="1"/>
  <c r="V30" i="55"/>
  <c r="V36" i="55" s="1"/>
  <c r="U30" i="55"/>
  <c r="U35" i="55" s="1"/>
  <c r="R30" i="55"/>
  <c r="Q30" i="55"/>
  <c r="P30" i="55"/>
  <c r="L30" i="55"/>
  <c r="K30" i="55"/>
  <c r="H30" i="55"/>
  <c r="G30" i="55"/>
  <c r="Z29" i="55"/>
  <c r="Y29" i="55"/>
  <c r="X29" i="55"/>
  <c r="W29" i="55"/>
  <c r="V29" i="55"/>
  <c r="U29" i="55"/>
  <c r="T29" i="55"/>
  <c r="S29" i="55"/>
  <c r="R29" i="55"/>
  <c r="Q29" i="55"/>
  <c r="P29" i="55"/>
  <c r="N29" i="55"/>
  <c r="M29" i="55"/>
  <c r="L29" i="55"/>
  <c r="K29" i="55"/>
  <c r="K172" i="55" s="1"/>
  <c r="C16" i="45" s="1"/>
  <c r="AD16" i="45" s="1"/>
  <c r="J29" i="55"/>
  <c r="I29" i="55"/>
  <c r="H29" i="55"/>
  <c r="G29" i="55"/>
  <c r="Z28" i="55"/>
  <c r="Z34" i="55" s="1"/>
  <c r="Y28" i="55"/>
  <c r="X28" i="55"/>
  <c r="X33" i="55" s="1"/>
  <c r="W28" i="55"/>
  <c r="V28" i="55"/>
  <c r="V34" i="55" s="1"/>
  <c r="U28" i="55"/>
  <c r="T28" i="55"/>
  <c r="T33" i="55" s="1"/>
  <c r="S28" i="55"/>
  <c r="R28" i="55"/>
  <c r="Q28" i="55"/>
  <c r="P28" i="55"/>
  <c r="N28" i="55"/>
  <c r="M28" i="55"/>
  <c r="L28" i="55"/>
  <c r="K28" i="55"/>
  <c r="J28" i="55"/>
  <c r="I28" i="55"/>
  <c r="H28" i="55"/>
  <c r="G28" i="55"/>
  <c r="X23" i="55"/>
  <c r="X177" i="55" s="1"/>
  <c r="W23" i="55"/>
  <c r="W177" i="55" s="1"/>
  <c r="T23" i="55"/>
  <c r="T177" i="55" s="1"/>
  <c r="Z22" i="55"/>
  <c r="Z176" i="55" s="1"/>
  <c r="W22" i="55"/>
  <c r="W176" i="55" s="1"/>
  <c r="V22" i="55"/>
  <c r="V176" i="55" s="1"/>
  <c r="Z21" i="55"/>
  <c r="Z175" i="55" s="1"/>
  <c r="Y21" i="55"/>
  <c r="Y175" i="55" s="1"/>
  <c r="V21" i="55"/>
  <c r="V175" i="55" s="1"/>
  <c r="U21" i="55"/>
  <c r="U175" i="55" s="1"/>
  <c r="R21" i="55"/>
  <c r="Q21" i="55"/>
  <c r="P21" i="55"/>
  <c r="L21" i="55"/>
  <c r="K21" i="55"/>
  <c r="H21" i="55"/>
  <c r="G21" i="55"/>
  <c r="Z20" i="55"/>
  <c r="Z174" i="55" s="1"/>
  <c r="Y20" i="55"/>
  <c r="Y174" i="55" s="1"/>
  <c r="X20" i="55"/>
  <c r="X174" i="55" s="1"/>
  <c r="W20" i="55"/>
  <c r="W174" i="55" s="1"/>
  <c r="V20" i="55"/>
  <c r="U20" i="55"/>
  <c r="U174" i="55" s="1"/>
  <c r="T20" i="55"/>
  <c r="T174" i="55" s="1"/>
  <c r="S20" i="55"/>
  <c r="R20" i="55"/>
  <c r="Q20" i="55"/>
  <c r="P20" i="55"/>
  <c r="N20" i="55"/>
  <c r="M20" i="55"/>
  <c r="Z19" i="55"/>
  <c r="Z25" i="55" s="1"/>
  <c r="Z179" i="55" s="1"/>
  <c r="Y19" i="55"/>
  <c r="Y25" i="55" s="1"/>
  <c r="Y179" i="55" s="1"/>
  <c r="V19" i="55"/>
  <c r="V25" i="55" s="1"/>
  <c r="V179" i="55" s="1"/>
  <c r="U19" i="55"/>
  <c r="U173" i="55" s="1"/>
  <c r="R19" i="55"/>
  <c r="Q19" i="55"/>
  <c r="P19" i="55"/>
  <c r="L19" i="55"/>
  <c r="K19" i="55"/>
  <c r="H19" i="55"/>
  <c r="G19" i="55"/>
  <c r="Z18" i="55"/>
  <c r="Z172" i="55" s="1"/>
  <c r="Y18" i="55"/>
  <c r="Y172" i="55" s="1"/>
  <c r="X18" i="55"/>
  <c r="W18" i="55"/>
  <c r="W172" i="55" s="1"/>
  <c r="V18" i="55"/>
  <c r="V172" i="55" s="1"/>
  <c r="U18" i="55"/>
  <c r="U172" i="55" s="1"/>
  <c r="T18" i="55"/>
  <c r="S18" i="55"/>
  <c r="R18" i="55"/>
  <c r="Q18" i="55"/>
  <c r="P18" i="55"/>
  <c r="N18" i="55"/>
  <c r="N172" i="55" s="1"/>
  <c r="F16" i="45" s="1"/>
  <c r="AG16" i="45" s="1"/>
  <c r="M18" i="55"/>
  <c r="L18" i="55"/>
  <c r="K18" i="55"/>
  <c r="J18" i="55"/>
  <c r="J172" i="55" s="1"/>
  <c r="I18" i="55"/>
  <c r="H18" i="55"/>
  <c r="G18" i="55"/>
  <c r="G172" i="55" s="1"/>
  <c r="Z17" i="55"/>
  <c r="Y17" i="55"/>
  <c r="X17" i="55"/>
  <c r="X22" i="55" s="1"/>
  <c r="X176" i="55" s="1"/>
  <c r="W17" i="55"/>
  <c r="V17" i="55"/>
  <c r="U17" i="55"/>
  <c r="T17" i="55"/>
  <c r="T22" i="55" s="1"/>
  <c r="T176" i="55" s="1"/>
  <c r="S17" i="55"/>
  <c r="R17" i="55"/>
  <c r="Q17" i="55"/>
  <c r="P17" i="55"/>
  <c r="N17" i="55"/>
  <c r="M17" i="55"/>
  <c r="L17" i="55"/>
  <c r="K17" i="55"/>
  <c r="J17" i="55"/>
  <c r="I17" i="55"/>
  <c r="H17" i="55"/>
  <c r="G17" i="55"/>
  <c r="T174" i="53"/>
  <c r="J174" i="53"/>
  <c r="I174" i="53"/>
  <c r="H174" i="53"/>
  <c r="G174" i="53"/>
  <c r="V172" i="53"/>
  <c r="Y171" i="53"/>
  <c r="Z164" i="53"/>
  <c r="Y164" i="53"/>
  <c r="V164" i="53"/>
  <c r="U164" i="53"/>
  <c r="R164" i="53"/>
  <c r="Q164" i="53"/>
  <c r="P164" i="53"/>
  <c r="L164" i="53"/>
  <c r="K164" i="53"/>
  <c r="H164" i="53"/>
  <c r="G164" i="53"/>
  <c r="Z163" i="53"/>
  <c r="Y163" i="53"/>
  <c r="X163" i="53"/>
  <c r="W163" i="53"/>
  <c r="V163" i="53"/>
  <c r="U163" i="53"/>
  <c r="T163" i="53"/>
  <c r="S163" i="53"/>
  <c r="R163" i="53"/>
  <c r="Q163" i="53"/>
  <c r="P163" i="53"/>
  <c r="N163" i="53"/>
  <c r="M163" i="53"/>
  <c r="L163" i="53"/>
  <c r="K163" i="53"/>
  <c r="Z162" i="53"/>
  <c r="Y162" i="53"/>
  <c r="V162" i="53"/>
  <c r="U162" i="53"/>
  <c r="R162" i="53"/>
  <c r="Q162" i="53"/>
  <c r="P162" i="53"/>
  <c r="L162" i="53"/>
  <c r="K162" i="53"/>
  <c r="H162" i="53"/>
  <c r="G162" i="53"/>
  <c r="Z161" i="53"/>
  <c r="Y161" i="53"/>
  <c r="X161" i="53"/>
  <c r="W161" i="53"/>
  <c r="V161" i="53"/>
  <c r="U161" i="53"/>
  <c r="T161" i="53"/>
  <c r="S161" i="53"/>
  <c r="R161" i="53"/>
  <c r="Q161" i="53"/>
  <c r="P161" i="53"/>
  <c r="N161" i="53"/>
  <c r="M161" i="53"/>
  <c r="L161" i="53"/>
  <c r="K161" i="53"/>
  <c r="J161" i="53"/>
  <c r="I161" i="53"/>
  <c r="H161" i="53"/>
  <c r="G161" i="53"/>
  <c r="Z160" i="53"/>
  <c r="Y160" i="53"/>
  <c r="X160" i="53"/>
  <c r="W160" i="53"/>
  <c r="V160" i="53"/>
  <c r="U160" i="53"/>
  <c r="T160" i="53"/>
  <c r="S160" i="53"/>
  <c r="R160" i="53"/>
  <c r="Q160" i="53"/>
  <c r="P160" i="53"/>
  <c r="N160" i="53"/>
  <c r="M160" i="53"/>
  <c r="L160" i="53"/>
  <c r="K160" i="53"/>
  <c r="J160" i="53"/>
  <c r="I160" i="53"/>
  <c r="H160" i="53"/>
  <c r="G160" i="53"/>
  <c r="Z159" i="53"/>
  <c r="Y159" i="53"/>
  <c r="X159" i="53"/>
  <c r="W159" i="53"/>
  <c r="V159" i="53"/>
  <c r="U159" i="53"/>
  <c r="T159" i="53"/>
  <c r="S159" i="53"/>
  <c r="R159" i="53"/>
  <c r="Q159" i="53"/>
  <c r="P159" i="53"/>
  <c r="N159" i="53"/>
  <c r="M159" i="53"/>
  <c r="L159" i="53"/>
  <c r="K159" i="53"/>
  <c r="J159" i="53"/>
  <c r="I159" i="53"/>
  <c r="H159" i="53"/>
  <c r="G159" i="53"/>
  <c r="Z158" i="53"/>
  <c r="Z165" i="53" s="1"/>
  <c r="Y158" i="53"/>
  <c r="X158" i="53"/>
  <c r="X166" i="53" s="1"/>
  <c r="W158" i="53"/>
  <c r="W166" i="53" s="1"/>
  <c r="V158" i="53"/>
  <c r="V165" i="53" s="1"/>
  <c r="U158" i="53"/>
  <c r="T158" i="53"/>
  <c r="S158" i="53"/>
  <c r="R158" i="53"/>
  <c r="Q158" i="53"/>
  <c r="P158" i="53"/>
  <c r="N158" i="53"/>
  <c r="M158" i="53"/>
  <c r="L158" i="53"/>
  <c r="K158" i="53"/>
  <c r="J158" i="53"/>
  <c r="I158" i="53"/>
  <c r="H158" i="53"/>
  <c r="G158" i="53"/>
  <c r="Y156" i="53"/>
  <c r="Z153" i="53"/>
  <c r="Y153" i="53"/>
  <c r="V153" i="53"/>
  <c r="U153" i="53"/>
  <c r="R153" i="53"/>
  <c r="Q153" i="53"/>
  <c r="P153" i="53"/>
  <c r="L153" i="53"/>
  <c r="K153" i="53"/>
  <c r="H153" i="53"/>
  <c r="G153" i="53"/>
  <c r="Z152" i="53"/>
  <c r="Y152" i="53"/>
  <c r="X152" i="53"/>
  <c r="W152" i="53"/>
  <c r="V152" i="53"/>
  <c r="U152" i="53"/>
  <c r="T152" i="53"/>
  <c r="S152" i="53"/>
  <c r="R152" i="53"/>
  <c r="Q152" i="53"/>
  <c r="P152" i="53"/>
  <c r="N152" i="53"/>
  <c r="M152" i="53"/>
  <c r="L152" i="53"/>
  <c r="K152" i="53"/>
  <c r="Z151" i="53"/>
  <c r="Y151" i="53"/>
  <c r="V151" i="53"/>
  <c r="U151" i="53"/>
  <c r="R151" i="53"/>
  <c r="Q151" i="53"/>
  <c r="P151" i="53"/>
  <c r="L151" i="53"/>
  <c r="K151" i="53"/>
  <c r="H151" i="53"/>
  <c r="G151" i="53"/>
  <c r="Z150" i="53"/>
  <c r="Y150" i="53"/>
  <c r="X150" i="53"/>
  <c r="W150" i="53"/>
  <c r="V150" i="53"/>
  <c r="U150" i="53"/>
  <c r="T150" i="53"/>
  <c r="S150" i="53"/>
  <c r="R150" i="53"/>
  <c r="Q150" i="53"/>
  <c r="P150" i="53"/>
  <c r="N150" i="53"/>
  <c r="M150" i="53"/>
  <c r="L150" i="53"/>
  <c r="K150" i="53"/>
  <c r="J150" i="53"/>
  <c r="I150" i="53"/>
  <c r="H150" i="53"/>
  <c r="G150" i="53"/>
  <c r="Z149" i="53"/>
  <c r="Y149" i="53"/>
  <c r="X149" i="53"/>
  <c r="W149" i="53"/>
  <c r="V149" i="53"/>
  <c r="U149" i="53"/>
  <c r="T149" i="53"/>
  <c r="S149" i="53"/>
  <c r="R149" i="53"/>
  <c r="Q149" i="53"/>
  <c r="P149" i="53"/>
  <c r="N149" i="53"/>
  <c r="M149" i="53"/>
  <c r="L149" i="53"/>
  <c r="K149" i="53"/>
  <c r="J149" i="53"/>
  <c r="I149" i="53"/>
  <c r="H149" i="53"/>
  <c r="G149" i="53"/>
  <c r="Z148" i="53"/>
  <c r="Y148" i="53"/>
  <c r="X148" i="53"/>
  <c r="W148" i="53"/>
  <c r="V148" i="53"/>
  <c r="U148" i="53"/>
  <c r="T148" i="53"/>
  <c r="S148" i="53"/>
  <c r="R148" i="53"/>
  <c r="Q148" i="53"/>
  <c r="P148" i="53"/>
  <c r="N148" i="53"/>
  <c r="M148" i="53"/>
  <c r="L148" i="53"/>
  <c r="K148" i="53"/>
  <c r="J148" i="53"/>
  <c r="I148" i="53"/>
  <c r="H148" i="53"/>
  <c r="G148" i="53"/>
  <c r="Z147" i="53"/>
  <c r="Z155" i="53" s="1"/>
  <c r="Y147" i="53"/>
  <c r="Y155" i="53" s="1"/>
  <c r="X147" i="53"/>
  <c r="W147" i="53"/>
  <c r="W154" i="53" s="1"/>
  <c r="V147" i="53"/>
  <c r="U147" i="53"/>
  <c r="U155" i="53" s="1"/>
  <c r="T147" i="53"/>
  <c r="S147" i="53"/>
  <c r="R147" i="53"/>
  <c r="Q147" i="53"/>
  <c r="P147" i="53"/>
  <c r="N147" i="53"/>
  <c r="M147" i="53"/>
  <c r="L147" i="53"/>
  <c r="K147" i="53"/>
  <c r="J147" i="53"/>
  <c r="I147" i="53"/>
  <c r="H147" i="53"/>
  <c r="G147" i="53"/>
  <c r="Y143" i="53"/>
  <c r="Z142" i="53"/>
  <c r="Y142" i="53"/>
  <c r="V142" i="53"/>
  <c r="U142" i="53"/>
  <c r="R142" i="53"/>
  <c r="Q142" i="53"/>
  <c r="P142" i="53"/>
  <c r="L142" i="53"/>
  <c r="K142" i="53"/>
  <c r="H142" i="53"/>
  <c r="G142" i="53"/>
  <c r="Z141" i="53"/>
  <c r="Y141" i="53"/>
  <c r="X141" i="53"/>
  <c r="W141" i="53"/>
  <c r="V141" i="53"/>
  <c r="U141" i="53"/>
  <c r="T141" i="53"/>
  <c r="S141" i="53"/>
  <c r="R141" i="53"/>
  <c r="Q141" i="53"/>
  <c r="P141" i="53"/>
  <c r="N141" i="53"/>
  <c r="M141" i="53"/>
  <c r="L141" i="53"/>
  <c r="K141" i="53"/>
  <c r="Z140" i="53"/>
  <c r="Y140" i="53"/>
  <c r="V140" i="53"/>
  <c r="U140" i="53"/>
  <c r="R140" i="53"/>
  <c r="Q140" i="53"/>
  <c r="P140" i="53"/>
  <c r="L140" i="53"/>
  <c r="K140" i="53"/>
  <c r="H140" i="53"/>
  <c r="G140" i="53"/>
  <c r="Z139" i="53"/>
  <c r="Y139" i="53"/>
  <c r="X139" i="53"/>
  <c r="W139" i="53"/>
  <c r="V139" i="53"/>
  <c r="U139" i="53"/>
  <c r="T139" i="53"/>
  <c r="S139" i="53"/>
  <c r="R139" i="53"/>
  <c r="Q139" i="53"/>
  <c r="P139" i="53"/>
  <c r="N139" i="53"/>
  <c r="M139" i="53"/>
  <c r="L139" i="53"/>
  <c r="K139" i="53"/>
  <c r="J139" i="53"/>
  <c r="I139" i="53"/>
  <c r="H139" i="53"/>
  <c r="G139" i="53"/>
  <c r="Z138" i="53"/>
  <c r="Y138" i="53"/>
  <c r="X138" i="53"/>
  <c r="W138" i="53"/>
  <c r="V138" i="53"/>
  <c r="U138" i="53"/>
  <c r="T138" i="53"/>
  <c r="S138" i="53"/>
  <c r="R138" i="53"/>
  <c r="Q138" i="53"/>
  <c r="P138" i="53"/>
  <c r="N138" i="53"/>
  <c r="M138" i="53"/>
  <c r="L138" i="53"/>
  <c r="K138" i="53"/>
  <c r="J138" i="53"/>
  <c r="I138" i="53"/>
  <c r="H138" i="53"/>
  <c r="G138" i="53"/>
  <c r="Z137" i="53"/>
  <c r="Y137" i="53"/>
  <c r="X137" i="53"/>
  <c r="W137" i="53"/>
  <c r="V137" i="53"/>
  <c r="U137" i="53"/>
  <c r="T137" i="53"/>
  <c r="S137" i="53"/>
  <c r="R137" i="53"/>
  <c r="Q137" i="53"/>
  <c r="P137" i="53"/>
  <c r="N137" i="53"/>
  <c r="M137" i="53"/>
  <c r="L137" i="53"/>
  <c r="K137" i="53"/>
  <c r="J137" i="53"/>
  <c r="I137" i="53"/>
  <c r="H137" i="53"/>
  <c r="G137" i="53"/>
  <c r="Z136" i="53"/>
  <c r="Z144" i="53" s="1"/>
  <c r="Y136" i="53"/>
  <c r="X136" i="53"/>
  <c r="X144" i="53" s="1"/>
  <c r="W136" i="53"/>
  <c r="W144" i="53" s="1"/>
  <c r="V136" i="53"/>
  <c r="U136" i="53"/>
  <c r="U144" i="53" s="1"/>
  <c r="T136" i="53"/>
  <c r="T144" i="53" s="1"/>
  <c r="S136" i="53"/>
  <c r="R136" i="53"/>
  <c r="Q136" i="53"/>
  <c r="P136" i="53"/>
  <c r="N136" i="53"/>
  <c r="M136" i="53"/>
  <c r="L136" i="53"/>
  <c r="K136" i="53"/>
  <c r="J136" i="53"/>
  <c r="I136" i="53"/>
  <c r="H136" i="53"/>
  <c r="G136" i="53"/>
  <c r="X135" i="53"/>
  <c r="U134" i="53"/>
  <c r="Z131" i="53"/>
  <c r="Y131" i="53"/>
  <c r="V131" i="53"/>
  <c r="U131" i="53"/>
  <c r="R131" i="53"/>
  <c r="Q131" i="53"/>
  <c r="P131" i="53"/>
  <c r="L131" i="53"/>
  <c r="K131" i="53"/>
  <c r="H131" i="53"/>
  <c r="G131" i="53"/>
  <c r="Z130" i="53"/>
  <c r="Y130" i="53"/>
  <c r="X130" i="53"/>
  <c r="W130" i="53"/>
  <c r="V130" i="53"/>
  <c r="U130" i="53"/>
  <c r="T130" i="53"/>
  <c r="S130" i="53"/>
  <c r="R130" i="53"/>
  <c r="Q130" i="53"/>
  <c r="P130" i="53"/>
  <c r="N130" i="53"/>
  <c r="M130" i="53"/>
  <c r="L130" i="53"/>
  <c r="K130" i="53"/>
  <c r="Z129" i="53"/>
  <c r="Y129" i="53"/>
  <c r="V129" i="53"/>
  <c r="U129" i="53"/>
  <c r="R129" i="53"/>
  <c r="Q129" i="53"/>
  <c r="P129" i="53"/>
  <c r="L129" i="53"/>
  <c r="K129" i="53"/>
  <c r="H129" i="53"/>
  <c r="G129" i="53"/>
  <c r="Z128" i="53"/>
  <c r="Y128" i="53"/>
  <c r="X128" i="53"/>
  <c r="W128" i="53"/>
  <c r="V128" i="53"/>
  <c r="U128" i="53"/>
  <c r="T128" i="53"/>
  <c r="S128" i="53"/>
  <c r="R128" i="53"/>
  <c r="Q128" i="53"/>
  <c r="P128" i="53"/>
  <c r="N128" i="53"/>
  <c r="M128" i="53"/>
  <c r="L128" i="53"/>
  <c r="K128" i="53"/>
  <c r="J128" i="53"/>
  <c r="I128" i="53"/>
  <c r="H128" i="53"/>
  <c r="G128" i="53"/>
  <c r="Z127" i="53"/>
  <c r="Y127" i="53"/>
  <c r="X127" i="53"/>
  <c r="W127" i="53"/>
  <c r="V127" i="53"/>
  <c r="U127" i="53"/>
  <c r="T127" i="53"/>
  <c r="S127" i="53"/>
  <c r="R127" i="53"/>
  <c r="Q127" i="53"/>
  <c r="P127" i="53"/>
  <c r="N127" i="53"/>
  <c r="M127" i="53"/>
  <c r="L127" i="53"/>
  <c r="K127" i="53"/>
  <c r="J127" i="53"/>
  <c r="I127" i="53"/>
  <c r="H127" i="53"/>
  <c r="G127" i="53"/>
  <c r="Z126" i="53"/>
  <c r="Y126" i="53"/>
  <c r="X126" i="53"/>
  <c r="W126" i="53"/>
  <c r="V126" i="53"/>
  <c r="U126" i="53"/>
  <c r="T126" i="53"/>
  <c r="S126" i="53"/>
  <c r="R126" i="53"/>
  <c r="Q126" i="53"/>
  <c r="P126" i="53"/>
  <c r="N126" i="53"/>
  <c r="M126" i="53"/>
  <c r="L126" i="53"/>
  <c r="K126" i="53"/>
  <c r="J126" i="53"/>
  <c r="I126" i="53"/>
  <c r="H126" i="53"/>
  <c r="G126" i="53"/>
  <c r="Z125" i="53"/>
  <c r="Z133" i="53" s="1"/>
  <c r="Y125" i="53"/>
  <c r="X125" i="53"/>
  <c r="X132" i="53" s="1"/>
  <c r="W125" i="53"/>
  <c r="W132" i="53" s="1"/>
  <c r="V125" i="53"/>
  <c r="V133" i="53" s="1"/>
  <c r="U125" i="53"/>
  <c r="T125" i="53"/>
  <c r="T132" i="53" s="1"/>
  <c r="S125" i="53"/>
  <c r="R125" i="53"/>
  <c r="Q125" i="53"/>
  <c r="P125" i="53"/>
  <c r="N125" i="53"/>
  <c r="M125" i="53"/>
  <c r="L125" i="53"/>
  <c r="K125" i="53"/>
  <c r="J125" i="53"/>
  <c r="I125" i="53"/>
  <c r="H125" i="53"/>
  <c r="G125" i="53"/>
  <c r="Z120" i="53"/>
  <c r="Y120" i="53"/>
  <c r="V120" i="53"/>
  <c r="U120" i="53"/>
  <c r="R120" i="53"/>
  <c r="Q120" i="53"/>
  <c r="P120" i="53"/>
  <c r="L120" i="53"/>
  <c r="K120" i="53"/>
  <c r="H120" i="53"/>
  <c r="G120" i="53"/>
  <c r="Z119" i="53"/>
  <c r="Y119" i="53"/>
  <c r="X119" i="53"/>
  <c r="W119" i="53"/>
  <c r="V119" i="53"/>
  <c r="U119" i="53"/>
  <c r="T119" i="53"/>
  <c r="S119" i="53"/>
  <c r="R119" i="53"/>
  <c r="Q119" i="53"/>
  <c r="P119" i="53"/>
  <c r="N119" i="53"/>
  <c r="M119" i="53"/>
  <c r="L119" i="53"/>
  <c r="K119" i="53"/>
  <c r="Z118" i="53"/>
  <c r="Y118" i="53"/>
  <c r="V118" i="53"/>
  <c r="U118" i="53"/>
  <c r="R118" i="53"/>
  <c r="Q118" i="53"/>
  <c r="P118" i="53"/>
  <c r="L118" i="53"/>
  <c r="K118" i="53"/>
  <c r="H118" i="53"/>
  <c r="G118" i="53"/>
  <c r="Z117" i="53"/>
  <c r="Y117" i="53"/>
  <c r="X117" i="53"/>
  <c r="W117" i="53"/>
  <c r="V117" i="53"/>
  <c r="U117" i="53"/>
  <c r="T117" i="53"/>
  <c r="S117" i="53"/>
  <c r="R117" i="53"/>
  <c r="Q117" i="53"/>
  <c r="P117" i="53"/>
  <c r="N117" i="53"/>
  <c r="M117" i="53"/>
  <c r="L117" i="53"/>
  <c r="K117" i="53"/>
  <c r="J117" i="53"/>
  <c r="I117" i="53"/>
  <c r="H117" i="53"/>
  <c r="G117" i="53"/>
  <c r="Z116" i="53"/>
  <c r="Y116" i="53"/>
  <c r="X116" i="53"/>
  <c r="W116" i="53"/>
  <c r="V116" i="53"/>
  <c r="U116" i="53"/>
  <c r="T116" i="53"/>
  <c r="S116" i="53"/>
  <c r="R116" i="53"/>
  <c r="Q116" i="53"/>
  <c r="P116" i="53"/>
  <c r="N116" i="53"/>
  <c r="M116" i="53"/>
  <c r="L116" i="53"/>
  <c r="K116" i="53"/>
  <c r="J116" i="53"/>
  <c r="I116" i="53"/>
  <c r="H116" i="53"/>
  <c r="G116" i="53"/>
  <c r="Z115" i="53"/>
  <c r="Y115" i="53"/>
  <c r="X115" i="53"/>
  <c r="W115" i="53"/>
  <c r="V115" i="53"/>
  <c r="U115" i="53"/>
  <c r="T115" i="53"/>
  <c r="S115" i="53"/>
  <c r="R115" i="53"/>
  <c r="Q115" i="53"/>
  <c r="P115" i="53"/>
  <c r="N115" i="53"/>
  <c r="M115" i="53"/>
  <c r="L115" i="53"/>
  <c r="K115" i="53"/>
  <c r="J115" i="53"/>
  <c r="I115" i="53"/>
  <c r="H115" i="53"/>
  <c r="G115" i="53"/>
  <c r="Z114" i="53"/>
  <c r="Z121" i="53" s="1"/>
  <c r="Y114" i="53"/>
  <c r="Y121" i="53" s="1"/>
  <c r="X114" i="53"/>
  <c r="X121" i="53" s="1"/>
  <c r="W114" i="53"/>
  <c r="W122" i="53" s="1"/>
  <c r="V114" i="53"/>
  <c r="V121" i="53" s="1"/>
  <c r="U114" i="53"/>
  <c r="U122" i="53" s="1"/>
  <c r="T114" i="53"/>
  <c r="S114" i="53"/>
  <c r="R114" i="53"/>
  <c r="Q114" i="53"/>
  <c r="P114" i="53"/>
  <c r="N114" i="53"/>
  <c r="M114" i="53"/>
  <c r="L114" i="53"/>
  <c r="K114" i="53"/>
  <c r="J114" i="53"/>
  <c r="I114" i="53"/>
  <c r="H114" i="53"/>
  <c r="G114" i="53"/>
  <c r="T113" i="53"/>
  <c r="U112" i="53"/>
  <c r="V111" i="53"/>
  <c r="Z109" i="53"/>
  <c r="Y109" i="53"/>
  <c r="V109" i="53"/>
  <c r="U109" i="53"/>
  <c r="R109" i="53"/>
  <c r="Q109" i="53"/>
  <c r="P109" i="53"/>
  <c r="L109" i="53"/>
  <c r="K109" i="53"/>
  <c r="H109" i="53"/>
  <c r="G109" i="53"/>
  <c r="Z108" i="53"/>
  <c r="Y108" i="53"/>
  <c r="X108" i="53"/>
  <c r="W108" i="53"/>
  <c r="V108" i="53"/>
  <c r="U108" i="53"/>
  <c r="T108" i="53"/>
  <c r="S108" i="53"/>
  <c r="R108" i="53"/>
  <c r="Q108" i="53"/>
  <c r="P108" i="53"/>
  <c r="N108" i="53"/>
  <c r="M108" i="53"/>
  <c r="L108" i="53"/>
  <c r="K108" i="53"/>
  <c r="Z107" i="53"/>
  <c r="Y107" i="53"/>
  <c r="V107" i="53"/>
  <c r="U107" i="53"/>
  <c r="R107" i="53"/>
  <c r="Q107" i="53"/>
  <c r="P107" i="53"/>
  <c r="L107" i="53"/>
  <c r="K107" i="53"/>
  <c r="H107" i="53"/>
  <c r="G107" i="53"/>
  <c r="Z106" i="53"/>
  <c r="Y106" i="53"/>
  <c r="X106" i="53"/>
  <c r="W106" i="53"/>
  <c r="V106" i="53"/>
  <c r="U106" i="53"/>
  <c r="T106" i="53"/>
  <c r="S106" i="53"/>
  <c r="R106" i="53"/>
  <c r="Q106" i="53"/>
  <c r="P106" i="53"/>
  <c r="N106" i="53"/>
  <c r="M106" i="53"/>
  <c r="L106" i="53"/>
  <c r="K106" i="53"/>
  <c r="J106" i="53"/>
  <c r="I106" i="53"/>
  <c r="H106" i="53"/>
  <c r="G106" i="53"/>
  <c r="Z105" i="53"/>
  <c r="Y105" i="53"/>
  <c r="X105" i="53"/>
  <c r="W105" i="53"/>
  <c r="V105" i="53"/>
  <c r="U105" i="53"/>
  <c r="T105" i="53"/>
  <c r="S105" i="53"/>
  <c r="R105" i="53"/>
  <c r="Q105" i="53"/>
  <c r="P105" i="53"/>
  <c r="N105" i="53"/>
  <c r="M105" i="53"/>
  <c r="L105" i="53"/>
  <c r="K105" i="53"/>
  <c r="J105" i="53"/>
  <c r="I105" i="53"/>
  <c r="H105" i="53"/>
  <c r="G105" i="53"/>
  <c r="Z104" i="53"/>
  <c r="Y104" i="53"/>
  <c r="X104" i="53"/>
  <c r="W104" i="53"/>
  <c r="V104" i="53"/>
  <c r="U104" i="53"/>
  <c r="T104" i="53"/>
  <c r="S104" i="53"/>
  <c r="R104" i="53"/>
  <c r="Q104" i="53"/>
  <c r="P104" i="53"/>
  <c r="N104" i="53"/>
  <c r="M104" i="53"/>
  <c r="L104" i="53"/>
  <c r="K104" i="53"/>
  <c r="J104" i="53"/>
  <c r="I104" i="53"/>
  <c r="H104" i="53"/>
  <c r="G104" i="53"/>
  <c r="Z103" i="53"/>
  <c r="Z111" i="53" s="1"/>
  <c r="Y103" i="53"/>
  <c r="Y111" i="53" s="1"/>
  <c r="X103" i="53"/>
  <c r="X110" i="53" s="1"/>
  <c r="W103" i="53"/>
  <c r="W112" i="53" s="1"/>
  <c r="V103" i="53"/>
  <c r="V110" i="53" s="1"/>
  <c r="U103" i="53"/>
  <c r="U111" i="53" s="1"/>
  <c r="T103" i="53"/>
  <c r="T110" i="53" s="1"/>
  <c r="S103" i="53"/>
  <c r="R103" i="53"/>
  <c r="Q103" i="53"/>
  <c r="P103" i="53"/>
  <c r="N103" i="53"/>
  <c r="M103" i="53"/>
  <c r="L103" i="53"/>
  <c r="K103" i="53"/>
  <c r="J103" i="53"/>
  <c r="I103" i="53"/>
  <c r="H103" i="53"/>
  <c r="G103" i="53"/>
  <c r="W102" i="53"/>
  <c r="Y101" i="53"/>
  <c r="Y100" i="53"/>
  <c r="U99" i="53"/>
  <c r="Z98" i="53"/>
  <c r="Y98" i="53"/>
  <c r="X98" i="53"/>
  <c r="V98" i="53"/>
  <c r="U98" i="53"/>
  <c r="R98" i="53"/>
  <c r="Q98" i="53"/>
  <c r="P98" i="53"/>
  <c r="L98" i="53"/>
  <c r="K98" i="53"/>
  <c r="H98" i="53"/>
  <c r="G98" i="53"/>
  <c r="Z97" i="53"/>
  <c r="Y97" i="53"/>
  <c r="X97" i="53"/>
  <c r="W97" i="53"/>
  <c r="V97" i="53"/>
  <c r="U97" i="53"/>
  <c r="T97" i="53"/>
  <c r="S97" i="53"/>
  <c r="R97" i="53"/>
  <c r="Q97" i="53"/>
  <c r="P97" i="53"/>
  <c r="N97" i="53"/>
  <c r="M97" i="53"/>
  <c r="L97" i="53"/>
  <c r="K97" i="53"/>
  <c r="Z96" i="53"/>
  <c r="Y96" i="53"/>
  <c r="X96" i="53"/>
  <c r="V96" i="53"/>
  <c r="U96" i="53"/>
  <c r="R96" i="53"/>
  <c r="Q96" i="53"/>
  <c r="P96" i="53"/>
  <c r="L96" i="53"/>
  <c r="K96" i="53"/>
  <c r="H96" i="53"/>
  <c r="G96" i="53"/>
  <c r="Z95" i="53"/>
  <c r="Y95" i="53"/>
  <c r="X95" i="53"/>
  <c r="W95" i="53"/>
  <c r="V95" i="53"/>
  <c r="U95" i="53"/>
  <c r="T95" i="53"/>
  <c r="S95" i="53"/>
  <c r="R95" i="53"/>
  <c r="Q95" i="53"/>
  <c r="P95" i="53"/>
  <c r="N95" i="53"/>
  <c r="M95" i="53"/>
  <c r="L95" i="53"/>
  <c r="K95" i="53"/>
  <c r="J95" i="53"/>
  <c r="I95" i="53"/>
  <c r="H95" i="53"/>
  <c r="G95" i="53"/>
  <c r="Z94" i="53"/>
  <c r="Y94" i="53"/>
  <c r="X94" i="53"/>
  <c r="W94" i="53"/>
  <c r="V94" i="53"/>
  <c r="U94" i="53"/>
  <c r="T94" i="53"/>
  <c r="S94" i="53"/>
  <c r="R94" i="53"/>
  <c r="Q94" i="53"/>
  <c r="P94" i="53"/>
  <c r="N94" i="53"/>
  <c r="M94" i="53"/>
  <c r="L94" i="53"/>
  <c r="K94" i="53"/>
  <c r="J94" i="53"/>
  <c r="I94" i="53"/>
  <c r="H94" i="53"/>
  <c r="G94" i="53"/>
  <c r="Z93" i="53"/>
  <c r="Y93" i="53"/>
  <c r="X93" i="53"/>
  <c r="W93" i="53"/>
  <c r="V93" i="53"/>
  <c r="U93" i="53"/>
  <c r="T93" i="53"/>
  <c r="S93" i="53"/>
  <c r="R93" i="53"/>
  <c r="Q93" i="53"/>
  <c r="P93" i="53"/>
  <c r="N93" i="53"/>
  <c r="M93" i="53"/>
  <c r="L93" i="53"/>
  <c r="K93" i="53"/>
  <c r="J93" i="53"/>
  <c r="I93" i="53"/>
  <c r="H93" i="53"/>
  <c r="G93" i="53"/>
  <c r="Z92" i="53"/>
  <c r="Z99" i="53" s="1"/>
  <c r="Y92" i="53"/>
  <c r="Y102" i="53" s="1"/>
  <c r="X92" i="53"/>
  <c r="W92" i="53"/>
  <c r="W100" i="53" s="1"/>
  <c r="V92" i="53"/>
  <c r="U92" i="53"/>
  <c r="U100" i="53" s="1"/>
  <c r="T92" i="53"/>
  <c r="S92" i="53"/>
  <c r="R92" i="53"/>
  <c r="Q92" i="53"/>
  <c r="P92" i="53"/>
  <c r="N92" i="53"/>
  <c r="M92" i="53"/>
  <c r="L92" i="53"/>
  <c r="K92" i="53"/>
  <c r="J92" i="53"/>
  <c r="I92" i="53"/>
  <c r="H92" i="53"/>
  <c r="G92" i="53"/>
  <c r="Z87" i="53"/>
  <c r="Y87" i="53"/>
  <c r="V87" i="53"/>
  <c r="U87" i="53"/>
  <c r="R87" i="53"/>
  <c r="Q87" i="53"/>
  <c r="P87" i="53"/>
  <c r="L87" i="53"/>
  <c r="K87" i="53"/>
  <c r="H87" i="53"/>
  <c r="G87" i="53"/>
  <c r="Z86" i="53"/>
  <c r="Y86" i="53"/>
  <c r="X86" i="53"/>
  <c r="W86" i="53"/>
  <c r="V86" i="53"/>
  <c r="U86" i="53"/>
  <c r="T86" i="53"/>
  <c r="S86" i="53"/>
  <c r="R86" i="53"/>
  <c r="Q86" i="53"/>
  <c r="P86" i="53"/>
  <c r="N86" i="53"/>
  <c r="M86" i="53"/>
  <c r="L86" i="53"/>
  <c r="K86" i="53"/>
  <c r="Z85" i="53"/>
  <c r="Y85" i="53"/>
  <c r="V85" i="53"/>
  <c r="U85" i="53"/>
  <c r="R85" i="53"/>
  <c r="Q85" i="53"/>
  <c r="P85" i="53"/>
  <c r="L85" i="53"/>
  <c r="K85" i="53"/>
  <c r="H85" i="53"/>
  <c r="G85" i="53"/>
  <c r="Z84" i="53"/>
  <c r="Y84" i="53"/>
  <c r="X84" i="53"/>
  <c r="W84" i="53"/>
  <c r="V84" i="53"/>
  <c r="U84" i="53"/>
  <c r="T84" i="53"/>
  <c r="S84" i="53"/>
  <c r="R84" i="53"/>
  <c r="Q84" i="53"/>
  <c r="P84" i="53"/>
  <c r="N84" i="53"/>
  <c r="M84" i="53"/>
  <c r="L84" i="53"/>
  <c r="K84" i="53"/>
  <c r="J84" i="53"/>
  <c r="I84" i="53"/>
  <c r="H84" i="53"/>
  <c r="G84" i="53"/>
  <c r="Z83" i="53"/>
  <c r="Y83" i="53"/>
  <c r="X83" i="53"/>
  <c r="W83" i="53"/>
  <c r="V83" i="53"/>
  <c r="U83" i="53"/>
  <c r="T83" i="53"/>
  <c r="S83" i="53"/>
  <c r="R83" i="53"/>
  <c r="Q83" i="53"/>
  <c r="P83" i="53"/>
  <c r="N83" i="53"/>
  <c r="M83" i="53"/>
  <c r="L83" i="53"/>
  <c r="K83" i="53"/>
  <c r="J83" i="53"/>
  <c r="I83" i="53"/>
  <c r="H83" i="53"/>
  <c r="G83" i="53"/>
  <c r="Z82" i="53"/>
  <c r="Y82" i="53"/>
  <c r="X82" i="53"/>
  <c r="W82" i="53"/>
  <c r="V82" i="53"/>
  <c r="U82" i="53"/>
  <c r="T82" i="53"/>
  <c r="S82" i="53"/>
  <c r="R82" i="53"/>
  <c r="Q82" i="53"/>
  <c r="P82" i="53"/>
  <c r="N82" i="53"/>
  <c r="M82" i="53"/>
  <c r="L82" i="53"/>
  <c r="K82" i="53"/>
  <c r="J82" i="53"/>
  <c r="I82" i="53"/>
  <c r="H82" i="53"/>
  <c r="G82" i="53"/>
  <c r="Z81" i="53"/>
  <c r="Y81" i="53"/>
  <c r="Y89" i="53" s="1"/>
  <c r="X81" i="53"/>
  <c r="X88" i="53" s="1"/>
  <c r="W81" i="53"/>
  <c r="W89" i="53" s="1"/>
  <c r="V81" i="53"/>
  <c r="U81" i="53"/>
  <c r="T81" i="53"/>
  <c r="T88" i="53" s="1"/>
  <c r="S81" i="53"/>
  <c r="R81" i="53"/>
  <c r="Q81" i="53"/>
  <c r="P81" i="53"/>
  <c r="N81" i="53"/>
  <c r="M81" i="53"/>
  <c r="L81" i="53"/>
  <c r="K81" i="53"/>
  <c r="J81" i="53"/>
  <c r="I81" i="53"/>
  <c r="H81" i="53"/>
  <c r="G81" i="53"/>
  <c r="T78" i="53"/>
  <c r="Z76" i="53"/>
  <c r="Y76" i="53"/>
  <c r="V76" i="53"/>
  <c r="U76" i="53"/>
  <c r="T76" i="53"/>
  <c r="R76" i="53"/>
  <c r="Q76" i="53"/>
  <c r="P76" i="53"/>
  <c r="L76" i="53"/>
  <c r="K76" i="53"/>
  <c r="H76" i="53"/>
  <c r="G76" i="53"/>
  <c r="Z75" i="53"/>
  <c r="Y75" i="53"/>
  <c r="X75" i="53"/>
  <c r="W75" i="53"/>
  <c r="V75" i="53"/>
  <c r="U75" i="53"/>
  <c r="T75" i="53"/>
  <c r="S75" i="53"/>
  <c r="R75" i="53"/>
  <c r="Q75" i="53"/>
  <c r="P75" i="53"/>
  <c r="N75" i="53"/>
  <c r="M75" i="53"/>
  <c r="L75" i="53"/>
  <c r="K75" i="53"/>
  <c r="Z74" i="53"/>
  <c r="Y74" i="53"/>
  <c r="V74" i="53"/>
  <c r="U74" i="53"/>
  <c r="T74" i="53"/>
  <c r="R74" i="53"/>
  <c r="Q74" i="53"/>
  <c r="P74" i="53"/>
  <c r="L74" i="53"/>
  <c r="K74" i="53"/>
  <c r="H74" i="53"/>
  <c r="G74" i="53"/>
  <c r="Z73" i="53"/>
  <c r="Y73" i="53"/>
  <c r="X73" i="53"/>
  <c r="W73" i="53"/>
  <c r="V73" i="53"/>
  <c r="U73" i="53"/>
  <c r="T73" i="53"/>
  <c r="S73" i="53"/>
  <c r="R73" i="53"/>
  <c r="Q73" i="53"/>
  <c r="P73" i="53"/>
  <c r="N73" i="53"/>
  <c r="M73" i="53"/>
  <c r="L73" i="53"/>
  <c r="K73" i="53"/>
  <c r="J73" i="53"/>
  <c r="I73" i="53"/>
  <c r="H73" i="53"/>
  <c r="G73" i="53"/>
  <c r="Z72" i="53"/>
  <c r="Y72" i="53"/>
  <c r="X72" i="53"/>
  <c r="W72" i="53"/>
  <c r="V72" i="53"/>
  <c r="U72" i="53"/>
  <c r="T72" i="53"/>
  <c r="S72" i="53"/>
  <c r="R72" i="53"/>
  <c r="Q72" i="53"/>
  <c r="P72" i="53"/>
  <c r="N72" i="53"/>
  <c r="M72" i="53"/>
  <c r="L72" i="53"/>
  <c r="K72" i="53"/>
  <c r="J72" i="53"/>
  <c r="I72" i="53"/>
  <c r="H72" i="53"/>
  <c r="G72" i="53"/>
  <c r="Z71" i="53"/>
  <c r="Y71" i="53"/>
  <c r="X71" i="53"/>
  <c r="W71" i="53"/>
  <c r="V71" i="53"/>
  <c r="U71" i="53"/>
  <c r="T71" i="53"/>
  <c r="S71" i="53"/>
  <c r="R71" i="53"/>
  <c r="Q71" i="53"/>
  <c r="P71" i="53"/>
  <c r="N71" i="53"/>
  <c r="M71" i="53"/>
  <c r="L71" i="53"/>
  <c r="K71" i="53"/>
  <c r="J71" i="53"/>
  <c r="I71" i="53"/>
  <c r="H71" i="53"/>
  <c r="G71" i="53"/>
  <c r="Z70" i="53"/>
  <c r="Z77" i="53" s="1"/>
  <c r="Y70" i="53"/>
  <c r="Y78" i="53" s="1"/>
  <c r="X70" i="53"/>
  <c r="W70" i="53"/>
  <c r="W78" i="53" s="1"/>
  <c r="V70" i="53"/>
  <c r="V77" i="53" s="1"/>
  <c r="U70" i="53"/>
  <c r="U78" i="53" s="1"/>
  <c r="T70" i="53"/>
  <c r="S70" i="53"/>
  <c r="R70" i="53"/>
  <c r="R77" i="53" s="1"/>
  <c r="Q70" i="53"/>
  <c r="P70" i="53"/>
  <c r="N70" i="53"/>
  <c r="M70" i="53"/>
  <c r="L70" i="53"/>
  <c r="K70" i="53"/>
  <c r="J70" i="53"/>
  <c r="I70" i="53"/>
  <c r="H70" i="53"/>
  <c r="G70" i="53"/>
  <c r="Z65" i="53"/>
  <c r="Y65" i="53"/>
  <c r="X65" i="53"/>
  <c r="V65" i="53"/>
  <c r="U65" i="53"/>
  <c r="R65" i="53"/>
  <c r="Q65" i="53"/>
  <c r="P65" i="53"/>
  <c r="L65" i="53"/>
  <c r="K65" i="53"/>
  <c r="H65" i="53"/>
  <c r="G65" i="53"/>
  <c r="Z64" i="53"/>
  <c r="Y64" i="53"/>
  <c r="X64" i="53"/>
  <c r="W64" i="53"/>
  <c r="V64" i="53"/>
  <c r="U64" i="53"/>
  <c r="T64" i="53"/>
  <c r="S64" i="53"/>
  <c r="R64" i="53"/>
  <c r="Q64" i="53"/>
  <c r="P64" i="53"/>
  <c r="N64" i="53"/>
  <c r="M64" i="53"/>
  <c r="L64" i="53"/>
  <c r="K64" i="53"/>
  <c r="Z63" i="53"/>
  <c r="Y63" i="53"/>
  <c r="X63" i="53"/>
  <c r="V63" i="53"/>
  <c r="U63" i="53"/>
  <c r="R63" i="53"/>
  <c r="Q63" i="53"/>
  <c r="P63" i="53"/>
  <c r="L63" i="53"/>
  <c r="K63" i="53"/>
  <c r="H63" i="53"/>
  <c r="G63" i="53"/>
  <c r="Z62" i="53"/>
  <c r="Y62" i="53"/>
  <c r="X62" i="53"/>
  <c r="W62" i="53"/>
  <c r="V62" i="53"/>
  <c r="U62" i="53"/>
  <c r="T62" i="53"/>
  <c r="S62" i="53"/>
  <c r="R62" i="53"/>
  <c r="Q62" i="53"/>
  <c r="P62" i="53"/>
  <c r="N62" i="53"/>
  <c r="M62" i="53"/>
  <c r="L62" i="53"/>
  <c r="K62" i="53"/>
  <c r="J62" i="53"/>
  <c r="I62" i="53"/>
  <c r="H62" i="53"/>
  <c r="G62" i="53"/>
  <c r="Z61" i="53"/>
  <c r="Y61" i="53"/>
  <c r="X61" i="53"/>
  <c r="W61" i="53"/>
  <c r="V61" i="53"/>
  <c r="U61" i="53"/>
  <c r="T61" i="53"/>
  <c r="S61" i="53"/>
  <c r="R61" i="53"/>
  <c r="Q61" i="53"/>
  <c r="P61" i="53"/>
  <c r="N61" i="53"/>
  <c r="M61" i="53"/>
  <c r="L61" i="53"/>
  <c r="K61" i="53"/>
  <c r="J61" i="53"/>
  <c r="I61" i="53"/>
  <c r="H61" i="53"/>
  <c r="G61" i="53"/>
  <c r="Z60" i="53"/>
  <c r="Y60" i="53"/>
  <c r="X60" i="53"/>
  <c r="W60" i="53"/>
  <c r="V60" i="53"/>
  <c r="U60" i="53"/>
  <c r="T60" i="53"/>
  <c r="S60" i="53"/>
  <c r="R60" i="53"/>
  <c r="Q60" i="53"/>
  <c r="P60" i="53"/>
  <c r="N60" i="53"/>
  <c r="M60" i="53"/>
  <c r="L60" i="53"/>
  <c r="K60" i="53"/>
  <c r="J60" i="53"/>
  <c r="I60" i="53"/>
  <c r="H60" i="53"/>
  <c r="G60" i="53"/>
  <c r="Z59" i="53"/>
  <c r="Z67" i="53" s="1"/>
  <c r="Y59" i="53"/>
  <c r="Y67" i="53" s="1"/>
  <c r="X59" i="53"/>
  <c r="X66" i="53" s="1"/>
  <c r="W59" i="53"/>
  <c r="W67" i="53" s="1"/>
  <c r="V59" i="53"/>
  <c r="V67" i="53" s="1"/>
  <c r="U59" i="53"/>
  <c r="U67" i="53" s="1"/>
  <c r="T59" i="53"/>
  <c r="T66" i="53" s="1"/>
  <c r="S59" i="53"/>
  <c r="R59" i="53"/>
  <c r="Q59" i="53"/>
  <c r="P59" i="53"/>
  <c r="N59" i="53"/>
  <c r="M59" i="53"/>
  <c r="L59" i="53"/>
  <c r="K59" i="53"/>
  <c r="J59" i="53"/>
  <c r="I59" i="53"/>
  <c r="H59" i="53"/>
  <c r="G59" i="53"/>
  <c r="G66" i="53" s="1"/>
  <c r="U58" i="53"/>
  <c r="U55" i="53"/>
  <c r="Z54" i="53"/>
  <c r="Y54" i="53"/>
  <c r="V54" i="53"/>
  <c r="U54" i="53"/>
  <c r="R54" i="53"/>
  <c r="Q54" i="53"/>
  <c r="P54" i="53"/>
  <c r="L54" i="53"/>
  <c r="K54" i="53"/>
  <c r="H54" i="53"/>
  <c r="G54" i="53"/>
  <c r="Z53" i="53"/>
  <c r="Y53" i="53"/>
  <c r="X53" i="53"/>
  <c r="W53" i="53"/>
  <c r="V53" i="53"/>
  <c r="U53" i="53"/>
  <c r="T53" i="53"/>
  <c r="S53" i="53"/>
  <c r="R53" i="53"/>
  <c r="Q53" i="53"/>
  <c r="P53" i="53"/>
  <c r="N53" i="53"/>
  <c r="M53" i="53"/>
  <c r="L53" i="53"/>
  <c r="K53" i="53"/>
  <c r="Z52" i="53"/>
  <c r="Y52" i="53"/>
  <c r="V52" i="53"/>
  <c r="U52" i="53"/>
  <c r="R52" i="53"/>
  <c r="Q52" i="53"/>
  <c r="P52" i="53"/>
  <c r="L52" i="53"/>
  <c r="K52" i="53"/>
  <c r="H52" i="53"/>
  <c r="G52" i="53"/>
  <c r="Z51" i="53"/>
  <c r="Y51" i="53"/>
  <c r="X51" i="53"/>
  <c r="W51" i="53"/>
  <c r="V51" i="53"/>
  <c r="U51" i="53"/>
  <c r="T51" i="53"/>
  <c r="S51" i="53"/>
  <c r="R51" i="53"/>
  <c r="Q51" i="53"/>
  <c r="P51" i="53"/>
  <c r="N51" i="53"/>
  <c r="M51" i="53"/>
  <c r="L51" i="53"/>
  <c r="K51" i="53"/>
  <c r="J51" i="53"/>
  <c r="I51" i="53"/>
  <c r="H51" i="53"/>
  <c r="G51" i="53"/>
  <c r="Z50" i="53"/>
  <c r="Y50" i="53"/>
  <c r="X50" i="53"/>
  <c r="W50" i="53"/>
  <c r="V50" i="53"/>
  <c r="U50" i="53"/>
  <c r="T50" i="53"/>
  <c r="S50" i="53"/>
  <c r="R50" i="53"/>
  <c r="Q50" i="53"/>
  <c r="P50" i="53"/>
  <c r="N50" i="53"/>
  <c r="M50" i="53"/>
  <c r="L50" i="53"/>
  <c r="K50" i="53"/>
  <c r="J50" i="53"/>
  <c r="I50" i="53"/>
  <c r="H50" i="53"/>
  <c r="G50" i="53"/>
  <c r="Z49" i="53"/>
  <c r="Y49" i="53"/>
  <c r="X49" i="53"/>
  <c r="W49" i="53"/>
  <c r="V49" i="53"/>
  <c r="U49" i="53"/>
  <c r="T49" i="53"/>
  <c r="S49" i="53"/>
  <c r="R49" i="53"/>
  <c r="Q49" i="53"/>
  <c r="P49" i="53"/>
  <c r="N49" i="53"/>
  <c r="M49" i="53"/>
  <c r="L49" i="53"/>
  <c r="K49" i="53"/>
  <c r="J49" i="53"/>
  <c r="I49" i="53"/>
  <c r="H49" i="53"/>
  <c r="G49" i="53"/>
  <c r="Z48" i="53"/>
  <c r="Z55" i="53" s="1"/>
  <c r="Y48" i="53"/>
  <c r="Y56" i="53" s="1"/>
  <c r="X48" i="53"/>
  <c r="X56" i="53" s="1"/>
  <c r="W48" i="53"/>
  <c r="V48" i="53"/>
  <c r="V55" i="53" s="1"/>
  <c r="U48" i="53"/>
  <c r="U56" i="53" s="1"/>
  <c r="T48" i="53"/>
  <c r="S48" i="53"/>
  <c r="R48" i="53"/>
  <c r="Q48" i="53"/>
  <c r="P48" i="53"/>
  <c r="N48" i="53"/>
  <c r="M48" i="53"/>
  <c r="L48" i="53"/>
  <c r="K48" i="53"/>
  <c r="J48" i="53"/>
  <c r="I48" i="53"/>
  <c r="H48" i="53"/>
  <c r="G48" i="53"/>
  <c r="Z43" i="53"/>
  <c r="Y43" i="53"/>
  <c r="X43" i="53"/>
  <c r="V43" i="53"/>
  <c r="U43" i="53"/>
  <c r="R43" i="53"/>
  <c r="Q43" i="53"/>
  <c r="P43" i="53"/>
  <c r="L43" i="53"/>
  <c r="K43" i="53"/>
  <c r="H43" i="53"/>
  <c r="G43" i="53"/>
  <c r="Z42" i="53"/>
  <c r="Y42" i="53"/>
  <c r="X42" i="53"/>
  <c r="W42" i="53"/>
  <c r="V42" i="53"/>
  <c r="U42" i="53"/>
  <c r="T42" i="53"/>
  <c r="S42" i="53"/>
  <c r="R42" i="53"/>
  <c r="Q42" i="53"/>
  <c r="P42" i="53"/>
  <c r="N42" i="53"/>
  <c r="M42" i="53"/>
  <c r="L42" i="53"/>
  <c r="K42" i="53"/>
  <c r="Z41" i="53"/>
  <c r="Y41" i="53"/>
  <c r="X41" i="53"/>
  <c r="V41" i="53"/>
  <c r="U41" i="53"/>
  <c r="R41" i="53"/>
  <c r="Q41" i="53"/>
  <c r="P41" i="53"/>
  <c r="L41" i="53"/>
  <c r="K41" i="53"/>
  <c r="H41" i="53"/>
  <c r="G41" i="53"/>
  <c r="Z40" i="53"/>
  <c r="Y40" i="53"/>
  <c r="X40" i="53"/>
  <c r="W40" i="53"/>
  <c r="V40" i="53"/>
  <c r="U40" i="53"/>
  <c r="T40" i="53"/>
  <c r="S40" i="53"/>
  <c r="R40" i="53"/>
  <c r="Q40" i="53"/>
  <c r="P40" i="53"/>
  <c r="N40" i="53"/>
  <c r="M40" i="53"/>
  <c r="L40" i="53"/>
  <c r="K40" i="53"/>
  <c r="J40" i="53"/>
  <c r="I40" i="53"/>
  <c r="H40" i="53"/>
  <c r="G40" i="53"/>
  <c r="Z39" i="53"/>
  <c r="Y39" i="53"/>
  <c r="X39" i="53"/>
  <c r="W39" i="53"/>
  <c r="V39" i="53"/>
  <c r="U39" i="53"/>
  <c r="T39" i="53"/>
  <c r="S39" i="53"/>
  <c r="R39" i="53"/>
  <c r="Q39" i="53"/>
  <c r="P39" i="53"/>
  <c r="N39" i="53"/>
  <c r="M39" i="53"/>
  <c r="L39" i="53"/>
  <c r="K39" i="53"/>
  <c r="J39" i="53"/>
  <c r="I39" i="53"/>
  <c r="H39" i="53"/>
  <c r="G39" i="53"/>
  <c r="Z38" i="53"/>
  <c r="Y38" i="53"/>
  <c r="X38" i="53"/>
  <c r="W38" i="53"/>
  <c r="V38" i="53"/>
  <c r="U38" i="53"/>
  <c r="T38" i="53"/>
  <c r="S38" i="53"/>
  <c r="R38" i="53"/>
  <c r="Q38" i="53"/>
  <c r="P38" i="53"/>
  <c r="N38" i="53"/>
  <c r="M38" i="53"/>
  <c r="L38" i="53"/>
  <c r="K38" i="53"/>
  <c r="J38" i="53"/>
  <c r="I38" i="53"/>
  <c r="H38" i="53"/>
  <c r="G38" i="53"/>
  <c r="Z37" i="53"/>
  <c r="Z45" i="53" s="1"/>
  <c r="Y37" i="53"/>
  <c r="X37" i="53"/>
  <c r="X44" i="53" s="1"/>
  <c r="W37" i="53"/>
  <c r="W45" i="53" s="1"/>
  <c r="V37" i="53"/>
  <c r="V45" i="53" s="1"/>
  <c r="U37" i="53"/>
  <c r="T37" i="53"/>
  <c r="T44" i="53" s="1"/>
  <c r="S37" i="53"/>
  <c r="R37" i="53"/>
  <c r="Q37" i="53"/>
  <c r="P37" i="53"/>
  <c r="N37" i="53"/>
  <c r="M37" i="53"/>
  <c r="L37" i="53"/>
  <c r="K37" i="53"/>
  <c r="J37" i="53"/>
  <c r="I37" i="53"/>
  <c r="H37" i="53"/>
  <c r="G37" i="53"/>
  <c r="G44" i="53" s="1"/>
  <c r="U36" i="53"/>
  <c r="W35" i="53"/>
  <c r="X34" i="53"/>
  <c r="Z32" i="53"/>
  <c r="Y32" i="53"/>
  <c r="V32" i="53"/>
  <c r="U32" i="53"/>
  <c r="R32" i="53"/>
  <c r="Q32" i="53"/>
  <c r="P32" i="53"/>
  <c r="L32" i="53"/>
  <c r="K32" i="53"/>
  <c r="H32" i="53"/>
  <c r="G32" i="53"/>
  <c r="Z31" i="53"/>
  <c r="Y31" i="53"/>
  <c r="X31" i="53"/>
  <c r="W31" i="53"/>
  <c r="V31" i="53"/>
  <c r="U31" i="53"/>
  <c r="T31" i="53"/>
  <c r="S31" i="53"/>
  <c r="R31" i="53"/>
  <c r="Q31" i="53"/>
  <c r="P31" i="53"/>
  <c r="N31" i="53"/>
  <c r="M31" i="53"/>
  <c r="L31" i="53"/>
  <c r="K31" i="53"/>
  <c r="Z30" i="53"/>
  <c r="Y30" i="53"/>
  <c r="V30" i="53"/>
  <c r="U30" i="53"/>
  <c r="R30" i="53"/>
  <c r="Q30" i="53"/>
  <c r="P30" i="53"/>
  <c r="L30" i="53"/>
  <c r="K30" i="53"/>
  <c r="H30" i="53"/>
  <c r="G30" i="53"/>
  <c r="Z29" i="53"/>
  <c r="Y29" i="53"/>
  <c r="X29" i="53"/>
  <c r="W29" i="53"/>
  <c r="V29" i="53"/>
  <c r="U29" i="53"/>
  <c r="T29" i="53"/>
  <c r="S29" i="53"/>
  <c r="S33" i="53" s="1"/>
  <c r="R29" i="53"/>
  <c r="Q29" i="53"/>
  <c r="P29" i="53"/>
  <c r="N29" i="53"/>
  <c r="M29" i="53"/>
  <c r="L29" i="53"/>
  <c r="K29" i="53"/>
  <c r="J29" i="53"/>
  <c r="I29" i="53"/>
  <c r="H29" i="53"/>
  <c r="G29" i="53"/>
  <c r="Z28" i="53"/>
  <c r="Y28" i="53"/>
  <c r="X28" i="53"/>
  <c r="W28" i="53"/>
  <c r="V28" i="53"/>
  <c r="U28" i="53"/>
  <c r="T28" i="53"/>
  <c r="S28" i="53"/>
  <c r="R28" i="53"/>
  <c r="Q28" i="53"/>
  <c r="P28" i="53"/>
  <c r="N28" i="53"/>
  <c r="M28" i="53"/>
  <c r="L28" i="53"/>
  <c r="K28" i="53"/>
  <c r="J28" i="53"/>
  <c r="I28" i="53"/>
  <c r="H28" i="53"/>
  <c r="G28" i="53"/>
  <c r="Z27" i="53"/>
  <c r="Y27" i="53"/>
  <c r="X27" i="53"/>
  <c r="W27" i="53"/>
  <c r="V27" i="53"/>
  <c r="U27" i="53"/>
  <c r="T27" i="53"/>
  <c r="S27" i="53"/>
  <c r="R27" i="53"/>
  <c r="Q27" i="53"/>
  <c r="P27" i="53"/>
  <c r="N27" i="53"/>
  <c r="M27" i="53"/>
  <c r="L27" i="53"/>
  <c r="K27" i="53"/>
  <c r="J27" i="53"/>
  <c r="I27" i="53"/>
  <c r="H27" i="53"/>
  <c r="G27" i="53"/>
  <c r="Z26" i="53"/>
  <c r="Z33" i="53" s="1"/>
  <c r="Y26" i="53"/>
  <c r="X26" i="53"/>
  <c r="W26" i="53"/>
  <c r="W34" i="53" s="1"/>
  <c r="V26" i="53"/>
  <c r="V33" i="53" s="1"/>
  <c r="U26" i="53"/>
  <c r="T26" i="53"/>
  <c r="S26" i="53"/>
  <c r="R26" i="53"/>
  <c r="Q26" i="53"/>
  <c r="P26" i="53"/>
  <c r="N26" i="53"/>
  <c r="M26" i="53"/>
  <c r="L26" i="53"/>
  <c r="K26" i="53"/>
  <c r="J26" i="53"/>
  <c r="I26" i="53"/>
  <c r="H26" i="53"/>
  <c r="G26" i="53"/>
  <c r="U22" i="53"/>
  <c r="U176" i="53" s="1"/>
  <c r="Z21" i="53"/>
  <c r="Z175" i="53" s="1"/>
  <c r="Y21" i="53"/>
  <c r="Y175" i="53" s="1"/>
  <c r="X21" i="53"/>
  <c r="X175" i="53" s="1"/>
  <c r="V21" i="53"/>
  <c r="V175" i="53" s="1"/>
  <c r="U21" i="53"/>
  <c r="U175" i="53" s="1"/>
  <c r="R21" i="53"/>
  <c r="R175" i="53" s="1"/>
  <c r="Q65" i="45" s="1"/>
  <c r="Q21" i="53"/>
  <c r="P21" i="53"/>
  <c r="L21" i="53"/>
  <c r="K21" i="53"/>
  <c r="H21" i="53"/>
  <c r="G21" i="53"/>
  <c r="Z20" i="53"/>
  <c r="Z174" i="53" s="1"/>
  <c r="Y20" i="53"/>
  <c r="Y174" i="53" s="1"/>
  <c r="X20" i="53"/>
  <c r="X174" i="53" s="1"/>
  <c r="W20" i="53"/>
  <c r="W174" i="53" s="1"/>
  <c r="V20" i="53"/>
  <c r="V174" i="53" s="1"/>
  <c r="U20" i="53"/>
  <c r="U174" i="53" s="1"/>
  <c r="T20" i="53"/>
  <c r="S20" i="53"/>
  <c r="R20" i="53"/>
  <c r="R174" i="53" s="1"/>
  <c r="Q64" i="45" s="1"/>
  <c r="Q20" i="53"/>
  <c r="Q174" i="53" s="1"/>
  <c r="P64" i="45" s="1"/>
  <c r="P20" i="53"/>
  <c r="N20" i="53"/>
  <c r="M20" i="53"/>
  <c r="L20" i="53"/>
  <c r="K20" i="53"/>
  <c r="Z19" i="53"/>
  <c r="Z173" i="53" s="1"/>
  <c r="Y19" i="53"/>
  <c r="Y173" i="53" s="1"/>
  <c r="X19" i="53"/>
  <c r="X173" i="53" s="1"/>
  <c r="V19" i="53"/>
  <c r="V173" i="53" s="1"/>
  <c r="U19" i="53"/>
  <c r="U173" i="53" s="1"/>
  <c r="R19" i="53"/>
  <c r="Q19" i="53"/>
  <c r="P19" i="53"/>
  <c r="L19" i="53"/>
  <c r="K19" i="53"/>
  <c r="H19" i="53"/>
  <c r="G19" i="53"/>
  <c r="Z18" i="53"/>
  <c r="Z172" i="53" s="1"/>
  <c r="Y18" i="53"/>
  <c r="Y172" i="53" s="1"/>
  <c r="X18" i="53"/>
  <c r="X172" i="53" s="1"/>
  <c r="W18" i="53"/>
  <c r="W172" i="53" s="1"/>
  <c r="V18" i="53"/>
  <c r="U18" i="53"/>
  <c r="U172" i="53" s="1"/>
  <c r="T18" i="53"/>
  <c r="T172" i="53" s="1"/>
  <c r="S18" i="53"/>
  <c r="R18" i="53"/>
  <c r="Q18" i="53"/>
  <c r="P18" i="53"/>
  <c r="N18" i="53"/>
  <c r="M18" i="53"/>
  <c r="M172" i="53" s="1"/>
  <c r="N62" i="45" s="1"/>
  <c r="L18" i="53"/>
  <c r="K18" i="53"/>
  <c r="J18" i="53"/>
  <c r="I18" i="53"/>
  <c r="I172" i="53" s="1"/>
  <c r="H18" i="53"/>
  <c r="G18" i="53"/>
  <c r="Z17" i="53"/>
  <c r="Z171" i="53" s="1"/>
  <c r="Y17" i="53"/>
  <c r="X17" i="53"/>
  <c r="X171" i="53" s="1"/>
  <c r="W17" i="53"/>
  <c r="W171" i="53" s="1"/>
  <c r="V17" i="53"/>
  <c r="V171" i="53" s="1"/>
  <c r="U17" i="53"/>
  <c r="U171" i="53" s="1"/>
  <c r="T17" i="53"/>
  <c r="T171" i="53" s="1"/>
  <c r="S17" i="53"/>
  <c r="R17" i="53"/>
  <c r="Q17" i="53"/>
  <c r="P17" i="53"/>
  <c r="N17" i="53"/>
  <c r="M17" i="53"/>
  <c r="L17" i="53"/>
  <c r="L171" i="53" s="1"/>
  <c r="K17" i="53"/>
  <c r="J17" i="53"/>
  <c r="I17" i="53"/>
  <c r="H17" i="53"/>
  <c r="H171" i="53" s="1"/>
  <c r="G17" i="53"/>
  <c r="Z16" i="53"/>
  <c r="Z170" i="53" s="1"/>
  <c r="Y16" i="53"/>
  <c r="Y170" i="53" s="1"/>
  <c r="X16" i="53"/>
  <c r="X170" i="53" s="1"/>
  <c r="W16" i="53"/>
  <c r="W170" i="53" s="1"/>
  <c r="V16" i="53"/>
  <c r="V170" i="53" s="1"/>
  <c r="U16" i="53"/>
  <c r="U170" i="53" s="1"/>
  <c r="T16" i="53"/>
  <c r="T170" i="53" s="1"/>
  <c r="S16" i="53"/>
  <c r="R16" i="53"/>
  <c r="Q16" i="53"/>
  <c r="P16" i="53"/>
  <c r="N16" i="53"/>
  <c r="M16" i="53"/>
  <c r="L16" i="53"/>
  <c r="K16" i="53"/>
  <c r="K170" i="53" s="1"/>
  <c r="L60" i="45" s="1"/>
  <c r="J16" i="53"/>
  <c r="I16" i="53"/>
  <c r="H16" i="53"/>
  <c r="G16" i="53"/>
  <c r="Z15" i="53"/>
  <c r="Y15" i="53"/>
  <c r="Y169" i="53" s="1"/>
  <c r="X15" i="53"/>
  <c r="X22" i="53" s="1"/>
  <c r="X176" i="53" s="1"/>
  <c r="W15" i="53"/>
  <c r="W169" i="53" s="1"/>
  <c r="V15" i="53"/>
  <c r="U15" i="53"/>
  <c r="U169" i="53" s="1"/>
  <c r="T15" i="53"/>
  <c r="T169" i="53" s="1"/>
  <c r="S15" i="53"/>
  <c r="R15" i="53"/>
  <c r="Q15" i="53"/>
  <c r="P15" i="53"/>
  <c r="N15" i="53"/>
  <c r="N169" i="53" s="1"/>
  <c r="O59" i="45" s="1"/>
  <c r="M15" i="53"/>
  <c r="L15" i="53"/>
  <c r="K15" i="53"/>
  <c r="J15" i="53"/>
  <c r="J169" i="53" s="1"/>
  <c r="I15" i="53"/>
  <c r="H15" i="53"/>
  <c r="G15" i="53"/>
  <c r="Y174" i="49"/>
  <c r="J174" i="49"/>
  <c r="I174" i="49"/>
  <c r="H174" i="49"/>
  <c r="G174" i="49"/>
  <c r="W168" i="49"/>
  <c r="Y165" i="49"/>
  <c r="Z164" i="49"/>
  <c r="Y164" i="49"/>
  <c r="V164" i="49"/>
  <c r="U164" i="49"/>
  <c r="R164" i="49"/>
  <c r="Q164" i="49"/>
  <c r="P164" i="49"/>
  <c r="L164" i="49"/>
  <c r="K164" i="49"/>
  <c r="H164" i="49"/>
  <c r="G164" i="49"/>
  <c r="Z163" i="49"/>
  <c r="Y163" i="49"/>
  <c r="X163" i="49"/>
  <c r="W163" i="49"/>
  <c r="V163" i="49"/>
  <c r="U163" i="49"/>
  <c r="T163" i="49"/>
  <c r="S163" i="49"/>
  <c r="R163" i="49"/>
  <c r="Q163" i="49"/>
  <c r="P163" i="49"/>
  <c r="N163" i="49"/>
  <c r="M163" i="49"/>
  <c r="L163" i="49"/>
  <c r="K163" i="49"/>
  <c r="Z162" i="49"/>
  <c r="Y162" i="49"/>
  <c r="V162" i="49"/>
  <c r="U162" i="49"/>
  <c r="R162" i="49"/>
  <c r="Q162" i="49"/>
  <c r="P162" i="49"/>
  <c r="L162" i="49"/>
  <c r="K162" i="49"/>
  <c r="H162" i="49"/>
  <c r="G162" i="49"/>
  <c r="Z161" i="49"/>
  <c r="Y161" i="49"/>
  <c r="X161" i="49"/>
  <c r="W161" i="49"/>
  <c r="V161" i="49"/>
  <c r="U161" i="49"/>
  <c r="T161" i="49"/>
  <c r="S161" i="49"/>
  <c r="R161" i="49"/>
  <c r="Q161" i="49"/>
  <c r="P161" i="49"/>
  <c r="N161" i="49"/>
  <c r="M161" i="49"/>
  <c r="L161" i="49"/>
  <c r="K161" i="49"/>
  <c r="J161" i="49"/>
  <c r="I161" i="49"/>
  <c r="H161" i="49"/>
  <c r="G161" i="49"/>
  <c r="Z160" i="49"/>
  <c r="Y160" i="49"/>
  <c r="X160" i="49"/>
  <c r="W160" i="49"/>
  <c r="V160" i="49"/>
  <c r="U160" i="49"/>
  <c r="T160" i="49"/>
  <c r="S160" i="49"/>
  <c r="R160" i="49"/>
  <c r="Q160" i="49"/>
  <c r="P160" i="49"/>
  <c r="N160" i="49"/>
  <c r="M160" i="49"/>
  <c r="L160" i="49"/>
  <c r="K160" i="49"/>
  <c r="J160" i="49"/>
  <c r="I160" i="49"/>
  <c r="H160" i="49"/>
  <c r="G160" i="49"/>
  <c r="Z159" i="49"/>
  <c r="Y159" i="49"/>
  <c r="X159" i="49"/>
  <c r="W159" i="49"/>
  <c r="V159" i="49"/>
  <c r="U159" i="49"/>
  <c r="T159" i="49"/>
  <c r="S159" i="49"/>
  <c r="R159" i="49"/>
  <c r="Q159" i="49"/>
  <c r="P159" i="49"/>
  <c r="N159" i="49"/>
  <c r="M159" i="49"/>
  <c r="L159" i="49"/>
  <c r="K159" i="49"/>
  <c r="J159" i="49"/>
  <c r="I159" i="49"/>
  <c r="H159" i="49"/>
  <c r="G159" i="49"/>
  <c r="Z158" i="49"/>
  <c r="Z166" i="49" s="1"/>
  <c r="Y158" i="49"/>
  <c r="Y166" i="49" s="1"/>
  <c r="X158" i="49"/>
  <c r="X165" i="49" s="1"/>
  <c r="W158" i="49"/>
  <c r="W166" i="49" s="1"/>
  <c r="V158" i="49"/>
  <c r="U158" i="49"/>
  <c r="T158" i="49"/>
  <c r="T165" i="49" s="1"/>
  <c r="S158" i="49"/>
  <c r="R158" i="49"/>
  <c r="Q158" i="49"/>
  <c r="P158" i="49"/>
  <c r="N158" i="49"/>
  <c r="M158" i="49"/>
  <c r="L158" i="49"/>
  <c r="K158" i="49"/>
  <c r="J158" i="49"/>
  <c r="I158" i="49"/>
  <c r="H158" i="49"/>
  <c r="G158" i="49"/>
  <c r="W157" i="49"/>
  <c r="U157" i="49"/>
  <c r="Y156" i="49"/>
  <c r="W156" i="49"/>
  <c r="Y154" i="49"/>
  <c r="Z153" i="49"/>
  <c r="Y153" i="49"/>
  <c r="V153" i="49"/>
  <c r="U153" i="49"/>
  <c r="T153" i="49"/>
  <c r="R153" i="49"/>
  <c r="Q153" i="49"/>
  <c r="P153" i="49"/>
  <c r="L153" i="49"/>
  <c r="K153" i="49"/>
  <c r="H153" i="49"/>
  <c r="G153" i="49"/>
  <c r="Z152" i="49"/>
  <c r="Y152" i="49"/>
  <c r="X152" i="49"/>
  <c r="W152" i="49"/>
  <c r="V152" i="49"/>
  <c r="U152" i="49"/>
  <c r="T152" i="49"/>
  <c r="S152" i="49"/>
  <c r="R152" i="49"/>
  <c r="Q152" i="49"/>
  <c r="P152" i="49"/>
  <c r="N152" i="49"/>
  <c r="M152" i="49"/>
  <c r="L152" i="49"/>
  <c r="K152" i="49"/>
  <c r="Z151" i="49"/>
  <c r="Y151" i="49"/>
  <c r="V151" i="49"/>
  <c r="U151" i="49"/>
  <c r="T151" i="49"/>
  <c r="R151" i="49"/>
  <c r="Q151" i="49"/>
  <c r="P151" i="49"/>
  <c r="L151" i="49"/>
  <c r="K151" i="49"/>
  <c r="H151" i="49"/>
  <c r="G151" i="49"/>
  <c r="Z150" i="49"/>
  <c r="Y150" i="49"/>
  <c r="X150" i="49"/>
  <c r="W150" i="49"/>
  <c r="V150" i="49"/>
  <c r="U150" i="49"/>
  <c r="T150" i="49"/>
  <c r="S150" i="49"/>
  <c r="R150" i="49"/>
  <c r="Q150" i="49"/>
  <c r="P150" i="49"/>
  <c r="N150" i="49"/>
  <c r="M150" i="49"/>
  <c r="L150" i="49"/>
  <c r="K150" i="49"/>
  <c r="J150" i="49"/>
  <c r="I150" i="49"/>
  <c r="H150" i="49"/>
  <c r="G150" i="49"/>
  <c r="Z149" i="49"/>
  <c r="Y149" i="49"/>
  <c r="X149" i="49"/>
  <c r="W149" i="49"/>
  <c r="V149" i="49"/>
  <c r="U149" i="49"/>
  <c r="T149" i="49"/>
  <c r="S149" i="49"/>
  <c r="R149" i="49"/>
  <c r="Q149" i="49"/>
  <c r="P149" i="49"/>
  <c r="N149" i="49"/>
  <c r="M149" i="49"/>
  <c r="L149" i="49"/>
  <c r="K149" i="49"/>
  <c r="J149" i="49"/>
  <c r="I149" i="49"/>
  <c r="H149" i="49"/>
  <c r="G149" i="49"/>
  <c r="Z148" i="49"/>
  <c r="Y148" i="49"/>
  <c r="X148" i="49"/>
  <c r="W148" i="49"/>
  <c r="V148" i="49"/>
  <c r="U148" i="49"/>
  <c r="T148" i="49"/>
  <c r="S148" i="49"/>
  <c r="R148" i="49"/>
  <c r="Q148" i="49"/>
  <c r="P148" i="49"/>
  <c r="N148" i="49"/>
  <c r="M148" i="49"/>
  <c r="L148" i="49"/>
  <c r="K148" i="49"/>
  <c r="J148" i="49"/>
  <c r="I148" i="49"/>
  <c r="H148" i="49"/>
  <c r="G148" i="49"/>
  <c r="Z147" i="49"/>
  <c r="Y147" i="49"/>
  <c r="X147" i="49"/>
  <c r="W147" i="49"/>
  <c r="W155" i="49" s="1"/>
  <c r="V147" i="49"/>
  <c r="U147" i="49"/>
  <c r="T147" i="49"/>
  <c r="T155" i="49" s="1"/>
  <c r="S147" i="49"/>
  <c r="R147" i="49"/>
  <c r="Q147" i="49"/>
  <c r="P147" i="49"/>
  <c r="N147" i="49"/>
  <c r="M147" i="49"/>
  <c r="L147" i="49"/>
  <c r="K147" i="49"/>
  <c r="J147" i="49"/>
  <c r="I147" i="49"/>
  <c r="H147" i="49"/>
  <c r="G147" i="49"/>
  <c r="U146" i="49"/>
  <c r="Y145" i="49"/>
  <c r="W145" i="49"/>
  <c r="Z144" i="49"/>
  <c r="U143" i="49"/>
  <c r="Z142" i="49"/>
  <c r="Y142" i="49"/>
  <c r="V142" i="49"/>
  <c r="U142" i="49"/>
  <c r="R142" i="49"/>
  <c r="Q142" i="49"/>
  <c r="P142" i="49"/>
  <c r="L142" i="49"/>
  <c r="K142" i="49"/>
  <c r="H142" i="49"/>
  <c r="G142" i="49"/>
  <c r="Z141" i="49"/>
  <c r="Y141" i="49"/>
  <c r="X141" i="49"/>
  <c r="W141" i="49"/>
  <c r="V141" i="49"/>
  <c r="U141" i="49"/>
  <c r="T141" i="49"/>
  <c r="S141" i="49"/>
  <c r="R141" i="49"/>
  <c r="Q141" i="49"/>
  <c r="P141" i="49"/>
  <c r="N141" i="49"/>
  <c r="M141" i="49"/>
  <c r="L141" i="49"/>
  <c r="K141" i="49"/>
  <c r="Z140" i="49"/>
  <c r="Y140" i="49"/>
  <c r="V140" i="49"/>
  <c r="U140" i="49"/>
  <c r="R140" i="49"/>
  <c r="Q140" i="49"/>
  <c r="P140" i="49"/>
  <c r="L140" i="49"/>
  <c r="K140" i="49"/>
  <c r="H140" i="49"/>
  <c r="G140" i="49"/>
  <c r="Z139" i="49"/>
  <c r="Y139" i="49"/>
  <c r="X139" i="49"/>
  <c r="W139" i="49"/>
  <c r="V139" i="49"/>
  <c r="U139" i="49"/>
  <c r="T139" i="49"/>
  <c r="S139" i="49"/>
  <c r="R139" i="49"/>
  <c r="Q139" i="49"/>
  <c r="P139" i="49"/>
  <c r="N139" i="49"/>
  <c r="M139" i="49"/>
  <c r="L139" i="49"/>
  <c r="K139" i="49"/>
  <c r="J139" i="49"/>
  <c r="I139" i="49"/>
  <c r="H139" i="49"/>
  <c r="G139" i="49"/>
  <c r="Z138" i="49"/>
  <c r="Y138" i="49"/>
  <c r="X138" i="49"/>
  <c r="W138" i="49"/>
  <c r="V138" i="49"/>
  <c r="U138" i="49"/>
  <c r="T138" i="49"/>
  <c r="S138" i="49"/>
  <c r="R138" i="49"/>
  <c r="Q138" i="49"/>
  <c r="P138" i="49"/>
  <c r="N138" i="49"/>
  <c r="M138" i="49"/>
  <c r="L138" i="49"/>
  <c r="K138" i="49"/>
  <c r="J138" i="49"/>
  <c r="I138" i="49"/>
  <c r="H138" i="49"/>
  <c r="G138" i="49"/>
  <c r="Z137" i="49"/>
  <c r="Y137" i="49"/>
  <c r="X137" i="49"/>
  <c r="W137" i="49"/>
  <c r="V137" i="49"/>
  <c r="U137" i="49"/>
  <c r="T137" i="49"/>
  <c r="S137" i="49"/>
  <c r="R137" i="49"/>
  <c r="Q137" i="49"/>
  <c r="P137" i="49"/>
  <c r="N137" i="49"/>
  <c r="M137" i="49"/>
  <c r="L137" i="49"/>
  <c r="K137" i="49"/>
  <c r="J137" i="49"/>
  <c r="I137" i="49"/>
  <c r="H137" i="49"/>
  <c r="G137" i="49"/>
  <c r="Z136" i="49"/>
  <c r="Y136" i="49"/>
  <c r="Y144" i="49" s="1"/>
  <c r="X136" i="49"/>
  <c r="W136" i="49"/>
  <c r="W144" i="49" s="1"/>
  <c r="V136" i="49"/>
  <c r="V144" i="49" s="1"/>
  <c r="U136" i="49"/>
  <c r="U144" i="49" s="1"/>
  <c r="T136" i="49"/>
  <c r="S136" i="49"/>
  <c r="R136" i="49"/>
  <c r="Q136" i="49"/>
  <c r="P136" i="49"/>
  <c r="N136" i="49"/>
  <c r="M136" i="49"/>
  <c r="L136" i="49"/>
  <c r="K136" i="49"/>
  <c r="J136" i="49"/>
  <c r="I136" i="49"/>
  <c r="H136" i="49"/>
  <c r="G136" i="49"/>
  <c r="Y132" i="49"/>
  <c r="Z131" i="49"/>
  <c r="Y131" i="49"/>
  <c r="X131" i="49"/>
  <c r="V131" i="49"/>
  <c r="U131" i="49"/>
  <c r="R131" i="49"/>
  <c r="Q131" i="49"/>
  <c r="P131" i="49"/>
  <c r="L131" i="49"/>
  <c r="K131" i="49"/>
  <c r="H131" i="49"/>
  <c r="G131" i="49"/>
  <c r="Z130" i="49"/>
  <c r="Y130" i="49"/>
  <c r="X130" i="49"/>
  <c r="W130" i="49"/>
  <c r="V130" i="49"/>
  <c r="U130" i="49"/>
  <c r="T130" i="49"/>
  <c r="S130" i="49"/>
  <c r="R130" i="49"/>
  <c r="Q130" i="49"/>
  <c r="P130" i="49"/>
  <c r="N130" i="49"/>
  <c r="M130" i="49"/>
  <c r="L130" i="49"/>
  <c r="K130" i="49"/>
  <c r="Z129" i="49"/>
  <c r="Y129" i="49"/>
  <c r="X129" i="49"/>
  <c r="V129" i="49"/>
  <c r="U129" i="49"/>
  <c r="R129" i="49"/>
  <c r="Q129" i="49"/>
  <c r="P129" i="49"/>
  <c r="L129" i="49"/>
  <c r="K129" i="49"/>
  <c r="H129" i="49"/>
  <c r="G129" i="49"/>
  <c r="Z128" i="49"/>
  <c r="Y128" i="49"/>
  <c r="X128" i="49"/>
  <c r="W128" i="49"/>
  <c r="V128" i="49"/>
  <c r="U128" i="49"/>
  <c r="T128" i="49"/>
  <c r="S128" i="49"/>
  <c r="R128" i="49"/>
  <c r="Q128" i="49"/>
  <c r="P128" i="49"/>
  <c r="N128" i="49"/>
  <c r="M128" i="49"/>
  <c r="L128" i="49"/>
  <c r="K128" i="49"/>
  <c r="J128" i="49"/>
  <c r="I128" i="49"/>
  <c r="H128" i="49"/>
  <c r="G128" i="49"/>
  <c r="Z127" i="49"/>
  <c r="Y127" i="49"/>
  <c r="X127" i="49"/>
  <c r="W127" i="49"/>
  <c r="V127" i="49"/>
  <c r="U127" i="49"/>
  <c r="T127" i="49"/>
  <c r="S127" i="49"/>
  <c r="R127" i="49"/>
  <c r="Q127" i="49"/>
  <c r="P127" i="49"/>
  <c r="N127" i="49"/>
  <c r="M127" i="49"/>
  <c r="L127" i="49"/>
  <c r="K127" i="49"/>
  <c r="J127" i="49"/>
  <c r="I127" i="49"/>
  <c r="H127" i="49"/>
  <c r="G127" i="49"/>
  <c r="Z126" i="49"/>
  <c r="Y126" i="49"/>
  <c r="X126" i="49"/>
  <c r="W126" i="49"/>
  <c r="V126" i="49"/>
  <c r="U126" i="49"/>
  <c r="T126" i="49"/>
  <c r="S126" i="49"/>
  <c r="R126" i="49"/>
  <c r="Q126" i="49"/>
  <c r="P126" i="49"/>
  <c r="N126" i="49"/>
  <c r="M126" i="49"/>
  <c r="L126" i="49"/>
  <c r="K126" i="49"/>
  <c r="J126" i="49"/>
  <c r="I126" i="49"/>
  <c r="H126" i="49"/>
  <c r="G126" i="49"/>
  <c r="Z125" i="49"/>
  <c r="Z133" i="49" s="1"/>
  <c r="Y125" i="49"/>
  <c r="X125" i="49"/>
  <c r="W125" i="49"/>
  <c r="W133" i="49" s="1"/>
  <c r="V125" i="49"/>
  <c r="V133" i="49" s="1"/>
  <c r="U125" i="49"/>
  <c r="T125" i="49"/>
  <c r="S125" i="49"/>
  <c r="R125" i="49"/>
  <c r="Q125" i="49"/>
  <c r="P125" i="49"/>
  <c r="N125" i="49"/>
  <c r="M125" i="49"/>
  <c r="L125" i="49"/>
  <c r="K125" i="49"/>
  <c r="J125" i="49"/>
  <c r="I125" i="49"/>
  <c r="H125" i="49"/>
  <c r="G125" i="49"/>
  <c r="W124" i="49"/>
  <c r="Z120" i="49"/>
  <c r="Y120" i="49"/>
  <c r="X120" i="49"/>
  <c r="V120" i="49"/>
  <c r="U120" i="49"/>
  <c r="R120" i="49"/>
  <c r="Q120" i="49"/>
  <c r="P120" i="49"/>
  <c r="L120" i="49"/>
  <c r="K120" i="49"/>
  <c r="H120" i="49"/>
  <c r="G120" i="49"/>
  <c r="Z119" i="49"/>
  <c r="Y119" i="49"/>
  <c r="X119" i="49"/>
  <c r="W119" i="49"/>
  <c r="V119" i="49"/>
  <c r="U119" i="49"/>
  <c r="T119" i="49"/>
  <c r="S119" i="49"/>
  <c r="R119" i="49"/>
  <c r="Q119" i="49"/>
  <c r="P119" i="49"/>
  <c r="N119" i="49"/>
  <c r="M119" i="49"/>
  <c r="L119" i="49"/>
  <c r="K119" i="49"/>
  <c r="Z118" i="49"/>
  <c r="Y118" i="49"/>
  <c r="X118" i="49"/>
  <c r="V118" i="49"/>
  <c r="U118" i="49"/>
  <c r="R118" i="49"/>
  <c r="Q118" i="49"/>
  <c r="P118" i="49"/>
  <c r="L118" i="49"/>
  <c r="K118" i="49"/>
  <c r="H118" i="49"/>
  <c r="G118" i="49"/>
  <c r="Z117" i="49"/>
  <c r="Y117" i="49"/>
  <c r="X117" i="49"/>
  <c r="W117" i="49"/>
  <c r="V117" i="49"/>
  <c r="U117" i="49"/>
  <c r="T117" i="49"/>
  <c r="S117" i="49"/>
  <c r="R117" i="49"/>
  <c r="Q117" i="49"/>
  <c r="P117" i="49"/>
  <c r="N117" i="49"/>
  <c r="M117" i="49"/>
  <c r="L117" i="49"/>
  <c r="K117" i="49"/>
  <c r="J117" i="49"/>
  <c r="I117" i="49"/>
  <c r="H117" i="49"/>
  <c r="G117" i="49"/>
  <c r="Z116" i="49"/>
  <c r="Y116" i="49"/>
  <c r="X116" i="49"/>
  <c r="W116" i="49"/>
  <c r="V116" i="49"/>
  <c r="U116" i="49"/>
  <c r="T116" i="49"/>
  <c r="S116" i="49"/>
  <c r="R116" i="49"/>
  <c r="Q116" i="49"/>
  <c r="P116" i="49"/>
  <c r="N116" i="49"/>
  <c r="M116" i="49"/>
  <c r="L116" i="49"/>
  <c r="K116" i="49"/>
  <c r="J116" i="49"/>
  <c r="I116" i="49"/>
  <c r="H116" i="49"/>
  <c r="G116" i="49"/>
  <c r="Z115" i="49"/>
  <c r="Y115" i="49"/>
  <c r="X115" i="49"/>
  <c r="W115" i="49"/>
  <c r="V115" i="49"/>
  <c r="U115" i="49"/>
  <c r="T115" i="49"/>
  <c r="S115" i="49"/>
  <c r="R115" i="49"/>
  <c r="Q115" i="49"/>
  <c r="P115" i="49"/>
  <c r="N115" i="49"/>
  <c r="M115" i="49"/>
  <c r="L115" i="49"/>
  <c r="K115" i="49"/>
  <c r="J115" i="49"/>
  <c r="I115" i="49"/>
  <c r="H115" i="49"/>
  <c r="G115" i="49"/>
  <c r="Z114" i="49"/>
  <c r="Y114" i="49"/>
  <c r="X114" i="49"/>
  <c r="X122" i="49" s="1"/>
  <c r="W114" i="49"/>
  <c r="W122" i="49" s="1"/>
  <c r="V114" i="49"/>
  <c r="U114" i="49"/>
  <c r="U122" i="49" s="1"/>
  <c r="T114" i="49"/>
  <c r="S114" i="49"/>
  <c r="R114" i="49"/>
  <c r="Q114" i="49"/>
  <c r="P114" i="49"/>
  <c r="N114" i="49"/>
  <c r="M114" i="49"/>
  <c r="L114" i="49"/>
  <c r="K114" i="49"/>
  <c r="J114" i="49"/>
  <c r="I114" i="49"/>
  <c r="H114" i="49"/>
  <c r="G114" i="49"/>
  <c r="U112" i="49"/>
  <c r="W110" i="49"/>
  <c r="U110" i="49"/>
  <c r="Z109" i="49"/>
  <c r="Y109" i="49"/>
  <c r="V109" i="49"/>
  <c r="U109" i="49"/>
  <c r="R109" i="49"/>
  <c r="Q109" i="49"/>
  <c r="P109" i="49"/>
  <c r="L109" i="49"/>
  <c r="K109" i="49"/>
  <c r="H109" i="49"/>
  <c r="G109" i="49"/>
  <c r="Z108" i="49"/>
  <c r="Y108" i="49"/>
  <c r="X108" i="49"/>
  <c r="W108" i="49"/>
  <c r="V108" i="49"/>
  <c r="U108" i="49"/>
  <c r="T108" i="49"/>
  <c r="S108" i="49"/>
  <c r="R108" i="49"/>
  <c r="Q108" i="49"/>
  <c r="P108" i="49"/>
  <c r="N108" i="49"/>
  <c r="M108" i="49"/>
  <c r="L108" i="49"/>
  <c r="K108" i="49"/>
  <c r="Z107" i="49"/>
  <c r="Y107" i="49"/>
  <c r="V107" i="49"/>
  <c r="U107" i="49"/>
  <c r="R107" i="49"/>
  <c r="Q107" i="49"/>
  <c r="P107" i="49"/>
  <c r="L107" i="49"/>
  <c r="K107" i="49"/>
  <c r="H107" i="49"/>
  <c r="G107" i="49"/>
  <c r="Z106" i="49"/>
  <c r="Y106" i="49"/>
  <c r="X106" i="49"/>
  <c r="W106" i="49"/>
  <c r="V106" i="49"/>
  <c r="U106" i="49"/>
  <c r="T106" i="49"/>
  <c r="S106" i="49"/>
  <c r="R106" i="49"/>
  <c r="Q106" i="49"/>
  <c r="P106" i="49"/>
  <c r="N106" i="49"/>
  <c r="M106" i="49"/>
  <c r="L106" i="49"/>
  <c r="K106" i="49"/>
  <c r="J106" i="49"/>
  <c r="I106" i="49"/>
  <c r="H106" i="49"/>
  <c r="G106" i="49"/>
  <c r="Z105" i="49"/>
  <c r="Y105" i="49"/>
  <c r="X105" i="49"/>
  <c r="W105" i="49"/>
  <c r="V105" i="49"/>
  <c r="U105" i="49"/>
  <c r="T105" i="49"/>
  <c r="S105" i="49"/>
  <c r="R105" i="49"/>
  <c r="Q105" i="49"/>
  <c r="P105" i="49"/>
  <c r="N105" i="49"/>
  <c r="M105" i="49"/>
  <c r="L105" i="49"/>
  <c r="K105" i="49"/>
  <c r="J105" i="49"/>
  <c r="I105" i="49"/>
  <c r="H105" i="49"/>
  <c r="G105" i="49"/>
  <c r="Z104" i="49"/>
  <c r="Y104" i="49"/>
  <c r="X104" i="49"/>
  <c r="W104" i="49"/>
  <c r="V104" i="49"/>
  <c r="U104" i="49"/>
  <c r="T104" i="49"/>
  <c r="S104" i="49"/>
  <c r="R104" i="49"/>
  <c r="Q104" i="49"/>
  <c r="P104" i="49"/>
  <c r="N104" i="49"/>
  <c r="M104" i="49"/>
  <c r="L104" i="49"/>
  <c r="K104" i="49"/>
  <c r="J104" i="49"/>
  <c r="I104" i="49"/>
  <c r="H104" i="49"/>
  <c r="G104" i="49"/>
  <c r="Z103" i="49"/>
  <c r="Z111" i="49" s="1"/>
  <c r="Y103" i="49"/>
  <c r="Y111" i="49" s="1"/>
  <c r="X103" i="49"/>
  <c r="W103" i="49"/>
  <c r="V103" i="49"/>
  <c r="V111" i="49" s="1"/>
  <c r="U103" i="49"/>
  <c r="U111" i="49" s="1"/>
  <c r="T103" i="49"/>
  <c r="S103" i="49"/>
  <c r="R103" i="49"/>
  <c r="Q103" i="49"/>
  <c r="P103" i="49"/>
  <c r="N103" i="49"/>
  <c r="M103" i="49"/>
  <c r="L103" i="49"/>
  <c r="K103" i="49"/>
  <c r="J103" i="49"/>
  <c r="I103" i="49"/>
  <c r="H103" i="49"/>
  <c r="G103" i="49"/>
  <c r="X100" i="49"/>
  <c r="U99" i="49"/>
  <c r="T99" i="49"/>
  <c r="Z98" i="49"/>
  <c r="Y98" i="49"/>
  <c r="V98" i="49"/>
  <c r="U98" i="49"/>
  <c r="R98" i="49"/>
  <c r="Q98" i="49"/>
  <c r="P98" i="49"/>
  <c r="L98" i="49"/>
  <c r="K98" i="49"/>
  <c r="H98" i="49"/>
  <c r="G98" i="49"/>
  <c r="Z97" i="49"/>
  <c r="Y97" i="49"/>
  <c r="X97" i="49"/>
  <c r="W97" i="49"/>
  <c r="V97" i="49"/>
  <c r="U97" i="49"/>
  <c r="T97" i="49"/>
  <c r="S97" i="49"/>
  <c r="R97" i="49"/>
  <c r="Q97" i="49"/>
  <c r="P97" i="49"/>
  <c r="N97" i="49"/>
  <c r="M97" i="49"/>
  <c r="L97" i="49"/>
  <c r="K97" i="49"/>
  <c r="Z96" i="49"/>
  <c r="Y96" i="49"/>
  <c r="V96" i="49"/>
  <c r="U96" i="49"/>
  <c r="R96" i="49"/>
  <c r="Q96" i="49"/>
  <c r="P96" i="49"/>
  <c r="L96" i="49"/>
  <c r="K96" i="49"/>
  <c r="H96" i="49"/>
  <c r="G96" i="49"/>
  <c r="Z95" i="49"/>
  <c r="Y95" i="49"/>
  <c r="X95" i="49"/>
  <c r="W95" i="49"/>
  <c r="V95" i="49"/>
  <c r="U95" i="49"/>
  <c r="T95" i="49"/>
  <c r="S95" i="49"/>
  <c r="R95" i="49"/>
  <c r="Q95" i="49"/>
  <c r="P95" i="49"/>
  <c r="N95" i="49"/>
  <c r="M95" i="49"/>
  <c r="L95" i="49"/>
  <c r="K95" i="49"/>
  <c r="J95" i="49"/>
  <c r="I95" i="49"/>
  <c r="H95" i="49"/>
  <c r="G95" i="49"/>
  <c r="Z94" i="49"/>
  <c r="Y94" i="49"/>
  <c r="X94" i="49"/>
  <c r="W94" i="49"/>
  <c r="V94" i="49"/>
  <c r="U94" i="49"/>
  <c r="T94" i="49"/>
  <c r="S94" i="49"/>
  <c r="R94" i="49"/>
  <c r="Q94" i="49"/>
  <c r="P94" i="49"/>
  <c r="N94" i="49"/>
  <c r="M94" i="49"/>
  <c r="L94" i="49"/>
  <c r="K94" i="49"/>
  <c r="J94" i="49"/>
  <c r="I94" i="49"/>
  <c r="H94" i="49"/>
  <c r="G94" i="49"/>
  <c r="Z93" i="49"/>
  <c r="Y93" i="49"/>
  <c r="X93" i="49"/>
  <c r="W93" i="49"/>
  <c r="V93" i="49"/>
  <c r="U93" i="49"/>
  <c r="T93" i="49"/>
  <c r="S93" i="49"/>
  <c r="R93" i="49"/>
  <c r="Q93" i="49"/>
  <c r="P93" i="49"/>
  <c r="N93" i="49"/>
  <c r="M93" i="49"/>
  <c r="L93" i="49"/>
  <c r="K93" i="49"/>
  <c r="J93" i="49"/>
  <c r="I93" i="49"/>
  <c r="H93" i="49"/>
  <c r="G93" i="49"/>
  <c r="Z92" i="49"/>
  <c r="Z99" i="49" s="1"/>
  <c r="Y92" i="49"/>
  <c r="Y101" i="49" s="1"/>
  <c r="X92" i="49"/>
  <c r="W92" i="49"/>
  <c r="V92" i="49"/>
  <c r="U92" i="49"/>
  <c r="U102" i="49" s="1"/>
  <c r="T92" i="49"/>
  <c r="S92" i="49"/>
  <c r="R92" i="49"/>
  <c r="Q92" i="49"/>
  <c r="P92" i="49"/>
  <c r="N92" i="49"/>
  <c r="M92" i="49"/>
  <c r="L92" i="49"/>
  <c r="K92" i="49"/>
  <c r="J92" i="49"/>
  <c r="I92" i="49"/>
  <c r="H92" i="49"/>
  <c r="G92" i="49"/>
  <c r="Y91" i="49"/>
  <c r="U91" i="49"/>
  <c r="Y90" i="49"/>
  <c r="X90" i="49"/>
  <c r="Z89" i="49"/>
  <c r="U88" i="49"/>
  <c r="Z87" i="49"/>
  <c r="Y87" i="49"/>
  <c r="V87" i="49"/>
  <c r="U87" i="49"/>
  <c r="R87" i="49"/>
  <c r="Q87" i="49"/>
  <c r="P87" i="49"/>
  <c r="L87" i="49"/>
  <c r="K87" i="49"/>
  <c r="H87" i="49"/>
  <c r="G87" i="49"/>
  <c r="Z86" i="49"/>
  <c r="Y86" i="49"/>
  <c r="X86" i="49"/>
  <c r="W86" i="49"/>
  <c r="V86" i="49"/>
  <c r="U86" i="49"/>
  <c r="T86" i="49"/>
  <c r="S86" i="49"/>
  <c r="R86" i="49"/>
  <c r="Q86" i="49"/>
  <c r="P86" i="49"/>
  <c r="N86" i="49"/>
  <c r="M86" i="49"/>
  <c r="L86" i="49"/>
  <c r="K86" i="49"/>
  <c r="Z85" i="49"/>
  <c r="Y85" i="49"/>
  <c r="V85" i="49"/>
  <c r="U85" i="49"/>
  <c r="R85" i="49"/>
  <c r="Q85" i="49"/>
  <c r="P85" i="49"/>
  <c r="L85" i="49"/>
  <c r="K85" i="49"/>
  <c r="H85" i="49"/>
  <c r="G85" i="49"/>
  <c r="Z84" i="49"/>
  <c r="Y84" i="49"/>
  <c r="X84" i="49"/>
  <c r="W84" i="49"/>
  <c r="V84" i="49"/>
  <c r="U84" i="49"/>
  <c r="T84" i="49"/>
  <c r="S84" i="49"/>
  <c r="R84" i="49"/>
  <c r="Q84" i="49"/>
  <c r="P84" i="49"/>
  <c r="N84" i="49"/>
  <c r="M84" i="49"/>
  <c r="L84" i="49"/>
  <c r="K84" i="49"/>
  <c r="J84" i="49"/>
  <c r="I84" i="49"/>
  <c r="H84" i="49"/>
  <c r="G84" i="49"/>
  <c r="Z83" i="49"/>
  <c r="Y83" i="49"/>
  <c r="X83" i="49"/>
  <c r="W83" i="49"/>
  <c r="V83" i="49"/>
  <c r="U83" i="49"/>
  <c r="T83" i="49"/>
  <c r="S83" i="49"/>
  <c r="R83" i="49"/>
  <c r="Q83" i="49"/>
  <c r="P83" i="49"/>
  <c r="N83" i="49"/>
  <c r="M83" i="49"/>
  <c r="L83" i="49"/>
  <c r="K83" i="49"/>
  <c r="J83" i="49"/>
  <c r="I83" i="49"/>
  <c r="H83" i="49"/>
  <c r="G83" i="49"/>
  <c r="Z82" i="49"/>
  <c r="Y82" i="49"/>
  <c r="X82" i="49"/>
  <c r="W82" i="49"/>
  <c r="V82" i="49"/>
  <c r="U82" i="49"/>
  <c r="T82" i="49"/>
  <c r="S82" i="49"/>
  <c r="R82" i="49"/>
  <c r="Q82" i="49"/>
  <c r="P82" i="49"/>
  <c r="N82" i="49"/>
  <c r="M82" i="49"/>
  <c r="L82" i="49"/>
  <c r="K82" i="49"/>
  <c r="J82" i="49"/>
  <c r="I82" i="49"/>
  <c r="H82" i="49"/>
  <c r="G82" i="49"/>
  <c r="Z81" i="49"/>
  <c r="Y81" i="49"/>
  <c r="Y89" i="49" s="1"/>
  <c r="X81" i="49"/>
  <c r="X88" i="49" s="1"/>
  <c r="W81" i="49"/>
  <c r="W90" i="49" s="1"/>
  <c r="V81" i="49"/>
  <c r="V89" i="49" s="1"/>
  <c r="U81" i="49"/>
  <c r="U89" i="49" s="1"/>
  <c r="T81" i="49"/>
  <c r="S81" i="49"/>
  <c r="R81" i="49"/>
  <c r="Q81" i="49"/>
  <c r="P81" i="49"/>
  <c r="N81" i="49"/>
  <c r="M81" i="49"/>
  <c r="L81" i="49"/>
  <c r="K81" i="49"/>
  <c r="J81" i="49"/>
  <c r="I81" i="49"/>
  <c r="H81" i="49"/>
  <c r="G81" i="49"/>
  <c r="V77" i="49"/>
  <c r="Z76" i="49"/>
  <c r="Y76" i="49"/>
  <c r="V76" i="49"/>
  <c r="U76" i="49"/>
  <c r="T76" i="49"/>
  <c r="R76" i="49"/>
  <c r="Q76" i="49"/>
  <c r="P76" i="49"/>
  <c r="L76" i="49"/>
  <c r="K76" i="49"/>
  <c r="H76" i="49"/>
  <c r="G76" i="49"/>
  <c r="Z75" i="49"/>
  <c r="Y75" i="49"/>
  <c r="X75" i="49"/>
  <c r="W75" i="49"/>
  <c r="V75" i="49"/>
  <c r="U75" i="49"/>
  <c r="T75" i="49"/>
  <c r="S75" i="49"/>
  <c r="R75" i="49"/>
  <c r="Q75" i="49"/>
  <c r="P75" i="49"/>
  <c r="N75" i="49"/>
  <c r="M75" i="49"/>
  <c r="L75" i="49"/>
  <c r="K75" i="49"/>
  <c r="Z74" i="49"/>
  <c r="Y74" i="49"/>
  <c r="V74" i="49"/>
  <c r="U74" i="49"/>
  <c r="T74" i="49"/>
  <c r="R74" i="49"/>
  <c r="Q74" i="49"/>
  <c r="P74" i="49"/>
  <c r="L74" i="49"/>
  <c r="K74" i="49"/>
  <c r="H74" i="49"/>
  <c r="G74" i="49"/>
  <c r="Z73" i="49"/>
  <c r="Y73" i="49"/>
  <c r="X73" i="49"/>
  <c r="W73" i="49"/>
  <c r="V73" i="49"/>
  <c r="U73" i="49"/>
  <c r="T73" i="49"/>
  <c r="S73" i="49"/>
  <c r="R73" i="49"/>
  <c r="Q73" i="49"/>
  <c r="P73" i="49"/>
  <c r="N73" i="49"/>
  <c r="M73" i="49"/>
  <c r="L73" i="49"/>
  <c r="K73" i="49"/>
  <c r="J73" i="49"/>
  <c r="I73" i="49"/>
  <c r="H73" i="49"/>
  <c r="G73" i="49"/>
  <c r="Z72" i="49"/>
  <c r="Y72" i="49"/>
  <c r="X72" i="49"/>
  <c r="W72" i="49"/>
  <c r="V72" i="49"/>
  <c r="U72" i="49"/>
  <c r="T72" i="49"/>
  <c r="S72" i="49"/>
  <c r="R72" i="49"/>
  <c r="Q72" i="49"/>
  <c r="P72" i="49"/>
  <c r="N72" i="49"/>
  <c r="M72" i="49"/>
  <c r="L72" i="49"/>
  <c r="K72" i="49"/>
  <c r="J72" i="49"/>
  <c r="I72" i="49"/>
  <c r="H72" i="49"/>
  <c r="G72" i="49"/>
  <c r="Z71" i="49"/>
  <c r="Y71" i="49"/>
  <c r="X71" i="49"/>
  <c r="W71" i="49"/>
  <c r="V71" i="49"/>
  <c r="U71" i="49"/>
  <c r="T71" i="49"/>
  <c r="S71" i="49"/>
  <c r="R71" i="49"/>
  <c r="Q71" i="49"/>
  <c r="P71" i="49"/>
  <c r="N71" i="49"/>
  <c r="M71" i="49"/>
  <c r="L71" i="49"/>
  <c r="K71" i="49"/>
  <c r="J71" i="49"/>
  <c r="I71" i="49"/>
  <c r="H71" i="49"/>
  <c r="G71" i="49"/>
  <c r="Z70" i="49"/>
  <c r="Z79" i="49" s="1"/>
  <c r="Y70" i="49"/>
  <c r="Y77" i="49" s="1"/>
  <c r="X70" i="49"/>
  <c r="W70" i="49"/>
  <c r="V70" i="49"/>
  <c r="U70" i="49"/>
  <c r="U79" i="49" s="1"/>
  <c r="T70" i="49"/>
  <c r="S70" i="49"/>
  <c r="R70" i="49"/>
  <c r="Q70" i="49"/>
  <c r="P70" i="49"/>
  <c r="N70" i="49"/>
  <c r="M70" i="49"/>
  <c r="L70" i="49"/>
  <c r="K70" i="49"/>
  <c r="J70" i="49"/>
  <c r="I70" i="49"/>
  <c r="H70" i="49"/>
  <c r="G70" i="49"/>
  <c r="Z69" i="49"/>
  <c r="V69" i="49"/>
  <c r="V68" i="49"/>
  <c r="T66" i="49"/>
  <c r="Z65" i="49"/>
  <c r="Y65" i="49"/>
  <c r="V65" i="49"/>
  <c r="U65" i="49"/>
  <c r="T65" i="49"/>
  <c r="R65" i="49"/>
  <c r="Q65" i="49"/>
  <c r="P65" i="49"/>
  <c r="L65" i="49"/>
  <c r="K65" i="49"/>
  <c r="H65" i="49"/>
  <c r="G65" i="49"/>
  <c r="Z64" i="49"/>
  <c r="Y64" i="49"/>
  <c r="X64" i="49"/>
  <c r="W64" i="49"/>
  <c r="V64" i="49"/>
  <c r="U64" i="49"/>
  <c r="T64" i="49"/>
  <c r="S64" i="49"/>
  <c r="R64" i="49"/>
  <c r="Q64" i="49"/>
  <c r="P64" i="49"/>
  <c r="N64" i="49"/>
  <c r="M64" i="49"/>
  <c r="L64" i="49"/>
  <c r="K64" i="49"/>
  <c r="Z63" i="49"/>
  <c r="Y63" i="49"/>
  <c r="V63" i="49"/>
  <c r="U63" i="49"/>
  <c r="T63" i="49"/>
  <c r="R63" i="49"/>
  <c r="Q63" i="49"/>
  <c r="P63" i="49"/>
  <c r="L63" i="49"/>
  <c r="K63" i="49"/>
  <c r="H63" i="49"/>
  <c r="G63" i="49"/>
  <c r="Z62" i="49"/>
  <c r="Y62" i="49"/>
  <c r="X62" i="49"/>
  <c r="W62" i="49"/>
  <c r="V62" i="49"/>
  <c r="U62" i="49"/>
  <c r="T62" i="49"/>
  <c r="S62" i="49"/>
  <c r="R62" i="49"/>
  <c r="Q62" i="49"/>
  <c r="P62" i="49"/>
  <c r="N62" i="49"/>
  <c r="M62" i="49"/>
  <c r="L62" i="49"/>
  <c r="K62" i="49"/>
  <c r="J62" i="49"/>
  <c r="I62" i="49"/>
  <c r="H62" i="49"/>
  <c r="G62" i="49"/>
  <c r="Z61" i="49"/>
  <c r="Y61" i="49"/>
  <c r="X61" i="49"/>
  <c r="W61" i="49"/>
  <c r="V61" i="49"/>
  <c r="U61" i="49"/>
  <c r="T61" i="49"/>
  <c r="S61" i="49"/>
  <c r="R61" i="49"/>
  <c r="Q61" i="49"/>
  <c r="P61" i="49"/>
  <c r="N61" i="49"/>
  <c r="M61" i="49"/>
  <c r="L61" i="49"/>
  <c r="K61" i="49"/>
  <c r="J61" i="49"/>
  <c r="I61" i="49"/>
  <c r="H61" i="49"/>
  <c r="G61" i="49"/>
  <c r="Z60" i="49"/>
  <c r="Y60" i="49"/>
  <c r="X60" i="49"/>
  <c r="W60" i="49"/>
  <c r="V60" i="49"/>
  <c r="U60" i="49"/>
  <c r="T60" i="49"/>
  <c r="S60" i="49"/>
  <c r="R60" i="49"/>
  <c r="Q60" i="49"/>
  <c r="P60" i="49"/>
  <c r="N60" i="49"/>
  <c r="M60" i="49"/>
  <c r="L60" i="49"/>
  <c r="K60" i="49"/>
  <c r="J60" i="49"/>
  <c r="I60" i="49"/>
  <c r="H60" i="49"/>
  <c r="G60" i="49"/>
  <c r="Z59" i="49"/>
  <c r="Z66" i="49" s="1"/>
  <c r="Y59" i="49"/>
  <c r="X59" i="49"/>
  <c r="W59" i="49"/>
  <c r="W66" i="49" s="1"/>
  <c r="V59" i="49"/>
  <c r="V66" i="49" s="1"/>
  <c r="U59" i="49"/>
  <c r="T59" i="49"/>
  <c r="T67" i="49" s="1"/>
  <c r="S59" i="49"/>
  <c r="R59" i="49"/>
  <c r="Q59" i="49"/>
  <c r="P59" i="49"/>
  <c r="N59" i="49"/>
  <c r="M59" i="49"/>
  <c r="L59" i="49"/>
  <c r="K59" i="49"/>
  <c r="J59" i="49"/>
  <c r="I59" i="49"/>
  <c r="H59" i="49"/>
  <c r="G59" i="49"/>
  <c r="X58" i="49"/>
  <c r="X57" i="49"/>
  <c r="T57" i="49"/>
  <c r="V55" i="49"/>
  <c r="Z54" i="49"/>
  <c r="Y54" i="49"/>
  <c r="V54" i="49"/>
  <c r="U54" i="49"/>
  <c r="R54" i="49"/>
  <c r="Q54" i="49"/>
  <c r="P54" i="49"/>
  <c r="L54" i="49"/>
  <c r="K54" i="49"/>
  <c r="H54" i="49"/>
  <c r="G54" i="49"/>
  <c r="Z53" i="49"/>
  <c r="Y53" i="49"/>
  <c r="X53" i="49"/>
  <c r="W53" i="49"/>
  <c r="V53" i="49"/>
  <c r="U53" i="49"/>
  <c r="T53" i="49"/>
  <c r="S53" i="49"/>
  <c r="R53" i="49"/>
  <c r="Q53" i="49"/>
  <c r="P53" i="49"/>
  <c r="N53" i="49"/>
  <c r="M53" i="49"/>
  <c r="L53" i="49"/>
  <c r="K53" i="49"/>
  <c r="Z52" i="49"/>
  <c r="Y52" i="49"/>
  <c r="V52" i="49"/>
  <c r="U52" i="49"/>
  <c r="R52" i="49"/>
  <c r="Q52" i="49"/>
  <c r="P52" i="49"/>
  <c r="L52" i="49"/>
  <c r="K52" i="49"/>
  <c r="H52" i="49"/>
  <c r="G52" i="49"/>
  <c r="Z51" i="49"/>
  <c r="Y51" i="49"/>
  <c r="X51" i="49"/>
  <c r="W51" i="49"/>
  <c r="V51" i="49"/>
  <c r="U51" i="49"/>
  <c r="T51" i="49"/>
  <c r="S51" i="49"/>
  <c r="R51" i="49"/>
  <c r="Q51" i="49"/>
  <c r="P51" i="49"/>
  <c r="N51" i="49"/>
  <c r="M51" i="49"/>
  <c r="L51" i="49"/>
  <c r="K51" i="49"/>
  <c r="J51" i="49"/>
  <c r="I51" i="49"/>
  <c r="H51" i="49"/>
  <c r="G51" i="49"/>
  <c r="Z50" i="49"/>
  <c r="Y50" i="49"/>
  <c r="X50" i="49"/>
  <c r="W50" i="49"/>
  <c r="V50" i="49"/>
  <c r="U50" i="49"/>
  <c r="T50" i="49"/>
  <c r="S50" i="49"/>
  <c r="R50" i="49"/>
  <c r="Q50" i="49"/>
  <c r="P50" i="49"/>
  <c r="N50" i="49"/>
  <c r="M50" i="49"/>
  <c r="L50" i="49"/>
  <c r="K50" i="49"/>
  <c r="J50" i="49"/>
  <c r="I50" i="49"/>
  <c r="H50" i="49"/>
  <c r="G50" i="49"/>
  <c r="Z49" i="49"/>
  <c r="Y49" i="49"/>
  <c r="X49" i="49"/>
  <c r="W49" i="49"/>
  <c r="V49" i="49"/>
  <c r="U49" i="49"/>
  <c r="T49" i="49"/>
  <c r="S49" i="49"/>
  <c r="R49" i="49"/>
  <c r="Q49" i="49"/>
  <c r="P49" i="49"/>
  <c r="N49" i="49"/>
  <c r="M49" i="49"/>
  <c r="L49" i="49"/>
  <c r="K49" i="49"/>
  <c r="J49" i="49"/>
  <c r="I49" i="49"/>
  <c r="H49" i="49"/>
  <c r="G49" i="49"/>
  <c r="Z48" i="49"/>
  <c r="Z56" i="49" s="1"/>
  <c r="Y48" i="49"/>
  <c r="Y55" i="49" s="1"/>
  <c r="X48" i="49"/>
  <c r="X55" i="49" s="1"/>
  <c r="W48" i="49"/>
  <c r="W56" i="49" s="1"/>
  <c r="V48" i="49"/>
  <c r="V56" i="49" s="1"/>
  <c r="U48" i="49"/>
  <c r="U55" i="49" s="1"/>
  <c r="T48" i="49"/>
  <c r="T55" i="49" s="1"/>
  <c r="S48" i="49"/>
  <c r="R48" i="49"/>
  <c r="Q48" i="49"/>
  <c r="P48" i="49"/>
  <c r="N48" i="49"/>
  <c r="M48" i="49"/>
  <c r="L48" i="49"/>
  <c r="K48" i="49"/>
  <c r="J48" i="49"/>
  <c r="I48" i="49"/>
  <c r="H48" i="49"/>
  <c r="H55" i="49" s="1"/>
  <c r="G48" i="49"/>
  <c r="Z47" i="49"/>
  <c r="V46" i="49"/>
  <c r="X44" i="49"/>
  <c r="Z43" i="49"/>
  <c r="Y43" i="49"/>
  <c r="V43" i="49"/>
  <c r="U43" i="49"/>
  <c r="R43" i="49"/>
  <c r="Q43" i="49"/>
  <c r="P43" i="49"/>
  <c r="L43" i="49"/>
  <c r="K43" i="49"/>
  <c r="H43" i="49"/>
  <c r="G43" i="49"/>
  <c r="Z42" i="49"/>
  <c r="Y42" i="49"/>
  <c r="X42" i="49"/>
  <c r="W42" i="49"/>
  <c r="V42" i="49"/>
  <c r="U42" i="49"/>
  <c r="T42" i="49"/>
  <c r="S42" i="49"/>
  <c r="R42" i="49"/>
  <c r="Q42" i="49"/>
  <c r="P42" i="49"/>
  <c r="N42" i="49"/>
  <c r="M42" i="49"/>
  <c r="L42" i="49"/>
  <c r="K42" i="49"/>
  <c r="Z41" i="49"/>
  <c r="Y41" i="49"/>
  <c r="V41" i="49"/>
  <c r="U41" i="49"/>
  <c r="T41" i="49"/>
  <c r="R41" i="49"/>
  <c r="Q41" i="49"/>
  <c r="P41" i="49"/>
  <c r="L41" i="49"/>
  <c r="K41" i="49"/>
  <c r="H41" i="49"/>
  <c r="G41" i="49"/>
  <c r="Z40" i="49"/>
  <c r="Y40" i="49"/>
  <c r="X40" i="49"/>
  <c r="W40" i="49"/>
  <c r="V40" i="49"/>
  <c r="U40" i="49"/>
  <c r="T40" i="49"/>
  <c r="S40" i="49"/>
  <c r="R40" i="49"/>
  <c r="Q40" i="49"/>
  <c r="P40" i="49"/>
  <c r="N40" i="49"/>
  <c r="M40" i="49"/>
  <c r="L40" i="49"/>
  <c r="K40" i="49"/>
  <c r="J40" i="49"/>
  <c r="I40" i="49"/>
  <c r="H40" i="49"/>
  <c r="G40" i="49"/>
  <c r="Z39" i="49"/>
  <c r="Y39" i="49"/>
  <c r="X39" i="49"/>
  <c r="W39" i="49"/>
  <c r="V39" i="49"/>
  <c r="U39" i="49"/>
  <c r="T39" i="49"/>
  <c r="S39" i="49"/>
  <c r="R39" i="49"/>
  <c r="Q39" i="49"/>
  <c r="P39" i="49"/>
  <c r="N39" i="49"/>
  <c r="M39" i="49"/>
  <c r="L39" i="49"/>
  <c r="K39" i="49"/>
  <c r="J39" i="49"/>
  <c r="I39" i="49"/>
  <c r="H39" i="49"/>
  <c r="G39" i="49"/>
  <c r="Z38" i="49"/>
  <c r="Y38" i="49"/>
  <c r="X38" i="49"/>
  <c r="W38" i="49"/>
  <c r="V38" i="49"/>
  <c r="U38" i="49"/>
  <c r="T38" i="49"/>
  <c r="S38" i="49"/>
  <c r="R38" i="49"/>
  <c r="Q38" i="49"/>
  <c r="P38" i="49"/>
  <c r="N38" i="49"/>
  <c r="M38" i="49"/>
  <c r="L38" i="49"/>
  <c r="K38" i="49"/>
  <c r="J38" i="49"/>
  <c r="I38" i="49"/>
  <c r="H38" i="49"/>
  <c r="G38" i="49"/>
  <c r="Z37" i="49"/>
  <c r="Y37" i="49"/>
  <c r="X37" i="49"/>
  <c r="X45" i="49" s="1"/>
  <c r="W37" i="49"/>
  <c r="W45" i="49" s="1"/>
  <c r="V37" i="49"/>
  <c r="V44" i="49" s="1"/>
  <c r="U37" i="49"/>
  <c r="U45" i="49" s="1"/>
  <c r="T37" i="49"/>
  <c r="T45" i="49" s="1"/>
  <c r="S37" i="49"/>
  <c r="R37" i="49"/>
  <c r="Q37" i="49"/>
  <c r="P37" i="49"/>
  <c r="N37" i="49"/>
  <c r="M37" i="49"/>
  <c r="L37" i="49"/>
  <c r="K37" i="49"/>
  <c r="J37" i="49"/>
  <c r="I37" i="49"/>
  <c r="H37" i="49"/>
  <c r="G37" i="49"/>
  <c r="V33" i="49"/>
  <c r="U33" i="49"/>
  <c r="Z32" i="49"/>
  <c r="Y32" i="49"/>
  <c r="X32" i="49"/>
  <c r="V32" i="49"/>
  <c r="U32" i="49"/>
  <c r="R32" i="49"/>
  <c r="Q32" i="49"/>
  <c r="P32" i="49"/>
  <c r="L32" i="49"/>
  <c r="K32" i="49"/>
  <c r="H32" i="49"/>
  <c r="G32" i="49"/>
  <c r="Z31" i="49"/>
  <c r="Y31" i="49"/>
  <c r="X31" i="49"/>
  <c r="W31" i="49"/>
  <c r="V31" i="49"/>
  <c r="U31" i="49"/>
  <c r="T31" i="49"/>
  <c r="S31" i="49"/>
  <c r="R31" i="49"/>
  <c r="Q31" i="49"/>
  <c r="P31" i="49"/>
  <c r="N31" i="49"/>
  <c r="M31" i="49"/>
  <c r="L31" i="49"/>
  <c r="K31" i="49"/>
  <c r="Z30" i="49"/>
  <c r="Y30" i="49"/>
  <c r="X30" i="49"/>
  <c r="V30" i="49"/>
  <c r="U30" i="49"/>
  <c r="R30" i="49"/>
  <c r="Q30" i="49"/>
  <c r="P30" i="49"/>
  <c r="L30" i="49"/>
  <c r="K30" i="49"/>
  <c r="H30" i="49"/>
  <c r="G30" i="49"/>
  <c r="Z29" i="49"/>
  <c r="Y29" i="49"/>
  <c r="X29" i="49"/>
  <c r="W29" i="49"/>
  <c r="V29" i="49"/>
  <c r="U29" i="49"/>
  <c r="T29" i="49"/>
  <c r="S29" i="49"/>
  <c r="R29" i="49"/>
  <c r="Q29" i="49"/>
  <c r="P29" i="49"/>
  <c r="N29" i="49"/>
  <c r="M29" i="49"/>
  <c r="L29" i="49"/>
  <c r="K29" i="49"/>
  <c r="J29" i="49"/>
  <c r="J172" i="49" s="1"/>
  <c r="I29" i="49"/>
  <c r="H29" i="49"/>
  <c r="G29" i="49"/>
  <c r="Z28" i="49"/>
  <c r="Y28" i="49"/>
  <c r="X28" i="49"/>
  <c r="W28" i="49"/>
  <c r="V28" i="49"/>
  <c r="U28" i="49"/>
  <c r="T28" i="49"/>
  <c r="S28" i="49"/>
  <c r="R28" i="49"/>
  <c r="Q28" i="49"/>
  <c r="P28" i="49"/>
  <c r="N28" i="49"/>
  <c r="M28" i="49"/>
  <c r="L28" i="49"/>
  <c r="K28" i="49"/>
  <c r="J28" i="49"/>
  <c r="I28" i="49"/>
  <c r="H28" i="49"/>
  <c r="G28" i="49"/>
  <c r="Z27" i="49"/>
  <c r="Y27" i="49"/>
  <c r="X27" i="49"/>
  <c r="W27" i="49"/>
  <c r="V27" i="49"/>
  <c r="U27" i="49"/>
  <c r="T27" i="49"/>
  <c r="S27" i="49"/>
  <c r="R27" i="49"/>
  <c r="Q27" i="49"/>
  <c r="P27" i="49"/>
  <c r="N27" i="49"/>
  <c r="M27" i="49"/>
  <c r="L27" i="49"/>
  <c r="K27" i="49"/>
  <c r="J27" i="49"/>
  <c r="I27" i="49"/>
  <c r="H27" i="49"/>
  <c r="G27" i="49"/>
  <c r="Z26" i="49"/>
  <c r="Z34" i="49" s="1"/>
  <c r="Y26" i="49"/>
  <c r="Y34" i="49" s="1"/>
  <c r="X26" i="49"/>
  <c r="W26" i="49"/>
  <c r="W34" i="49" s="1"/>
  <c r="V26" i="49"/>
  <c r="V34" i="49" s="1"/>
  <c r="U26" i="49"/>
  <c r="U34" i="49" s="1"/>
  <c r="T26" i="49"/>
  <c r="T33" i="49" s="1"/>
  <c r="S26" i="49"/>
  <c r="R26" i="49"/>
  <c r="Q26" i="49"/>
  <c r="P26" i="49"/>
  <c r="N26" i="49"/>
  <c r="M26" i="49"/>
  <c r="L26" i="49"/>
  <c r="K26" i="49"/>
  <c r="J26" i="49"/>
  <c r="I26" i="49"/>
  <c r="H26" i="49"/>
  <c r="G26" i="49"/>
  <c r="V25" i="49"/>
  <c r="V179" i="49" s="1"/>
  <c r="Z24" i="49"/>
  <c r="Z178" i="49" s="1"/>
  <c r="Z21" i="49"/>
  <c r="Z175" i="49" s="1"/>
  <c r="Y21" i="49"/>
  <c r="Y175" i="49" s="1"/>
  <c r="V21" i="49"/>
  <c r="V175" i="49" s="1"/>
  <c r="U21" i="49"/>
  <c r="U175" i="49" s="1"/>
  <c r="R21" i="49"/>
  <c r="Q21" i="49"/>
  <c r="P21" i="49"/>
  <c r="L21" i="49"/>
  <c r="K21" i="49"/>
  <c r="H21" i="49"/>
  <c r="G21" i="49"/>
  <c r="Z20" i="49"/>
  <c r="Z174" i="49" s="1"/>
  <c r="Y20" i="49"/>
  <c r="X20" i="49"/>
  <c r="X174" i="49" s="1"/>
  <c r="W20" i="49"/>
  <c r="W174" i="49" s="1"/>
  <c r="V20" i="49"/>
  <c r="V174" i="49" s="1"/>
  <c r="U20" i="49"/>
  <c r="U174" i="49" s="1"/>
  <c r="T20" i="49"/>
  <c r="T174" i="49" s="1"/>
  <c r="S20" i="49"/>
  <c r="R20" i="49"/>
  <c r="Q20" i="49"/>
  <c r="P20" i="49"/>
  <c r="N20" i="49"/>
  <c r="M20" i="49"/>
  <c r="L20" i="49"/>
  <c r="K20" i="49"/>
  <c r="Z19" i="49"/>
  <c r="Z173" i="49" s="1"/>
  <c r="Y19" i="49"/>
  <c r="Y173" i="49" s="1"/>
  <c r="V19" i="49"/>
  <c r="V173" i="49" s="1"/>
  <c r="U19" i="49"/>
  <c r="U173" i="49" s="1"/>
  <c r="T19" i="49"/>
  <c r="T173" i="49" s="1"/>
  <c r="R19" i="49"/>
  <c r="Q19" i="49"/>
  <c r="P19" i="49"/>
  <c r="L19" i="49"/>
  <c r="K19" i="49"/>
  <c r="H19" i="49"/>
  <c r="G19" i="49"/>
  <c r="Z18" i="49"/>
  <c r="Z172" i="49" s="1"/>
  <c r="Y18" i="49"/>
  <c r="Y172" i="49" s="1"/>
  <c r="X18" i="49"/>
  <c r="X172" i="49" s="1"/>
  <c r="W18" i="49"/>
  <c r="W172" i="49" s="1"/>
  <c r="V18" i="49"/>
  <c r="V172" i="49" s="1"/>
  <c r="U18" i="49"/>
  <c r="U172" i="49" s="1"/>
  <c r="T18" i="49"/>
  <c r="T172" i="49" s="1"/>
  <c r="S18" i="49"/>
  <c r="R18" i="49"/>
  <c r="Q18" i="49"/>
  <c r="P18" i="49"/>
  <c r="N18" i="49"/>
  <c r="M18" i="49"/>
  <c r="L18" i="49"/>
  <c r="K18" i="49"/>
  <c r="J18" i="49"/>
  <c r="I18" i="49"/>
  <c r="H18" i="49"/>
  <c r="G18" i="49"/>
  <c r="Z17" i="49"/>
  <c r="Z171" i="49" s="1"/>
  <c r="Y17" i="49"/>
  <c r="Y171" i="49" s="1"/>
  <c r="X17" i="49"/>
  <c r="X171" i="49" s="1"/>
  <c r="W17" i="49"/>
  <c r="W171" i="49" s="1"/>
  <c r="V17" i="49"/>
  <c r="V171" i="49" s="1"/>
  <c r="U17" i="49"/>
  <c r="U171" i="49" s="1"/>
  <c r="T17" i="49"/>
  <c r="T171" i="49" s="1"/>
  <c r="S17" i="49"/>
  <c r="R17" i="49"/>
  <c r="Q17" i="49"/>
  <c r="P17" i="49"/>
  <c r="N17" i="49"/>
  <c r="M17" i="49"/>
  <c r="L17" i="49"/>
  <c r="K17" i="49"/>
  <c r="J17" i="49"/>
  <c r="I17" i="49"/>
  <c r="H17" i="49"/>
  <c r="G17" i="49"/>
  <c r="Z16" i="49"/>
  <c r="Z170" i="49" s="1"/>
  <c r="Y16" i="49"/>
  <c r="Y170" i="49" s="1"/>
  <c r="X16" i="49"/>
  <c r="X170" i="49" s="1"/>
  <c r="W16" i="49"/>
  <c r="W170" i="49" s="1"/>
  <c r="V16" i="49"/>
  <c r="V170" i="49" s="1"/>
  <c r="U16" i="49"/>
  <c r="U170" i="49" s="1"/>
  <c r="T16" i="49"/>
  <c r="T170" i="49" s="1"/>
  <c r="S16" i="49"/>
  <c r="R16" i="49"/>
  <c r="Q16" i="49"/>
  <c r="P16" i="49"/>
  <c r="N16" i="49"/>
  <c r="M16" i="49"/>
  <c r="L16" i="49"/>
  <c r="K16" i="49"/>
  <c r="J16" i="49"/>
  <c r="I16" i="49"/>
  <c r="H16" i="49"/>
  <c r="G16" i="49"/>
  <c r="Z15" i="49"/>
  <c r="Z169" i="49" s="1"/>
  <c r="Y15" i="49"/>
  <c r="X15" i="49"/>
  <c r="X23" i="49" s="1"/>
  <c r="X177" i="49" s="1"/>
  <c r="W15" i="49"/>
  <c r="W169" i="49" s="1"/>
  <c r="V15" i="49"/>
  <c r="V169" i="49" s="1"/>
  <c r="U15" i="49"/>
  <c r="T15" i="49"/>
  <c r="T22" i="49" s="1"/>
  <c r="T176" i="49" s="1"/>
  <c r="S15" i="49"/>
  <c r="R15" i="49"/>
  <c r="R169" i="49" s="1"/>
  <c r="Q27" i="45" s="1"/>
  <c r="Q15" i="49"/>
  <c r="P15" i="49"/>
  <c r="N15" i="49"/>
  <c r="M15" i="49"/>
  <c r="L15" i="49"/>
  <c r="K15" i="49"/>
  <c r="J15" i="49"/>
  <c r="I15" i="49"/>
  <c r="H15" i="49"/>
  <c r="G15" i="49"/>
  <c r="X174" i="52"/>
  <c r="T174" i="52"/>
  <c r="J174" i="52"/>
  <c r="I174" i="52"/>
  <c r="H174" i="52"/>
  <c r="G174" i="52"/>
  <c r="Z172" i="52"/>
  <c r="V172" i="52"/>
  <c r="Y171" i="52"/>
  <c r="U171" i="52"/>
  <c r="Z170" i="52"/>
  <c r="Y170" i="52"/>
  <c r="X170" i="52"/>
  <c r="W170" i="52"/>
  <c r="V170" i="52"/>
  <c r="U170" i="52"/>
  <c r="T170" i="52"/>
  <c r="S170" i="52"/>
  <c r="R170" i="52"/>
  <c r="Q170" i="52"/>
  <c r="P170" i="52"/>
  <c r="N170" i="52"/>
  <c r="M170" i="52"/>
  <c r="L170" i="52"/>
  <c r="K170" i="52"/>
  <c r="J170" i="52"/>
  <c r="I170" i="52"/>
  <c r="H170" i="52"/>
  <c r="G170" i="52"/>
  <c r="Y166" i="52"/>
  <c r="X166" i="52"/>
  <c r="U166" i="52"/>
  <c r="T166" i="52"/>
  <c r="X165" i="52"/>
  <c r="T165" i="52"/>
  <c r="Z164" i="52"/>
  <c r="Y164" i="52"/>
  <c r="V164" i="52"/>
  <c r="U164" i="52"/>
  <c r="R164" i="52"/>
  <c r="Q164" i="52"/>
  <c r="P164" i="52"/>
  <c r="L164" i="52"/>
  <c r="K164" i="52"/>
  <c r="H164" i="52"/>
  <c r="G164" i="52"/>
  <c r="Z163" i="52"/>
  <c r="Y163" i="52"/>
  <c r="X163" i="52"/>
  <c r="W163" i="52"/>
  <c r="V163" i="52"/>
  <c r="U163" i="52"/>
  <c r="T163" i="52"/>
  <c r="S163" i="52"/>
  <c r="R163" i="52"/>
  <c r="Q163" i="52"/>
  <c r="P163" i="52"/>
  <c r="N163" i="52"/>
  <c r="M163" i="52"/>
  <c r="L163" i="52"/>
  <c r="K163" i="52"/>
  <c r="Z162" i="52"/>
  <c r="Z167" i="52" s="1"/>
  <c r="Y162" i="52"/>
  <c r="Y167" i="52" s="1"/>
  <c r="V162" i="52"/>
  <c r="V167" i="52" s="1"/>
  <c r="U162" i="52"/>
  <c r="U167" i="52" s="1"/>
  <c r="R162" i="52"/>
  <c r="Q162" i="52"/>
  <c r="P162" i="52"/>
  <c r="L162" i="52"/>
  <c r="K162" i="52"/>
  <c r="H162" i="52"/>
  <c r="G162" i="52"/>
  <c r="Z161" i="52"/>
  <c r="Y161" i="52"/>
  <c r="X161" i="52"/>
  <c r="W161" i="52"/>
  <c r="V161" i="52"/>
  <c r="U161" i="52"/>
  <c r="T161" i="52"/>
  <c r="S161" i="52"/>
  <c r="R161" i="52"/>
  <c r="Q161" i="52"/>
  <c r="P161" i="52"/>
  <c r="N161" i="52"/>
  <c r="M161" i="52"/>
  <c r="L161" i="52"/>
  <c r="K161" i="52"/>
  <c r="J161" i="52"/>
  <c r="I161" i="52"/>
  <c r="H161" i="52"/>
  <c r="G161" i="52"/>
  <c r="Z160" i="52"/>
  <c r="Z166" i="52" s="1"/>
  <c r="Y160" i="52"/>
  <c r="X160" i="52"/>
  <c r="W160" i="52"/>
  <c r="W166" i="52" s="1"/>
  <c r="V160" i="52"/>
  <c r="V166" i="52" s="1"/>
  <c r="U160" i="52"/>
  <c r="T160" i="52"/>
  <c r="S160" i="52"/>
  <c r="R160" i="52"/>
  <c r="Q160" i="52"/>
  <c r="P160" i="52"/>
  <c r="N160" i="52"/>
  <c r="M160" i="52"/>
  <c r="L160" i="52"/>
  <c r="K160" i="52"/>
  <c r="J160" i="52"/>
  <c r="I160" i="52"/>
  <c r="H160" i="52"/>
  <c r="G160" i="52"/>
  <c r="Z158" i="52"/>
  <c r="Y158" i="52"/>
  <c r="Y168" i="52" s="1"/>
  <c r="X158" i="52"/>
  <c r="X168" i="52" s="1"/>
  <c r="W158" i="52"/>
  <c r="W168" i="52" s="1"/>
  <c r="V158" i="52"/>
  <c r="U158" i="52"/>
  <c r="U168" i="52" s="1"/>
  <c r="T158" i="52"/>
  <c r="T168" i="52" s="1"/>
  <c r="S158" i="52"/>
  <c r="R158" i="52"/>
  <c r="Q158" i="52"/>
  <c r="P158" i="52"/>
  <c r="N158" i="52"/>
  <c r="M158" i="52"/>
  <c r="L158" i="52"/>
  <c r="K158" i="52"/>
  <c r="J158" i="52"/>
  <c r="I158" i="52"/>
  <c r="H158" i="52"/>
  <c r="G158" i="52"/>
  <c r="X155" i="52"/>
  <c r="W155" i="52"/>
  <c r="T155" i="52"/>
  <c r="Z153" i="52"/>
  <c r="Y153" i="52"/>
  <c r="V153" i="52"/>
  <c r="U153" i="52"/>
  <c r="R153" i="52"/>
  <c r="Q153" i="52"/>
  <c r="P153" i="52"/>
  <c r="L153" i="52"/>
  <c r="K153" i="52"/>
  <c r="H153" i="52"/>
  <c r="G153" i="52"/>
  <c r="Z152" i="52"/>
  <c r="Y152" i="52"/>
  <c r="X152" i="52"/>
  <c r="W152" i="52"/>
  <c r="V152" i="52"/>
  <c r="U152" i="52"/>
  <c r="T152" i="52"/>
  <c r="S152" i="52"/>
  <c r="R152" i="52"/>
  <c r="Q152" i="52"/>
  <c r="P152" i="52"/>
  <c r="N152" i="52"/>
  <c r="M152" i="52"/>
  <c r="L152" i="52"/>
  <c r="K152" i="52"/>
  <c r="Z151" i="52"/>
  <c r="Z156" i="52" s="1"/>
  <c r="Y151" i="52"/>
  <c r="Y156" i="52" s="1"/>
  <c r="V151" i="52"/>
  <c r="V156" i="52" s="1"/>
  <c r="U151" i="52"/>
  <c r="U156" i="52" s="1"/>
  <c r="R151" i="52"/>
  <c r="Q151" i="52"/>
  <c r="P151" i="52"/>
  <c r="L151" i="52"/>
  <c r="K151" i="52"/>
  <c r="H151" i="52"/>
  <c r="G151" i="52"/>
  <c r="Z150" i="52"/>
  <c r="Y150" i="52"/>
  <c r="X150" i="52"/>
  <c r="W150" i="52"/>
  <c r="V150" i="52"/>
  <c r="U150" i="52"/>
  <c r="T150" i="52"/>
  <c r="S150" i="52"/>
  <c r="R150" i="52"/>
  <c r="Q150" i="52"/>
  <c r="P150" i="52"/>
  <c r="N150" i="52"/>
  <c r="M150" i="52"/>
  <c r="L150" i="52"/>
  <c r="K150" i="52"/>
  <c r="J150" i="52"/>
  <c r="I150" i="52"/>
  <c r="H150" i="52"/>
  <c r="G150" i="52"/>
  <c r="Z149" i="52"/>
  <c r="Z155" i="52" s="1"/>
  <c r="Y149" i="52"/>
  <c r="Y155" i="52" s="1"/>
  <c r="X149" i="52"/>
  <c r="W149" i="52"/>
  <c r="V149" i="52"/>
  <c r="V155" i="52" s="1"/>
  <c r="U149" i="52"/>
  <c r="U155" i="52" s="1"/>
  <c r="T149" i="52"/>
  <c r="S149" i="52"/>
  <c r="R149" i="52"/>
  <c r="Q149" i="52"/>
  <c r="P149" i="52"/>
  <c r="N149" i="52"/>
  <c r="M149" i="52"/>
  <c r="L149" i="52"/>
  <c r="K149" i="52"/>
  <c r="J149" i="52"/>
  <c r="I149" i="52"/>
  <c r="H149" i="52"/>
  <c r="G149" i="52"/>
  <c r="Z147" i="52"/>
  <c r="Z157" i="52" s="1"/>
  <c r="Y147" i="52"/>
  <c r="X147" i="52"/>
  <c r="X157" i="52" s="1"/>
  <c r="W147" i="52"/>
  <c r="W157" i="52" s="1"/>
  <c r="V147" i="52"/>
  <c r="V157" i="52" s="1"/>
  <c r="U147" i="52"/>
  <c r="T147" i="52"/>
  <c r="T157" i="52" s="1"/>
  <c r="S147" i="52"/>
  <c r="R147" i="52"/>
  <c r="Q147" i="52"/>
  <c r="P147" i="52"/>
  <c r="N147" i="52"/>
  <c r="M147" i="52"/>
  <c r="L147" i="52"/>
  <c r="K147" i="52"/>
  <c r="J147" i="52"/>
  <c r="I147" i="52"/>
  <c r="H147" i="52"/>
  <c r="G147" i="52"/>
  <c r="Z144" i="52"/>
  <c r="W144" i="52"/>
  <c r="V144" i="52"/>
  <c r="Z143" i="52"/>
  <c r="V143" i="52"/>
  <c r="Z142" i="52"/>
  <c r="Y142" i="52"/>
  <c r="V142" i="52"/>
  <c r="U142" i="52"/>
  <c r="T142" i="52"/>
  <c r="R142" i="52"/>
  <c r="Q142" i="52"/>
  <c r="P142" i="52"/>
  <c r="L142" i="52"/>
  <c r="K142" i="52"/>
  <c r="H142" i="52"/>
  <c r="G142" i="52"/>
  <c r="Z141" i="52"/>
  <c r="Y141" i="52"/>
  <c r="X141" i="52"/>
  <c r="W141" i="52"/>
  <c r="V141" i="52"/>
  <c r="U141" i="52"/>
  <c r="T141" i="52"/>
  <c r="S141" i="52"/>
  <c r="R141" i="52"/>
  <c r="Q141" i="52"/>
  <c r="P141" i="52"/>
  <c r="N141" i="52"/>
  <c r="M141" i="52"/>
  <c r="L141" i="52"/>
  <c r="K141" i="52"/>
  <c r="Z140" i="52"/>
  <c r="Z145" i="52" s="1"/>
  <c r="Y140" i="52"/>
  <c r="Y145" i="52" s="1"/>
  <c r="V140" i="52"/>
  <c r="V145" i="52" s="1"/>
  <c r="U140" i="52"/>
  <c r="U145" i="52" s="1"/>
  <c r="T140" i="52"/>
  <c r="T145" i="52" s="1"/>
  <c r="R140" i="52"/>
  <c r="Q140" i="52"/>
  <c r="P140" i="52"/>
  <c r="L140" i="52"/>
  <c r="K140" i="52"/>
  <c r="H140" i="52"/>
  <c r="G140" i="52"/>
  <c r="Z139" i="52"/>
  <c r="Y139" i="52"/>
  <c r="X139" i="52"/>
  <c r="W139" i="52"/>
  <c r="V139" i="52"/>
  <c r="U139" i="52"/>
  <c r="T139" i="52"/>
  <c r="S139" i="52"/>
  <c r="R139" i="52"/>
  <c r="Q139" i="52"/>
  <c r="P139" i="52"/>
  <c r="N139" i="52"/>
  <c r="M139" i="52"/>
  <c r="L139" i="52"/>
  <c r="K139" i="52"/>
  <c r="J139" i="52"/>
  <c r="I139" i="52"/>
  <c r="H139" i="52"/>
  <c r="G139" i="52"/>
  <c r="Z138" i="52"/>
  <c r="Y138" i="52"/>
  <c r="Y144" i="52" s="1"/>
  <c r="X138" i="52"/>
  <c r="X144" i="52" s="1"/>
  <c r="W138" i="52"/>
  <c r="V138" i="52"/>
  <c r="U138" i="52"/>
  <c r="U144" i="52" s="1"/>
  <c r="T138" i="52"/>
  <c r="T144" i="52" s="1"/>
  <c r="S138" i="52"/>
  <c r="R138" i="52"/>
  <c r="Q138" i="52"/>
  <c r="P138" i="52"/>
  <c r="N138" i="52"/>
  <c r="M138" i="52"/>
  <c r="L138" i="52"/>
  <c r="K138" i="52"/>
  <c r="J138" i="52"/>
  <c r="I138" i="52"/>
  <c r="H138" i="52"/>
  <c r="G138" i="52"/>
  <c r="Z136" i="52"/>
  <c r="Z146" i="52" s="1"/>
  <c r="Y136" i="52"/>
  <c r="Y146" i="52" s="1"/>
  <c r="X136" i="52"/>
  <c r="W136" i="52"/>
  <c r="W146" i="52" s="1"/>
  <c r="V136" i="52"/>
  <c r="V146" i="52" s="1"/>
  <c r="U136" i="52"/>
  <c r="U146" i="52" s="1"/>
  <c r="T136" i="52"/>
  <c r="S136" i="52"/>
  <c r="R136" i="52"/>
  <c r="Q136" i="52"/>
  <c r="P136" i="52"/>
  <c r="N136" i="52"/>
  <c r="M136" i="52"/>
  <c r="L136" i="52"/>
  <c r="K136" i="52"/>
  <c r="J136" i="52"/>
  <c r="I136" i="52"/>
  <c r="H136" i="52"/>
  <c r="G136" i="52"/>
  <c r="Z133" i="52"/>
  <c r="Y133" i="52"/>
  <c r="V133" i="52"/>
  <c r="U133" i="52"/>
  <c r="Y132" i="52"/>
  <c r="U132" i="52"/>
  <c r="Z131" i="52"/>
  <c r="Y131" i="52"/>
  <c r="V131" i="52"/>
  <c r="U131" i="52"/>
  <c r="R131" i="52"/>
  <c r="Q131" i="52"/>
  <c r="P131" i="52"/>
  <c r="L131" i="52"/>
  <c r="K131" i="52"/>
  <c r="H131" i="52"/>
  <c r="G131" i="52"/>
  <c r="Z130" i="52"/>
  <c r="Y130" i="52"/>
  <c r="X130" i="52"/>
  <c r="W130" i="52"/>
  <c r="V130" i="52"/>
  <c r="U130" i="52"/>
  <c r="T130" i="52"/>
  <c r="S130" i="52"/>
  <c r="R130" i="52"/>
  <c r="Q130" i="52"/>
  <c r="P130" i="52"/>
  <c r="N130" i="52"/>
  <c r="M130" i="52"/>
  <c r="L130" i="52"/>
  <c r="K130" i="52"/>
  <c r="Z129" i="52"/>
  <c r="Z134" i="52" s="1"/>
  <c r="Y129" i="52"/>
  <c r="Y134" i="52" s="1"/>
  <c r="V129" i="52"/>
  <c r="V134" i="52" s="1"/>
  <c r="U129" i="52"/>
  <c r="U134" i="52" s="1"/>
  <c r="R129" i="52"/>
  <c r="Q129" i="52"/>
  <c r="P129" i="52"/>
  <c r="L129" i="52"/>
  <c r="K129" i="52"/>
  <c r="H129" i="52"/>
  <c r="G129" i="52"/>
  <c r="Z128" i="52"/>
  <c r="Y128" i="52"/>
  <c r="X128" i="52"/>
  <c r="W128" i="52"/>
  <c r="V128" i="52"/>
  <c r="U128" i="52"/>
  <c r="T128" i="52"/>
  <c r="S128" i="52"/>
  <c r="R128" i="52"/>
  <c r="Q128" i="52"/>
  <c r="P128" i="52"/>
  <c r="N128" i="52"/>
  <c r="M128" i="52"/>
  <c r="L128" i="52"/>
  <c r="K128" i="52"/>
  <c r="J128" i="52"/>
  <c r="I128" i="52"/>
  <c r="H128" i="52"/>
  <c r="G128" i="52"/>
  <c r="Z127" i="52"/>
  <c r="Y127" i="52"/>
  <c r="X127" i="52"/>
  <c r="X133" i="52" s="1"/>
  <c r="W127" i="52"/>
  <c r="W133" i="52" s="1"/>
  <c r="V127" i="52"/>
  <c r="U127" i="52"/>
  <c r="T127" i="52"/>
  <c r="T133" i="52" s="1"/>
  <c r="S127" i="52"/>
  <c r="R127" i="52"/>
  <c r="Q127" i="52"/>
  <c r="P127" i="52"/>
  <c r="N127" i="52"/>
  <c r="M127" i="52"/>
  <c r="L127" i="52"/>
  <c r="K127" i="52"/>
  <c r="J127" i="52"/>
  <c r="I127" i="52"/>
  <c r="H127" i="52"/>
  <c r="G127" i="52"/>
  <c r="Z125" i="52"/>
  <c r="Z135" i="52" s="1"/>
  <c r="Y125" i="52"/>
  <c r="Y135" i="52" s="1"/>
  <c r="X125" i="52"/>
  <c r="W125" i="52"/>
  <c r="V125" i="52"/>
  <c r="V135" i="52" s="1"/>
  <c r="U125" i="52"/>
  <c r="U135" i="52" s="1"/>
  <c r="T125" i="52"/>
  <c r="S125" i="52"/>
  <c r="R125" i="52"/>
  <c r="Q125" i="52"/>
  <c r="P125" i="52"/>
  <c r="N125" i="52"/>
  <c r="M125" i="52"/>
  <c r="L125" i="52"/>
  <c r="K125" i="52"/>
  <c r="J125" i="52"/>
  <c r="I125" i="52"/>
  <c r="H125" i="52"/>
  <c r="G125" i="52"/>
  <c r="Y122" i="52"/>
  <c r="X122" i="52"/>
  <c r="U122" i="52"/>
  <c r="T122" i="52"/>
  <c r="X121" i="52"/>
  <c r="T121" i="52"/>
  <c r="Z120" i="52"/>
  <c r="Y120" i="52"/>
  <c r="V120" i="52"/>
  <c r="U120" i="52"/>
  <c r="T120" i="52"/>
  <c r="R120" i="52"/>
  <c r="Q120" i="52"/>
  <c r="P120" i="52"/>
  <c r="L120" i="52"/>
  <c r="K120" i="52"/>
  <c r="H120" i="52"/>
  <c r="G120" i="52"/>
  <c r="Z119" i="52"/>
  <c r="Y119" i="52"/>
  <c r="X119" i="52"/>
  <c r="W119" i="52"/>
  <c r="V119" i="52"/>
  <c r="U119" i="52"/>
  <c r="T119" i="52"/>
  <c r="S119" i="52"/>
  <c r="R119" i="52"/>
  <c r="Q119" i="52"/>
  <c r="P119" i="52"/>
  <c r="N119" i="52"/>
  <c r="M119" i="52"/>
  <c r="L119" i="52"/>
  <c r="K119" i="52"/>
  <c r="Z118" i="52"/>
  <c r="Z123" i="52" s="1"/>
  <c r="Y118" i="52"/>
  <c r="Y123" i="52" s="1"/>
  <c r="V118" i="52"/>
  <c r="V123" i="52" s="1"/>
  <c r="U118" i="52"/>
  <c r="U123" i="52" s="1"/>
  <c r="T118" i="52"/>
  <c r="T123" i="52" s="1"/>
  <c r="R118" i="52"/>
  <c r="Q118" i="52"/>
  <c r="P118" i="52"/>
  <c r="L118" i="52"/>
  <c r="K118" i="52"/>
  <c r="H118" i="52"/>
  <c r="G118" i="52"/>
  <c r="Z117" i="52"/>
  <c r="Y117" i="52"/>
  <c r="X117" i="52"/>
  <c r="W117" i="52"/>
  <c r="V117" i="52"/>
  <c r="U117" i="52"/>
  <c r="T117" i="52"/>
  <c r="S117" i="52"/>
  <c r="R117" i="52"/>
  <c r="Q117" i="52"/>
  <c r="P117" i="52"/>
  <c r="N117" i="52"/>
  <c r="M117" i="52"/>
  <c r="L117" i="52"/>
  <c r="K117" i="52"/>
  <c r="J117" i="52"/>
  <c r="I117" i="52"/>
  <c r="H117" i="52"/>
  <c r="G117" i="52"/>
  <c r="Z116" i="52"/>
  <c r="Z122" i="52" s="1"/>
  <c r="Y116" i="52"/>
  <c r="X116" i="52"/>
  <c r="W116" i="52"/>
  <c r="W122" i="52" s="1"/>
  <c r="V116" i="52"/>
  <c r="V122" i="52" s="1"/>
  <c r="U116" i="52"/>
  <c r="T116" i="52"/>
  <c r="S116" i="52"/>
  <c r="R116" i="52"/>
  <c r="Q116" i="52"/>
  <c r="P116" i="52"/>
  <c r="N116" i="52"/>
  <c r="M116" i="52"/>
  <c r="L116" i="52"/>
  <c r="K116" i="52"/>
  <c r="J116" i="52"/>
  <c r="I116" i="52"/>
  <c r="H116" i="52"/>
  <c r="G116" i="52"/>
  <c r="Z114" i="52"/>
  <c r="Y114" i="52"/>
  <c r="Y124" i="52" s="1"/>
  <c r="X114" i="52"/>
  <c r="X124" i="52" s="1"/>
  <c r="W114" i="52"/>
  <c r="V114" i="52"/>
  <c r="U114" i="52"/>
  <c r="U124" i="52" s="1"/>
  <c r="T114" i="52"/>
  <c r="T124" i="52" s="1"/>
  <c r="S114" i="52"/>
  <c r="R114" i="52"/>
  <c r="Q114" i="52"/>
  <c r="P114" i="52"/>
  <c r="N114" i="52"/>
  <c r="M114" i="52"/>
  <c r="L114" i="52"/>
  <c r="K114" i="52"/>
  <c r="J114" i="52"/>
  <c r="I114" i="52"/>
  <c r="H114" i="52"/>
  <c r="G114" i="52"/>
  <c r="X111" i="52"/>
  <c r="W111" i="52"/>
  <c r="T111" i="52"/>
  <c r="Z109" i="52"/>
  <c r="Y109" i="52"/>
  <c r="V109" i="52"/>
  <c r="U109" i="52"/>
  <c r="R109" i="52"/>
  <c r="Q109" i="52"/>
  <c r="P109" i="52"/>
  <c r="L109" i="52"/>
  <c r="K109" i="52"/>
  <c r="H109" i="52"/>
  <c r="G109" i="52"/>
  <c r="Z108" i="52"/>
  <c r="Y108" i="52"/>
  <c r="X108" i="52"/>
  <c r="W108" i="52"/>
  <c r="V108" i="52"/>
  <c r="U108" i="52"/>
  <c r="T108" i="52"/>
  <c r="S108" i="52"/>
  <c r="R108" i="52"/>
  <c r="Q108" i="52"/>
  <c r="P108" i="52"/>
  <c r="N108" i="52"/>
  <c r="M108" i="52"/>
  <c r="L108" i="52"/>
  <c r="K108" i="52"/>
  <c r="Z107" i="52"/>
  <c r="Z112" i="52" s="1"/>
  <c r="Y107" i="52"/>
  <c r="Y112" i="52" s="1"/>
  <c r="V107" i="52"/>
  <c r="V112" i="52" s="1"/>
  <c r="U107" i="52"/>
  <c r="U112" i="52" s="1"/>
  <c r="R107" i="52"/>
  <c r="Q107" i="52"/>
  <c r="P107" i="52"/>
  <c r="L107" i="52"/>
  <c r="K107" i="52"/>
  <c r="H107" i="52"/>
  <c r="G107" i="52"/>
  <c r="Z106" i="52"/>
  <c r="Y106" i="52"/>
  <c r="X106" i="52"/>
  <c r="W106" i="52"/>
  <c r="V106" i="52"/>
  <c r="U106" i="52"/>
  <c r="T106" i="52"/>
  <c r="S106" i="52"/>
  <c r="R106" i="52"/>
  <c r="Q106" i="52"/>
  <c r="P106" i="52"/>
  <c r="N106" i="52"/>
  <c r="M106" i="52"/>
  <c r="L106" i="52"/>
  <c r="K106" i="52"/>
  <c r="J106" i="52"/>
  <c r="I106" i="52"/>
  <c r="H106" i="52"/>
  <c r="G106" i="52"/>
  <c r="Z105" i="52"/>
  <c r="Z111" i="52" s="1"/>
  <c r="Y105" i="52"/>
  <c r="Y111" i="52" s="1"/>
  <c r="X105" i="52"/>
  <c r="W105" i="52"/>
  <c r="V105" i="52"/>
  <c r="V111" i="52" s="1"/>
  <c r="U105" i="52"/>
  <c r="U111" i="52" s="1"/>
  <c r="T105" i="52"/>
  <c r="S105" i="52"/>
  <c r="R105" i="52"/>
  <c r="Q105" i="52"/>
  <c r="P105" i="52"/>
  <c r="N105" i="52"/>
  <c r="M105" i="52"/>
  <c r="L105" i="52"/>
  <c r="K105" i="52"/>
  <c r="J105" i="52"/>
  <c r="I105" i="52"/>
  <c r="H105" i="52"/>
  <c r="G105" i="52"/>
  <c r="Z103" i="52"/>
  <c r="Z113" i="52" s="1"/>
  <c r="Y103" i="52"/>
  <c r="X103" i="52"/>
  <c r="X113" i="52" s="1"/>
  <c r="W103" i="52"/>
  <c r="W113" i="52" s="1"/>
  <c r="V103" i="52"/>
  <c r="U103" i="52"/>
  <c r="T103" i="52"/>
  <c r="T113" i="52" s="1"/>
  <c r="S103" i="52"/>
  <c r="R103" i="52"/>
  <c r="Q103" i="52"/>
  <c r="P103" i="52"/>
  <c r="N103" i="52"/>
  <c r="M103" i="52"/>
  <c r="L103" i="52"/>
  <c r="K103" i="52"/>
  <c r="J103" i="52"/>
  <c r="I103" i="52"/>
  <c r="H103" i="52"/>
  <c r="G103" i="52"/>
  <c r="Z100" i="52"/>
  <c r="W100" i="52"/>
  <c r="V100" i="52"/>
  <c r="Z99" i="52"/>
  <c r="V99" i="52"/>
  <c r="Z98" i="52"/>
  <c r="Y98" i="52"/>
  <c r="V98" i="52"/>
  <c r="U98" i="52"/>
  <c r="R98" i="52"/>
  <c r="Q98" i="52"/>
  <c r="P98" i="52"/>
  <c r="L98" i="52"/>
  <c r="K98" i="52"/>
  <c r="H98" i="52"/>
  <c r="G98" i="52"/>
  <c r="Z97" i="52"/>
  <c r="Y97" i="52"/>
  <c r="X97" i="52"/>
  <c r="W97" i="52"/>
  <c r="V97" i="52"/>
  <c r="U97" i="52"/>
  <c r="T97" i="52"/>
  <c r="S97" i="52"/>
  <c r="R97" i="52"/>
  <c r="Q97" i="52"/>
  <c r="P97" i="52"/>
  <c r="N97" i="52"/>
  <c r="M97" i="52"/>
  <c r="L97" i="52"/>
  <c r="K97" i="52"/>
  <c r="Z96" i="52"/>
  <c r="Z101" i="52" s="1"/>
  <c r="Y96" i="52"/>
  <c r="Y101" i="52" s="1"/>
  <c r="V96" i="52"/>
  <c r="V101" i="52" s="1"/>
  <c r="U96" i="52"/>
  <c r="U101" i="52" s="1"/>
  <c r="R96" i="52"/>
  <c r="Q96" i="52"/>
  <c r="P96" i="52"/>
  <c r="L96" i="52"/>
  <c r="K96" i="52"/>
  <c r="J96" i="52"/>
  <c r="H96" i="52"/>
  <c r="G96" i="52"/>
  <c r="Z95" i="52"/>
  <c r="Y95" i="52"/>
  <c r="X95" i="52"/>
  <c r="W95" i="52"/>
  <c r="V95" i="52"/>
  <c r="U95" i="52"/>
  <c r="T95" i="52"/>
  <c r="S95" i="52"/>
  <c r="R95" i="52"/>
  <c r="Q95" i="52"/>
  <c r="P95" i="52"/>
  <c r="N95" i="52"/>
  <c r="M95" i="52"/>
  <c r="L95" i="52"/>
  <c r="K95" i="52"/>
  <c r="J95" i="52"/>
  <c r="I95" i="52"/>
  <c r="H95" i="52"/>
  <c r="G95" i="52"/>
  <c r="Z94" i="52"/>
  <c r="Y94" i="52"/>
  <c r="Y100" i="52" s="1"/>
  <c r="X94" i="52"/>
  <c r="X100" i="52" s="1"/>
  <c r="W94" i="52"/>
  <c r="V94" i="52"/>
  <c r="U94" i="52"/>
  <c r="U100" i="52" s="1"/>
  <c r="T94" i="52"/>
  <c r="T100" i="52" s="1"/>
  <c r="S94" i="52"/>
  <c r="R94" i="52"/>
  <c r="Q94" i="52"/>
  <c r="P94" i="52"/>
  <c r="N94" i="52"/>
  <c r="M94" i="52"/>
  <c r="L94" i="52"/>
  <c r="K94" i="52"/>
  <c r="J94" i="52"/>
  <c r="I94" i="52"/>
  <c r="H94" i="52"/>
  <c r="G94" i="52"/>
  <c r="Z92" i="52"/>
  <c r="Z102" i="52" s="1"/>
  <c r="Y92" i="52"/>
  <c r="Y102" i="52" s="1"/>
  <c r="X92" i="52"/>
  <c r="W92" i="52"/>
  <c r="W102" i="52" s="1"/>
  <c r="V92" i="52"/>
  <c r="V102" i="52" s="1"/>
  <c r="U92" i="52"/>
  <c r="U102" i="52" s="1"/>
  <c r="T92" i="52"/>
  <c r="S92" i="52"/>
  <c r="R92" i="52"/>
  <c r="Q92" i="52"/>
  <c r="P92" i="52"/>
  <c r="N92" i="52"/>
  <c r="M92" i="52"/>
  <c r="L92" i="52"/>
  <c r="K92" i="52"/>
  <c r="J92" i="52"/>
  <c r="I92" i="52"/>
  <c r="H92" i="52"/>
  <c r="G92" i="52"/>
  <c r="Z89" i="52"/>
  <c r="Y89" i="52"/>
  <c r="V89" i="52"/>
  <c r="U89" i="52"/>
  <c r="Y88" i="52"/>
  <c r="U88" i="52"/>
  <c r="Z87" i="52"/>
  <c r="Y87" i="52"/>
  <c r="X87" i="52"/>
  <c r="V87" i="52"/>
  <c r="U87" i="52"/>
  <c r="R87" i="52"/>
  <c r="Q87" i="52"/>
  <c r="P87" i="52"/>
  <c r="L87" i="52"/>
  <c r="K87" i="52"/>
  <c r="H87" i="52"/>
  <c r="G87" i="52"/>
  <c r="Z86" i="52"/>
  <c r="Y86" i="52"/>
  <c r="X86" i="52"/>
  <c r="W86" i="52"/>
  <c r="V86" i="52"/>
  <c r="U86" i="52"/>
  <c r="T86" i="52"/>
  <c r="S86" i="52"/>
  <c r="R86" i="52"/>
  <c r="Q86" i="52"/>
  <c r="P86" i="52"/>
  <c r="N86" i="52"/>
  <c r="M86" i="52"/>
  <c r="L86" i="52"/>
  <c r="K86" i="52"/>
  <c r="Z85" i="52"/>
  <c r="Z90" i="52" s="1"/>
  <c r="Y85" i="52"/>
  <c r="Y90" i="52" s="1"/>
  <c r="X85" i="52"/>
  <c r="X90" i="52" s="1"/>
  <c r="V85" i="52"/>
  <c r="V90" i="52" s="1"/>
  <c r="U85" i="52"/>
  <c r="U90" i="52" s="1"/>
  <c r="R85" i="52"/>
  <c r="Q85" i="52"/>
  <c r="P85" i="52"/>
  <c r="L85" i="52"/>
  <c r="K85" i="52"/>
  <c r="H85" i="52"/>
  <c r="G85" i="52"/>
  <c r="Z84" i="52"/>
  <c r="Y84" i="52"/>
  <c r="X84" i="52"/>
  <c r="W84" i="52"/>
  <c r="V84" i="52"/>
  <c r="U84" i="52"/>
  <c r="T84" i="52"/>
  <c r="S84" i="52"/>
  <c r="R84" i="52"/>
  <c r="Q84" i="52"/>
  <c r="P84" i="52"/>
  <c r="N84" i="52"/>
  <c r="M84" i="52"/>
  <c r="L84" i="52"/>
  <c r="K84" i="52"/>
  <c r="J84" i="52"/>
  <c r="I84" i="52"/>
  <c r="H84" i="52"/>
  <c r="G84" i="52"/>
  <c r="Z83" i="52"/>
  <c r="Y83" i="52"/>
  <c r="X83" i="52"/>
  <c r="X89" i="52" s="1"/>
  <c r="W83" i="52"/>
  <c r="W89" i="52" s="1"/>
  <c r="V83" i="52"/>
  <c r="U83" i="52"/>
  <c r="T83" i="52"/>
  <c r="T89" i="52" s="1"/>
  <c r="S83" i="52"/>
  <c r="R83" i="52"/>
  <c r="Q83" i="52"/>
  <c r="P83" i="52"/>
  <c r="N83" i="52"/>
  <c r="M83" i="52"/>
  <c r="L83" i="52"/>
  <c r="K83" i="52"/>
  <c r="J83" i="52"/>
  <c r="I83" i="52"/>
  <c r="H83" i="52"/>
  <c r="G83" i="52"/>
  <c r="Z81" i="52"/>
  <c r="Z91" i="52" s="1"/>
  <c r="Y81" i="52"/>
  <c r="Y91" i="52" s="1"/>
  <c r="X81" i="52"/>
  <c r="W81" i="52"/>
  <c r="V81" i="52"/>
  <c r="V91" i="52" s="1"/>
  <c r="U81" i="52"/>
  <c r="U91" i="52" s="1"/>
  <c r="T81" i="52"/>
  <c r="S81" i="52"/>
  <c r="R81" i="52"/>
  <c r="Q81" i="52"/>
  <c r="P81" i="52"/>
  <c r="N81" i="52"/>
  <c r="M81" i="52"/>
  <c r="L81" i="52"/>
  <c r="K81" i="52"/>
  <c r="J81" i="52"/>
  <c r="I81" i="52"/>
  <c r="H81" i="52"/>
  <c r="G81" i="52"/>
  <c r="Y78" i="52"/>
  <c r="X78" i="52"/>
  <c r="U78" i="52"/>
  <c r="T78" i="52"/>
  <c r="X77" i="52"/>
  <c r="T77" i="52"/>
  <c r="Z76" i="52"/>
  <c r="Y76" i="52"/>
  <c r="V76" i="52"/>
  <c r="U76" i="52"/>
  <c r="R76" i="52"/>
  <c r="Q76" i="52"/>
  <c r="P76" i="52"/>
  <c r="L76" i="52"/>
  <c r="K76" i="52"/>
  <c r="H76" i="52"/>
  <c r="G76" i="52"/>
  <c r="Z75" i="52"/>
  <c r="Y75" i="52"/>
  <c r="X75" i="52"/>
  <c r="W75" i="52"/>
  <c r="V75" i="52"/>
  <c r="U75" i="52"/>
  <c r="T75" i="52"/>
  <c r="S75" i="52"/>
  <c r="R75" i="52"/>
  <c r="Q75" i="52"/>
  <c r="P75" i="52"/>
  <c r="N75" i="52"/>
  <c r="M75" i="52"/>
  <c r="L75" i="52"/>
  <c r="K75" i="52"/>
  <c r="Z74" i="52"/>
  <c r="Z79" i="52" s="1"/>
  <c r="Y74" i="52"/>
  <c r="Y79" i="52" s="1"/>
  <c r="V74" i="52"/>
  <c r="V79" i="52" s="1"/>
  <c r="U74" i="52"/>
  <c r="U79" i="52" s="1"/>
  <c r="R74" i="52"/>
  <c r="Q74" i="52"/>
  <c r="P74" i="52"/>
  <c r="L74" i="52"/>
  <c r="K74" i="52"/>
  <c r="H74" i="52"/>
  <c r="G74" i="52"/>
  <c r="Z73" i="52"/>
  <c r="Y73" i="52"/>
  <c r="X73" i="52"/>
  <c r="W73" i="52"/>
  <c r="V73" i="52"/>
  <c r="U73" i="52"/>
  <c r="T73" i="52"/>
  <c r="S73" i="52"/>
  <c r="R73" i="52"/>
  <c r="Q73" i="52"/>
  <c r="P73" i="52"/>
  <c r="N73" i="52"/>
  <c r="M73" i="52"/>
  <c r="L73" i="52"/>
  <c r="K73" i="52"/>
  <c r="J73" i="52"/>
  <c r="I73" i="52"/>
  <c r="H73" i="52"/>
  <c r="G73" i="52"/>
  <c r="Z72" i="52"/>
  <c r="Z78" i="52" s="1"/>
  <c r="Y72" i="52"/>
  <c r="X72" i="52"/>
  <c r="W72" i="52"/>
  <c r="W78" i="52" s="1"/>
  <c r="V72" i="52"/>
  <c r="V78" i="52" s="1"/>
  <c r="U72" i="52"/>
  <c r="T72" i="52"/>
  <c r="S72" i="52"/>
  <c r="R72" i="52"/>
  <c r="Q72" i="52"/>
  <c r="P72" i="52"/>
  <c r="N72" i="52"/>
  <c r="M72" i="52"/>
  <c r="L72" i="52"/>
  <c r="K72" i="52"/>
  <c r="J72" i="52"/>
  <c r="I72" i="52"/>
  <c r="H72" i="52"/>
  <c r="G72" i="52"/>
  <c r="Z70" i="52"/>
  <c r="Y70" i="52"/>
  <c r="Y80" i="52" s="1"/>
  <c r="X70" i="52"/>
  <c r="X80" i="52" s="1"/>
  <c r="W70" i="52"/>
  <c r="V70" i="52"/>
  <c r="U70" i="52"/>
  <c r="U80" i="52" s="1"/>
  <c r="T70" i="52"/>
  <c r="T80" i="52" s="1"/>
  <c r="S70" i="52"/>
  <c r="R70" i="52"/>
  <c r="Q70" i="52"/>
  <c r="P70" i="52"/>
  <c r="N70" i="52"/>
  <c r="M70" i="52"/>
  <c r="L70" i="52"/>
  <c r="K70" i="52"/>
  <c r="J70" i="52"/>
  <c r="I70" i="52"/>
  <c r="H70" i="52"/>
  <c r="G70" i="52"/>
  <c r="X67" i="52"/>
  <c r="W67" i="52"/>
  <c r="T67" i="52"/>
  <c r="Z65" i="52"/>
  <c r="Y65" i="52"/>
  <c r="V65" i="52"/>
  <c r="U65" i="52"/>
  <c r="T65" i="52"/>
  <c r="R65" i="52"/>
  <c r="Q65" i="52"/>
  <c r="P65" i="52"/>
  <c r="L65" i="52"/>
  <c r="K65" i="52"/>
  <c r="H65" i="52"/>
  <c r="G65" i="52"/>
  <c r="Z64" i="52"/>
  <c r="Y64" i="52"/>
  <c r="X64" i="52"/>
  <c r="W64" i="52"/>
  <c r="V64" i="52"/>
  <c r="U64" i="52"/>
  <c r="T64" i="52"/>
  <c r="S64" i="52"/>
  <c r="R64" i="52"/>
  <c r="Q64" i="52"/>
  <c r="P64" i="52"/>
  <c r="N64" i="52"/>
  <c r="M64" i="52"/>
  <c r="L64" i="52"/>
  <c r="K64" i="52"/>
  <c r="Z63" i="52"/>
  <c r="Z68" i="52" s="1"/>
  <c r="Y63" i="52"/>
  <c r="Y68" i="52" s="1"/>
  <c r="V63" i="52"/>
  <c r="V68" i="52" s="1"/>
  <c r="U63" i="52"/>
  <c r="U68" i="52" s="1"/>
  <c r="T63" i="52"/>
  <c r="T68" i="52" s="1"/>
  <c r="R63" i="52"/>
  <c r="Q63" i="52"/>
  <c r="P63" i="52"/>
  <c r="L63" i="52"/>
  <c r="K63" i="52"/>
  <c r="H63" i="52"/>
  <c r="G63" i="52"/>
  <c r="Z62" i="52"/>
  <c r="Y62" i="52"/>
  <c r="X62" i="52"/>
  <c r="W62" i="52"/>
  <c r="V62" i="52"/>
  <c r="U62" i="52"/>
  <c r="T62" i="52"/>
  <c r="S62" i="52"/>
  <c r="R62" i="52"/>
  <c r="Q62" i="52"/>
  <c r="P62" i="52"/>
  <c r="N62" i="52"/>
  <c r="M62" i="52"/>
  <c r="L62" i="52"/>
  <c r="K62" i="52"/>
  <c r="J62" i="52"/>
  <c r="I62" i="52"/>
  <c r="H62" i="52"/>
  <c r="G62" i="52"/>
  <c r="Z61" i="52"/>
  <c r="Z67" i="52" s="1"/>
  <c r="Y61" i="52"/>
  <c r="Y67" i="52" s="1"/>
  <c r="X61" i="52"/>
  <c r="W61" i="52"/>
  <c r="V61" i="52"/>
  <c r="V67" i="52" s="1"/>
  <c r="U61" i="52"/>
  <c r="U67" i="52" s="1"/>
  <c r="T61" i="52"/>
  <c r="S61" i="52"/>
  <c r="R61" i="52"/>
  <c r="Q61" i="52"/>
  <c r="P61" i="52"/>
  <c r="N61" i="52"/>
  <c r="M61" i="52"/>
  <c r="L61" i="52"/>
  <c r="K61" i="52"/>
  <c r="J61" i="52"/>
  <c r="I61" i="52"/>
  <c r="H61" i="52"/>
  <c r="G61" i="52"/>
  <c r="Z59" i="52"/>
  <c r="Z69" i="52" s="1"/>
  <c r="Y59" i="52"/>
  <c r="X59" i="52"/>
  <c r="X69" i="52" s="1"/>
  <c r="W59" i="52"/>
  <c r="V59" i="52"/>
  <c r="V69" i="52" s="1"/>
  <c r="U59" i="52"/>
  <c r="T59" i="52"/>
  <c r="T69" i="52" s="1"/>
  <c r="S59" i="52"/>
  <c r="R59" i="52"/>
  <c r="Q59" i="52"/>
  <c r="P59" i="52"/>
  <c r="N59" i="52"/>
  <c r="M59" i="52"/>
  <c r="L59" i="52"/>
  <c r="K59" i="52"/>
  <c r="J59" i="52"/>
  <c r="I59" i="52"/>
  <c r="H59" i="52"/>
  <c r="G59" i="52"/>
  <c r="Z56" i="52"/>
  <c r="W56" i="52"/>
  <c r="V56" i="52"/>
  <c r="Y55" i="52"/>
  <c r="U55" i="52"/>
  <c r="Z54" i="52"/>
  <c r="Y54" i="52"/>
  <c r="X54" i="52"/>
  <c r="V54" i="52"/>
  <c r="U54" i="52"/>
  <c r="R54" i="52"/>
  <c r="Q54" i="52"/>
  <c r="P54" i="52"/>
  <c r="L54" i="52"/>
  <c r="K54" i="52"/>
  <c r="H54" i="52"/>
  <c r="G54" i="52"/>
  <c r="Z53" i="52"/>
  <c r="Y53" i="52"/>
  <c r="X53" i="52"/>
  <c r="W53" i="52"/>
  <c r="V53" i="52"/>
  <c r="U53" i="52"/>
  <c r="T53" i="52"/>
  <c r="S53" i="52"/>
  <c r="R53" i="52"/>
  <c r="Q53" i="52"/>
  <c r="P53" i="52"/>
  <c r="N53" i="52"/>
  <c r="M53" i="52"/>
  <c r="L53" i="52"/>
  <c r="K53" i="52"/>
  <c r="Z52" i="52"/>
  <c r="Z57" i="52" s="1"/>
  <c r="Y52" i="52"/>
  <c r="Y57" i="52" s="1"/>
  <c r="X52" i="52"/>
  <c r="X57" i="52" s="1"/>
  <c r="V52" i="52"/>
  <c r="V57" i="52" s="1"/>
  <c r="U52" i="52"/>
  <c r="U57" i="52" s="1"/>
  <c r="R52" i="52"/>
  <c r="Q52" i="52"/>
  <c r="P52" i="52"/>
  <c r="L52" i="52"/>
  <c r="K52" i="52"/>
  <c r="H52" i="52"/>
  <c r="G52" i="52"/>
  <c r="Z51" i="52"/>
  <c r="Y51" i="52"/>
  <c r="X51" i="52"/>
  <c r="W51" i="52"/>
  <c r="V51" i="52"/>
  <c r="U51" i="52"/>
  <c r="T51" i="52"/>
  <c r="S51" i="52"/>
  <c r="R51" i="52"/>
  <c r="Q51" i="52"/>
  <c r="P51" i="52"/>
  <c r="N51" i="52"/>
  <c r="M51" i="52"/>
  <c r="L51" i="52"/>
  <c r="K51" i="52"/>
  <c r="J51" i="52"/>
  <c r="I51" i="52"/>
  <c r="H51" i="52"/>
  <c r="G51" i="52"/>
  <c r="Z50" i="52"/>
  <c r="Y50" i="52"/>
  <c r="Y56" i="52" s="1"/>
  <c r="X50" i="52"/>
  <c r="X56" i="52" s="1"/>
  <c r="W50" i="52"/>
  <c r="V50" i="52"/>
  <c r="U50" i="52"/>
  <c r="U56" i="52" s="1"/>
  <c r="T50" i="52"/>
  <c r="T56" i="52" s="1"/>
  <c r="S50" i="52"/>
  <c r="R50" i="52"/>
  <c r="Q50" i="52"/>
  <c r="P50" i="52"/>
  <c r="N50" i="52"/>
  <c r="M50" i="52"/>
  <c r="L50" i="52"/>
  <c r="K50" i="52"/>
  <c r="J50" i="52"/>
  <c r="I50" i="52"/>
  <c r="H50" i="52"/>
  <c r="G50" i="52"/>
  <c r="Z48" i="52"/>
  <c r="Z58" i="52" s="1"/>
  <c r="Y48" i="52"/>
  <c r="Y58" i="52" s="1"/>
  <c r="X48" i="52"/>
  <c r="W48" i="52"/>
  <c r="W58" i="52" s="1"/>
  <c r="V48" i="52"/>
  <c r="V58" i="52" s="1"/>
  <c r="U48" i="52"/>
  <c r="U58" i="52" s="1"/>
  <c r="T48" i="52"/>
  <c r="S48" i="52"/>
  <c r="R48" i="52"/>
  <c r="Q48" i="52"/>
  <c r="P48" i="52"/>
  <c r="N48" i="52"/>
  <c r="M48" i="52"/>
  <c r="L48" i="52"/>
  <c r="K48" i="52"/>
  <c r="J48" i="52"/>
  <c r="I48" i="52"/>
  <c r="H48" i="52"/>
  <c r="G48" i="52"/>
  <c r="Z45" i="52"/>
  <c r="Y45" i="52"/>
  <c r="V45" i="52"/>
  <c r="U45" i="52"/>
  <c r="X44" i="52"/>
  <c r="T44" i="52"/>
  <c r="Z43" i="52"/>
  <c r="Y43" i="52"/>
  <c r="V43" i="52"/>
  <c r="U43" i="52"/>
  <c r="R43" i="52"/>
  <c r="Q43" i="52"/>
  <c r="P43" i="52"/>
  <c r="L43" i="52"/>
  <c r="K43" i="52"/>
  <c r="H43" i="52"/>
  <c r="G43" i="52"/>
  <c r="Z42" i="52"/>
  <c r="Y42" i="52"/>
  <c r="X42" i="52"/>
  <c r="W42" i="52"/>
  <c r="V42" i="52"/>
  <c r="U42" i="52"/>
  <c r="T42" i="52"/>
  <c r="S42" i="52"/>
  <c r="R42" i="52"/>
  <c r="Q42" i="52"/>
  <c r="P42" i="52"/>
  <c r="N42" i="52"/>
  <c r="M42" i="52"/>
  <c r="L42" i="52"/>
  <c r="K42" i="52"/>
  <c r="Z41" i="52"/>
  <c r="Z46" i="52" s="1"/>
  <c r="Y41" i="52"/>
  <c r="Y46" i="52" s="1"/>
  <c r="V41" i="52"/>
  <c r="V46" i="52" s="1"/>
  <c r="U41" i="52"/>
  <c r="U46" i="52" s="1"/>
  <c r="R41" i="52"/>
  <c r="Q41" i="52"/>
  <c r="P41" i="52"/>
  <c r="L41" i="52"/>
  <c r="K41" i="52"/>
  <c r="H41" i="52"/>
  <c r="G41" i="52"/>
  <c r="Z40" i="52"/>
  <c r="Y40" i="52"/>
  <c r="X40" i="52"/>
  <c r="W40" i="52"/>
  <c r="V40" i="52"/>
  <c r="U40" i="52"/>
  <c r="T40" i="52"/>
  <c r="S40" i="52"/>
  <c r="R40" i="52"/>
  <c r="Q40" i="52"/>
  <c r="P40" i="52"/>
  <c r="N40" i="52"/>
  <c r="M40" i="52"/>
  <c r="L40" i="52"/>
  <c r="K40" i="52"/>
  <c r="J40" i="52"/>
  <c r="I40" i="52"/>
  <c r="H40" i="52"/>
  <c r="G40" i="52"/>
  <c r="Z39" i="52"/>
  <c r="Y39" i="52"/>
  <c r="X39" i="52"/>
  <c r="X45" i="52" s="1"/>
  <c r="W39" i="52"/>
  <c r="W45" i="52" s="1"/>
  <c r="V39" i="52"/>
  <c r="U39" i="52"/>
  <c r="T39" i="52"/>
  <c r="T45" i="52" s="1"/>
  <c r="S39" i="52"/>
  <c r="R39" i="52"/>
  <c r="Q39" i="52"/>
  <c r="P39" i="52"/>
  <c r="N39" i="52"/>
  <c r="M39" i="52"/>
  <c r="L39" i="52"/>
  <c r="K39" i="52"/>
  <c r="J39" i="52"/>
  <c r="I39" i="52"/>
  <c r="H39" i="52"/>
  <c r="G39" i="52"/>
  <c r="Z37" i="52"/>
  <c r="Z47" i="52" s="1"/>
  <c r="Y37" i="52"/>
  <c r="X37" i="52"/>
  <c r="X47" i="52" s="1"/>
  <c r="W37" i="52"/>
  <c r="V37" i="52"/>
  <c r="V47" i="52" s="1"/>
  <c r="U37" i="52"/>
  <c r="T37" i="52"/>
  <c r="T47" i="52" s="1"/>
  <c r="S37" i="52"/>
  <c r="R37" i="52"/>
  <c r="Q37" i="52"/>
  <c r="P37" i="52"/>
  <c r="N37" i="52"/>
  <c r="M37" i="52"/>
  <c r="L37" i="52"/>
  <c r="K37" i="52"/>
  <c r="J37" i="52"/>
  <c r="I37" i="52"/>
  <c r="H37" i="52"/>
  <c r="G37" i="52"/>
  <c r="Y34" i="52"/>
  <c r="X34" i="52"/>
  <c r="U34" i="52"/>
  <c r="T34" i="52"/>
  <c r="W33" i="52"/>
  <c r="Z32" i="52"/>
  <c r="Y32" i="52"/>
  <c r="X32" i="52"/>
  <c r="V32" i="52"/>
  <c r="U32" i="52"/>
  <c r="R32" i="52"/>
  <c r="Q32" i="52"/>
  <c r="P32" i="52"/>
  <c r="L32" i="52"/>
  <c r="K32" i="52"/>
  <c r="H32" i="52"/>
  <c r="G32" i="52"/>
  <c r="Z31" i="52"/>
  <c r="Y31" i="52"/>
  <c r="X31" i="52"/>
  <c r="W31" i="52"/>
  <c r="V31" i="52"/>
  <c r="U31" i="52"/>
  <c r="T31" i="52"/>
  <c r="S31" i="52"/>
  <c r="R31" i="52"/>
  <c r="Q31" i="52"/>
  <c r="P31" i="52"/>
  <c r="N31" i="52"/>
  <c r="M31" i="52"/>
  <c r="L31" i="52"/>
  <c r="K31" i="52"/>
  <c r="Z30" i="52"/>
  <c r="Z35" i="52" s="1"/>
  <c r="Y30" i="52"/>
  <c r="Y35" i="52" s="1"/>
  <c r="X30" i="52"/>
  <c r="X35" i="52" s="1"/>
  <c r="V30" i="52"/>
  <c r="V35" i="52" s="1"/>
  <c r="U30" i="52"/>
  <c r="U35" i="52" s="1"/>
  <c r="R30" i="52"/>
  <c r="Q30" i="52"/>
  <c r="P30" i="52"/>
  <c r="L30" i="52"/>
  <c r="K30" i="52"/>
  <c r="H30" i="52"/>
  <c r="G30" i="52"/>
  <c r="Z29" i="52"/>
  <c r="Y29" i="52"/>
  <c r="X29" i="52"/>
  <c r="W29" i="52"/>
  <c r="V29" i="52"/>
  <c r="U29" i="52"/>
  <c r="T29" i="52"/>
  <c r="S29" i="52"/>
  <c r="R29" i="52"/>
  <c r="Q29" i="52"/>
  <c r="P29" i="52"/>
  <c r="N29" i="52"/>
  <c r="M29" i="52"/>
  <c r="L29" i="52"/>
  <c r="K29" i="52"/>
  <c r="J29" i="52"/>
  <c r="I29" i="52"/>
  <c r="H29" i="52"/>
  <c r="G29" i="52"/>
  <c r="Z28" i="52"/>
  <c r="Z34" i="52" s="1"/>
  <c r="Y28" i="52"/>
  <c r="X28" i="52"/>
  <c r="W28" i="52"/>
  <c r="W34" i="52" s="1"/>
  <c r="V28" i="52"/>
  <c r="V34" i="52" s="1"/>
  <c r="U28" i="52"/>
  <c r="T28" i="52"/>
  <c r="S28" i="52"/>
  <c r="R28" i="52"/>
  <c r="Q28" i="52"/>
  <c r="P28" i="52"/>
  <c r="N28" i="52"/>
  <c r="M28" i="52"/>
  <c r="L28" i="52"/>
  <c r="K28" i="52"/>
  <c r="J28" i="52"/>
  <c r="I28" i="52"/>
  <c r="H28" i="52"/>
  <c r="G28" i="52"/>
  <c r="Z26" i="52"/>
  <c r="Y26" i="52"/>
  <c r="Y36" i="52" s="1"/>
  <c r="X26" i="52"/>
  <c r="W26" i="52"/>
  <c r="W36" i="52" s="1"/>
  <c r="V26" i="52"/>
  <c r="U26" i="52"/>
  <c r="U36" i="52" s="1"/>
  <c r="T26" i="52"/>
  <c r="S26" i="52"/>
  <c r="R26" i="52"/>
  <c r="Q26" i="52"/>
  <c r="P26" i="52"/>
  <c r="N26" i="52"/>
  <c r="M26" i="52"/>
  <c r="L26" i="52"/>
  <c r="K26" i="52"/>
  <c r="J26" i="52"/>
  <c r="I26" i="52"/>
  <c r="H26" i="52"/>
  <c r="G26" i="52"/>
  <c r="X23" i="52"/>
  <c r="X177" i="52" s="1"/>
  <c r="W23" i="52"/>
  <c r="W177" i="52" s="1"/>
  <c r="T23" i="52"/>
  <c r="T177" i="52" s="1"/>
  <c r="Z22" i="52"/>
  <c r="Z176" i="52" s="1"/>
  <c r="V22" i="52"/>
  <c r="V176" i="52" s="1"/>
  <c r="Z21" i="52"/>
  <c r="Z175" i="52" s="1"/>
  <c r="Y21" i="52"/>
  <c r="Y175" i="52" s="1"/>
  <c r="V21" i="52"/>
  <c r="V175" i="52" s="1"/>
  <c r="U21" i="52"/>
  <c r="U175" i="52" s="1"/>
  <c r="R21" i="52"/>
  <c r="Q21" i="52"/>
  <c r="P21" i="52"/>
  <c r="L21" i="52"/>
  <c r="K21" i="52"/>
  <c r="H21" i="52"/>
  <c r="G21" i="52"/>
  <c r="Z20" i="52"/>
  <c r="Z174" i="52" s="1"/>
  <c r="Y20" i="52"/>
  <c r="Y174" i="52" s="1"/>
  <c r="X20" i="52"/>
  <c r="W20" i="52"/>
  <c r="W174" i="52" s="1"/>
  <c r="V20" i="52"/>
  <c r="V174" i="52" s="1"/>
  <c r="U20" i="52"/>
  <c r="U174" i="52" s="1"/>
  <c r="T20" i="52"/>
  <c r="S20" i="52"/>
  <c r="R20" i="52"/>
  <c r="R174" i="52" s="1"/>
  <c r="Z64" i="45" s="1"/>
  <c r="Q20" i="52"/>
  <c r="P20" i="52"/>
  <c r="M20" i="52"/>
  <c r="L20" i="52"/>
  <c r="K20" i="52"/>
  <c r="Z19" i="52"/>
  <c r="Y19" i="52"/>
  <c r="V19" i="52"/>
  <c r="U19" i="52"/>
  <c r="T19" i="52"/>
  <c r="T24" i="52" s="1"/>
  <c r="R19" i="52"/>
  <c r="Q19" i="52"/>
  <c r="P19" i="52"/>
  <c r="L19" i="52"/>
  <c r="K19" i="52"/>
  <c r="H19" i="52"/>
  <c r="G19" i="52"/>
  <c r="Z18" i="52"/>
  <c r="Y18" i="52"/>
  <c r="Y172" i="52" s="1"/>
  <c r="X18" i="52"/>
  <c r="X172" i="52" s="1"/>
  <c r="W18" i="52"/>
  <c r="W172" i="52" s="1"/>
  <c r="V18" i="52"/>
  <c r="U18" i="52"/>
  <c r="U172" i="52" s="1"/>
  <c r="T18" i="52"/>
  <c r="T172" i="52" s="1"/>
  <c r="S18" i="52"/>
  <c r="R18" i="52"/>
  <c r="Q18" i="52"/>
  <c r="P18" i="52"/>
  <c r="N18" i="52"/>
  <c r="M18" i="52"/>
  <c r="L18" i="52"/>
  <c r="K18" i="52"/>
  <c r="J18" i="52"/>
  <c r="I18" i="52"/>
  <c r="H18" i="52"/>
  <c r="G18" i="52"/>
  <c r="Z17" i="52"/>
  <c r="Y17" i="52"/>
  <c r="Y23" i="52" s="1"/>
  <c r="Y177" i="52" s="1"/>
  <c r="X17" i="52"/>
  <c r="X171" i="52" s="1"/>
  <c r="W17" i="52"/>
  <c r="W171" i="52" s="1"/>
  <c r="V17" i="52"/>
  <c r="U17" i="52"/>
  <c r="U23" i="52" s="1"/>
  <c r="U177" i="52" s="1"/>
  <c r="T17" i="52"/>
  <c r="T171" i="52" s="1"/>
  <c r="S17" i="52"/>
  <c r="R17" i="52"/>
  <c r="Q17" i="52"/>
  <c r="P17" i="52"/>
  <c r="N17" i="52"/>
  <c r="M17" i="52"/>
  <c r="L17" i="52"/>
  <c r="K17" i="52"/>
  <c r="J17" i="52"/>
  <c r="I17" i="52"/>
  <c r="H17" i="52"/>
  <c r="G17" i="52"/>
  <c r="Z15" i="52"/>
  <c r="Y15" i="52"/>
  <c r="Y25" i="52" s="1"/>
  <c r="X15" i="52"/>
  <c r="W15" i="52"/>
  <c r="V15" i="52"/>
  <c r="U15" i="52"/>
  <c r="U25" i="52" s="1"/>
  <c r="T15" i="52"/>
  <c r="S15" i="52"/>
  <c r="R15" i="52"/>
  <c r="Q15" i="52"/>
  <c r="P15" i="52"/>
  <c r="N15" i="52"/>
  <c r="M15" i="52"/>
  <c r="L15" i="52"/>
  <c r="K15" i="52"/>
  <c r="J15" i="52"/>
  <c r="I15" i="52"/>
  <c r="H15" i="52"/>
  <c r="G15" i="52"/>
  <c r="X174" i="48"/>
  <c r="T174" i="48"/>
  <c r="J174" i="48"/>
  <c r="I174" i="48"/>
  <c r="H174" i="48"/>
  <c r="G174" i="48"/>
  <c r="Z172" i="48"/>
  <c r="V172" i="48"/>
  <c r="Y171" i="48"/>
  <c r="U171" i="48"/>
  <c r="Z170" i="48"/>
  <c r="Y170" i="48"/>
  <c r="X170" i="48"/>
  <c r="W170" i="48"/>
  <c r="V170" i="48"/>
  <c r="U170" i="48"/>
  <c r="T170" i="48"/>
  <c r="S170" i="48"/>
  <c r="R170" i="48"/>
  <c r="Q170" i="48"/>
  <c r="P170" i="48"/>
  <c r="N170" i="48"/>
  <c r="M170" i="48"/>
  <c r="L170" i="48"/>
  <c r="K170" i="48"/>
  <c r="J170" i="48"/>
  <c r="I170" i="48"/>
  <c r="H170" i="48"/>
  <c r="G170" i="48"/>
  <c r="Y166" i="48"/>
  <c r="X166" i="48"/>
  <c r="U166" i="48"/>
  <c r="T166" i="48"/>
  <c r="W165" i="48"/>
  <c r="S165" i="48"/>
  <c r="Z164" i="48"/>
  <c r="Y164" i="48"/>
  <c r="X164" i="48"/>
  <c r="V164" i="48"/>
  <c r="U164" i="48"/>
  <c r="R164" i="48"/>
  <c r="Q164" i="48"/>
  <c r="P164" i="48"/>
  <c r="L164" i="48"/>
  <c r="K164" i="48"/>
  <c r="H164" i="48"/>
  <c r="G164" i="48"/>
  <c r="Z163" i="48"/>
  <c r="Y163" i="48"/>
  <c r="X163" i="48"/>
  <c r="W163" i="48"/>
  <c r="V163" i="48"/>
  <c r="U163" i="48"/>
  <c r="T163" i="48"/>
  <c r="S163" i="48"/>
  <c r="R163" i="48"/>
  <c r="Q163" i="48"/>
  <c r="P163" i="48"/>
  <c r="N163" i="48"/>
  <c r="M163" i="48"/>
  <c r="L163" i="48"/>
  <c r="K163" i="48"/>
  <c r="Z162" i="48"/>
  <c r="Z167" i="48" s="1"/>
  <c r="Y162" i="48"/>
  <c r="Y167" i="48" s="1"/>
  <c r="V162" i="48"/>
  <c r="V167" i="48" s="1"/>
  <c r="U162" i="48"/>
  <c r="U167" i="48" s="1"/>
  <c r="T162" i="48"/>
  <c r="T167" i="48" s="1"/>
  <c r="R162" i="48"/>
  <c r="Q162" i="48"/>
  <c r="P162" i="48"/>
  <c r="L162" i="48"/>
  <c r="K162" i="48"/>
  <c r="H162" i="48"/>
  <c r="G162" i="48"/>
  <c r="Z161" i="48"/>
  <c r="Y161" i="48"/>
  <c r="X161" i="48"/>
  <c r="W161" i="48"/>
  <c r="V161" i="48"/>
  <c r="U161" i="48"/>
  <c r="T161" i="48"/>
  <c r="S161" i="48"/>
  <c r="R161" i="48"/>
  <c r="Q161" i="48"/>
  <c r="P161" i="48"/>
  <c r="N161" i="48"/>
  <c r="M161" i="48"/>
  <c r="L161" i="48"/>
  <c r="K161" i="48"/>
  <c r="J161" i="48"/>
  <c r="I161" i="48"/>
  <c r="H161" i="48"/>
  <c r="G161" i="48"/>
  <c r="Z160" i="48"/>
  <c r="Z166" i="48" s="1"/>
  <c r="Y160" i="48"/>
  <c r="X160" i="48"/>
  <c r="W160" i="48"/>
  <c r="W166" i="48" s="1"/>
  <c r="V160" i="48"/>
  <c r="V166" i="48" s="1"/>
  <c r="U160" i="48"/>
  <c r="T160" i="48"/>
  <c r="S160" i="48"/>
  <c r="R160" i="48"/>
  <c r="Q160" i="48"/>
  <c r="P160" i="48"/>
  <c r="N160" i="48"/>
  <c r="M160" i="48"/>
  <c r="L160" i="48"/>
  <c r="K160" i="48"/>
  <c r="J160" i="48"/>
  <c r="I160" i="48"/>
  <c r="H160" i="48"/>
  <c r="G160" i="48"/>
  <c r="Z158" i="48"/>
  <c r="Y158" i="48"/>
  <c r="Y168" i="48" s="1"/>
  <c r="X158" i="48"/>
  <c r="W158" i="48"/>
  <c r="W168" i="48" s="1"/>
  <c r="V158" i="48"/>
  <c r="U158" i="48"/>
  <c r="U168" i="48" s="1"/>
  <c r="T158" i="48"/>
  <c r="S158" i="48"/>
  <c r="R158" i="48"/>
  <c r="Q158" i="48"/>
  <c r="P158" i="48"/>
  <c r="N158" i="48"/>
  <c r="M158" i="48"/>
  <c r="L158" i="48"/>
  <c r="K158" i="48"/>
  <c r="J158" i="48"/>
  <c r="I158" i="48"/>
  <c r="H158" i="48"/>
  <c r="G158" i="48"/>
  <c r="X155" i="48"/>
  <c r="W155" i="48"/>
  <c r="T155" i="48"/>
  <c r="V154" i="48"/>
  <c r="Z153" i="48"/>
  <c r="Y153" i="48"/>
  <c r="X153" i="48"/>
  <c r="V153" i="48"/>
  <c r="U153" i="48"/>
  <c r="R153" i="48"/>
  <c r="Q153" i="48"/>
  <c r="P153" i="48"/>
  <c r="L153" i="48"/>
  <c r="K153" i="48"/>
  <c r="H153" i="48"/>
  <c r="G153" i="48"/>
  <c r="Z152" i="48"/>
  <c r="Y152" i="48"/>
  <c r="X152" i="48"/>
  <c r="W152" i="48"/>
  <c r="V152" i="48"/>
  <c r="U152" i="48"/>
  <c r="T152" i="48"/>
  <c r="S152" i="48"/>
  <c r="R152" i="48"/>
  <c r="Q152" i="48"/>
  <c r="P152" i="48"/>
  <c r="N152" i="48"/>
  <c r="M152" i="48"/>
  <c r="L152" i="48"/>
  <c r="K152" i="48"/>
  <c r="Z151" i="48"/>
  <c r="Z156" i="48" s="1"/>
  <c r="Y151" i="48"/>
  <c r="Y156" i="48" s="1"/>
  <c r="V151" i="48"/>
  <c r="V156" i="48" s="1"/>
  <c r="U151" i="48"/>
  <c r="U156" i="48" s="1"/>
  <c r="R151" i="48"/>
  <c r="Q151" i="48"/>
  <c r="P151" i="48"/>
  <c r="L151" i="48"/>
  <c r="K151" i="48"/>
  <c r="H151" i="48"/>
  <c r="G151" i="48"/>
  <c r="Z150" i="48"/>
  <c r="Y150" i="48"/>
  <c r="X150" i="48"/>
  <c r="W150" i="48"/>
  <c r="V150" i="48"/>
  <c r="U150" i="48"/>
  <c r="T150" i="48"/>
  <c r="S150" i="48"/>
  <c r="R150" i="48"/>
  <c r="Q150" i="48"/>
  <c r="P150" i="48"/>
  <c r="N150" i="48"/>
  <c r="M150" i="48"/>
  <c r="L150" i="48"/>
  <c r="K150" i="48"/>
  <c r="J150" i="48"/>
  <c r="I150" i="48"/>
  <c r="H150" i="48"/>
  <c r="G150" i="48"/>
  <c r="Z149" i="48"/>
  <c r="Z155" i="48" s="1"/>
  <c r="Y149" i="48"/>
  <c r="Y155" i="48" s="1"/>
  <c r="X149" i="48"/>
  <c r="W149" i="48"/>
  <c r="V149" i="48"/>
  <c r="V155" i="48" s="1"/>
  <c r="U149" i="48"/>
  <c r="U155" i="48" s="1"/>
  <c r="T149" i="48"/>
  <c r="S149" i="48"/>
  <c r="R149" i="48"/>
  <c r="Q149" i="48"/>
  <c r="P149" i="48"/>
  <c r="N149" i="48"/>
  <c r="M149" i="48"/>
  <c r="L149" i="48"/>
  <c r="K149" i="48"/>
  <c r="J149" i="48"/>
  <c r="I149" i="48"/>
  <c r="H149" i="48"/>
  <c r="G149" i="48"/>
  <c r="Z147" i="48"/>
  <c r="Z157" i="48" s="1"/>
  <c r="Y147" i="48"/>
  <c r="X147" i="48"/>
  <c r="X157" i="48" s="1"/>
  <c r="W147" i="48"/>
  <c r="W157" i="48" s="1"/>
  <c r="V147" i="48"/>
  <c r="V157" i="48" s="1"/>
  <c r="U147" i="48"/>
  <c r="T147" i="48"/>
  <c r="T157" i="48" s="1"/>
  <c r="S147" i="48"/>
  <c r="R147" i="48"/>
  <c r="Q147" i="48"/>
  <c r="P147" i="48"/>
  <c r="N147" i="48"/>
  <c r="M147" i="48"/>
  <c r="L147" i="48"/>
  <c r="K147" i="48"/>
  <c r="J147" i="48"/>
  <c r="I147" i="48"/>
  <c r="H147" i="48"/>
  <c r="G147" i="48"/>
  <c r="Z144" i="48"/>
  <c r="W144" i="48"/>
  <c r="V144" i="48"/>
  <c r="Z143" i="48"/>
  <c r="V143" i="48"/>
  <c r="Z142" i="48"/>
  <c r="Y142" i="48"/>
  <c r="V142" i="48"/>
  <c r="U142" i="48"/>
  <c r="R142" i="48"/>
  <c r="Q142" i="48"/>
  <c r="P142" i="48"/>
  <c r="L142" i="48"/>
  <c r="K142" i="48"/>
  <c r="H142" i="48"/>
  <c r="G142" i="48"/>
  <c r="Z141" i="48"/>
  <c r="Y141" i="48"/>
  <c r="X141" i="48"/>
  <c r="W141" i="48"/>
  <c r="V141" i="48"/>
  <c r="U141" i="48"/>
  <c r="T141" i="48"/>
  <c r="S141" i="48"/>
  <c r="R141" i="48"/>
  <c r="Q141" i="48"/>
  <c r="P141" i="48"/>
  <c r="N141" i="48"/>
  <c r="M141" i="48"/>
  <c r="L141" i="48"/>
  <c r="K141" i="48"/>
  <c r="Z140" i="48"/>
  <c r="Z145" i="48" s="1"/>
  <c r="Y140" i="48"/>
  <c r="Y145" i="48" s="1"/>
  <c r="V140" i="48"/>
  <c r="V145" i="48" s="1"/>
  <c r="U140" i="48"/>
  <c r="U145" i="48" s="1"/>
  <c r="R140" i="48"/>
  <c r="Q140" i="48"/>
  <c r="P140" i="48"/>
  <c r="L140" i="48"/>
  <c r="K140" i="48"/>
  <c r="H140" i="48"/>
  <c r="G140" i="48"/>
  <c r="Z139" i="48"/>
  <c r="Y139" i="48"/>
  <c r="X139" i="48"/>
  <c r="W139" i="48"/>
  <c r="V139" i="48"/>
  <c r="U139" i="48"/>
  <c r="T139" i="48"/>
  <c r="S139" i="48"/>
  <c r="R139" i="48"/>
  <c r="Q139" i="48"/>
  <c r="P139" i="48"/>
  <c r="N139" i="48"/>
  <c r="M139" i="48"/>
  <c r="L139" i="48"/>
  <c r="K139" i="48"/>
  <c r="J139" i="48"/>
  <c r="I139" i="48"/>
  <c r="H139" i="48"/>
  <c r="G139" i="48"/>
  <c r="Z138" i="48"/>
  <c r="Y138" i="48"/>
  <c r="Y144" i="48" s="1"/>
  <c r="X138" i="48"/>
  <c r="X144" i="48" s="1"/>
  <c r="W138" i="48"/>
  <c r="V138" i="48"/>
  <c r="U138" i="48"/>
  <c r="U144" i="48" s="1"/>
  <c r="T138" i="48"/>
  <c r="T144" i="48" s="1"/>
  <c r="S138" i="48"/>
  <c r="R138" i="48"/>
  <c r="Q138" i="48"/>
  <c r="P138" i="48"/>
  <c r="N138" i="48"/>
  <c r="M138" i="48"/>
  <c r="L138" i="48"/>
  <c r="K138" i="48"/>
  <c r="J138" i="48"/>
  <c r="I138" i="48"/>
  <c r="H138" i="48"/>
  <c r="G138" i="48"/>
  <c r="Z136" i="48"/>
  <c r="Z146" i="48" s="1"/>
  <c r="Y136" i="48"/>
  <c r="X136" i="48"/>
  <c r="W136" i="48"/>
  <c r="W146" i="48" s="1"/>
  <c r="V136" i="48"/>
  <c r="V146" i="48" s="1"/>
  <c r="U136" i="48"/>
  <c r="T136" i="48"/>
  <c r="S136" i="48"/>
  <c r="R136" i="48"/>
  <c r="Q136" i="48"/>
  <c r="P136" i="48"/>
  <c r="N136" i="48"/>
  <c r="M136" i="48"/>
  <c r="L136" i="48"/>
  <c r="K136" i="48"/>
  <c r="J136" i="48"/>
  <c r="I136" i="48"/>
  <c r="H136" i="48"/>
  <c r="G136" i="48"/>
  <c r="Z133" i="48"/>
  <c r="Y133" i="48"/>
  <c r="V133" i="48"/>
  <c r="U133" i="48"/>
  <c r="Y132" i="48"/>
  <c r="U132" i="48"/>
  <c r="Z131" i="48"/>
  <c r="Y131" i="48"/>
  <c r="V131" i="48"/>
  <c r="U131" i="48"/>
  <c r="R131" i="48"/>
  <c r="Q131" i="48"/>
  <c r="P131" i="48"/>
  <c r="L131" i="48"/>
  <c r="K131" i="48"/>
  <c r="H131" i="48"/>
  <c r="G131" i="48"/>
  <c r="Z130" i="48"/>
  <c r="Y130" i="48"/>
  <c r="X130" i="48"/>
  <c r="W130" i="48"/>
  <c r="V130" i="48"/>
  <c r="U130" i="48"/>
  <c r="T130" i="48"/>
  <c r="S130" i="48"/>
  <c r="R130" i="48"/>
  <c r="Q130" i="48"/>
  <c r="P130" i="48"/>
  <c r="N130" i="48"/>
  <c r="M130" i="48"/>
  <c r="L130" i="48"/>
  <c r="K130" i="48"/>
  <c r="Z129" i="48"/>
  <c r="Z134" i="48" s="1"/>
  <c r="Y129" i="48"/>
  <c r="Y134" i="48" s="1"/>
  <c r="V129" i="48"/>
  <c r="V134" i="48" s="1"/>
  <c r="U129" i="48"/>
  <c r="U134" i="48" s="1"/>
  <c r="R129" i="48"/>
  <c r="Q129" i="48"/>
  <c r="P129" i="48"/>
  <c r="L129" i="48"/>
  <c r="K129" i="48"/>
  <c r="H129" i="48"/>
  <c r="G129" i="48"/>
  <c r="Z128" i="48"/>
  <c r="Y128" i="48"/>
  <c r="X128" i="48"/>
  <c r="W128" i="48"/>
  <c r="V128" i="48"/>
  <c r="U128" i="48"/>
  <c r="T128" i="48"/>
  <c r="S128" i="48"/>
  <c r="R128" i="48"/>
  <c r="Q128" i="48"/>
  <c r="P128" i="48"/>
  <c r="N128" i="48"/>
  <c r="M128" i="48"/>
  <c r="L128" i="48"/>
  <c r="K128" i="48"/>
  <c r="J128" i="48"/>
  <c r="I128" i="48"/>
  <c r="H128" i="48"/>
  <c r="G128" i="48"/>
  <c r="Z127" i="48"/>
  <c r="Y127" i="48"/>
  <c r="X127" i="48"/>
  <c r="X133" i="48" s="1"/>
  <c r="W127" i="48"/>
  <c r="W133" i="48" s="1"/>
  <c r="V127" i="48"/>
  <c r="U127" i="48"/>
  <c r="T127" i="48"/>
  <c r="T133" i="48" s="1"/>
  <c r="S127" i="48"/>
  <c r="R127" i="48"/>
  <c r="Q127" i="48"/>
  <c r="P127" i="48"/>
  <c r="N127" i="48"/>
  <c r="M127" i="48"/>
  <c r="L127" i="48"/>
  <c r="K127" i="48"/>
  <c r="J127" i="48"/>
  <c r="I127" i="48"/>
  <c r="H127" i="48"/>
  <c r="G127" i="48"/>
  <c r="Z125" i="48"/>
  <c r="Z135" i="48" s="1"/>
  <c r="Y125" i="48"/>
  <c r="Y135" i="48" s="1"/>
  <c r="X125" i="48"/>
  <c r="X135" i="48" s="1"/>
  <c r="W125" i="48"/>
  <c r="V125" i="48"/>
  <c r="V135" i="48" s="1"/>
  <c r="U125" i="48"/>
  <c r="U135" i="48" s="1"/>
  <c r="T125" i="48"/>
  <c r="T135" i="48" s="1"/>
  <c r="S125" i="48"/>
  <c r="R125" i="48"/>
  <c r="Q125" i="48"/>
  <c r="P125" i="48"/>
  <c r="N125" i="48"/>
  <c r="M125" i="48"/>
  <c r="L125" i="48"/>
  <c r="K125" i="48"/>
  <c r="J125" i="48"/>
  <c r="I125" i="48"/>
  <c r="H125" i="48"/>
  <c r="G125" i="48"/>
  <c r="Y122" i="48"/>
  <c r="X122" i="48"/>
  <c r="U122" i="48"/>
  <c r="T122" i="48"/>
  <c r="X121" i="48"/>
  <c r="T121" i="48"/>
  <c r="Z120" i="48"/>
  <c r="Y120" i="48"/>
  <c r="V120" i="48"/>
  <c r="U120" i="48"/>
  <c r="R120" i="48"/>
  <c r="Q120" i="48"/>
  <c r="P120" i="48"/>
  <c r="L120" i="48"/>
  <c r="K120" i="48"/>
  <c r="H120" i="48"/>
  <c r="G120" i="48"/>
  <c r="Z119" i="48"/>
  <c r="Y119" i="48"/>
  <c r="X119" i="48"/>
  <c r="W119" i="48"/>
  <c r="V119" i="48"/>
  <c r="U119" i="48"/>
  <c r="T119" i="48"/>
  <c r="S119" i="48"/>
  <c r="R119" i="48"/>
  <c r="Q119" i="48"/>
  <c r="P119" i="48"/>
  <c r="N119" i="48"/>
  <c r="M119" i="48"/>
  <c r="L119" i="48"/>
  <c r="K119" i="48"/>
  <c r="Z118" i="48"/>
  <c r="Z123" i="48" s="1"/>
  <c r="Y118" i="48"/>
  <c r="Y123" i="48" s="1"/>
  <c r="V118" i="48"/>
  <c r="V123" i="48" s="1"/>
  <c r="U118" i="48"/>
  <c r="U123" i="48" s="1"/>
  <c r="R118" i="48"/>
  <c r="Q118" i="48"/>
  <c r="P118" i="48"/>
  <c r="L118" i="48"/>
  <c r="K118" i="48"/>
  <c r="H118" i="48"/>
  <c r="G118" i="48"/>
  <c r="Z117" i="48"/>
  <c r="Y117" i="48"/>
  <c r="X117" i="48"/>
  <c r="W117" i="48"/>
  <c r="V117" i="48"/>
  <c r="U117" i="48"/>
  <c r="T117" i="48"/>
  <c r="S117" i="48"/>
  <c r="R117" i="48"/>
  <c r="Q117" i="48"/>
  <c r="P117" i="48"/>
  <c r="N117" i="48"/>
  <c r="M117" i="48"/>
  <c r="L117" i="48"/>
  <c r="K117" i="48"/>
  <c r="J117" i="48"/>
  <c r="I117" i="48"/>
  <c r="H117" i="48"/>
  <c r="G117" i="48"/>
  <c r="Z116" i="48"/>
  <c r="Z122" i="48" s="1"/>
  <c r="Y116" i="48"/>
  <c r="X116" i="48"/>
  <c r="W116" i="48"/>
  <c r="W122" i="48" s="1"/>
  <c r="V116" i="48"/>
  <c r="V122" i="48" s="1"/>
  <c r="U116" i="48"/>
  <c r="T116" i="48"/>
  <c r="S116" i="48"/>
  <c r="R116" i="48"/>
  <c r="Q116" i="48"/>
  <c r="P116" i="48"/>
  <c r="N116" i="48"/>
  <c r="M116" i="48"/>
  <c r="L116" i="48"/>
  <c r="K116" i="48"/>
  <c r="J116" i="48"/>
  <c r="I116" i="48"/>
  <c r="H116" i="48"/>
  <c r="G116" i="48"/>
  <c r="Z114" i="48"/>
  <c r="Y114" i="48"/>
  <c r="Y124" i="48" s="1"/>
  <c r="X114" i="48"/>
  <c r="X124" i="48" s="1"/>
  <c r="W114" i="48"/>
  <c r="W124" i="48" s="1"/>
  <c r="V114" i="48"/>
  <c r="U114" i="48"/>
  <c r="U124" i="48" s="1"/>
  <c r="T114" i="48"/>
  <c r="T124" i="48" s="1"/>
  <c r="S114" i="48"/>
  <c r="R114" i="48"/>
  <c r="Q114" i="48"/>
  <c r="P114" i="48"/>
  <c r="N114" i="48"/>
  <c r="M114" i="48"/>
  <c r="L114" i="48"/>
  <c r="K114" i="48"/>
  <c r="J114" i="48"/>
  <c r="I114" i="48"/>
  <c r="H114" i="48"/>
  <c r="G114" i="48"/>
  <c r="X111" i="48"/>
  <c r="W111" i="48"/>
  <c r="T111" i="48"/>
  <c r="V110" i="48"/>
  <c r="Z109" i="48"/>
  <c r="Y109" i="48"/>
  <c r="V109" i="48"/>
  <c r="U109" i="48"/>
  <c r="R109" i="48"/>
  <c r="Q109" i="48"/>
  <c r="P109" i="48"/>
  <c r="L109" i="48"/>
  <c r="K109" i="48"/>
  <c r="H109" i="48"/>
  <c r="G109" i="48"/>
  <c r="Z108" i="48"/>
  <c r="Y108" i="48"/>
  <c r="X108" i="48"/>
  <c r="W108" i="48"/>
  <c r="V108" i="48"/>
  <c r="U108" i="48"/>
  <c r="T108" i="48"/>
  <c r="S108" i="48"/>
  <c r="R108" i="48"/>
  <c r="Q108" i="48"/>
  <c r="P108" i="48"/>
  <c r="N108" i="48"/>
  <c r="M108" i="48"/>
  <c r="L108" i="48"/>
  <c r="K108" i="48"/>
  <c r="Z107" i="48"/>
  <c r="Z112" i="48" s="1"/>
  <c r="Y107" i="48"/>
  <c r="Y112" i="48" s="1"/>
  <c r="V107" i="48"/>
  <c r="V112" i="48" s="1"/>
  <c r="U107" i="48"/>
  <c r="U112" i="48" s="1"/>
  <c r="R107" i="48"/>
  <c r="Q107" i="48"/>
  <c r="P107" i="48"/>
  <c r="L107" i="48"/>
  <c r="K107" i="48"/>
  <c r="H107" i="48"/>
  <c r="G107" i="48"/>
  <c r="Z106" i="48"/>
  <c r="Y106" i="48"/>
  <c r="X106" i="48"/>
  <c r="W106" i="48"/>
  <c r="V106" i="48"/>
  <c r="U106" i="48"/>
  <c r="T106" i="48"/>
  <c r="S106" i="48"/>
  <c r="R106" i="48"/>
  <c r="Q106" i="48"/>
  <c r="P106" i="48"/>
  <c r="N106" i="48"/>
  <c r="M106" i="48"/>
  <c r="L106" i="48"/>
  <c r="K106" i="48"/>
  <c r="J106" i="48"/>
  <c r="I106" i="48"/>
  <c r="H106" i="48"/>
  <c r="G106" i="48"/>
  <c r="Z105" i="48"/>
  <c r="Z111" i="48" s="1"/>
  <c r="Y105" i="48"/>
  <c r="Y111" i="48" s="1"/>
  <c r="X105" i="48"/>
  <c r="W105" i="48"/>
  <c r="V105" i="48"/>
  <c r="V111" i="48" s="1"/>
  <c r="U105" i="48"/>
  <c r="U111" i="48" s="1"/>
  <c r="T105" i="48"/>
  <c r="S105" i="48"/>
  <c r="R105" i="48"/>
  <c r="Q105" i="48"/>
  <c r="P105" i="48"/>
  <c r="N105" i="48"/>
  <c r="M105" i="48"/>
  <c r="L105" i="48"/>
  <c r="K105" i="48"/>
  <c r="J105" i="48"/>
  <c r="I105" i="48"/>
  <c r="H105" i="48"/>
  <c r="G105" i="48"/>
  <c r="Z103" i="48"/>
  <c r="Z113" i="48" s="1"/>
  <c r="Y103" i="48"/>
  <c r="X103" i="48"/>
  <c r="X113" i="48" s="1"/>
  <c r="W103" i="48"/>
  <c r="W113" i="48" s="1"/>
  <c r="V103" i="48"/>
  <c r="V113" i="48" s="1"/>
  <c r="U103" i="48"/>
  <c r="T103" i="48"/>
  <c r="T113" i="48" s="1"/>
  <c r="S103" i="48"/>
  <c r="R103" i="48"/>
  <c r="Q103" i="48"/>
  <c r="P103" i="48"/>
  <c r="N103" i="48"/>
  <c r="M103" i="48"/>
  <c r="L103" i="48"/>
  <c r="K103" i="48"/>
  <c r="J103" i="48"/>
  <c r="I103" i="48"/>
  <c r="H103" i="48"/>
  <c r="G103" i="48"/>
  <c r="Z100" i="48"/>
  <c r="W100" i="48"/>
  <c r="V100" i="48"/>
  <c r="Z99" i="48"/>
  <c r="V99" i="48"/>
  <c r="Z98" i="48"/>
  <c r="Y98" i="48"/>
  <c r="V98" i="48"/>
  <c r="U98" i="48"/>
  <c r="R98" i="48"/>
  <c r="Q98" i="48"/>
  <c r="P98" i="48"/>
  <c r="L98" i="48"/>
  <c r="K98" i="48"/>
  <c r="H98" i="48"/>
  <c r="G98" i="48"/>
  <c r="Z97" i="48"/>
  <c r="Y97" i="48"/>
  <c r="X97" i="48"/>
  <c r="W97" i="48"/>
  <c r="V97" i="48"/>
  <c r="U97" i="48"/>
  <c r="T97" i="48"/>
  <c r="S97" i="48"/>
  <c r="R97" i="48"/>
  <c r="Q97" i="48"/>
  <c r="P97" i="48"/>
  <c r="N97" i="48"/>
  <c r="M97" i="48"/>
  <c r="L97" i="48"/>
  <c r="K97" i="48"/>
  <c r="Z96" i="48"/>
  <c r="Z101" i="48" s="1"/>
  <c r="Y96" i="48"/>
  <c r="Y101" i="48" s="1"/>
  <c r="X96" i="48"/>
  <c r="X101" i="48" s="1"/>
  <c r="V96" i="48"/>
  <c r="V101" i="48" s="1"/>
  <c r="U96" i="48"/>
  <c r="U101" i="48" s="1"/>
  <c r="R96" i="48"/>
  <c r="Q96" i="48"/>
  <c r="P96" i="48"/>
  <c r="L96" i="48"/>
  <c r="K96" i="48"/>
  <c r="H96" i="48"/>
  <c r="G96" i="48"/>
  <c r="Z95" i="48"/>
  <c r="Y95" i="48"/>
  <c r="X95" i="48"/>
  <c r="W95" i="48"/>
  <c r="V95" i="48"/>
  <c r="U95" i="48"/>
  <c r="T95" i="48"/>
  <c r="S95" i="48"/>
  <c r="R95" i="48"/>
  <c r="Q95" i="48"/>
  <c r="P95" i="48"/>
  <c r="N95" i="48"/>
  <c r="M95" i="48"/>
  <c r="L95" i="48"/>
  <c r="K95" i="48"/>
  <c r="J95" i="48"/>
  <c r="I95" i="48"/>
  <c r="H95" i="48"/>
  <c r="G95" i="48"/>
  <c r="Z94" i="48"/>
  <c r="Y94" i="48"/>
  <c r="Y100" i="48" s="1"/>
  <c r="X94" i="48"/>
  <c r="X100" i="48" s="1"/>
  <c r="W94" i="48"/>
  <c r="V94" i="48"/>
  <c r="U94" i="48"/>
  <c r="U100" i="48" s="1"/>
  <c r="T94" i="48"/>
  <c r="T100" i="48" s="1"/>
  <c r="S94" i="48"/>
  <c r="R94" i="48"/>
  <c r="Q94" i="48"/>
  <c r="P94" i="48"/>
  <c r="N94" i="48"/>
  <c r="M94" i="48"/>
  <c r="L94" i="48"/>
  <c r="K94" i="48"/>
  <c r="J94" i="48"/>
  <c r="I94" i="48"/>
  <c r="H94" i="48"/>
  <c r="G94" i="48"/>
  <c r="Z92" i="48"/>
  <c r="Z102" i="48" s="1"/>
  <c r="Y92" i="48"/>
  <c r="X92" i="48"/>
  <c r="W92" i="48"/>
  <c r="W102" i="48" s="1"/>
  <c r="V92" i="48"/>
  <c r="V102" i="48" s="1"/>
  <c r="U92" i="48"/>
  <c r="T92" i="48"/>
  <c r="S92" i="48"/>
  <c r="R92" i="48"/>
  <c r="Q92" i="48"/>
  <c r="P92" i="48"/>
  <c r="N92" i="48"/>
  <c r="M92" i="48"/>
  <c r="L92" i="48"/>
  <c r="K92" i="48"/>
  <c r="J92" i="48"/>
  <c r="I92" i="48"/>
  <c r="H92" i="48"/>
  <c r="G92" i="48"/>
  <c r="Z89" i="48"/>
  <c r="Y89" i="48"/>
  <c r="V89" i="48"/>
  <c r="U89" i="48"/>
  <c r="Y88" i="48"/>
  <c r="U88" i="48"/>
  <c r="Z87" i="48"/>
  <c r="Y87" i="48"/>
  <c r="X87" i="48"/>
  <c r="V87" i="48"/>
  <c r="U87" i="48"/>
  <c r="R87" i="48"/>
  <c r="Q87" i="48"/>
  <c r="P87" i="48"/>
  <c r="L87" i="48"/>
  <c r="K87" i="48"/>
  <c r="H87" i="48"/>
  <c r="G87" i="48"/>
  <c r="Z86" i="48"/>
  <c r="Y86" i="48"/>
  <c r="X86" i="48"/>
  <c r="W86" i="48"/>
  <c r="V86" i="48"/>
  <c r="U86" i="48"/>
  <c r="T86" i="48"/>
  <c r="S86" i="48"/>
  <c r="R86" i="48"/>
  <c r="Q86" i="48"/>
  <c r="P86" i="48"/>
  <c r="N86" i="48"/>
  <c r="M86" i="48"/>
  <c r="L86" i="48"/>
  <c r="K86" i="48"/>
  <c r="Z85" i="48"/>
  <c r="Z90" i="48" s="1"/>
  <c r="Y85" i="48"/>
  <c r="Y90" i="48" s="1"/>
  <c r="V85" i="48"/>
  <c r="V90" i="48" s="1"/>
  <c r="U85" i="48"/>
  <c r="U90" i="48" s="1"/>
  <c r="R85" i="48"/>
  <c r="Q85" i="48"/>
  <c r="P85" i="48"/>
  <c r="L85" i="48"/>
  <c r="K85" i="48"/>
  <c r="H85" i="48"/>
  <c r="H88" i="48" s="1"/>
  <c r="G85" i="48"/>
  <c r="Z84" i="48"/>
  <c r="Y84" i="48"/>
  <c r="X84" i="48"/>
  <c r="W84" i="48"/>
  <c r="V84" i="48"/>
  <c r="U84" i="48"/>
  <c r="T84" i="48"/>
  <c r="S84" i="48"/>
  <c r="R84" i="48"/>
  <c r="Q84" i="48"/>
  <c r="P84" i="48"/>
  <c r="N84" i="48"/>
  <c r="M84" i="48"/>
  <c r="L84" i="48"/>
  <c r="K84" i="48"/>
  <c r="J84" i="48"/>
  <c r="I84" i="48"/>
  <c r="H84" i="48"/>
  <c r="G84" i="48"/>
  <c r="Z83" i="48"/>
  <c r="Y83" i="48"/>
  <c r="X83" i="48"/>
  <c r="X89" i="48" s="1"/>
  <c r="W83" i="48"/>
  <c r="W89" i="48" s="1"/>
  <c r="V83" i="48"/>
  <c r="U83" i="48"/>
  <c r="T83" i="48"/>
  <c r="T89" i="48" s="1"/>
  <c r="S83" i="48"/>
  <c r="R83" i="48"/>
  <c r="Q83" i="48"/>
  <c r="P83" i="48"/>
  <c r="N83" i="48"/>
  <c r="M83" i="48"/>
  <c r="L83" i="48"/>
  <c r="K83" i="48"/>
  <c r="J83" i="48"/>
  <c r="I83" i="48"/>
  <c r="H83" i="48"/>
  <c r="G83" i="48"/>
  <c r="Z81" i="48"/>
  <c r="Z91" i="48" s="1"/>
  <c r="Y81" i="48"/>
  <c r="Y91" i="48" s="1"/>
  <c r="X81" i="48"/>
  <c r="X91" i="48" s="1"/>
  <c r="W81" i="48"/>
  <c r="V81" i="48"/>
  <c r="V91" i="48" s="1"/>
  <c r="U81" i="48"/>
  <c r="U91" i="48" s="1"/>
  <c r="T81" i="48"/>
  <c r="T91" i="48" s="1"/>
  <c r="S81" i="48"/>
  <c r="R81" i="48"/>
  <c r="Q81" i="48"/>
  <c r="P81" i="48"/>
  <c r="N81" i="48"/>
  <c r="M81" i="48"/>
  <c r="L81" i="48"/>
  <c r="K81" i="48"/>
  <c r="J81" i="48"/>
  <c r="I81" i="48"/>
  <c r="H81" i="48"/>
  <c r="G81" i="48"/>
  <c r="Y78" i="48"/>
  <c r="X78" i="48"/>
  <c r="U78" i="48"/>
  <c r="T78" i="48"/>
  <c r="X77" i="48"/>
  <c r="T77" i="48"/>
  <c r="Z76" i="48"/>
  <c r="Y76" i="48"/>
  <c r="V76" i="48"/>
  <c r="U76" i="48"/>
  <c r="R76" i="48"/>
  <c r="Q76" i="48"/>
  <c r="P76" i="48"/>
  <c r="L76" i="48"/>
  <c r="K76" i="48"/>
  <c r="H76" i="48"/>
  <c r="G76" i="48"/>
  <c r="Z75" i="48"/>
  <c r="Y75" i="48"/>
  <c r="X75" i="48"/>
  <c r="W75" i="48"/>
  <c r="V75" i="48"/>
  <c r="U75" i="48"/>
  <c r="T75" i="48"/>
  <c r="S75" i="48"/>
  <c r="R75" i="48"/>
  <c r="Q75" i="48"/>
  <c r="P75" i="48"/>
  <c r="N75" i="48"/>
  <c r="M75" i="48"/>
  <c r="L75" i="48"/>
  <c r="K75" i="48"/>
  <c r="Z74" i="48"/>
  <c r="Z79" i="48" s="1"/>
  <c r="Y74" i="48"/>
  <c r="Y79" i="48" s="1"/>
  <c r="V74" i="48"/>
  <c r="V79" i="48" s="1"/>
  <c r="U74" i="48"/>
  <c r="U79" i="48" s="1"/>
  <c r="R74" i="48"/>
  <c r="Q74" i="48"/>
  <c r="P74" i="48"/>
  <c r="L74" i="48"/>
  <c r="K74" i="48"/>
  <c r="H74" i="48"/>
  <c r="G74" i="48"/>
  <c r="Z73" i="48"/>
  <c r="Y73" i="48"/>
  <c r="X73" i="48"/>
  <c r="W73" i="48"/>
  <c r="V73" i="48"/>
  <c r="U73" i="48"/>
  <c r="T73" i="48"/>
  <c r="S73" i="48"/>
  <c r="R73" i="48"/>
  <c r="Q73" i="48"/>
  <c r="P73" i="48"/>
  <c r="N73" i="48"/>
  <c r="M73" i="48"/>
  <c r="L73" i="48"/>
  <c r="K73" i="48"/>
  <c r="J73" i="48"/>
  <c r="I73" i="48"/>
  <c r="H73" i="48"/>
  <c r="G73" i="48"/>
  <c r="Z72" i="48"/>
  <c r="Z78" i="48" s="1"/>
  <c r="Y72" i="48"/>
  <c r="X72" i="48"/>
  <c r="W72" i="48"/>
  <c r="W78" i="48" s="1"/>
  <c r="V72" i="48"/>
  <c r="V78" i="48" s="1"/>
  <c r="U72" i="48"/>
  <c r="T72" i="48"/>
  <c r="S72" i="48"/>
  <c r="R72" i="48"/>
  <c r="Q72" i="48"/>
  <c r="P72" i="48"/>
  <c r="N72" i="48"/>
  <c r="M72" i="48"/>
  <c r="L72" i="48"/>
  <c r="K72" i="48"/>
  <c r="J72" i="48"/>
  <c r="I72" i="48"/>
  <c r="H72" i="48"/>
  <c r="G72" i="48"/>
  <c r="Z70" i="48"/>
  <c r="Y70" i="48"/>
  <c r="Y80" i="48" s="1"/>
  <c r="X70" i="48"/>
  <c r="X80" i="48" s="1"/>
  <c r="W70" i="48"/>
  <c r="V70" i="48"/>
  <c r="U70" i="48"/>
  <c r="U80" i="48" s="1"/>
  <c r="T70" i="48"/>
  <c r="T80" i="48" s="1"/>
  <c r="S70" i="48"/>
  <c r="R70" i="48"/>
  <c r="Q70" i="48"/>
  <c r="P70" i="48"/>
  <c r="N70" i="48"/>
  <c r="M70" i="48"/>
  <c r="L70" i="48"/>
  <c r="K70" i="48"/>
  <c r="J70" i="48"/>
  <c r="I70" i="48"/>
  <c r="H70" i="48"/>
  <c r="G70" i="48"/>
  <c r="X67" i="48"/>
  <c r="W67" i="48"/>
  <c r="T67" i="48"/>
  <c r="Z65" i="48"/>
  <c r="Y65" i="48"/>
  <c r="V65" i="48"/>
  <c r="U65" i="48"/>
  <c r="R65" i="48"/>
  <c r="Q65" i="48"/>
  <c r="P65" i="48"/>
  <c r="L65" i="48"/>
  <c r="K65" i="48"/>
  <c r="H65" i="48"/>
  <c r="G65" i="48"/>
  <c r="Z64" i="48"/>
  <c r="Y64" i="48"/>
  <c r="X64" i="48"/>
  <c r="W64" i="48"/>
  <c r="V64" i="48"/>
  <c r="U64" i="48"/>
  <c r="T64" i="48"/>
  <c r="S64" i="48"/>
  <c r="R64" i="48"/>
  <c r="Q64" i="48"/>
  <c r="P64" i="48"/>
  <c r="N64" i="48"/>
  <c r="M64" i="48"/>
  <c r="L64" i="48"/>
  <c r="K64" i="48"/>
  <c r="Z63" i="48"/>
  <c r="Z68" i="48" s="1"/>
  <c r="Y63" i="48"/>
  <c r="Y68" i="48" s="1"/>
  <c r="V63" i="48"/>
  <c r="V68" i="48" s="1"/>
  <c r="U63" i="48"/>
  <c r="U68" i="48" s="1"/>
  <c r="R63" i="48"/>
  <c r="Q63" i="48"/>
  <c r="P63" i="48"/>
  <c r="L63" i="48"/>
  <c r="K63" i="48"/>
  <c r="H63" i="48"/>
  <c r="G63" i="48"/>
  <c r="Z62" i="48"/>
  <c r="Y62" i="48"/>
  <c r="X62" i="48"/>
  <c r="W62" i="48"/>
  <c r="V62" i="48"/>
  <c r="U62" i="48"/>
  <c r="T62" i="48"/>
  <c r="S62" i="48"/>
  <c r="R62" i="48"/>
  <c r="Q62" i="48"/>
  <c r="P62" i="48"/>
  <c r="N62" i="48"/>
  <c r="M62" i="48"/>
  <c r="L62" i="48"/>
  <c r="K62" i="48"/>
  <c r="J62" i="48"/>
  <c r="I62" i="48"/>
  <c r="H62" i="48"/>
  <c r="G62" i="48"/>
  <c r="Z61" i="48"/>
  <c r="Z67" i="48" s="1"/>
  <c r="Y61" i="48"/>
  <c r="Y67" i="48" s="1"/>
  <c r="X61" i="48"/>
  <c r="W61" i="48"/>
  <c r="V61" i="48"/>
  <c r="V67" i="48" s="1"/>
  <c r="U61" i="48"/>
  <c r="U67" i="48" s="1"/>
  <c r="T61" i="48"/>
  <c r="S61" i="48"/>
  <c r="R61" i="48"/>
  <c r="Q61" i="48"/>
  <c r="P61" i="48"/>
  <c r="N61" i="48"/>
  <c r="M61" i="48"/>
  <c r="L61" i="48"/>
  <c r="K61" i="48"/>
  <c r="J61" i="48"/>
  <c r="I61" i="48"/>
  <c r="H61" i="48"/>
  <c r="G61" i="48"/>
  <c r="Z59" i="48"/>
  <c r="Z69" i="48" s="1"/>
  <c r="Y59" i="48"/>
  <c r="X59" i="48"/>
  <c r="X69" i="48" s="1"/>
  <c r="W59" i="48"/>
  <c r="W69" i="48" s="1"/>
  <c r="V59" i="48"/>
  <c r="V69" i="48" s="1"/>
  <c r="U59" i="48"/>
  <c r="T59" i="48"/>
  <c r="T69" i="48" s="1"/>
  <c r="S59" i="48"/>
  <c r="R59" i="48"/>
  <c r="Q59" i="48"/>
  <c r="P59" i="48"/>
  <c r="N59" i="48"/>
  <c r="M59" i="48"/>
  <c r="L59" i="48"/>
  <c r="K59" i="48"/>
  <c r="J59" i="48"/>
  <c r="I59" i="48"/>
  <c r="H59" i="48"/>
  <c r="G59" i="48"/>
  <c r="Z56" i="48"/>
  <c r="W56" i="48"/>
  <c r="V56" i="48"/>
  <c r="Z55" i="48"/>
  <c r="V55" i="48"/>
  <c r="Z54" i="48"/>
  <c r="Y54" i="48"/>
  <c r="V54" i="48"/>
  <c r="U54" i="48"/>
  <c r="R54" i="48"/>
  <c r="Q54" i="48"/>
  <c r="P54" i="48"/>
  <c r="L54" i="48"/>
  <c r="K54" i="48"/>
  <c r="H54" i="48"/>
  <c r="G54" i="48"/>
  <c r="Z53" i="48"/>
  <c r="Y53" i="48"/>
  <c r="X53" i="48"/>
  <c r="W53" i="48"/>
  <c r="V53" i="48"/>
  <c r="U53" i="48"/>
  <c r="T53" i="48"/>
  <c r="S53" i="48"/>
  <c r="R53" i="48"/>
  <c r="Q53" i="48"/>
  <c r="P53" i="48"/>
  <c r="N53" i="48"/>
  <c r="M53" i="48"/>
  <c r="L53" i="48"/>
  <c r="K53" i="48"/>
  <c r="Z52" i="48"/>
  <c r="Z57" i="48" s="1"/>
  <c r="Y52" i="48"/>
  <c r="Y57" i="48" s="1"/>
  <c r="V52" i="48"/>
  <c r="V57" i="48" s="1"/>
  <c r="U52" i="48"/>
  <c r="U57" i="48" s="1"/>
  <c r="T52" i="48"/>
  <c r="T57" i="48" s="1"/>
  <c r="R52" i="48"/>
  <c r="Q52" i="48"/>
  <c r="P52" i="48"/>
  <c r="L52" i="48"/>
  <c r="K52" i="48"/>
  <c r="H52" i="48"/>
  <c r="G52" i="48"/>
  <c r="Z51" i="48"/>
  <c r="Y51" i="48"/>
  <c r="X51" i="48"/>
  <c r="W51" i="48"/>
  <c r="V51" i="48"/>
  <c r="U51" i="48"/>
  <c r="T51" i="48"/>
  <c r="S51" i="48"/>
  <c r="R51" i="48"/>
  <c r="Q51" i="48"/>
  <c r="P51" i="48"/>
  <c r="N51" i="48"/>
  <c r="M51" i="48"/>
  <c r="L51" i="48"/>
  <c r="K51" i="48"/>
  <c r="J51" i="48"/>
  <c r="I51" i="48"/>
  <c r="H51" i="48"/>
  <c r="G51" i="48"/>
  <c r="Z50" i="48"/>
  <c r="Y50" i="48"/>
  <c r="Y56" i="48" s="1"/>
  <c r="X50" i="48"/>
  <c r="X56" i="48" s="1"/>
  <c r="W50" i="48"/>
  <c r="V50" i="48"/>
  <c r="U50" i="48"/>
  <c r="U56" i="48" s="1"/>
  <c r="T50" i="48"/>
  <c r="T56" i="48" s="1"/>
  <c r="S50" i="48"/>
  <c r="R50" i="48"/>
  <c r="Q50" i="48"/>
  <c r="P50" i="48"/>
  <c r="N50" i="48"/>
  <c r="M50" i="48"/>
  <c r="L50" i="48"/>
  <c r="K50" i="48"/>
  <c r="J50" i="48"/>
  <c r="I50" i="48"/>
  <c r="H50" i="48"/>
  <c r="G50" i="48"/>
  <c r="Z48" i="48"/>
  <c r="Z58" i="48" s="1"/>
  <c r="Y48" i="48"/>
  <c r="X48" i="48"/>
  <c r="W48" i="48"/>
  <c r="W58" i="48" s="1"/>
  <c r="V48" i="48"/>
  <c r="V58" i="48" s="1"/>
  <c r="U48" i="48"/>
  <c r="T48" i="48"/>
  <c r="S48" i="48"/>
  <c r="R48" i="48"/>
  <c r="Q48" i="48"/>
  <c r="P48" i="48"/>
  <c r="N48" i="48"/>
  <c r="M48" i="48"/>
  <c r="L48" i="48"/>
  <c r="K48" i="48"/>
  <c r="J48" i="48"/>
  <c r="I48" i="48"/>
  <c r="H48" i="48"/>
  <c r="G48" i="48"/>
  <c r="Z45" i="48"/>
  <c r="Y45" i="48"/>
  <c r="V45" i="48"/>
  <c r="U45" i="48"/>
  <c r="Y44" i="48"/>
  <c r="U44" i="48"/>
  <c r="Z43" i="48"/>
  <c r="Y43" i="48"/>
  <c r="V43" i="48"/>
  <c r="U43" i="48"/>
  <c r="T43" i="48"/>
  <c r="R43" i="48"/>
  <c r="Q43" i="48"/>
  <c r="P43" i="48"/>
  <c r="L43" i="48"/>
  <c r="K43" i="48"/>
  <c r="H43" i="48"/>
  <c r="G43" i="48"/>
  <c r="Z42" i="48"/>
  <c r="Y42" i="48"/>
  <c r="X42" i="48"/>
  <c r="W42" i="48"/>
  <c r="V42" i="48"/>
  <c r="U42" i="48"/>
  <c r="T42" i="48"/>
  <c r="S42" i="48"/>
  <c r="R42" i="48"/>
  <c r="Q42" i="48"/>
  <c r="P42" i="48"/>
  <c r="N42" i="48"/>
  <c r="M42" i="48"/>
  <c r="L42" i="48"/>
  <c r="K42" i="48"/>
  <c r="Z41" i="48"/>
  <c r="Z46" i="48" s="1"/>
  <c r="Y41" i="48"/>
  <c r="Y46" i="48" s="1"/>
  <c r="V41" i="48"/>
  <c r="V46" i="48" s="1"/>
  <c r="U41" i="48"/>
  <c r="U46" i="48" s="1"/>
  <c r="R41" i="48"/>
  <c r="Q41" i="48"/>
  <c r="P41" i="48"/>
  <c r="L41" i="48"/>
  <c r="K41" i="48"/>
  <c r="H41" i="48"/>
  <c r="G41" i="48"/>
  <c r="Z40" i="48"/>
  <c r="Y40" i="48"/>
  <c r="X40" i="48"/>
  <c r="W40" i="48"/>
  <c r="V40" i="48"/>
  <c r="U40" i="48"/>
  <c r="T40" i="48"/>
  <c r="S40" i="48"/>
  <c r="R40" i="48"/>
  <c r="Q40" i="48"/>
  <c r="P40" i="48"/>
  <c r="N40" i="48"/>
  <c r="M40" i="48"/>
  <c r="L40" i="48"/>
  <c r="K40" i="48"/>
  <c r="J40" i="48"/>
  <c r="I40" i="48"/>
  <c r="H40" i="48"/>
  <c r="G40" i="48"/>
  <c r="Z39" i="48"/>
  <c r="Y39" i="48"/>
  <c r="X39" i="48"/>
  <c r="X45" i="48" s="1"/>
  <c r="W39" i="48"/>
  <c r="W45" i="48" s="1"/>
  <c r="V39" i="48"/>
  <c r="U39" i="48"/>
  <c r="T39" i="48"/>
  <c r="T45" i="48" s="1"/>
  <c r="S39" i="48"/>
  <c r="R39" i="48"/>
  <c r="Q39" i="48"/>
  <c r="P39" i="48"/>
  <c r="N39" i="48"/>
  <c r="M39" i="48"/>
  <c r="L39" i="48"/>
  <c r="K39" i="48"/>
  <c r="J39" i="48"/>
  <c r="I39" i="48"/>
  <c r="H39" i="48"/>
  <c r="G39" i="48"/>
  <c r="Z37" i="48"/>
  <c r="Z47" i="48" s="1"/>
  <c r="Y37" i="48"/>
  <c r="Y47" i="48" s="1"/>
  <c r="X37" i="48"/>
  <c r="W37" i="48"/>
  <c r="V37" i="48"/>
  <c r="V47" i="48" s="1"/>
  <c r="U37" i="48"/>
  <c r="U47" i="48" s="1"/>
  <c r="T37" i="48"/>
  <c r="S37" i="48"/>
  <c r="R37" i="48"/>
  <c r="Q37" i="48"/>
  <c r="N37" i="48"/>
  <c r="M37" i="48"/>
  <c r="L37" i="48"/>
  <c r="K37" i="48"/>
  <c r="J37" i="48"/>
  <c r="I37" i="48"/>
  <c r="H37" i="48"/>
  <c r="G37" i="48"/>
  <c r="Y34" i="48"/>
  <c r="X34" i="48"/>
  <c r="U34" i="48"/>
  <c r="T34" i="48"/>
  <c r="W33" i="48"/>
  <c r="Z32" i="48"/>
  <c r="Y32" i="48"/>
  <c r="V32" i="48"/>
  <c r="U32" i="48"/>
  <c r="R32" i="48"/>
  <c r="Q32" i="48"/>
  <c r="L32" i="48"/>
  <c r="K32" i="48"/>
  <c r="H32" i="48"/>
  <c r="G32" i="48"/>
  <c r="Z31" i="48"/>
  <c r="Y31" i="48"/>
  <c r="X31" i="48"/>
  <c r="W31" i="48"/>
  <c r="V31" i="48"/>
  <c r="U31" i="48"/>
  <c r="T31" i="48"/>
  <c r="S31" i="48"/>
  <c r="R31" i="48"/>
  <c r="Q31" i="48"/>
  <c r="N31" i="48"/>
  <c r="M31" i="48"/>
  <c r="L31" i="48"/>
  <c r="K31" i="48"/>
  <c r="Z30" i="48"/>
  <c r="Z35" i="48" s="1"/>
  <c r="Y30" i="48"/>
  <c r="Y35" i="48" s="1"/>
  <c r="V30" i="48"/>
  <c r="V35" i="48" s="1"/>
  <c r="U30" i="48"/>
  <c r="U35" i="48" s="1"/>
  <c r="T30" i="48"/>
  <c r="T35" i="48" s="1"/>
  <c r="R30" i="48"/>
  <c r="Q30" i="48"/>
  <c r="L30" i="48"/>
  <c r="K30" i="48"/>
  <c r="H30" i="48"/>
  <c r="G30" i="48"/>
  <c r="Z29" i="48"/>
  <c r="Y29" i="48"/>
  <c r="X29" i="48"/>
  <c r="W29" i="48"/>
  <c r="V29" i="48"/>
  <c r="U29" i="48"/>
  <c r="T29" i="48"/>
  <c r="S29" i="48"/>
  <c r="R29" i="48"/>
  <c r="Q29" i="48"/>
  <c r="N29" i="48"/>
  <c r="M29" i="48"/>
  <c r="L29" i="48"/>
  <c r="K29" i="48"/>
  <c r="J29" i="48"/>
  <c r="I29" i="48"/>
  <c r="H29" i="48"/>
  <c r="G29" i="48"/>
  <c r="Z28" i="48"/>
  <c r="Z34" i="48" s="1"/>
  <c r="Y28" i="48"/>
  <c r="X28" i="48"/>
  <c r="W28" i="48"/>
  <c r="W34" i="48" s="1"/>
  <c r="V28" i="48"/>
  <c r="V34" i="48" s="1"/>
  <c r="U28" i="48"/>
  <c r="T28" i="48"/>
  <c r="S28" i="48"/>
  <c r="R28" i="48"/>
  <c r="Q28" i="48"/>
  <c r="N28" i="48"/>
  <c r="M28" i="48"/>
  <c r="L28" i="48"/>
  <c r="K28" i="48"/>
  <c r="J28" i="48"/>
  <c r="I28" i="48"/>
  <c r="H28" i="48"/>
  <c r="G28" i="48"/>
  <c r="Z26" i="48"/>
  <c r="Y26" i="48"/>
  <c r="Y36" i="48" s="1"/>
  <c r="X26" i="48"/>
  <c r="X36" i="48" s="1"/>
  <c r="W26" i="48"/>
  <c r="W36" i="48" s="1"/>
  <c r="V26" i="48"/>
  <c r="U26" i="48"/>
  <c r="U36" i="48" s="1"/>
  <c r="T26" i="48"/>
  <c r="T36" i="48" s="1"/>
  <c r="S26" i="48"/>
  <c r="R26" i="48"/>
  <c r="Q26" i="48"/>
  <c r="N26" i="48"/>
  <c r="M26" i="48"/>
  <c r="L26" i="48"/>
  <c r="K26" i="48"/>
  <c r="J26" i="48"/>
  <c r="I26" i="48"/>
  <c r="H26" i="48"/>
  <c r="G26" i="48"/>
  <c r="X23" i="48"/>
  <c r="X177" i="48" s="1"/>
  <c r="W23" i="48"/>
  <c r="W177" i="48" s="1"/>
  <c r="T23" i="48"/>
  <c r="T177" i="48" s="1"/>
  <c r="Z21" i="48"/>
  <c r="Z175" i="48" s="1"/>
  <c r="Y21" i="48"/>
  <c r="Y175" i="48" s="1"/>
  <c r="X21" i="48"/>
  <c r="X175" i="48" s="1"/>
  <c r="V21" i="48"/>
  <c r="V175" i="48" s="1"/>
  <c r="U21" i="48"/>
  <c r="U175" i="48" s="1"/>
  <c r="R21" i="48"/>
  <c r="Q21" i="48"/>
  <c r="P21" i="48"/>
  <c r="L21" i="48"/>
  <c r="K21" i="48"/>
  <c r="H21" i="48"/>
  <c r="G21" i="48"/>
  <c r="Z20" i="48"/>
  <c r="Z174" i="48" s="1"/>
  <c r="Y20" i="48"/>
  <c r="Y174" i="48" s="1"/>
  <c r="X20" i="48"/>
  <c r="W20" i="48"/>
  <c r="W174" i="48" s="1"/>
  <c r="V20" i="48"/>
  <c r="V174" i="48" s="1"/>
  <c r="U20" i="48"/>
  <c r="U174" i="48" s="1"/>
  <c r="T20" i="48"/>
  <c r="S20" i="48"/>
  <c r="S174" i="48" s="1"/>
  <c r="AA32" i="45" s="1"/>
  <c r="R20" i="48"/>
  <c r="Q20" i="48"/>
  <c r="P20" i="48"/>
  <c r="N20" i="48"/>
  <c r="M20" i="48"/>
  <c r="L20" i="48"/>
  <c r="K20" i="48"/>
  <c r="Z19" i="48"/>
  <c r="Z173" i="48" s="1"/>
  <c r="Y19" i="48"/>
  <c r="Y173" i="48" s="1"/>
  <c r="V19" i="48"/>
  <c r="V173" i="48" s="1"/>
  <c r="U19" i="48"/>
  <c r="U173" i="48" s="1"/>
  <c r="R19" i="48"/>
  <c r="Q19" i="48"/>
  <c r="P19" i="48"/>
  <c r="L19" i="48"/>
  <c r="K19" i="48"/>
  <c r="H19" i="48"/>
  <c r="G19" i="48"/>
  <c r="Z18" i="48"/>
  <c r="Y18" i="48"/>
  <c r="Y172" i="48" s="1"/>
  <c r="X18" i="48"/>
  <c r="X172" i="48" s="1"/>
  <c r="W18" i="48"/>
  <c r="W172" i="48" s="1"/>
  <c r="V18" i="48"/>
  <c r="U18" i="48"/>
  <c r="U172" i="48" s="1"/>
  <c r="T18" i="48"/>
  <c r="T172" i="48" s="1"/>
  <c r="S18" i="48"/>
  <c r="R18" i="48"/>
  <c r="Q18" i="48"/>
  <c r="P18" i="48"/>
  <c r="N18" i="48"/>
  <c r="M18" i="48"/>
  <c r="L18" i="48"/>
  <c r="K18" i="48"/>
  <c r="J18" i="48"/>
  <c r="I18" i="48"/>
  <c r="H18" i="48"/>
  <c r="G18" i="48"/>
  <c r="Z17" i="48"/>
  <c r="Y17" i="48"/>
  <c r="Y23" i="48" s="1"/>
  <c r="Y177" i="48" s="1"/>
  <c r="X17" i="48"/>
  <c r="X171" i="48" s="1"/>
  <c r="W17" i="48"/>
  <c r="W171" i="48" s="1"/>
  <c r="V17" i="48"/>
  <c r="U17" i="48"/>
  <c r="U23" i="48" s="1"/>
  <c r="U177" i="48" s="1"/>
  <c r="T17" i="48"/>
  <c r="T171" i="48" s="1"/>
  <c r="S17" i="48"/>
  <c r="R17" i="48"/>
  <c r="Q17" i="48"/>
  <c r="P17" i="48"/>
  <c r="N17" i="48"/>
  <c r="M17" i="48"/>
  <c r="L17" i="48"/>
  <c r="K17" i="48"/>
  <c r="J17" i="48"/>
  <c r="I17" i="48"/>
  <c r="H17" i="48"/>
  <c r="G17" i="48"/>
  <c r="Z15" i="48"/>
  <c r="Y15" i="48"/>
  <c r="Y25" i="48" s="1"/>
  <c r="X15" i="48"/>
  <c r="W15" i="48"/>
  <c r="V15" i="48"/>
  <c r="V22" i="48" s="1"/>
  <c r="V176" i="48" s="1"/>
  <c r="U15" i="48"/>
  <c r="U25" i="48" s="1"/>
  <c r="T15" i="48"/>
  <c r="S15" i="48"/>
  <c r="S22" i="48" s="1"/>
  <c r="R15" i="48"/>
  <c r="Q15" i="48"/>
  <c r="P15" i="48"/>
  <c r="N15" i="48"/>
  <c r="M15" i="48"/>
  <c r="L15" i="48"/>
  <c r="K15" i="48"/>
  <c r="J15" i="48"/>
  <c r="I15" i="48"/>
  <c r="H15" i="48"/>
  <c r="G15" i="48"/>
  <c r="J174" i="51"/>
  <c r="I174" i="51"/>
  <c r="H174" i="51"/>
  <c r="G174" i="51"/>
  <c r="V168" i="51"/>
  <c r="X165" i="51"/>
  <c r="T165" i="51"/>
  <c r="Z164" i="51"/>
  <c r="Y164" i="51"/>
  <c r="V164" i="51"/>
  <c r="U164" i="51"/>
  <c r="R164" i="51"/>
  <c r="Q164" i="51"/>
  <c r="P164" i="51"/>
  <c r="L164" i="51"/>
  <c r="K164" i="51"/>
  <c r="H164" i="51"/>
  <c r="G164" i="51"/>
  <c r="Z163" i="51"/>
  <c r="Y163" i="51"/>
  <c r="X163" i="51"/>
  <c r="W163" i="51"/>
  <c r="V163" i="51"/>
  <c r="U163" i="51"/>
  <c r="T163" i="51"/>
  <c r="S163" i="51"/>
  <c r="R163" i="51"/>
  <c r="Q163" i="51"/>
  <c r="P163" i="51"/>
  <c r="N163" i="51"/>
  <c r="M163" i="51"/>
  <c r="L163" i="51"/>
  <c r="K163" i="51"/>
  <c r="Z162" i="51"/>
  <c r="Y162" i="51"/>
  <c r="V162" i="51"/>
  <c r="U162" i="51"/>
  <c r="R162" i="51"/>
  <c r="Q162" i="51"/>
  <c r="P162" i="51"/>
  <c r="L162" i="51"/>
  <c r="K162" i="51"/>
  <c r="H162" i="51"/>
  <c r="G162" i="51"/>
  <c r="Z161" i="51"/>
  <c r="Y161" i="51"/>
  <c r="X161" i="51"/>
  <c r="W161" i="51"/>
  <c r="V161" i="51"/>
  <c r="U161" i="51"/>
  <c r="T161" i="51"/>
  <c r="S161" i="51"/>
  <c r="R161" i="51"/>
  <c r="Q161" i="51"/>
  <c r="P161" i="51"/>
  <c r="N161" i="51"/>
  <c r="M161" i="51"/>
  <c r="L161" i="51"/>
  <c r="K161" i="51"/>
  <c r="J161" i="51"/>
  <c r="I161" i="51"/>
  <c r="H161" i="51"/>
  <c r="G161" i="51"/>
  <c r="Z160" i="51"/>
  <c r="Y160" i="51"/>
  <c r="X160" i="51"/>
  <c r="W160" i="51"/>
  <c r="V160" i="51"/>
  <c r="U160" i="51"/>
  <c r="T160" i="51"/>
  <c r="S160" i="51"/>
  <c r="R160" i="51"/>
  <c r="Q160" i="51"/>
  <c r="P160" i="51"/>
  <c r="N160" i="51"/>
  <c r="M160" i="51"/>
  <c r="L160" i="51"/>
  <c r="K160" i="51"/>
  <c r="J160" i="51"/>
  <c r="I160" i="51"/>
  <c r="H160" i="51"/>
  <c r="G160" i="51"/>
  <c r="Z159" i="51"/>
  <c r="Y159" i="51"/>
  <c r="X159" i="51"/>
  <c r="W159" i="51"/>
  <c r="V159" i="51"/>
  <c r="U159" i="51"/>
  <c r="T159" i="51"/>
  <c r="S159" i="51"/>
  <c r="R159" i="51"/>
  <c r="Q159" i="51"/>
  <c r="P159" i="51"/>
  <c r="N159" i="51"/>
  <c r="M159" i="51"/>
  <c r="L159" i="51"/>
  <c r="K159" i="51"/>
  <c r="J159" i="51"/>
  <c r="I159" i="51"/>
  <c r="H159" i="51"/>
  <c r="G159" i="51"/>
  <c r="Z158" i="51"/>
  <c r="Y158" i="51"/>
  <c r="Y166" i="51" s="1"/>
  <c r="X158" i="51"/>
  <c r="X166" i="51" s="1"/>
  <c r="W158" i="51"/>
  <c r="W166" i="51" s="1"/>
  <c r="V158" i="51"/>
  <c r="U158" i="51"/>
  <c r="U166" i="51" s="1"/>
  <c r="T158" i="51"/>
  <c r="T166" i="51" s="1"/>
  <c r="S158" i="51"/>
  <c r="R158" i="51"/>
  <c r="Q158" i="51"/>
  <c r="P158" i="51"/>
  <c r="N158" i="51"/>
  <c r="M158" i="51"/>
  <c r="L158" i="51"/>
  <c r="K158" i="51"/>
  <c r="J158" i="51"/>
  <c r="I158" i="51"/>
  <c r="H158" i="51"/>
  <c r="G158" i="51"/>
  <c r="T157" i="51"/>
  <c r="T156" i="51"/>
  <c r="Y154" i="51"/>
  <c r="U154" i="51"/>
  <c r="Z153" i="51"/>
  <c r="Y153" i="51"/>
  <c r="V153" i="51"/>
  <c r="U153" i="51"/>
  <c r="R153" i="51"/>
  <c r="Q153" i="51"/>
  <c r="P153" i="51"/>
  <c r="L153" i="51"/>
  <c r="K153" i="51"/>
  <c r="H153" i="51"/>
  <c r="G153" i="51"/>
  <c r="Z152" i="51"/>
  <c r="Y152" i="51"/>
  <c r="X152" i="51"/>
  <c r="W152" i="51"/>
  <c r="V152" i="51"/>
  <c r="U152" i="51"/>
  <c r="T152" i="51"/>
  <c r="S152" i="51"/>
  <c r="R152" i="51"/>
  <c r="Q152" i="51"/>
  <c r="P152" i="51"/>
  <c r="N152" i="51"/>
  <c r="M152" i="51"/>
  <c r="L152" i="51"/>
  <c r="K152" i="51"/>
  <c r="Z151" i="51"/>
  <c r="Y151" i="51"/>
  <c r="V151" i="51"/>
  <c r="U151" i="51"/>
  <c r="T151" i="51"/>
  <c r="R151" i="51"/>
  <c r="Q151" i="51"/>
  <c r="P151" i="51"/>
  <c r="N151" i="51"/>
  <c r="L151" i="51"/>
  <c r="K151" i="51"/>
  <c r="J151" i="51"/>
  <c r="H151" i="51"/>
  <c r="G151" i="51"/>
  <c r="Z150" i="51"/>
  <c r="Y150" i="51"/>
  <c r="X150" i="51"/>
  <c r="W150" i="51"/>
  <c r="V150" i="51"/>
  <c r="U150" i="51"/>
  <c r="T150" i="51"/>
  <c r="S150" i="51"/>
  <c r="R150" i="51"/>
  <c r="Q150" i="51"/>
  <c r="P150" i="51"/>
  <c r="N150" i="51"/>
  <c r="M150" i="51"/>
  <c r="L150" i="51"/>
  <c r="K150" i="51"/>
  <c r="J150" i="51"/>
  <c r="I150" i="51"/>
  <c r="H150" i="51"/>
  <c r="G150" i="51"/>
  <c r="Z149" i="51"/>
  <c r="Y149" i="51"/>
  <c r="X149" i="51"/>
  <c r="W149" i="51"/>
  <c r="V149" i="51"/>
  <c r="U149" i="51"/>
  <c r="T149" i="51"/>
  <c r="S149" i="51"/>
  <c r="R149" i="51"/>
  <c r="Q149" i="51"/>
  <c r="P149" i="51"/>
  <c r="N149" i="51"/>
  <c r="M149" i="51"/>
  <c r="L149" i="51"/>
  <c r="K149" i="51"/>
  <c r="J149" i="51"/>
  <c r="I149" i="51"/>
  <c r="H149" i="51"/>
  <c r="G149" i="51"/>
  <c r="Z148" i="51"/>
  <c r="Y148" i="51"/>
  <c r="X148" i="51"/>
  <c r="W148" i="51"/>
  <c r="V148" i="51"/>
  <c r="U148" i="51"/>
  <c r="T148" i="51"/>
  <c r="S148" i="51"/>
  <c r="R148" i="51"/>
  <c r="Q148" i="51"/>
  <c r="P148" i="51"/>
  <c r="N148" i="51"/>
  <c r="M148" i="51"/>
  <c r="L148" i="51"/>
  <c r="K148" i="51"/>
  <c r="J148" i="51"/>
  <c r="I148" i="51"/>
  <c r="H148" i="51"/>
  <c r="G148" i="51"/>
  <c r="Z147" i="51"/>
  <c r="Z155" i="51" s="1"/>
  <c r="Y147" i="51"/>
  <c r="Y155" i="51" s="1"/>
  <c r="X147" i="51"/>
  <c r="X154" i="51" s="1"/>
  <c r="W147" i="51"/>
  <c r="V147" i="51"/>
  <c r="V155" i="51" s="1"/>
  <c r="U147" i="51"/>
  <c r="U155" i="51" s="1"/>
  <c r="T147" i="51"/>
  <c r="T154" i="51" s="1"/>
  <c r="S147" i="51"/>
  <c r="R147" i="51"/>
  <c r="Q147" i="51"/>
  <c r="P147" i="51"/>
  <c r="N147" i="51"/>
  <c r="M147" i="51"/>
  <c r="L147" i="51"/>
  <c r="K147" i="51"/>
  <c r="J147" i="51"/>
  <c r="I147" i="51"/>
  <c r="H147" i="51"/>
  <c r="G147" i="51"/>
  <c r="Z146" i="51"/>
  <c r="Z145" i="51"/>
  <c r="V145" i="51"/>
  <c r="U144" i="51"/>
  <c r="Z142" i="51"/>
  <c r="Y142" i="51"/>
  <c r="X142" i="51"/>
  <c r="V142" i="51"/>
  <c r="U142" i="51"/>
  <c r="T142" i="51"/>
  <c r="R142" i="51"/>
  <c r="Q142" i="51"/>
  <c r="P142" i="51"/>
  <c r="L142" i="51"/>
  <c r="K142" i="51"/>
  <c r="H142" i="51"/>
  <c r="G142" i="51"/>
  <c r="Z141" i="51"/>
  <c r="Y141" i="51"/>
  <c r="X141" i="51"/>
  <c r="W141" i="51"/>
  <c r="V141" i="51"/>
  <c r="U141" i="51"/>
  <c r="T141" i="51"/>
  <c r="S141" i="51"/>
  <c r="R141" i="51"/>
  <c r="Q141" i="51"/>
  <c r="P141" i="51"/>
  <c r="N141" i="51"/>
  <c r="M141" i="51"/>
  <c r="L141" i="51"/>
  <c r="K141" i="51"/>
  <c r="Z140" i="51"/>
  <c r="Y140" i="51"/>
  <c r="X140" i="51"/>
  <c r="V140" i="51"/>
  <c r="U140" i="51"/>
  <c r="T140" i="51"/>
  <c r="R140" i="51"/>
  <c r="Q140" i="51"/>
  <c r="P140" i="51"/>
  <c r="L140" i="51"/>
  <c r="K140" i="51"/>
  <c r="H140" i="51"/>
  <c r="G140" i="51"/>
  <c r="Z139" i="51"/>
  <c r="Y139" i="51"/>
  <c r="X139" i="51"/>
  <c r="W139" i="51"/>
  <c r="V139" i="51"/>
  <c r="U139" i="51"/>
  <c r="T139" i="51"/>
  <c r="S139" i="51"/>
  <c r="R139" i="51"/>
  <c r="Q139" i="51"/>
  <c r="P139" i="51"/>
  <c r="N139" i="51"/>
  <c r="M139" i="51"/>
  <c r="L139" i="51"/>
  <c r="K139" i="51"/>
  <c r="J139" i="51"/>
  <c r="I139" i="51"/>
  <c r="H139" i="51"/>
  <c r="G139" i="51"/>
  <c r="Z138" i="51"/>
  <c r="Y138" i="51"/>
  <c r="X138" i="51"/>
  <c r="W138" i="51"/>
  <c r="V138" i="51"/>
  <c r="U138" i="51"/>
  <c r="T138" i="51"/>
  <c r="S138" i="51"/>
  <c r="R138" i="51"/>
  <c r="Q138" i="51"/>
  <c r="P138" i="51"/>
  <c r="N138" i="51"/>
  <c r="M138" i="51"/>
  <c r="L138" i="51"/>
  <c r="K138" i="51"/>
  <c r="J138" i="51"/>
  <c r="I138" i="51"/>
  <c r="H138" i="51"/>
  <c r="G138" i="51"/>
  <c r="Z137" i="51"/>
  <c r="Y137" i="51"/>
  <c r="X137" i="51"/>
  <c r="W137" i="51"/>
  <c r="V137" i="51"/>
  <c r="U137" i="51"/>
  <c r="T137" i="51"/>
  <c r="S137" i="51"/>
  <c r="R137" i="51"/>
  <c r="Q137" i="51"/>
  <c r="P137" i="51"/>
  <c r="N137" i="51"/>
  <c r="M137" i="51"/>
  <c r="L137" i="51"/>
  <c r="K137" i="51"/>
  <c r="J137" i="51"/>
  <c r="I137" i="51"/>
  <c r="H137" i="51"/>
  <c r="G137" i="51"/>
  <c r="Z136" i="51"/>
  <c r="Z143" i="51" s="1"/>
  <c r="Y136" i="51"/>
  <c r="Y144" i="51" s="1"/>
  <c r="X136" i="51"/>
  <c r="X144" i="51" s="1"/>
  <c r="W136" i="51"/>
  <c r="W144" i="51" s="1"/>
  <c r="V136" i="51"/>
  <c r="V143" i="51" s="1"/>
  <c r="U136" i="51"/>
  <c r="T136" i="51"/>
  <c r="T144" i="51" s="1"/>
  <c r="S136" i="51"/>
  <c r="R136" i="51"/>
  <c r="Q136" i="51"/>
  <c r="P136" i="51"/>
  <c r="N136" i="51"/>
  <c r="M136" i="51"/>
  <c r="L136" i="51"/>
  <c r="K136" i="51"/>
  <c r="J136" i="51"/>
  <c r="I136" i="51"/>
  <c r="H136" i="51"/>
  <c r="G136" i="51"/>
  <c r="X135" i="51"/>
  <c r="X134" i="51"/>
  <c r="U132" i="51"/>
  <c r="Z131" i="51"/>
  <c r="Y131" i="51"/>
  <c r="X131" i="51"/>
  <c r="V131" i="51"/>
  <c r="U131" i="51"/>
  <c r="T131" i="51"/>
  <c r="R131" i="51"/>
  <c r="Q131" i="51"/>
  <c r="P131" i="51"/>
  <c r="L131" i="51"/>
  <c r="K131" i="51"/>
  <c r="H131" i="51"/>
  <c r="G131" i="51"/>
  <c r="Z130" i="51"/>
  <c r="Y130" i="51"/>
  <c r="X130" i="51"/>
  <c r="W130" i="51"/>
  <c r="V130" i="51"/>
  <c r="U130" i="51"/>
  <c r="T130" i="51"/>
  <c r="S130" i="51"/>
  <c r="R130" i="51"/>
  <c r="Q130" i="51"/>
  <c r="P130" i="51"/>
  <c r="N130" i="51"/>
  <c r="M130" i="51"/>
  <c r="L130" i="51"/>
  <c r="K130" i="51"/>
  <c r="Z129" i="51"/>
  <c r="Y129" i="51"/>
  <c r="X129" i="51"/>
  <c r="V129" i="51"/>
  <c r="U129" i="51"/>
  <c r="T129" i="51"/>
  <c r="R129" i="51"/>
  <c r="Q129" i="51"/>
  <c r="P129" i="51"/>
  <c r="N129" i="51"/>
  <c r="L129" i="51"/>
  <c r="K129" i="51"/>
  <c r="H129" i="51"/>
  <c r="G129" i="51"/>
  <c r="Z128" i="51"/>
  <c r="Y128" i="51"/>
  <c r="X128" i="51"/>
  <c r="W128" i="51"/>
  <c r="V128" i="51"/>
  <c r="U128" i="51"/>
  <c r="T128" i="51"/>
  <c r="S128" i="51"/>
  <c r="R128" i="51"/>
  <c r="Q128" i="51"/>
  <c r="P128" i="51"/>
  <c r="N128" i="51"/>
  <c r="M128" i="51"/>
  <c r="L128" i="51"/>
  <c r="K128" i="51"/>
  <c r="J128" i="51"/>
  <c r="I128" i="51"/>
  <c r="H128" i="51"/>
  <c r="G128" i="51"/>
  <c r="Z127" i="51"/>
  <c r="Y127" i="51"/>
  <c r="X127" i="51"/>
  <c r="W127" i="51"/>
  <c r="V127" i="51"/>
  <c r="U127" i="51"/>
  <c r="T127" i="51"/>
  <c r="S127" i="51"/>
  <c r="R127" i="51"/>
  <c r="Q127" i="51"/>
  <c r="P127" i="51"/>
  <c r="N127" i="51"/>
  <c r="M127" i="51"/>
  <c r="L127" i="51"/>
  <c r="K127" i="51"/>
  <c r="J127" i="51"/>
  <c r="I127" i="51"/>
  <c r="H127" i="51"/>
  <c r="G127" i="51"/>
  <c r="Z126" i="51"/>
  <c r="Y126" i="51"/>
  <c r="X126" i="51"/>
  <c r="W126" i="51"/>
  <c r="V126" i="51"/>
  <c r="U126" i="51"/>
  <c r="T126" i="51"/>
  <c r="S126" i="51"/>
  <c r="R126" i="51"/>
  <c r="Q126" i="51"/>
  <c r="P126" i="51"/>
  <c r="N126" i="51"/>
  <c r="M126" i="51"/>
  <c r="L126" i="51"/>
  <c r="K126" i="51"/>
  <c r="J126" i="51"/>
  <c r="I126" i="51"/>
  <c r="H126" i="51"/>
  <c r="G126" i="51"/>
  <c r="Z125" i="51"/>
  <c r="Z133" i="51" s="1"/>
  <c r="Y125" i="51"/>
  <c r="Y133" i="51" s="1"/>
  <c r="X125" i="51"/>
  <c r="X132" i="51" s="1"/>
  <c r="W125" i="51"/>
  <c r="V125" i="51"/>
  <c r="V133" i="51" s="1"/>
  <c r="U125" i="51"/>
  <c r="U133" i="51" s="1"/>
  <c r="T125" i="51"/>
  <c r="S125" i="51"/>
  <c r="R125" i="51"/>
  <c r="Q125" i="51"/>
  <c r="P125" i="51"/>
  <c r="N125" i="51"/>
  <c r="M125" i="51"/>
  <c r="L125" i="51"/>
  <c r="K125" i="51"/>
  <c r="J125" i="51"/>
  <c r="I125" i="51"/>
  <c r="H125" i="51"/>
  <c r="G125" i="51"/>
  <c r="V124" i="51"/>
  <c r="Z123" i="51"/>
  <c r="Z120" i="51"/>
  <c r="Y120" i="51"/>
  <c r="V120" i="51"/>
  <c r="U120" i="51"/>
  <c r="R120" i="51"/>
  <c r="Q120" i="51"/>
  <c r="P120" i="51"/>
  <c r="L120" i="51"/>
  <c r="K120" i="51"/>
  <c r="H120" i="51"/>
  <c r="G120" i="51"/>
  <c r="Z119" i="51"/>
  <c r="Y119" i="51"/>
  <c r="X119" i="51"/>
  <c r="W119" i="51"/>
  <c r="V119" i="51"/>
  <c r="U119" i="51"/>
  <c r="T119" i="51"/>
  <c r="S119" i="51"/>
  <c r="R119" i="51"/>
  <c r="Q119" i="51"/>
  <c r="P119" i="51"/>
  <c r="N119" i="51"/>
  <c r="M119" i="51"/>
  <c r="L119" i="51"/>
  <c r="K119" i="51"/>
  <c r="Z118" i="51"/>
  <c r="Y118" i="51"/>
  <c r="V118" i="51"/>
  <c r="U118" i="51"/>
  <c r="R118" i="51"/>
  <c r="Q118" i="51"/>
  <c r="P118" i="51"/>
  <c r="L118" i="51"/>
  <c r="K118" i="51"/>
  <c r="H118" i="51"/>
  <c r="G118" i="51"/>
  <c r="Z117" i="51"/>
  <c r="Y117" i="51"/>
  <c r="X117" i="51"/>
  <c r="W117" i="51"/>
  <c r="V117" i="51"/>
  <c r="U117" i="51"/>
  <c r="T117" i="51"/>
  <c r="S117" i="51"/>
  <c r="R117" i="51"/>
  <c r="Q117" i="51"/>
  <c r="P117" i="51"/>
  <c r="N117" i="51"/>
  <c r="M117" i="51"/>
  <c r="L117" i="51"/>
  <c r="K117" i="51"/>
  <c r="J117" i="51"/>
  <c r="I117" i="51"/>
  <c r="H117" i="51"/>
  <c r="G117" i="51"/>
  <c r="Z116" i="51"/>
  <c r="Y116" i="51"/>
  <c r="X116" i="51"/>
  <c r="W116" i="51"/>
  <c r="V116" i="51"/>
  <c r="U116" i="51"/>
  <c r="T116" i="51"/>
  <c r="S116" i="51"/>
  <c r="R116" i="51"/>
  <c r="Q116" i="51"/>
  <c r="P116" i="51"/>
  <c r="N116" i="51"/>
  <c r="M116" i="51"/>
  <c r="L116" i="51"/>
  <c r="K116" i="51"/>
  <c r="J116" i="51"/>
  <c r="I116" i="51"/>
  <c r="H116" i="51"/>
  <c r="G116" i="51"/>
  <c r="Z115" i="51"/>
  <c r="Y115" i="51"/>
  <c r="X115" i="51"/>
  <c r="W115" i="51"/>
  <c r="V115" i="51"/>
  <c r="U115" i="51"/>
  <c r="T115" i="51"/>
  <c r="S115" i="51"/>
  <c r="R115" i="51"/>
  <c r="Q115" i="51"/>
  <c r="P115" i="51"/>
  <c r="N115" i="51"/>
  <c r="M115" i="51"/>
  <c r="L115" i="51"/>
  <c r="K115" i="51"/>
  <c r="J115" i="51"/>
  <c r="I115" i="51"/>
  <c r="H115" i="51"/>
  <c r="G115" i="51"/>
  <c r="Z114" i="51"/>
  <c r="Y114" i="51"/>
  <c r="Y122" i="51" s="1"/>
  <c r="X114" i="51"/>
  <c r="X122" i="51" s="1"/>
  <c r="W114" i="51"/>
  <c r="W122" i="51" s="1"/>
  <c r="V114" i="51"/>
  <c r="U114" i="51"/>
  <c r="U122" i="51" s="1"/>
  <c r="T114" i="51"/>
  <c r="T122" i="51" s="1"/>
  <c r="S114" i="51"/>
  <c r="R114" i="51"/>
  <c r="Q114" i="51"/>
  <c r="P114" i="51"/>
  <c r="N114" i="51"/>
  <c r="M114" i="51"/>
  <c r="L114" i="51"/>
  <c r="K114" i="51"/>
  <c r="J114" i="51"/>
  <c r="I114" i="51"/>
  <c r="H114" i="51"/>
  <c r="G114" i="51"/>
  <c r="X113" i="51"/>
  <c r="T113" i="51"/>
  <c r="T112" i="51"/>
  <c r="Y110" i="51"/>
  <c r="Z109" i="51"/>
  <c r="Y109" i="51"/>
  <c r="V109" i="51"/>
  <c r="U109" i="51"/>
  <c r="R109" i="51"/>
  <c r="Q109" i="51"/>
  <c r="P109" i="51"/>
  <c r="L109" i="51"/>
  <c r="K109" i="51"/>
  <c r="H109" i="51"/>
  <c r="G109" i="51"/>
  <c r="Z108" i="51"/>
  <c r="Y108" i="51"/>
  <c r="X108" i="51"/>
  <c r="W108" i="51"/>
  <c r="V108" i="51"/>
  <c r="U108" i="51"/>
  <c r="T108" i="51"/>
  <c r="S108" i="51"/>
  <c r="R108" i="51"/>
  <c r="Q108" i="51"/>
  <c r="P108" i="51"/>
  <c r="N108" i="51"/>
  <c r="M108" i="51"/>
  <c r="L108" i="51"/>
  <c r="K108" i="51"/>
  <c r="Z107" i="51"/>
  <c r="Y107" i="51"/>
  <c r="V107" i="51"/>
  <c r="U107" i="51"/>
  <c r="R107" i="51"/>
  <c r="Q107" i="51"/>
  <c r="P107" i="51"/>
  <c r="L107" i="51"/>
  <c r="K107" i="51"/>
  <c r="J107" i="51"/>
  <c r="H107" i="51"/>
  <c r="G107" i="51"/>
  <c r="Z106" i="51"/>
  <c r="Y106" i="51"/>
  <c r="X106" i="51"/>
  <c r="W106" i="51"/>
  <c r="V106" i="51"/>
  <c r="U106" i="51"/>
  <c r="T106" i="51"/>
  <c r="S106" i="51"/>
  <c r="R106" i="51"/>
  <c r="Q106" i="51"/>
  <c r="P106" i="51"/>
  <c r="N106" i="51"/>
  <c r="M106" i="51"/>
  <c r="L106" i="51"/>
  <c r="K106" i="51"/>
  <c r="J106" i="51"/>
  <c r="I106" i="51"/>
  <c r="H106" i="51"/>
  <c r="G106" i="51"/>
  <c r="Z105" i="51"/>
  <c r="Y105" i="51"/>
  <c r="X105" i="51"/>
  <c r="W105" i="51"/>
  <c r="V105" i="51"/>
  <c r="U105" i="51"/>
  <c r="T105" i="51"/>
  <c r="S105" i="51"/>
  <c r="R105" i="51"/>
  <c r="Q105" i="51"/>
  <c r="P105" i="51"/>
  <c r="N105" i="51"/>
  <c r="M105" i="51"/>
  <c r="L105" i="51"/>
  <c r="K105" i="51"/>
  <c r="J105" i="51"/>
  <c r="I105" i="51"/>
  <c r="H105" i="51"/>
  <c r="G105" i="51"/>
  <c r="Z104" i="51"/>
  <c r="Y104" i="51"/>
  <c r="X104" i="51"/>
  <c r="W104" i="51"/>
  <c r="V104" i="51"/>
  <c r="U104" i="51"/>
  <c r="T104" i="51"/>
  <c r="S104" i="51"/>
  <c r="R104" i="51"/>
  <c r="Q104" i="51"/>
  <c r="P104" i="51"/>
  <c r="N104" i="51"/>
  <c r="M104" i="51"/>
  <c r="L104" i="51"/>
  <c r="K104" i="51"/>
  <c r="J104" i="51"/>
  <c r="I104" i="51"/>
  <c r="H104" i="51"/>
  <c r="G104" i="51"/>
  <c r="Z103" i="51"/>
  <c r="Z111" i="51" s="1"/>
  <c r="Y103" i="51"/>
  <c r="Y111" i="51" s="1"/>
  <c r="X103" i="51"/>
  <c r="X110" i="51" s="1"/>
  <c r="W103" i="51"/>
  <c r="W111" i="51" s="1"/>
  <c r="V103" i="51"/>
  <c r="V111" i="51" s="1"/>
  <c r="U103" i="51"/>
  <c r="U111" i="51" s="1"/>
  <c r="T103" i="51"/>
  <c r="T110" i="51" s="1"/>
  <c r="S103" i="51"/>
  <c r="R103" i="51"/>
  <c r="Q103" i="51"/>
  <c r="P103" i="51"/>
  <c r="N103" i="51"/>
  <c r="M103" i="51"/>
  <c r="L103" i="51"/>
  <c r="K103" i="51"/>
  <c r="J103" i="51"/>
  <c r="I103" i="51"/>
  <c r="H103" i="51"/>
  <c r="G103" i="51"/>
  <c r="Z102" i="51"/>
  <c r="V101" i="51"/>
  <c r="U100" i="51"/>
  <c r="T99" i="51"/>
  <c r="Z98" i="51"/>
  <c r="Y98" i="51"/>
  <c r="V98" i="51"/>
  <c r="U98" i="51"/>
  <c r="T98" i="51"/>
  <c r="R98" i="51"/>
  <c r="Q98" i="51"/>
  <c r="P98" i="51"/>
  <c r="L98" i="51"/>
  <c r="K98" i="51"/>
  <c r="H98" i="51"/>
  <c r="G98" i="51"/>
  <c r="Z97" i="51"/>
  <c r="Y97" i="51"/>
  <c r="X97" i="51"/>
  <c r="W97" i="51"/>
  <c r="V97" i="51"/>
  <c r="U97" i="51"/>
  <c r="T97" i="51"/>
  <c r="S97" i="51"/>
  <c r="R97" i="51"/>
  <c r="Q97" i="51"/>
  <c r="P97" i="51"/>
  <c r="N97" i="51"/>
  <c r="M97" i="51"/>
  <c r="L97" i="51"/>
  <c r="K97" i="51"/>
  <c r="Z96" i="51"/>
  <c r="Y96" i="51"/>
  <c r="V96" i="51"/>
  <c r="U96" i="51"/>
  <c r="R96" i="51"/>
  <c r="Q96" i="51"/>
  <c r="P96" i="51"/>
  <c r="L96" i="51"/>
  <c r="K96" i="51"/>
  <c r="H96" i="51"/>
  <c r="G96" i="51"/>
  <c r="Z95" i="51"/>
  <c r="Y95" i="51"/>
  <c r="X95" i="51"/>
  <c r="W95" i="51"/>
  <c r="V95" i="51"/>
  <c r="U95" i="51"/>
  <c r="T95" i="51"/>
  <c r="S95" i="51"/>
  <c r="R95" i="51"/>
  <c r="Q95" i="51"/>
  <c r="P95" i="51"/>
  <c r="N95" i="51"/>
  <c r="M95" i="51"/>
  <c r="L95" i="51"/>
  <c r="K95" i="51"/>
  <c r="J95" i="51"/>
  <c r="I95" i="51"/>
  <c r="H95" i="51"/>
  <c r="G95" i="51"/>
  <c r="Z94" i="51"/>
  <c r="Y94" i="51"/>
  <c r="X94" i="51"/>
  <c r="W94" i="51"/>
  <c r="V94" i="51"/>
  <c r="U94" i="51"/>
  <c r="T94" i="51"/>
  <c r="S94" i="51"/>
  <c r="R94" i="51"/>
  <c r="Q94" i="51"/>
  <c r="P94" i="51"/>
  <c r="N94" i="51"/>
  <c r="M94" i="51"/>
  <c r="L94" i="51"/>
  <c r="K94" i="51"/>
  <c r="J94" i="51"/>
  <c r="I94" i="51"/>
  <c r="H94" i="51"/>
  <c r="G94" i="51"/>
  <c r="Z93" i="51"/>
  <c r="Y93" i="51"/>
  <c r="X93" i="51"/>
  <c r="W93" i="51"/>
  <c r="V93" i="51"/>
  <c r="U93" i="51"/>
  <c r="T93" i="51"/>
  <c r="S93" i="51"/>
  <c r="R93" i="51"/>
  <c r="Q93" i="51"/>
  <c r="P93" i="51"/>
  <c r="N93" i="51"/>
  <c r="M93" i="51"/>
  <c r="L93" i="51"/>
  <c r="K93" i="51"/>
  <c r="J93" i="51"/>
  <c r="I93" i="51"/>
  <c r="H93" i="51"/>
  <c r="G93" i="51"/>
  <c r="Z92" i="51"/>
  <c r="Z99" i="51" s="1"/>
  <c r="Y92" i="51"/>
  <c r="Y100" i="51" s="1"/>
  <c r="X92" i="51"/>
  <c r="X100" i="51" s="1"/>
  <c r="W92" i="51"/>
  <c r="W100" i="51" s="1"/>
  <c r="V92" i="51"/>
  <c r="V99" i="51" s="1"/>
  <c r="U92" i="51"/>
  <c r="T92" i="51"/>
  <c r="T100" i="51" s="1"/>
  <c r="S92" i="51"/>
  <c r="R92" i="51"/>
  <c r="Q92" i="51"/>
  <c r="P92" i="51"/>
  <c r="N92" i="51"/>
  <c r="M92" i="51"/>
  <c r="L92" i="51"/>
  <c r="K92" i="51"/>
  <c r="J92" i="51"/>
  <c r="I92" i="51"/>
  <c r="H92" i="51"/>
  <c r="G92" i="51"/>
  <c r="X91" i="51"/>
  <c r="Z88" i="51"/>
  <c r="Y88" i="51"/>
  <c r="V88" i="51"/>
  <c r="Z87" i="51"/>
  <c r="Y87" i="51"/>
  <c r="X87" i="51"/>
  <c r="V87" i="51"/>
  <c r="U87" i="51"/>
  <c r="T87" i="51"/>
  <c r="R87" i="51"/>
  <c r="Q87" i="51"/>
  <c r="P87" i="51"/>
  <c r="L87" i="51"/>
  <c r="K87" i="51"/>
  <c r="H87" i="51"/>
  <c r="G87" i="51"/>
  <c r="Z86" i="51"/>
  <c r="Y86" i="51"/>
  <c r="X86" i="51"/>
  <c r="W86" i="51"/>
  <c r="V86" i="51"/>
  <c r="U86" i="51"/>
  <c r="T86" i="51"/>
  <c r="S86" i="51"/>
  <c r="R86" i="51"/>
  <c r="Q86" i="51"/>
  <c r="P86" i="51"/>
  <c r="N86" i="51"/>
  <c r="M86" i="51"/>
  <c r="L86" i="51"/>
  <c r="K86" i="51"/>
  <c r="Z85" i="51"/>
  <c r="Y85" i="51"/>
  <c r="X85" i="51"/>
  <c r="V85" i="51"/>
  <c r="U85" i="51"/>
  <c r="T85" i="51"/>
  <c r="R85" i="51"/>
  <c r="Q85" i="51"/>
  <c r="P85" i="51"/>
  <c r="N85" i="51"/>
  <c r="L85" i="51"/>
  <c r="K85" i="51"/>
  <c r="H85" i="51"/>
  <c r="G85" i="51"/>
  <c r="Z84" i="51"/>
  <c r="Y84" i="51"/>
  <c r="X84" i="51"/>
  <c r="W84" i="51"/>
  <c r="V84" i="51"/>
  <c r="U84" i="51"/>
  <c r="T84" i="51"/>
  <c r="S84" i="51"/>
  <c r="R84" i="51"/>
  <c r="Q84" i="51"/>
  <c r="P84" i="51"/>
  <c r="N84" i="51"/>
  <c r="M84" i="51"/>
  <c r="L84" i="51"/>
  <c r="K84" i="51"/>
  <c r="J84" i="51"/>
  <c r="I84" i="51"/>
  <c r="H84" i="51"/>
  <c r="G84" i="51"/>
  <c r="Z83" i="51"/>
  <c r="Y83" i="51"/>
  <c r="X83" i="51"/>
  <c r="W83" i="51"/>
  <c r="V83" i="51"/>
  <c r="U83" i="51"/>
  <c r="T83" i="51"/>
  <c r="S83" i="51"/>
  <c r="R83" i="51"/>
  <c r="Q83" i="51"/>
  <c r="P83" i="51"/>
  <c r="N83" i="51"/>
  <c r="M83" i="51"/>
  <c r="L83" i="51"/>
  <c r="K83" i="51"/>
  <c r="J83" i="51"/>
  <c r="I83" i="51"/>
  <c r="H83" i="51"/>
  <c r="G83" i="51"/>
  <c r="Z82" i="51"/>
  <c r="Y82" i="51"/>
  <c r="X82" i="51"/>
  <c r="W82" i="51"/>
  <c r="V82" i="51"/>
  <c r="U82" i="51"/>
  <c r="T82" i="51"/>
  <c r="S82" i="51"/>
  <c r="R82" i="51"/>
  <c r="Q82" i="51"/>
  <c r="P82" i="51"/>
  <c r="N82" i="51"/>
  <c r="M82" i="51"/>
  <c r="L82" i="51"/>
  <c r="K82" i="51"/>
  <c r="J82" i="51"/>
  <c r="I82" i="51"/>
  <c r="H82" i="51"/>
  <c r="G82" i="51"/>
  <c r="Z81" i="51"/>
  <c r="Z89" i="51" s="1"/>
  <c r="Y81" i="51"/>
  <c r="Y89" i="51" s="1"/>
  <c r="X81" i="51"/>
  <c r="X88" i="51" s="1"/>
  <c r="W81" i="51"/>
  <c r="W89" i="51" s="1"/>
  <c r="V81" i="51"/>
  <c r="V89" i="51" s="1"/>
  <c r="U81" i="51"/>
  <c r="T81" i="51"/>
  <c r="S81" i="51"/>
  <c r="R81" i="51"/>
  <c r="Q81" i="51"/>
  <c r="P81" i="51"/>
  <c r="N81" i="51"/>
  <c r="M81" i="51"/>
  <c r="L81" i="51"/>
  <c r="K81" i="51"/>
  <c r="J81" i="51"/>
  <c r="I81" i="51"/>
  <c r="H81" i="51"/>
  <c r="G81" i="51"/>
  <c r="V80" i="51"/>
  <c r="U78" i="51"/>
  <c r="Z76" i="51"/>
  <c r="Y76" i="51"/>
  <c r="V76" i="51"/>
  <c r="U76" i="51"/>
  <c r="R76" i="51"/>
  <c r="Q76" i="51"/>
  <c r="P76" i="51"/>
  <c r="L76" i="51"/>
  <c r="K76" i="51"/>
  <c r="H76" i="51"/>
  <c r="G76" i="51"/>
  <c r="Z75" i="51"/>
  <c r="Y75" i="51"/>
  <c r="X75" i="51"/>
  <c r="W75" i="51"/>
  <c r="V75" i="51"/>
  <c r="U75" i="51"/>
  <c r="T75" i="51"/>
  <c r="S75" i="51"/>
  <c r="R75" i="51"/>
  <c r="Q75" i="51"/>
  <c r="P75" i="51"/>
  <c r="N75" i="51"/>
  <c r="M75" i="51"/>
  <c r="L75" i="51"/>
  <c r="K75" i="51"/>
  <c r="Z74" i="51"/>
  <c r="Y74" i="51"/>
  <c r="V74" i="51"/>
  <c r="U74" i="51"/>
  <c r="R74" i="51"/>
  <c r="Q74" i="51"/>
  <c r="P74" i="51"/>
  <c r="L74" i="51"/>
  <c r="K74" i="51"/>
  <c r="H74" i="51"/>
  <c r="G74" i="51"/>
  <c r="Z73" i="51"/>
  <c r="Y73" i="51"/>
  <c r="X73" i="51"/>
  <c r="W73" i="51"/>
  <c r="V73" i="51"/>
  <c r="U73" i="51"/>
  <c r="T73" i="51"/>
  <c r="S73" i="51"/>
  <c r="R73" i="51"/>
  <c r="Q73" i="51"/>
  <c r="P73" i="51"/>
  <c r="N73" i="51"/>
  <c r="M73" i="51"/>
  <c r="L73" i="51"/>
  <c r="K73" i="51"/>
  <c r="J73" i="51"/>
  <c r="I73" i="51"/>
  <c r="H73" i="51"/>
  <c r="G73" i="51"/>
  <c r="Z72" i="51"/>
  <c r="Y72" i="51"/>
  <c r="X72" i="51"/>
  <c r="W72" i="51"/>
  <c r="V72" i="51"/>
  <c r="U72" i="51"/>
  <c r="T72" i="51"/>
  <c r="S72" i="51"/>
  <c r="R72" i="51"/>
  <c r="Q72" i="51"/>
  <c r="P72" i="51"/>
  <c r="N72" i="51"/>
  <c r="M72" i="51"/>
  <c r="L72" i="51"/>
  <c r="K72" i="51"/>
  <c r="J72" i="51"/>
  <c r="I72" i="51"/>
  <c r="H72" i="51"/>
  <c r="G72" i="51"/>
  <c r="Z71" i="51"/>
  <c r="Y71" i="51"/>
  <c r="X71" i="51"/>
  <c r="W71" i="51"/>
  <c r="V71" i="51"/>
  <c r="U71" i="51"/>
  <c r="T71" i="51"/>
  <c r="S71" i="51"/>
  <c r="R71" i="51"/>
  <c r="Q71" i="51"/>
  <c r="P71" i="51"/>
  <c r="N71" i="51"/>
  <c r="M71" i="51"/>
  <c r="L71" i="51"/>
  <c r="K71" i="51"/>
  <c r="J71" i="51"/>
  <c r="I71" i="51"/>
  <c r="H71" i="51"/>
  <c r="G71" i="51"/>
  <c r="Z70" i="51"/>
  <c r="Y70" i="51"/>
  <c r="Y78" i="51" s="1"/>
  <c r="X70" i="51"/>
  <c r="X78" i="51" s="1"/>
  <c r="W70" i="51"/>
  <c r="V70" i="51"/>
  <c r="U70" i="51"/>
  <c r="T70" i="51"/>
  <c r="T78" i="51" s="1"/>
  <c r="S70" i="51"/>
  <c r="R70" i="51"/>
  <c r="Q70" i="51"/>
  <c r="P70" i="51"/>
  <c r="N70" i="51"/>
  <c r="M70" i="51"/>
  <c r="L70" i="51"/>
  <c r="K70" i="51"/>
  <c r="J70" i="51"/>
  <c r="I70" i="51"/>
  <c r="H70" i="51"/>
  <c r="G70" i="51"/>
  <c r="T68" i="51"/>
  <c r="V66" i="51"/>
  <c r="U66" i="51"/>
  <c r="Z65" i="51"/>
  <c r="Y65" i="51"/>
  <c r="V65" i="51"/>
  <c r="U65" i="51"/>
  <c r="R65" i="51"/>
  <c r="Q65" i="51"/>
  <c r="P65" i="51"/>
  <c r="L65" i="51"/>
  <c r="K65" i="51"/>
  <c r="H65" i="51"/>
  <c r="G65" i="51"/>
  <c r="Z64" i="51"/>
  <c r="Y64" i="51"/>
  <c r="X64" i="51"/>
  <c r="W64" i="51"/>
  <c r="V64" i="51"/>
  <c r="U64" i="51"/>
  <c r="T64" i="51"/>
  <c r="S64" i="51"/>
  <c r="R64" i="51"/>
  <c r="Q64" i="51"/>
  <c r="P64" i="51"/>
  <c r="N64" i="51"/>
  <c r="M64" i="51"/>
  <c r="L64" i="51"/>
  <c r="K64" i="51"/>
  <c r="Z63" i="51"/>
  <c r="Y63" i="51"/>
  <c r="V63" i="51"/>
  <c r="U63" i="51"/>
  <c r="R63" i="51"/>
  <c r="Q63" i="51"/>
  <c r="P63" i="51"/>
  <c r="L63" i="51"/>
  <c r="K63" i="51"/>
  <c r="J63" i="51"/>
  <c r="H63" i="51"/>
  <c r="G63" i="51"/>
  <c r="Z62" i="51"/>
  <c r="Y62" i="51"/>
  <c r="X62" i="51"/>
  <c r="W62" i="51"/>
  <c r="V62" i="51"/>
  <c r="U62" i="51"/>
  <c r="T62" i="51"/>
  <c r="S62" i="51"/>
  <c r="R62" i="51"/>
  <c r="Q62" i="51"/>
  <c r="P62" i="51"/>
  <c r="N62" i="51"/>
  <c r="M62" i="51"/>
  <c r="L62" i="51"/>
  <c r="K62" i="51"/>
  <c r="J62" i="51"/>
  <c r="I62" i="51"/>
  <c r="H62" i="51"/>
  <c r="G62" i="51"/>
  <c r="Z61" i="51"/>
  <c r="Y61" i="51"/>
  <c r="X61" i="51"/>
  <c r="W61" i="51"/>
  <c r="V61" i="51"/>
  <c r="U61" i="51"/>
  <c r="T61" i="51"/>
  <c r="S61" i="51"/>
  <c r="R61" i="51"/>
  <c r="Q61" i="51"/>
  <c r="P61" i="51"/>
  <c r="N61" i="51"/>
  <c r="M61" i="51"/>
  <c r="L61" i="51"/>
  <c r="K61" i="51"/>
  <c r="J61" i="51"/>
  <c r="I61" i="51"/>
  <c r="H61" i="51"/>
  <c r="G61" i="51"/>
  <c r="Z60" i="51"/>
  <c r="Y60" i="51"/>
  <c r="X60" i="51"/>
  <c r="W60" i="51"/>
  <c r="V60" i="51"/>
  <c r="U60" i="51"/>
  <c r="T60" i="51"/>
  <c r="S60" i="51"/>
  <c r="R60" i="51"/>
  <c r="Q60" i="51"/>
  <c r="P60" i="51"/>
  <c r="N60" i="51"/>
  <c r="M60" i="51"/>
  <c r="L60" i="51"/>
  <c r="K60" i="51"/>
  <c r="J60" i="51"/>
  <c r="I60" i="51"/>
  <c r="H60" i="51"/>
  <c r="G60" i="51"/>
  <c r="Z59" i="51"/>
  <c r="Z67" i="51" s="1"/>
  <c r="Y59" i="51"/>
  <c r="Y67" i="51" s="1"/>
  <c r="X59" i="51"/>
  <c r="X66" i="51" s="1"/>
  <c r="W59" i="51"/>
  <c r="V59" i="51"/>
  <c r="V67" i="51" s="1"/>
  <c r="U59" i="51"/>
  <c r="U67" i="51" s="1"/>
  <c r="T59" i="51"/>
  <c r="T66" i="51" s="1"/>
  <c r="S59" i="51"/>
  <c r="R59" i="51"/>
  <c r="Q59" i="51"/>
  <c r="P59" i="51"/>
  <c r="N59" i="51"/>
  <c r="M59" i="51"/>
  <c r="L59" i="51"/>
  <c r="K59" i="51"/>
  <c r="J59" i="51"/>
  <c r="I59" i="51"/>
  <c r="H59" i="51"/>
  <c r="G59" i="51"/>
  <c r="Z58" i="51"/>
  <c r="Z57" i="51"/>
  <c r="V57" i="51"/>
  <c r="Z54" i="51"/>
  <c r="Y54" i="51"/>
  <c r="X54" i="51"/>
  <c r="V54" i="51"/>
  <c r="U54" i="51"/>
  <c r="T54" i="51"/>
  <c r="R54" i="51"/>
  <c r="Q54" i="51"/>
  <c r="P54" i="51"/>
  <c r="L54" i="51"/>
  <c r="K54" i="51"/>
  <c r="H54" i="51"/>
  <c r="G54" i="51"/>
  <c r="Z53" i="51"/>
  <c r="Y53" i="51"/>
  <c r="X53" i="51"/>
  <c r="W53" i="51"/>
  <c r="V53" i="51"/>
  <c r="U53" i="51"/>
  <c r="T53" i="51"/>
  <c r="S53" i="51"/>
  <c r="R53" i="51"/>
  <c r="Q53" i="51"/>
  <c r="P53" i="51"/>
  <c r="N53" i="51"/>
  <c r="M53" i="51"/>
  <c r="L53" i="51"/>
  <c r="K53" i="51"/>
  <c r="Z52" i="51"/>
  <c r="Y52" i="51"/>
  <c r="X52" i="51"/>
  <c r="V52" i="51"/>
  <c r="U52" i="51"/>
  <c r="T52" i="51"/>
  <c r="R52" i="51"/>
  <c r="Q52" i="51"/>
  <c r="P52" i="51"/>
  <c r="L52" i="51"/>
  <c r="K52" i="51"/>
  <c r="H52" i="51"/>
  <c r="G52" i="51"/>
  <c r="Z51" i="51"/>
  <c r="Y51" i="51"/>
  <c r="X51" i="51"/>
  <c r="W51" i="51"/>
  <c r="V51" i="51"/>
  <c r="U51" i="51"/>
  <c r="T51" i="51"/>
  <c r="S51" i="51"/>
  <c r="R51" i="51"/>
  <c r="Q51" i="51"/>
  <c r="P51" i="51"/>
  <c r="N51" i="51"/>
  <c r="M51" i="51"/>
  <c r="L51" i="51"/>
  <c r="K51" i="51"/>
  <c r="J51" i="51"/>
  <c r="I51" i="51"/>
  <c r="H51" i="51"/>
  <c r="G51" i="51"/>
  <c r="Z50" i="51"/>
  <c r="Y50" i="51"/>
  <c r="X50" i="51"/>
  <c r="W50" i="51"/>
  <c r="V50" i="51"/>
  <c r="U50" i="51"/>
  <c r="T50" i="51"/>
  <c r="S50" i="51"/>
  <c r="R50" i="51"/>
  <c r="Q50" i="51"/>
  <c r="P50" i="51"/>
  <c r="N50" i="51"/>
  <c r="M50" i="51"/>
  <c r="L50" i="51"/>
  <c r="K50" i="51"/>
  <c r="J50" i="51"/>
  <c r="I50" i="51"/>
  <c r="H50" i="51"/>
  <c r="G50" i="51"/>
  <c r="Z49" i="51"/>
  <c r="Y49" i="51"/>
  <c r="X49" i="51"/>
  <c r="W49" i="51"/>
  <c r="V49" i="51"/>
  <c r="U49" i="51"/>
  <c r="T49" i="51"/>
  <c r="S49" i="51"/>
  <c r="R49" i="51"/>
  <c r="Q49" i="51"/>
  <c r="P49" i="51"/>
  <c r="N49" i="51"/>
  <c r="M49" i="51"/>
  <c r="L49" i="51"/>
  <c r="K49" i="51"/>
  <c r="J49" i="51"/>
  <c r="I49" i="51"/>
  <c r="H49" i="51"/>
  <c r="G49" i="51"/>
  <c r="Z48" i="51"/>
  <c r="Z55" i="51" s="1"/>
  <c r="Y48" i="51"/>
  <c r="Y56" i="51" s="1"/>
  <c r="X48" i="51"/>
  <c r="X55" i="51" s="1"/>
  <c r="W48" i="51"/>
  <c r="W56" i="51" s="1"/>
  <c r="V48" i="51"/>
  <c r="V55" i="51" s="1"/>
  <c r="U48" i="51"/>
  <c r="U56" i="51" s="1"/>
  <c r="T48" i="51"/>
  <c r="T55" i="51" s="1"/>
  <c r="S48" i="51"/>
  <c r="R48" i="51"/>
  <c r="Q48" i="51"/>
  <c r="P48" i="51"/>
  <c r="N48" i="51"/>
  <c r="M48" i="51"/>
  <c r="L48" i="51"/>
  <c r="K48" i="51"/>
  <c r="J48" i="51"/>
  <c r="I48" i="51"/>
  <c r="H48" i="51"/>
  <c r="G48" i="51"/>
  <c r="X47" i="51"/>
  <c r="T46" i="51"/>
  <c r="W45" i="51"/>
  <c r="Z43" i="51"/>
  <c r="Y43" i="51"/>
  <c r="X43" i="51"/>
  <c r="V43" i="51"/>
  <c r="U43" i="51"/>
  <c r="T43" i="51"/>
  <c r="R43" i="51"/>
  <c r="Q43" i="51"/>
  <c r="P43" i="51"/>
  <c r="L43" i="51"/>
  <c r="K43" i="51"/>
  <c r="H43" i="51"/>
  <c r="G43" i="51"/>
  <c r="Z42" i="51"/>
  <c r="Y42" i="51"/>
  <c r="X42" i="51"/>
  <c r="W42" i="51"/>
  <c r="V42" i="51"/>
  <c r="U42" i="51"/>
  <c r="T42" i="51"/>
  <c r="S42" i="51"/>
  <c r="R42" i="51"/>
  <c r="Q42" i="51"/>
  <c r="P42" i="51"/>
  <c r="N42" i="51"/>
  <c r="M42" i="51"/>
  <c r="L42" i="51"/>
  <c r="K42" i="51"/>
  <c r="Z41" i="51"/>
  <c r="Y41" i="51"/>
  <c r="X41" i="51"/>
  <c r="V41" i="51"/>
  <c r="U41" i="51"/>
  <c r="T41" i="51"/>
  <c r="R41" i="51"/>
  <c r="Q41" i="51"/>
  <c r="P41" i="51"/>
  <c r="L41" i="51"/>
  <c r="K41" i="51"/>
  <c r="H41" i="51"/>
  <c r="G41" i="51"/>
  <c r="Z40" i="51"/>
  <c r="Y40" i="51"/>
  <c r="X40" i="51"/>
  <c r="W40" i="51"/>
  <c r="V40" i="51"/>
  <c r="U40" i="51"/>
  <c r="T40" i="51"/>
  <c r="S40" i="51"/>
  <c r="R40" i="51"/>
  <c r="Q40" i="51"/>
  <c r="P40" i="51"/>
  <c r="N40" i="51"/>
  <c r="M40" i="51"/>
  <c r="L40" i="51"/>
  <c r="K40" i="51"/>
  <c r="J40" i="51"/>
  <c r="I40" i="51"/>
  <c r="H40" i="51"/>
  <c r="G40" i="51"/>
  <c r="Z39" i="51"/>
  <c r="Y39" i="51"/>
  <c r="X39" i="51"/>
  <c r="W39" i="51"/>
  <c r="V39" i="51"/>
  <c r="U39" i="51"/>
  <c r="T39" i="51"/>
  <c r="S39" i="51"/>
  <c r="R39" i="51"/>
  <c r="Q39" i="51"/>
  <c r="P39" i="51"/>
  <c r="N39" i="51"/>
  <c r="M39" i="51"/>
  <c r="L39" i="51"/>
  <c r="K39" i="51"/>
  <c r="J39" i="51"/>
  <c r="I39" i="51"/>
  <c r="H39" i="51"/>
  <c r="G39" i="51"/>
  <c r="Z38" i="51"/>
  <c r="Y38" i="51"/>
  <c r="X38" i="51"/>
  <c r="W38" i="51"/>
  <c r="V38" i="51"/>
  <c r="U38" i="51"/>
  <c r="T38" i="51"/>
  <c r="S38" i="51"/>
  <c r="R38" i="51"/>
  <c r="Q38" i="51"/>
  <c r="P38" i="51"/>
  <c r="N38" i="51"/>
  <c r="M38" i="51"/>
  <c r="L38" i="51"/>
  <c r="K38" i="51"/>
  <c r="J38" i="51"/>
  <c r="I38" i="51"/>
  <c r="H38" i="51"/>
  <c r="G38" i="51"/>
  <c r="Z37" i="51"/>
  <c r="Y37" i="51"/>
  <c r="Y45" i="51" s="1"/>
  <c r="X37" i="51"/>
  <c r="X44" i="51" s="1"/>
  <c r="W37" i="51"/>
  <c r="W44" i="51" s="1"/>
  <c r="V37" i="51"/>
  <c r="V44" i="51" s="1"/>
  <c r="U37" i="51"/>
  <c r="U45" i="51" s="1"/>
  <c r="T37" i="51"/>
  <c r="T44" i="51" s="1"/>
  <c r="S37" i="51"/>
  <c r="R37" i="51"/>
  <c r="Q37" i="51"/>
  <c r="P37" i="51"/>
  <c r="N37" i="51"/>
  <c r="M37" i="51"/>
  <c r="L37" i="51"/>
  <c r="K37" i="51"/>
  <c r="J37" i="51"/>
  <c r="I37" i="51"/>
  <c r="H37" i="51"/>
  <c r="G37" i="51"/>
  <c r="U36" i="51"/>
  <c r="U34" i="51"/>
  <c r="X33" i="51"/>
  <c r="Z32" i="51"/>
  <c r="Y32" i="51"/>
  <c r="X32" i="51"/>
  <c r="V32" i="51"/>
  <c r="U32" i="51"/>
  <c r="T32" i="51"/>
  <c r="R32" i="51"/>
  <c r="Q32" i="51"/>
  <c r="P32" i="51"/>
  <c r="L32" i="51"/>
  <c r="K32" i="51"/>
  <c r="H32" i="51"/>
  <c r="G32" i="51"/>
  <c r="Z31" i="51"/>
  <c r="Y31" i="51"/>
  <c r="X31" i="51"/>
  <c r="W31" i="51"/>
  <c r="V31" i="51"/>
  <c r="U31" i="51"/>
  <c r="T31" i="51"/>
  <c r="S31" i="51"/>
  <c r="R31" i="51"/>
  <c r="Q31" i="51"/>
  <c r="P31" i="51"/>
  <c r="N31" i="51"/>
  <c r="M31" i="51"/>
  <c r="L31" i="51"/>
  <c r="K31" i="51"/>
  <c r="Z30" i="51"/>
  <c r="Y30" i="51"/>
  <c r="X30" i="51"/>
  <c r="V30" i="51"/>
  <c r="U30" i="51"/>
  <c r="T30" i="51"/>
  <c r="R30" i="51"/>
  <c r="Q30" i="51"/>
  <c r="P30" i="51"/>
  <c r="L30" i="51"/>
  <c r="K30" i="51"/>
  <c r="H30" i="51"/>
  <c r="G30" i="51"/>
  <c r="Z29" i="51"/>
  <c r="Y29" i="51"/>
  <c r="X29" i="51"/>
  <c r="W29" i="51"/>
  <c r="V29" i="51"/>
  <c r="U29" i="51"/>
  <c r="T29" i="51"/>
  <c r="S29" i="51"/>
  <c r="R29" i="51"/>
  <c r="Q29" i="51"/>
  <c r="P29" i="51"/>
  <c r="N29" i="51"/>
  <c r="M29" i="51"/>
  <c r="L29" i="51"/>
  <c r="K29" i="51"/>
  <c r="J29" i="51"/>
  <c r="I29" i="51"/>
  <c r="H29" i="51"/>
  <c r="G29" i="51"/>
  <c r="Z28" i="51"/>
  <c r="Y28" i="51"/>
  <c r="X28" i="51"/>
  <c r="W28" i="51"/>
  <c r="V28" i="51"/>
  <c r="U28" i="51"/>
  <c r="T28" i="51"/>
  <c r="S28" i="51"/>
  <c r="R28" i="51"/>
  <c r="Q28" i="51"/>
  <c r="P28" i="51"/>
  <c r="N28" i="51"/>
  <c r="M28" i="51"/>
  <c r="L28" i="51"/>
  <c r="K28" i="51"/>
  <c r="J28" i="51"/>
  <c r="I28" i="51"/>
  <c r="H28" i="51"/>
  <c r="G28" i="51"/>
  <c r="Z27" i="51"/>
  <c r="Y27" i="51"/>
  <c r="X27" i="51"/>
  <c r="W27" i="51"/>
  <c r="V27" i="51"/>
  <c r="U27" i="51"/>
  <c r="T27" i="51"/>
  <c r="S27" i="51"/>
  <c r="R27" i="51"/>
  <c r="Q27" i="51"/>
  <c r="P27" i="51"/>
  <c r="N27" i="51"/>
  <c r="M27" i="51"/>
  <c r="L27" i="51"/>
  <c r="K27" i="51"/>
  <c r="J27" i="51"/>
  <c r="I27" i="51"/>
  <c r="H27" i="51"/>
  <c r="G27" i="51"/>
  <c r="Z26" i="51"/>
  <c r="Z33" i="51" s="1"/>
  <c r="Y26" i="51"/>
  <c r="Y34" i="51" s="1"/>
  <c r="X26" i="51"/>
  <c r="W26" i="51"/>
  <c r="W35" i="51" s="1"/>
  <c r="V26" i="51"/>
  <c r="V33" i="51" s="1"/>
  <c r="U26" i="51"/>
  <c r="U33" i="51" s="1"/>
  <c r="T26" i="51"/>
  <c r="T33" i="51" s="1"/>
  <c r="S26" i="51"/>
  <c r="R26" i="51"/>
  <c r="Q26" i="51"/>
  <c r="P26" i="51"/>
  <c r="N26" i="51"/>
  <c r="M26" i="51"/>
  <c r="L26" i="51"/>
  <c r="K26" i="51"/>
  <c r="J26" i="51"/>
  <c r="I26" i="51"/>
  <c r="H26" i="51"/>
  <c r="G26" i="51"/>
  <c r="Y25" i="51"/>
  <c r="Y179" i="51" s="1"/>
  <c r="U24" i="51"/>
  <c r="U178" i="51" s="1"/>
  <c r="U22" i="51"/>
  <c r="U176" i="51" s="1"/>
  <c r="Z21" i="51"/>
  <c r="Z175" i="51" s="1"/>
  <c r="Y21" i="51"/>
  <c r="Y175" i="51" s="1"/>
  <c r="X21" i="51"/>
  <c r="X175" i="51" s="1"/>
  <c r="V21" i="51"/>
  <c r="V175" i="51" s="1"/>
  <c r="U21" i="51"/>
  <c r="U175" i="51" s="1"/>
  <c r="T21" i="51"/>
  <c r="T175" i="51" s="1"/>
  <c r="R21" i="51"/>
  <c r="Q21" i="51"/>
  <c r="P21" i="51"/>
  <c r="L21" i="51"/>
  <c r="K21" i="51"/>
  <c r="H21" i="51"/>
  <c r="G21" i="51"/>
  <c r="Z20" i="51"/>
  <c r="Z174" i="51" s="1"/>
  <c r="Y20" i="51"/>
  <c r="Y174" i="51" s="1"/>
  <c r="X20" i="51"/>
  <c r="X174" i="51" s="1"/>
  <c r="W20" i="51"/>
  <c r="W174" i="51" s="1"/>
  <c r="V20" i="51"/>
  <c r="V174" i="51" s="1"/>
  <c r="U20" i="51"/>
  <c r="U174" i="51" s="1"/>
  <c r="T20" i="51"/>
  <c r="T174" i="51" s="1"/>
  <c r="S20" i="51"/>
  <c r="S174" i="51" s="1"/>
  <c r="I64" i="45" s="1"/>
  <c r="R20" i="51"/>
  <c r="R174" i="51" s="1"/>
  <c r="H64" i="45" s="1"/>
  <c r="AI64" i="45" s="1"/>
  <c r="Q20" i="51"/>
  <c r="P20" i="51"/>
  <c r="N20" i="51"/>
  <c r="M20" i="51"/>
  <c r="L20" i="51"/>
  <c r="K20" i="51"/>
  <c r="Z19" i="51"/>
  <c r="Z173" i="51" s="1"/>
  <c r="Y19" i="51"/>
  <c r="Y173" i="51" s="1"/>
  <c r="X19" i="51"/>
  <c r="X173" i="51" s="1"/>
  <c r="V19" i="51"/>
  <c r="V173" i="51" s="1"/>
  <c r="U19" i="51"/>
  <c r="U173" i="51" s="1"/>
  <c r="T19" i="51"/>
  <c r="T173" i="51" s="1"/>
  <c r="R19" i="51"/>
  <c r="Q19" i="51"/>
  <c r="P19" i="51"/>
  <c r="L19" i="51"/>
  <c r="K19" i="51"/>
  <c r="H19" i="51"/>
  <c r="G19" i="51"/>
  <c r="Z18" i="51"/>
  <c r="Z172" i="51" s="1"/>
  <c r="Y18" i="51"/>
  <c r="Y172" i="51" s="1"/>
  <c r="X18" i="51"/>
  <c r="X172" i="51" s="1"/>
  <c r="W18" i="51"/>
  <c r="W172" i="51" s="1"/>
  <c r="V18" i="51"/>
  <c r="V172" i="51" s="1"/>
  <c r="U18" i="51"/>
  <c r="U172" i="51" s="1"/>
  <c r="T18" i="51"/>
  <c r="T172" i="51" s="1"/>
  <c r="S18" i="51"/>
  <c r="R18" i="51"/>
  <c r="Q18" i="51"/>
  <c r="P18" i="51"/>
  <c r="N18" i="51"/>
  <c r="N172" i="51" s="1"/>
  <c r="M18" i="51"/>
  <c r="L18" i="51"/>
  <c r="K18" i="51"/>
  <c r="J18" i="51"/>
  <c r="J172" i="51" s="1"/>
  <c r="I18" i="51"/>
  <c r="H18" i="51"/>
  <c r="G18" i="51"/>
  <c r="Z17" i="51"/>
  <c r="Z171" i="51" s="1"/>
  <c r="Y17" i="51"/>
  <c r="Y171" i="51" s="1"/>
  <c r="X17" i="51"/>
  <c r="X171" i="51" s="1"/>
  <c r="W17" i="51"/>
  <c r="W171" i="51" s="1"/>
  <c r="V17" i="51"/>
  <c r="V171" i="51" s="1"/>
  <c r="U17" i="51"/>
  <c r="U171" i="51" s="1"/>
  <c r="T17" i="51"/>
  <c r="T171" i="51" s="1"/>
  <c r="S17" i="51"/>
  <c r="R17" i="51"/>
  <c r="Q17" i="51"/>
  <c r="P17" i="51"/>
  <c r="N17" i="51"/>
  <c r="M17" i="51"/>
  <c r="M171" i="51" s="1"/>
  <c r="E61" i="45" s="1"/>
  <c r="L17" i="51"/>
  <c r="K17" i="51"/>
  <c r="J17" i="51"/>
  <c r="I17" i="51"/>
  <c r="I171" i="51" s="1"/>
  <c r="H17" i="51"/>
  <c r="G17" i="51"/>
  <c r="Z16" i="51"/>
  <c r="Z170" i="51" s="1"/>
  <c r="Y16" i="51"/>
  <c r="Y170" i="51" s="1"/>
  <c r="X16" i="51"/>
  <c r="X170" i="51" s="1"/>
  <c r="W16" i="51"/>
  <c r="W170" i="51" s="1"/>
  <c r="V16" i="51"/>
  <c r="V170" i="51" s="1"/>
  <c r="U16" i="51"/>
  <c r="U170" i="51" s="1"/>
  <c r="T16" i="51"/>
  <c r="T170" i="51" s="1"/>
  <c r="S16" i="51"/>
  <c r="R16" i="51"/>
  <c r="Q16" i="51"/>
  <c r="P16" i="51"/>
  <c r="N16" i="51"/>
  <c r="M16" i="51"/>
  <c r="L16" i="51"/>
  <c r="K16" i="51"/>
  <c r="J16" i="51"/>
  <c r="I16" i="51"/>
  <c r="H16" i="51"/>
  <c r="G16" i="51"/>
  <c r="Z15" i="51"/>
  <c r="Z169" i="51" s="1"/>
  <c r="Y15" i="51"/>
  <c r="Y169" i="51" s="1"/>
  <c r="X15" i="51"/>
  <c r="X169" i="51" s="1"/>
  <c r="W15" i="51"/>
  <c r="W23" i="51" s="1"/>
  <c r="W177" i="51" s="1"/>
  <c r="V15" i="51"/>
  <c r="V169" i="51" s="1"/>
  <c r="U15" i="51"/>
  <c r="U169" i="51" s="1"/>
  <c r="T15" i="51"/>
  <c r="T169" i="51" s="1"/>
  <c r="S15" i="51"/>
  <c r="S169" i="51" s="1"/>
  <c r="I59" i="45" s="1"/>
  <c r="R15" i="51"/>
  <c r="R169" i="51" s="1"/>
  <c r="H59" i="45" s="1"/>
  <c r="Q15" i="51"/>
  <c r="P15" i="51"/>
  <c r="N15" i="51"/>
  <c r="M15" i="51"/>
  <c r="L15" i="51"/>
  <c r="K15" i="51"/>
  <c r="J15" i="51"/>
  <c r="I15" i="51"/>
  <c r="H15" i="51"/>
  <c r="G15" i="51"/>
  <c r="C179" i="39"/>
  <c r="J174" i="39"/>
  <c r="I174" i="39"/>
  <c r="H174" i="39"/>
  <c r="G174" i="39"/>
  <c r="C168" i="39"/>
  <c r="W167" i="39"/>
  <c r="Z164" i="39"/>
  <c r="Y164" i="39"/>
  <c r="V164" i="39"/>
  <c r="U164" i="39"/>
  <c r="R164" i="39"/>
  <c r="Q164" i="39"/>
  <c r="P164" i="39"/>
  <c r="L164" i="39"/>
  <c r="K164" i="39"/>
  <c r="H164" i="39"/>
  <c r="G164" i="39"/>
  <c r="Z163" i="39"/>
  <c r="Y163" i="39"/>
  <c r="X163" i="39"/>
  <c r="W163" i="39"/>
  <c r="V163" i="39"/>
  <c r="U163" i="39"/>
  <c r="T163" i="39"/>
  <c r="S163" i="39"/>
  <c r="R163" i="39"/>
  <c r="Q163" i="39"/>
  <c r="P163" i="39"/>
  <c r="N163" i="39"/>
  <c r="M163" i="39"/>
  <c r="L163" i="39"/>
  <c r="K163" i="39"/>
  <c r="Z162" i="39"/>
  <c r="Y162" i="39"/>
  <c r="V162" i="39"/>
  <c r="U162" i="39"/>
  <c r="R162" i="39"/>
  <c r="Q162" i="39"/>
  <c r="P162" i="39"/>
  <c r="L162" i="39"/>
  <c r="K162" i="39"/>
  <c r="H162" i="39"/>
  <c r="G162" i="39"/>
  <c r="Z161" i="39"/>
  <c r="Y161" i="39"/>
  <c r="X161" i="39"/>
  <c r="W161" i="39"/>
  <c r="V161" i="39"/>
  <c r="U161" i="39"/>
  <c r="T161" i="39"/>
  <c r="S161" i="39"/>
  <c r="R161" i="39"/>
  <c r="Q161" i="39"/>
  <c r="P161" i="39"/>
  <c r="N161" i="39"/>
  <c r="M161" i="39"/>
  <c r="L161" i="39"/>
  <c r="K161" i="39"/>
  <c r="J161" i="39"/>
  <c r="I161" i="39"/>
  <c r="H161" i="39"/>
  <c r="G161" i="39"/>
  <c r="Z160" i="39"/>
  <c r="Y160" i="39"/>
  <c r="X160" i="39"/>
  <c r="W160" i="39"/>
  <c r="V160" i="39"/>
  <c r="U160" i="39"/>
  <c r="T160" i="39"/>
  <c r="S160" i="39"/>
  <c r="R160" i="39"/>
  <c r="Q160" i="39"/>
  <c r="P160" i="39"/>
  <c r="N160" i="39"/>
  <c r="M160" i="39"/>
  <c r="L160" i="39"/>
  <c r="K160" i="39"/>
  <c r="J160" i="39"/>
  <c r="I160" i="39"/>
  <c r="H160" i="39"/>
  <c r="G160" i="39"/>
  <c r="Z159" i="39"/>
  <c r="Y159" i="39"/>
  <c r="X159" i="39"/>
  <c r="W159" i="39"/>
  <c r="V159" i="39"/>
  <c r="U159" i="39"/>
  <c r="T159" i="39"/>
  <c r="S159" i="39"/>
  <c r="R159" i="39"/>
  <c r="Q159" i="39"/>
  <c r="P159" i="39"/>
  <c r="N159" i="39"/>
  <c r="M159" i="39"/>
  <c r="L159" i="39"/>
  <c r="K159" i="39"/>
  <c r="J159" i="39"/>
  <c r="I159" i="39"/>
  <c r="H159" i="39"/>
  <c r="G159" i="39"/>
  <c r="Z158" i="39"/>
  <c r="Z165" i="39" s="1"/>
  <c r="Y158" i="39"/>
  <c r="Y166" i="39" s="1"/>
  <c r="X158" i="39"/>
  <c r="X168" i="39" s="1"/>
  <c r="W158" i="39"/>
  <c r="W166" i="39" s="1"/>
  <c r="V158" i="39"/>
  <c r="V165" i="39" s="1"/>
  <c r="U158" i="39"/>
  <c r="U166" i="39" s="1"/>
  <c r="T158" i="39"/>
  <c r="T168" i="39" s="1"/>
  <c r="S158" i="39"/>
  <c r="R158" i="39"/>
  <c r="Q158" i="39"/>
  <c r="P158" i="39"/>
  <c r="N158" i="39"/>
  <c r="M158" i="39"/>
  <c r="L158" i="39"/>
  <c r="K158" i="39"/>
  <c r="J158" i="39"/>
  <c r="I158" i="39"/>
  <c r="H158" i="39"/>
  <c r="G158" i="39"/>
  <c r="U157" i="39"/>
  <c r="C157" i="39"/>
  <c r="Y156" i="39"/>
  <c r="U154" i="39"/>
  <c r="Z153" i="39"/>
  <c r="Y153" i="39"/>
  <c r="X153" i="39"/>
  <c r="V153" i="39"/>
  <c r="U153" i="39"/>
  <c r="T153" i="39"/>
  <c r="R153" i="39"/>
  <c r="Q153" i="39"/>
  <c r="P153" i="39"/>
  <c r="L153" i="39"/>
  <c r="K153" i="39"/>
  <c r="H153" i="39"/>
  <c r="G153" i="39"/>
  <c r="Z152" i="39"/>
  <c r="Y152" i="39"/>
  <c r="X152" i="39"/>
  <c r="W152" i="39"/>
  <c r="V152" i="39"/>
  <c r="U152" i="39"/>
  <c r="T152" i="39"/>
  <c r="S152" i="39"/>
  <c r="R152" i="39"/>
  <c r="Q152" i="39"/>
  <c r="P152" i="39"/>
  <c r="N152" i="39"/>
  <c r="M152" i="39"/>
  <c r="L152" i="39"/>
  <c r="K152" i="39"/>
  <c r="Z151" i="39"/>
  <c r="Y151" i="39"/>
  <c r="X151" i="39"/>
  <c r="V151" i="39"/>
  <c r="U151" i="39"/>
  <c r="T151" i="39"/>
  <c r="R151" i="39"/>
  <c r="Q151" i="39"/>
  <c r="P151" i="39"/>
  <c r="L151" i="39"/>
  <c r="K151" i="39"/>
  <c r="H151" i="39"/>
  <c r="G151" i="39"/>
  <c r="Z150" i="39"/>
  <c r="Y150" i="39"/>
  <c r="X150" i="39"/>
  <c r="W150" i="39"/>
  <c r="V150" i="39"/>
  <c r="U150" i="39"/>
  <c r="T150" i="39"/>
  <c r="S150" i="39"/>
  <c r="R150" i="39"/>
  <c r="Q150" i="39"/>
  <c r="P150" i="39"/>
  <c r="N150" i="39"/>
  <c r="M150" i="39"/>
  <c r="L150" i="39"/>
  <c r="K150" i="39"/>
  <c r="J150" i="39"/>
  <c r="I150" i="39"/>
  <c r="H150" i="39"/>
  <c r="G150" i="39"/>
  <c r="Z149" i="39"/>
  <c r="Y149" i="39"/>
  <c r="X149" i="39"/>
  <c r="W149" i="39"/>
  <c r="V149" i="39"/>
  <c r="U149" i="39"/>
  <c r="T149" i="39"/>
  <c r="S149" i="39"/>
  <c r="R149" i="39"/>
  <c r="Q149" i="39"/>
  <c r="P149" i="39"/>
  <c r="N149" i="39"/>
  <c r="M149" i="39"/>
  <c r="L149" i="39"/>
  <c r="K149" i="39"/>
  <c r="J149" i="39"/>
  <c r="I149" i="39"/>
  <c r="H149" i="39"/>
  <c r="G149" i="39"/>
  <c r="Z148" i="39"/>
  <c r="Y148" i="39"/>
  <c r="X148" i="39"/>
  <c r="W148" i="39"/>
  <c r="V148" i="39"/>
  <c r="U148" i="39"/>
  <c r="T148" i="39"/>
  <c r="S148" i="39"/>
  <c r="S154" i="39" s="1"/>
  <c r="R148" i="39"/>
  <c r="Q148" i="39"/>
  <c r="P148" i="39"/>
  <c r="N148" i="39"/>
  <c r="M148" i="39"/>
  <c r="L148" i="39"/>
  <c r="K148" i="39"/>
  <c r="J148" i="39"/>
  <c r="I148" i="39"/>
  <c r="H148" i="39"/>
  <c r="G148" i="39"/>
  <c r="Z147" i="39"/>
  <c r="Z157" i="39" s="1"/>
  <c r="Y147" i="39"/>
  <c r="Y155" i="39" s="1"/>
  <c r="X147" i="39"/>
  <c r="X154" i="39" s="1"/>
  <c r="W147" i="39"/>
  <c r="W155" i="39" s="1"/>
  <c r="V147" i="39"/>
  <c r="V157" i="39" s="1"/>
  <c r="U147" i="39"/>
  <c r="U155" i="39" s="1"/>
  <c r="T147" i="39"/>
  <c r="T154" i="39" s="1"/>
  <c r="S147" i="39"/>
  <c r="R147" i="39"/>
  <c r="Q147" i="39"/>
  <c r="P147" i="39"/>
  <c r="N147" i="39"/>
  <c r="M147" i="39"/>
  <c r="L147" i="39"/>
  <c r="K147" i="39"/>
  <c r="J147" i="39"/>
  <c r="I147" i="39"/>
  <c r="H147" i="39"/>
  <c r="G147" i="39"/>
  <c r="Y146" i="39"/>
  <c r="C146" i="39"/>
  <c r="U145" i="39"/>
  <c r="U143" i="39"/>
  <c r="Z142" i="39"/>
  <c r="Y142" i="39"/>
  <c r="V142" i="39"/>
  <c r="U142" i="39"/>
  <c r="T142" i="39"/>
  <c r="R142" i="39"/>
  <c r="Q142" i="39"/>
  <c r="P142" i="39"/>
  <c r="L142" i="39"/>
  <c r="K142" i="39"/>
  <c r="H142" i="39"/>
  <c r="G142" i="39"/>
  <c r="Z141" i="39"/>
  <c r="Y141" i="39"/>
  <c r="X141" i="39"/>
  <c r="W141" i="39"/>
  <c r="V141" i="39"/>
  <c r="U141" i="39"/>
  <c r="T141" i="39"/>
  <c r="S141" i="39"/>
  <c r="R141" i="39"/>
  <c r="Q141" i="39"/>
  <c r="P141" i="39"/>
  <c r="N141" i="39"/>
  <c r="M141" i="39"/>
  <c r="L141" i="39"/>
  <c r="K141" i="39"/>
  <c r="Z140" i="39"/>
  <c r="Y140" i="39"/>
  <c r="V140" i="39"/>
  <c r="U140" i="39"/>
  <c r="T140" i="39"/>
  <c r="R140" i="39"/>
  <c r="Q140" i="39"/>
  <c r="P140" i="39"/>
  <c r="L140" i="39"/>
  <c r="K140" i="39"/>
  <c r="H140" i="39"/>
  <c r="G140" i="39"/>
  <c r="Z139" i="39"/>
  <c r="Y139" i="39"/>
  <c r="X139" i="39"/>
  <c r="W139" i="39"/>
  <c r="V139" i="39"/>
  <c r="U139" i="39"/>
  <c r="T139" i="39"/>
  <c r="S139" i="39"/>
  <c r="R139" i="39"/>
  <c r="Q139" i="39"/>
  <c r="P139" i="39"/>
  <c r="N139" i="39"/>
  <c r="M139" i="39"/>
  <c r="L139" i="39"/>
  <c r="K139" i="39"/>
  <c r="J139" i="39"/>
  <c r="I139" i="39"/>
  <c r="H139" i="39"/>
  <c r="G139" i="39"/>
  <c r="Z138" i="39"/>
  <c r="Y138" i="39"/>
  <c r="X138" i="39"/>
  <c r="W138" i="39"/>
  <c r="V138" i="39"/>
  <c r="U138" i="39"/>
  <c r="T138" i="39"/>
  <c r="S138" i="39"/>
  <c r="R138" i="39"/>
  <c r="Q138" i="39"/>
  <c r="P138" i="39"/>
  <c r="N138" i="39"/>
  <c r="M138" i="39"/>
  <c r="L138" i="39"/>
  <c r="K138" i="39"/>
  <c r="J138" i="39"/>
  <c r="I138" i="39"/>
  <c r="H138" i="39"/>
  <c r="G138" i="39"/>
  <c r="Z137" i="39"/>
  <c r="Y137" i="39"/>
  <c r="X137" i="39"/>
  <c r="W137" i="39"/>
  <c r="V137" i="39"/>
  <c r="U137" i="39"/>
  <c r="T137" i="39"/>
  <c r="S137" i="39"/>
  <c r="R137" i="39"/>
  <c r="Q137" i="39"/>
  <c r="P137" i="39"/>
  <c r="N137" i="39"/>
  <c r="M137" i="39"/>
  <c r="L137" i="39"/>
  <c r="K137" i="39"/>
  <c r="J137" i="39"/>
  <c r="I137" i="39"/>
  <c r="H137" i="39"/>
  <c r="G137" i="39"/>
  <c r="Z136" i="39"/>
  <c r="Z143" i="39" s="1"/>
  <c r="Y136" i="39"/>
  <c r="Y144" i="39" s="1"/>
  <c r="X136" i="39"/>
  <c r="X146" i="39" s="1"/>
  <c r="W136" i="39"/>
  <c r="W144" i="39" s="1"/>
  <c r="V136" i="39"/>
  <c r="V143" i="39" s="1"/>
  <c r="U136" i="39"/>
  <c r="U144" i="39" s="1"/>
  <c r="T136" i="39"/>
  <c r="T146" i="39" s="1"/>
  <c r="S136" i="39"/>
  <c r="R136" i="39"/>
  <c r="Q136" i="39"/>
  <c r="P136" i="39"/>
  <c r="N136" i="39"/>
  <c r="M136" i="39"/>
  <c r="L136" i="39"/>
  <c r="K136" i="39"/>
  <c r="J136" i="39"/>
  <c r="I136" i="39"/>
  <c r="H136" i="39"/>
  <c r="G136" i="39"/>
  <c r="Y135" i="39"/>
  <c r="C135" i="39"/>
  <c r="W134" i="39"/>
  <c r="U134" i="39"/>
  <c r="W132" i="39"/>
  <c r="Z131" i="39"/>
  <c r="Y131" i="39"/>
  <c r="X131" i="39"/>
  <c r="V131" i="39"/>
  <c r="U131" i="39"/>
  <c r="T131" i="39"/>
  <c r="R131" i="39"/>
  <c r="Q131" i="39"/>
  <c r="P131" i="39"/>
  <c r="L131" i="39"/>
  <c r="K131" i="39"/>
  <c r="H131" i="39"/>
  <c r="G131" i="39"/>
  <c r="Z130" i="39"/>
  <c r="Y130" i="39"/>
  <c r="X130" i="39"/>
  <c r="W130" i="39"/>
  <c r="V130" i="39"/>
  <c r="U130" i="39"/>
  <c r="T130" i="39"/>
  <c r="S130" i="39"/>
  <c r="R130" i="39"/>
  <c r="Q130" i="39"/>
  <c r="P130" i="39"/>
  <c r="N130" i="39"/>
  <c r="M130" i="39"/>
  <c r="L130" i="39"/>
  <c r="K130" i="39"/>
  <c r="Z129" i="39"/>
  <c r="Y129" i="39"/>
  <c r="X129" i="39"/>
  <c r="V129" i="39"/>
  <c r="U129" i="39"/>
  <c r="T129" i="39"/>
  <c r="R129" i="39"/>
  <c r="Q129" i="39"/>
  <c r="P129" i="39"/>
  <c r="L129" i="39"/>
  <c r="K129" i="39"/>
  <c r="H129" i="39"/>
  <c r="G129" i="39"/>
  <c r="Z128" i="39"/>
  <c r="Y128" i="39"/>
  <c r="X128" i="39"/>
  <c r="W128" i="39"/>
  <c r="V128" i="39"/>
  <c r="U128" i="39"/>
  <c r="T128" i="39"/>
  <c r="S128" i="39"/>
  <c r="R128" i="39"/>
  <c r="Q128" i="39"/>
  <c r="P128" i="39"/>
  <c r="N128" i="39"/>
  <c r="M128" i="39"/>
  <c r="L128" i="39"/>
  <c r="K128" i="39"/>
  <c r="J128" i="39"/>
  <c r="I128" i="39"/>
  <c r="H128" i="39"/>
  <c r="G128" i="39"/>
  <c r="Z127" i="39"/>
  <c r="Y127" i="39"/>
  <c r="X127" i="39"/>
  <c r="W127" i="39"/>
  <c r="V127" i="39"/>
  <c r="U127" i="39"/>
  <c r="T127" i="39"/>
  <c r="S127" i="39"/>
  <c r="R127" i="39"/>
  <c r="Q127" i="39"/>
  <c r="P127" i="39"/>
  <c r="N127" i="39"/>
  <c r="M127" i="39"/>
  <c r="L127" i="39"/>
  <c r="K127" i="39"/>
  <c r="J127" i="39"/>
  <c r="I127" i="39"/>
  <c r="H127" i="39"/>
  <c r="G127" i="39"/>
  <c r="Z126" i="39"/>
  <c r="Y126" i="39"/>
  <c r="X126" i="39"/>
  <c r="W126" i="39"/>
  <c r="V126" i="39"/>
  <c r="U126" i="39"/>
  <c r="T126" i="39"/>
  <c r="S126" i="39"/>
  <c r="R126" i="39"/>
  <c r="Q126" i="39"/>
  <c r="P126" i="39"/>
  <c r="N126" i="39"/>
  <c r="M126" i="39"/>
  <c r="L126" i="39"/>
  <c r="K126" i="39"/>
  <c r="J126" i="39"/>
  <c r="I126" i="39"/>
  <c r="H126" i="39"/>
  <c r="G126" i="39"/>
  <c r="Z125" i="39"/>
  <c r="Z135" i="39" s="1"/>
  <c r="Y125" i="39"/>
  <c r="Y133" i="39" s="1"/>
  <c r="X125" i="39"/>
  <c r="X132" i="39" s="1"/>
  <c r="W125" i="39"/>
  <c r="W133" i="39" s="1"/>
  <c r="V125" i="39"/>
  <c r="V135" i="39" s="1"/>
  <c r="U125" i="39"/>
  <c r="U133" i="39" s="1"/>
  <c r="T125" i="39"/>
  <c r="T132" i="39" s="1"/>
  <c r="S125" i="39"/>
  <c r="R125" i="39"/>
  <c r="Q125" i="39"/>
  <c r="P125" i="39"/>
  <c r="N125" i="39"/>
  <c r="M125" i="39"/>
  <c r="L125" i="39"/>
  <c r="K125" i="39"/>
  <c r="J125" i="39"/>
  <c r="I125" i="39"/>
  <c r="H125" i="39"/>
  <c r="G125" i="39"/>
  <c r="C124" i="39"/>
  <c r="W123" i="39"/>
  <c r="Z120" i="39"/>
  <c r="Y120" i="39"/>
  <c r="V120" i="39"/>
  <c r="U120" i="39"/>
  <c r="T120" i="39"/>
  <c r="R120" i="39"/>
  <c r="Q120" i="39"/>
  <c r="P120" i="39"/>
  <c r="L120" i="39"/>
  <c r="K120" i="39"/>
  <c r="H120" i="39"/>
  <c r="G120" i="39"/>
  <c r="Z119" i="39"/>
  <c r="Y119" i="39"/>
  <c r="X119" i="39"/>
  <c r="W119" i="39"/>
  <c r="V119" i="39"/>
  <c r="U119" i="39"/>
  <c r="T119" i="39"/>
  <c r="S119" i="39"/>
  <c r="R119" i="39"/>
  <c r="Q119" i="39"/>
  <c r="P119" i="39"/>
  <c r="N119" i="39"/>
  <c r="M119" i="39"/>
  <c r="L119" i="39"/>
  <c r="K119" i="39"/>
  <c r="Z118" i="39"/>
  <c r="Y118" i="39"/>
  <c r="V118" i="39"/>
  <c r="U118" i="39"/>
  <c r="T118" i="39"/>
  <c r="R118" i="39"/>
  <c r="Q118" i="39"/>
  <c r="P118" i="39"/>
  <c r="L118" i="39"/>
  <c r="K118" i="39"/>
  <c r="H118" i="39"/>
  <c r="G118" i="39"/>
  <c r="Z117" i="39"/>
  <c r="Y117" i="39"/>
  <c r="X117" i="39"/>
  <c r="W117" i="39"/>
  <c r="V117" i="39"/>
  <c r="U117" i="39"/>
  <c r="T117" i="39"/>
  <c r="S117" i="39"/>
  <c r="R117" i="39"/>
  <c r="Q117" i="39"/>
  <c r="P117" i="39"/>
  <c r="N117" i="39"/>
  <c r="M117" i="39"/>
  <c r="L117" i="39"/>
  <c r="K117" i="39"/>
  <c r="J117" i="39"/>
  <c r="I117" i="39"/>
  <c r="H117" i="39"/>
  <c r="G117" i="39"/>
  <c r="Z116" i="39"/>
  <c r="Y116" i="39"/>
  <c r="X116" i="39"/>
  <c r="W116" i="39"/>
  <c r="V116" i="39"/>
  <c r="U116" i="39"/>
  <c r="T116" i="39"/>
  <c r="S116" i="39"/>
  <c r="R116" i="39"/>
  <c r="Q116" i="39"/>
  <c r="P116" i="39"/>
  <c r="N116" i="39"/>
  <c r="M116" i="39"/>
  <c r="L116" i="39"/>
  <c r="K116" i="39"/>
  <c r="J116" i="39"/>
  <c r="I116" i="39"/>
  <c r="H116" i="39"/>
  <c r="G116" i="39"/>
  <c r="Z115" i="39"/>
  <c r="Y115" i="39"/>
  <c r="X115" i="39"/>
  <c r="W115" i="39"/>
  <c r="V115" i="39"/>
  <c r="U115" i="39"/>
  <c r="T115" i="39"/>
  <c r="S115" i="39"/>
  <c r="R115" i="39"/>
  <c r="Q115" i="39"/>
  <c r="P115" i="39"/>
  <c r="N115" i="39"/>
  <c r="M115" i="39"/>
  <c r="L115" i="39"/>
  <c r="K115" i="39"/>
  <c r="J115" i="39"/>
  <c r="I115" i="39"/>
  <c r="H115" i="39"/>
  <c r="G115" i="39"/>
  <c r="Z114" i="39"/>
  <c r="Z121" i="39" s="1"/>
  <c r="Y114" i="39"/>
  <c r="Y122" i="39" s="1"/>
  <c r="X114" i="39"/>
  <c r="X124" i="39" s="1"/>
  <c r="W114" i="39"/>
  <c r="W122" i="39" s="1"/>
  <c r="V114" i="39"/>
  <c r="V121" i="39" s="1"/>
  <c r="U114" i="39"/>
  <c r="U122" i="39" s="1"/>
  <c r="T114" i="39"/>
  <c r="T124" i="39" s="1"/>
  <c r="S114" i="39"/>
  <c r="R114" i="39"/>
  <c r="Q114" i="39"/>
  <c r="P114" i="39"/>
  <c r="N114" i="39"/>
  <c r="M114" i="39"/>
  <c r="L114" i="39"/>
  <c r="K114" i="39"/>
  <c r="J114" i="39"/>
  <c r="I114" i="39"/>
  <c r="H114" i="39"/>
  <c r="G114" i="39"/>
  <c r="U113" i="39"/>
  <c r="C113" i="39"/>
  <c r="Y112" i="39"/>
  <c r="Z109" i="39"/>
  <c r="Y109" i="39"/>
  <c r="V109" i="39"/>
  <c r="U109" i="39"/>
  <c r="R109" i="39"/>
  <c r="Q109" i="39"/>
  <c r="P109" i="39"/>
  <c r="L109" i="39"/>
  <c r="K109" i="39"/>
  <c r="H109" i="39"/>
  <c r="G109" i="39"/>
  <c r="Z108" i="39"/>
  <c r="Y108" i="39"/>
  <c r="X108" i="39"/>
  <c r="W108" i="39"/>
  <c r="V108" i="39"/>
  <c r="U108" i="39"/>
  <c r="T108" i="39"/>
  <c r="S108" i="39"/>
  <c r="R108" i="39"/>
  <c r="Q108" i="39"/>
  <c r="P108" i="39"/>
  <c r="N108" i="39"/>
  <c r="M108" i="39"/>
  <c r="L108" i="39"/>
  <c r="K108" i="39"/>
  <c r="Z107" i="39"/>
  <c r="Y107" i="39"/>
  <c r="V107" i="39"/>
  <c r="U107" i="39"/>
  <c r="R107" i="39"/>
  <c r="Q107" i="39"/>
  <c r="P107" i="39"/>
  <c r="L107" i="39"/>
  <c r="K107" i="39"/>
  <c r="H107" i="39"/>
  <c r="G107" i="39"/>
  <c r="Z106" i="39"/>
  <c r="Y106" i="39"/>
  <c r="X106" i="39"/>
  <c r="W106" i="39"/>
  <c r="V106" i="39"/>
  <c r="U106" i="39"/>
  <c r="T106" i="39"/>
  <c r="S106" i="39"/>
  <c r="R106" i="39"/>
  <c r="Q106" i="39"/>
  <c r="P106" i="39"/>
  <c r="N106" i="39"/>
  <c r="M106" i="39"/>
  <c r="L106" i="39"/>
  <c r="K106" i="39"/>
  <c r="J106" i="39"/>
  <c r="I106" i="39"/>
  <c r="H106" i="39"/>
  <c r="G106" i="39"/>
  <c r="Z105" i="39"/>
  <c r="Y105" i="39"/>
  <c r="X105" i="39"/>
  <c r="W105" i="39"/>
  <c r="V105" i="39"/>
  <c r="U105" i="39"/>
  <c r="T105" i="39"/>
  <c r="S105" i="39"/>
  <c r="R105" i="39"/>
  <c r="Q105" i="39"/>
  <c r="P105" i="39"/>
  <c r="N105" i="39"/>
  <c r="M105" i="39"/>
  <c r="L105" i="39"/>
  <c r="K105" i="39"/>
  <c r="J105" i="39"/>
  <c r="I105" i="39"/>
  <c r="H105" i="39"/>
  <c r="G105" i="39"/>
  <c r="Z104" i="39"/>
  <c r="Y104" i="39"/>
  <c r="X104" i="39"/>
  <c r="W104" i="39"/>
  <c r="V104" i="39"/>
  <c r="U104" i="39"/>
  <c r="T104" i="39"/>
  <c r="S104" i="39"/>
  <c r="R104" i="39"/>
  <c r="Q104" i="39"/>
  <c r="P104" i="39"/>
  <c r="N104" i="39"/>
  <c r="M104" i="39"/>
  <c r="L104" i="39"/>
  <c r="K104" i="39"/>
  <c r="J104" i="39"/>
  <c r="I104" i="39"/>
  <c r="H104" i="39"/>
  <c r="G104" i="39"/>
  <c r="Z103" i="39"/>
  <c r="Z113" i="39" s="1"/>
  <c r="Y103" i="39"/>
  <c r="Y111" i="39" s="1"/>
  <c r="X103" i="39"/>
  <c r="X110" i="39" s="1"/>
  <c r="W103" i="39"/>
  <c r="W111" i="39" s="1"/>
  <c r="V103" i="39"/>
  <c r="V113" i="39" s="1"/>
  <c r="U103" i="39"/>
  <c r="U111" i="39" s="1"/>
  <c r="T103" i="39"/>
  <c r="T110" i="39" s="1"/>
  <c r="S103" i="39"/>
  <c r="R103" i="39"/>
  <c r="Q103" i="39"/>
  <c r="P103" i="39"/>
  <c r="N103" i="39"/>
  <c r="M103" i="39"/>
  <c r="L103" i="39"/>
  <c r="K103" i="39"/>
  <c r="J103" i="39"/>
  <c r="I103" i="39"/>
  <c r="H103" i="39"/>
  <c r="G103" i="39"/>
  <c r="Y102" i="39"/>
  <c r="U102" i="39"/>
  <c r="C102" i="39"/>
  <c r="Y101" i="39"/>
  <c r="U101" i="39"/>
  <c r="U99" i="39"/>
  <c r="Z98" i="39"/>
  <c r="Y98" i="39"/>
  <c r="V98" i="39"/>
  <c r="U98" i="39"/>
  <c r="T98" i="39"/>
  <c r="R98" i="39"/>
  <c r="Q98" i="39"/>
  <c r="P98" i="39"/>
  <c r="L98" i="39"/>
  <c r="K98" i="39"/>
  <c r="H98" i="39"/>
  <c r="G98" i="39"/>
  <c r="Z97" i="39"/>
  <c r="Y97" i="39"/>
  <c r="X97" i="39"/>
  <c r="W97" i="39"/>
  <c r="V97" i="39"/>
  <c r="U97" i="39"/>
  <c r="T97" i="39"/>
  <c r="S97" i="39"/>
  <c r="R97" i="39"/>
  <c r="Q97" i="39"/>
  <c r="P97" i="39"/>
  <c r="N97" i="39"/>
  <c r="M97" i="39"/>
  <c r="L97" i="39"/>
  <c r="K97" i="39"/>
  <c r="Z96" i="39"/>
  <c r="Y96" i="39"/>
  <c r="V96" i="39"/>
  <c r="U96" i="39"/>
  <c r="T96" i="39"/>
  <c r="R96" i="39"/>
  <c r="Q96" i="39"/>
  <c r="P96" i="39"/>
  <c r="L96" i="39"/>
  <c r="K96" i="39"/>
  <c r="H96" i="39"/>
  <c r="G96" i="39"/>
  <c r="Z95" i="39"/>
  <c r="Y95" i="39"/>
  <c r="X95" i="39"/>
  <c r="W95" i="39"/>
  <c r="V95" i="39"/>
  <c r="U95" i="39"/>
  <c r="T95" i="39"/>
  <c r="S95" i="39"/>
  <c r="R95" i="39"/>
  <c r="Q95" i="39"/>
  <c r="P95" i="39"/>
  <c r="N95" i="39"/>
  <c r="M95" i="39"/>
  <c r="L95" i="39"/>
  <c r="K95" i="39"/>
  <c r="J95" i="39"/>
  <c r="I95" i="39"/>
  <c r="H95" i="39"/>
  <c r="G95" i="39"/>
  <c r="Z94" i="39"/>
  <c r="Y94" i="39"/>
  <c r="X94" i="39"/>
  <c r="W94" i="39"/>
  <c r="V94" i="39"/>
  <c r="U94" i="39"/>
  <c r="T94" i="39"/>
  <c r="S94" i="39"/>
  <c r="R94" i="39"/>
  <c r="Q94" i="39"/>
  <c r="P94" i="39"/>
  <c r="N94" i="39"/>
  <c r="M94" i="39"/>
  <c r="L94" i="39"/>
  <c r="K94" i="39"/>
  <c r="J94" i="39"/>
  <c r="I94" i="39"/>
  <c r="H94" i="39"/>
  <c r="G94" i="39"/>
  <c r="Z93" i="39"/>
  <c r="Y93" i="39"/>
  <c r="X93" i="39"/>
  <c r="W93" i="39"/>
  <c r="V93" i="39"/>
  <c r="U93" i="39"/>
  <c r="T93" i="39"/>
  <c r="S93" i="39"/>
  <c r="R93" i="39"/>
  <c r="Q93" i="39"/>
  <c r="P93" i="39"/>
  <c r="N93" i="39"/>
  <c r="M93" i="39"/>
  <c r="L93" i="39"/>
  <c r="K93" i="39"/>
  <c r="J93" i="39"/>
  <c r="I93" i="39"/>
  <c r="H93" i="39"/>
  <c r="G93" i="39"/>
  <c r="Z92" i="39"/>
  <c r="Z99" i="39" s="1"/>
  <c r="Y92" i="39"/>
  <c r="Y100" i="39" s="1"/>
  <c r="X92" i="39"/>
  <c r="X102" i="39" s="1"/>
  <c r="W92" i="39"/>
  <c r="W100" i="39" s="1"/>
  <c r="V92" i="39"/>
  <c r="V99" i="39" s="1"/>
  <c r="U92" i="39"/>
  <c r="U100" i="39" s="1"/>
  <c r="T92" i="39"/>
  <c r="T102" i="39" s="1"/>
  <c r="S92" i="39"/>
  <c r="R92" i="39"/>
  <c r="Q92" i="39"/>
  <c r="P92" i="39"/>
  <c r="N92" i="39"/>
  <c r="M92" i="39"/>
  <c r="L92" i="39"/>
  <c r="K92" i="39"/>
  <c r="J92" i="39"/>
  <c r="I92" i="39"/>
  <c r="H92" i="39"/>
  <c r="G92" i="39"/>
  <c r="Y91" i="39"/>
  <c r="C91" i="39"/>
  <c r="U90" i="39"/>
  <c r="W88" i="39"/>
  <c r="U88" i="39"/>
  <c r="Z87" i="39"/>
  <c r="Y87" i="39"/>
  <c r="X87" i="39"/>
  <c r="V87" i="39"/>
  <c r="U87" i="39"/>
  <c r="R87" i="39"/>
  <c r="Q87" i="39"/>
  <c r="P87" i="39"/>
  <c r="L87" i="39"/>
  <c r="K87" i="39"/>
  <c r="H87" i="39"/>
  <c r="G87" i="39"/>
  <c r="Z86" i="39"/>
  <c r="Y86" i="39"/>
  <c r="X86" i="39"/>
  <c r="W86" i="39"/>
  <c r="V86" i="39"/>
  <c r="U86" i="39"/>
  <c r="T86" i="39"/>
  <c r="S86" i="39"/>
  <c r="R86" i="39"/>
  <c r="Q86" i="39"/>
  <c r="P86" i="39"/>
  <c r="N86" i="39"/>
  <c r="M86" i="39"/>
  <c r="L86" i="39"/>
  <c r="K86" i="39"/>
  <c r="Z85" i="39"/>
  <c r="Y85" i="39"/>
  <c r="X85" i="39"/>
  <c r="V85" i="39"/>
  <c r="U85" i="39"/>
  <c r="R85" i="39"/>
  <c r="Q85" i="39"/>
  <c r="P85" i="39"/>
  <c r="L85" i="39"/>
  <c r="K85" i="39"/>
  <c r="H85" i="39"/>
  <c r="G85" i="39"/>
  <c r="Z84" i="39"/>
  <c r="Y84" i="39"/>
  <c r="X84" i="39"/>
  <c r="W84" i="39"/>
  <c r="V84" i="39"/>
  <c r="U84" i="39"/>
  <c r="T84" i="39"/>
  <c r="S84" i="39"/>
  <c r="R84" i="39"/>
  <c r="Q84" i="39"/>
  <c r="P84" i="39"/>
  <c r="N84" i="39"/>
  <c r="M84" i="39"/>
  <c r="L84" i="39"/>
  <c r="K84" i="39"/>
  <c r="J84" i="39"/>
  <c r="I84" i="39"/>
  <c r="H84" i="39"/>
  <c r="G84" i="39"/>
  <c r="Z83" i="39"/>
  <c r="Y83" i="39"/>
  <c r="X83" i="39"/>
  <c r="W83" i="39"/>
  <c r="V83" i="39"/>
  <c r="U83" i="39"/>
  <c r="T83" i="39"/>
  <c r="S83" i="39"/>
  <c r="R83" i="39"/>
  <c r="Q83" i="39"/>
  <c r="P83" i="39"/>
  <c r="N83" i="39"/>
  <c r="M83" i="39"/>
  <c r="L83" i="39"/>
  <c r="K83" i="39"/>
  <c r="J83" i="39"/>
  <c r="I83" i="39"/>
  <c r="H83" i="39"/>
  <c r="G83" i="39"/>
  <c r="Z82" i="39"/>
  <c r="Y82" i="39"/>
  <c r="X82" i="39"/>
  <c r="W82" i="39"/>
  <c r="V82" i="39"/>
  <c r="U82" i="39"/>
  <c r="T82" i="39"/>
  <c r="S82" i="39"/>
  <c r="R82" i="39"/>
  <c r="Q82" i="39"/>
  <c r="P82" i="39"/>
  <c r="N82" i="39"/>
  <c r="M82" i="39"/>
  <c r="L82" i="39"/>
  <c r="K82" i="39"/>
  <c r="J82" i="39"/>
  <c r="I82" i="39"/>
  <c r="H82" i="39"/>
  <c r="G82" i="39"/>
  <c r="Z81" i="39"/>
  <c r="Z91" i="39" s="1"/>
  <c r="Y81" i="39"/>
  <c r="Y89" i="39" s="1"/>
  <c r="X81" i="39"/>
  <c r="X88" i="39" s="1"/>
  <c r="W81" i="39"/>
  <c r="W89" i="39" s="1"/>
  <c r="V81" i="39"/>
  <c r="V91" i="39" s="1"/>
  <c r="U81" i="39"/>
  <c r="U89" i="39" s="1"/>
  <c r="T81" i="39"/>
  <c r="T88" i="39" s="1"/>
  <c r="S81" i="39"/>
  <c r="R81" i="39"/>
  <c r="Q81" i="39"/>
  <c r="P81" i="39"/>
  <c r="N81" i="39"/>
  <c r="M81" i="39"/>
  <c r="L81" i="39"/>
  <c r="K81" i="39"/>
  <c r="J81" i="39"/>
  <c r="I81" i="39"/>
  <c r="H81" i="39"/>
  <c r="G81" i="39"/>
  <c r="C80" i="39"/>
  <c r="W79" i="39"/>
  <c r="W77" i="39"/>
  <c r="Z76" i="39"/>
  <c r="Y76" i="39"/>
  <c r="V76" i="39"/>
  <c r="U76" i="39"/>
  <c r="T76" i="39"/>
  <c r="R76" i="39"/>
  <c r="Q76" i="39"/>
  <c r="P76" i="39"/>
  <c r="L76" i="39"/>
  <c r="K76" i="39"/>
  <c r="H76" i="39"/>
  <c r="G76" i="39"/>
  <c r="Z75" i="39"/>
  <c r="Y75" i="39"/>
  <c r="X75" i="39"/>
  <c r="W75" i="39"/>
  <c r="V75" i="39"/>
  <c r="U75" i="39"/>
  <c r="T75" i="39"/>
  <c r="S75" i="39"/>
  <c r="R75" i="39"/>
  <c r="Q75" i="39"/>
  <c r="P75" i="39"/>
  <c r="N75" i="39"/>
  <c r="M75" i="39"/>
  <c r="L75" i="39"/>
  <c r="K75" i="39"/>
  <c r="Z74" i="39"/>
  <c r="Y74" i="39"/>
  <c r="V74" i="39"/>
  <c r="U74" i="39"/>
  <c r="T74" i="39"/>
  <c r="R74" i="39"/>
  <c r="Q74" i="39"/>
  <c r="P74" i="39"/>
  <c r="L74" i="39"/>
  <c r="K74" i="39"/>
  <c r="H74" i="39"/>
  <c r="G74" i="39"/>
  <c r="Z73" i="39"/>
  <c r="Y73" i="39"/>
  <c r="X73" i="39"/>
  <c r="W73" i="39"/>
  <c r="V73" i="39"/>
  <c r="U73" i="39"/>
  <c r="T73" i="39"/>
  <c r="S73" i="39"/>
  <c r="R73" i="39"/>
  <c r="Q73" i="39"/>
  <c r="P73" i="39"/>
  <c r="N73" i="39"/>
  <c r="M73" i="39"/>
  <c r="L73" i="39"/>
  <c r="K73" i="39"/>
  <c r="J73" i="39"/>
  <c r="I73" i="39"/>
  <c r="H73" i="39"/>
  <c r="G73" i="39"/>
  <c r="Z72" i="39"/>
  <c r="Y72" i="39"/>
  <c r="X72" i="39"/>
  <c r="W72" i="39"/>
  <c r="V72" i="39"/>
  <c r="U72" i="39"/>
  <c r="T72" i="39"/>
  <c r="S72" i="39"/>
  <c r="R72" i="39"/>
  <c r="Q72" i="39"/>
  <c r="P72" i="39"/>
  <c r="N72" i="39"/>
  <c r="M72" i="39"/>
  <c r="L72" i="39"/>
  <c r="K72" i="39"/>
  <c r="J72" i="39"/>
  <c r="I72" i="39"/>
  <c r="H72" i="39"/>
  <c r="G72" i="39"/>
  <c r="Z71" i="39"/>
  <c r="Y71" i="39"/>
  <c r="X71" i="39"/>
  <c r="W71" i="39"/>
  <c r="V71" i="39"/>
  <c r="U71" i="39"/>
  <c r="T71" i="39"/>
  <c r="S71" i="39"/>
  <c r="R71" i="39"/>
  <c r="Q71" i="39"/>
  <c r="P71" i="39"/>
  <c r="N71" i="39"/>
  <c r="M71" i="39"/>
  <c r="L71" i="39"/>
  <c r="K71" i="39"/>
  <c r="J71" i="39"/>
  <c r="I71" i="39"/>
  <c r="H71" i="39"/>
  <c r="G71" i="39"/>
  <c r="Z70" i="39"/>
  <c r="Z77" i="39" s="1"/>
  <c r="Y70" i="39"/>
  <c r="Y78" i="39" s="1"/>
  <c r="X70" i="39"/>
  <c r="X80" i="39" s="1"/>
  <c r="W70" i="39"/>
  <c r="W78" i="39" s="1"/>
  <c r="V70" i="39"/>
  <c r="V77" i="39" s="1"/>
  <c r="U70" i="39"/>
  <c r="U78" i="39" s="1"/>
  <c r="T70" i="39"/>
  <c r="T80" i="39" s="1"/>
  <c r="S70" i="39"/>
  <c r="R70" i="39"/>
  <c r="Q70" i="39"/>
  <c r="P70" i="39"/>
  <c r="N70" i="39"/>
  <c r="M70" i="39"/>
  <c r="L70" i="39"/>
  <c r="K70" i="39"/>
  <c r="J70" i="39"/>
  <c r="I70" i="39"/>
  <c r="H70" i="39"/>
  <c r="G70" i="39"/>
  <c r="U69" i="39"/>
  <c r="C69" i="39"/>
  <c r="Y68" i="39"/>
  <c r="W68" i="39"/>
  <c r="Z65" i="39"/>
  <c r="Y65" i="39"/>
  <c r="X65" i="39"/>
  <c r="V65" i="39"/>
  <c r="U65" i="39"/>
  <c r="T65" i="39"/>
  <c r="R65" i="39"/>
  <c r="Q65" i="39"/>
  <c r="P65" i="39"/>
  <c r="L65" i="39"/>
  <c r="K65" i="39"/>
  <c r="H65" i="39"/>
  <c r="G65" i="39"/>
  <c r="Z64" i="39"/>
  <c r="Y64" i="39"/>
  <c r="X64" i="39"/>
  <c r="W64" i="39"/>
  <c r="V64" i="39"/>
  <c r="U64" i="39"/>
  <c r="T64" i="39"/>
  <c r="S64" i="39"/>
  <c r="R64" i="39"/>
  <c r="Q64" i="39"/>
  <c r="P64" i="39"/>
  <c r="N64" i="39"/>
  <c r="M64" i="39"/>
  <c r="L64" i="39"/>
  <c r="K64" i="39"/>
  <c r="Z63" i="39"/>
  <c r="Y63" i="39"/>
  <c r="X63" i="39"/>
  <c r="V63" i="39"/>
  <c r="U63" i="39"/>
  <c r="T63" i="39"/>
  <c r="R63" i="39"/>
  <c r="Q63" i="39"/>
  <c r="P63" i="39"/>
  <c r="L63" i="39"/>
  <c r="K63" i="39"/>
  <c r="H63" i="39"/>
  <c r="G63" i="39"/>
  <c r="Z62" i="39"/>
  <c r="Y62" i="39"/>
  <c r="X62" i="39"/>
  <c r="W62" i="39"/>
  <c r="V62" i="39"/>
  <c r="U62" i="39"/>
  <c r="T62" i="39"/>
  <c r="S62" i="39"/>
  <c r="R62" i="39"/>
  <c r="Q62" i="39"/>
  <c r="P62" i="39"/>
  <c r="N62" i="39"/>
  <c r="M62" i="39"/>
  <c r="L62" i="39"/>
  <c r="K62" i="39"/>
  <c r="J62" i="39"/>
  <c r="I62" i="39"/>
  <c r="H62" i="39"/>
  <c r="G62" i="39"/>
  <c r="Z61" i="39"/>
  <c r="Y61" i="39"/>
  <c r="X61" i="39"/>
  <c r="W61" i="39"/>
  <c r="V61" i="39"/>
  <c r="U61" i="39"/>
  <c r="T61" i="39"/>
  <c r="S61" i="39"/>
  <c r="R61" i="39"/>
  <c r="Q61" i="39"/>
  <c r="P61" i="39"/>
  <c r="N61" i="39"/>
  <c r="M61" i="39"/>
  <c r="L61" i="39"/>
  <c r="K61" i="39"/>
  <c r="J61" i="39"/>
  <c r="I61" i="39"/>
  <c r="H61" i="39"/>
  <c r="G61" i="39"/>
  <c r="Z60" i="39"/>
  <c r="Y60" i="39"/>
  <c r="X60" i="39"/>
  <c r="W60" i="39"/>
  <c r="V60" i="39"/>
  <c r="U60" i="39"/>
  <c r="T60" i="39"/>
  <c r="S60" i="39"/>
  <c r="R60" i="39"/>
  <c r="Q60" i="39"/>
  <c r="P60" i="39"/>
  <c r="N60" i="39"/>
  <c r="M60" i="39"/>
  <c r="L60" i="39"/>
  <c r="K60" i="39"/>
  <c r="J60" i="39"/>
  <c r="I60" i="39"/>
  <c r="H60" i="39"/>
  <c r="G60" i="39"/>
  <c r="Z59" i="39"/>
  <c r="Z69" i="39" s="1"/>
  <c r="Y59" i="39"/>
  <c r="Y67" i="39" s="1"/>
  <c r="X59" i="39"/>
  <c r="X66" i="39" s="1"/>
  <c r="W59" i="39"/>
  <c r="W67" i="39" s="1"/>
  <c r="V59" i="39"/>
  <c r="V69" i="39" s="1"/>
  <c r="U59" i="39"/>
  <c r="U67" i="39" s="1"/>
  <c r="T59" i="39"/>
  <c r="T66" i="39" s="1"/>
  <c r="S59" i="39"/>
  <c r="R59" i="39"/>
  <c r="Q59" i="39"/>
  <c r="P59" i="39"/>
  <c r="N59" i="39"/>
  <c r="M59" i="39"/>
  <c r="L59" i="39"/>
  <c r="K59" i="39"/>
  <c r="J59" i="39"/>
  <c r="I59" i="39"/>
  <c r="H59" i="39"/>
  <c r="G59" i="39"/>
  <c r="Y58" i="39"/>
  <c r="U58" i="39"/>
  <c r="C58" i="39"/>
  <c r="Y57" i="39"/>
  <c r="U57" i="39"/>
  <c r="U55" i="39"/>
  <c r="Z54" i="39"/>
  <c r="Y54" i="39"/>
  <c r="X54" i="39"/>
  <c r="V54" i="39"/>
  <c r="U54" i="39"/>
  <c r="R54" i="39"/>
  <c r="Q54" i="39"/>
  <c r="P54" i="39"/>
  <c r="L54" i="39"/>
  <c r="K54" i="39"/>
  <c r="H54" i="39"/>
  <c r="G54" i="39"/>
  <c r="Z53" i="39"/>
  <c r="Y53" i="39"/>
  <c r="X53" i="39"/>
  <c r="W53" i="39"/>
  <c r="V53" i="39"/>
  <c r="U53" i="39"/>
  <c r="T53" i="39"/>
  <c r="S53" i="39"/>
  <c r="R53" i="39"/>
  <c r="Q53" i="39"/>
  <c r="P53" i="39"/>
  <c r="N53" i="39"/>
  <c r="M53" i="39"/>
  <c r="L53" i="39"/>
  <c r="K53" i="39"/>
  <c r="Z52" i="39"/>
  <c r="Y52" i="39"/>
  <c r="X52" i="39"/>
  <c r="V52" i="39"/>
  <c r="U52" i="39"/>
  <c r="R52" i="39"/>
  <c r="Q52" i="39"/>
  <c r="P52" i="39"/>
  <c r="L52" i="39"/>
  <c r="K52" i="39"/>
  <c r="H52" i="39"/>
  <c r="G52" i="39"/>
  <c r="Z51" i="39"/>
  <c r="Y51" i="39"/>
  <c r="X51" i="39"/>
  <c r="W51" i="39"/>
  <c r="V51" i="39"/>
  <c r="U51" i="39"/>
  <c r="T51" i="39"/>
  <c r="S51" i="39"/>
  <c r="R51" i="39"/>
  <c r="Q51" i="39"/>
  <c r="P51" i="39"/>
  <c r="N51" i="39"/>
  <c r="M51" i="39"/>
  <c r="L51" i="39"/>
  <c r="K51" i="39"/>
  <c r="J51" i="39"/>
  <c r="I51" i="39"/>
  <c r="H51" i="39"/>
  <c r="G51" i="39"/>
  <c r="Z50" i="39"/>
  <c r="Y50" i="39"/>
  <c r="X50" i="39"/>
  <c r="W50" i="39"/>
  <c r="V50" i="39"/>
  <c r="U50" i="39"/>
  <c r="T50" i="39"/>
  <c r="S50" i="39"/>
  <c r="R50" i="39"/>
  <c r="Q50" i="39"/>
  <c r="P50" i="39"/>
  <c r="N50" i="39"/>
  <c r="M50" i="39"/>
  <c r="L50" i="39"/>
  <c r="K50" i="39"/>
  <c r="J50" i="39"/>
  <c r="I50" i="39"/>
  <c r="H50" i="39"/>
  <c r="G50" i="39"/>
  <c r="Z49" i="39"/>
  <c r="Y49" i="39"/>
  <c r="X49" i="39"/>
  <c r="W49" i="39"/>
  <c r="V49" i="39"/>
  <c r="U49" i="39"/>
  <c r="T49" i="39"/>
  <c r="S49" i="39"/>
  <c r="R49" i="39"/>
  <c r="Q49" i="39"/>
  <c r="P49" i="39"/>
  <c r="N49" i="39"/>
  <c r="M49" i="39"/>
  <c r="L49" i="39"/>
  <c r="K49" i="39"/>
  <c r="J49" i="39"/>
  <c r="I49" i="39"/>
  <c r="H49" i="39"/>
  <c r="G49" i="39"/>
  <c r="Z48" i="39"/>
  <c r="Z55" i="39" s="1"/>
  <c r="Y48" i="39"/>
  <c r="Y56" i="39" s="1"/>
  <c r="X48" i="39"/>
  <c r="X58" i="39" s="1"/>
  <c r="W48" i="39"/>
  <c r="W56" i="39" s="1"/>
  <c r="V48" i="39"/>
  <c r="V55" i="39" s="1"/>
  <c r="U48" i="39"/>
  <c r="U56" i="39" s="1"/>
  <c r="T48" i="39"/>
  <c r="T58" i="39" s="1"/>
  <c r="S48" i="39"/>
  <c r="R48" i="39"/>
  <c r="Q48" i="39"/>
  <c r="P48" i="39"/>
  <c r="N48" i="39"/>
  <c r="M48" i="39"/>
  <c r="L48" i="39"/>
  <c r="K48" i="39"/>
  <c r="J48" i="39"/>
  <c r="I48" i="39"/>
  <c r="H48" i="39"/>
  <c r="G48" i="39"/>
  <c r="Y47" i="39"/>
  <c r="C47" i="39"/>
  <c r="U46" i="39"/>
  <c r="W44" i="39"/>
  <c r="U44" i="39"/>
  <c r="Z43" i="39"/>
  <c r="Y43" i="39"/>
  <c r="V43" i="39"/>
  <c r="U43" i="39"/>
  <c r="T43" i="39"/>
  <c r="R43" i="39"/>
  <c r="Q43" i="39"/>
  <c r="P43" i="39"/>
  <c r="L43" i="39"/>
  <c r="K43" i="39"/>
  <c r="H43" i="39"/>
  <c r="G43" i="39"/>
  <c r="Z42" i="39"/>
  <c r="Y42" i="39"/>
  <c r="X42" i="39"/>
  <c r="W42" i="39"/>
  <c r="V42" i="39"/>
  <c r="U42" i="39"/>
  <c r="T42" i="39"/>
  <c r="S42" i="39"/>
  <c r="R42" i="39"/>
  <c r="Q42" i="39"/>
  <c r="P42" i="39"/>
  <c r="N42" i="39"/>
  <c r="M42" i="39"/>
  <c r="L42" i="39"/>
  <c r="K42" i="39"/>
  <c r="Z41" i="39"/>
  <c r="Y41" i="39"/>
  <c r="V41" i="39"/>
  <c r="U41" i="39"/>
  <c r="T41" i="39"/>
  <c r="R41" i="39"/>
  <c r="Q41" i="39"/>
  <c r="P41" i="39"/>
  <c r="L41" i="39"/>
  <c r="K41" i="39"/>
  <c r="H41" i="39"/>
  <c r="G41" i="39"/>
  <c r="Z40" i="39"/>
  <c r="Y40" i="39"/>
  <c r="X40" i="39"/>
  <c r="W40" i="39"/>
  <c r="V40" i="39"/>
  <c r="U40" i="39"/>
  <c r="T40" i="39"/>
  <c r="S40" i="39"/>
  <c r="R40" i="39"/>
  <c r="Q40" i="39"/>
  <c r="P40" i="39"/>
  <c r="N40" i="39"/>
  <c r="M40" i="39"/>
  <c r="L40" i="39"/>
  <c r="K40" i="39"/>
  <c r="J40" i="39"/>
  <c r="I40" i="39"/>
  <c r="H40" i="39"/>
  <c r="G40" i="39"/>
  <c r="Z39" i="39"/>
  <c r="Y39" i="39"/>
  <c r="X39" i="39"/>
  <c r="W39" i="39"/>
  <c r="V39" i="39"/>
  <c r="U39" i="39"/>
  <c r="T39" i="39"/>
  <c r="S39" i="39"/>
  <c r="R39" i="39"/>
  <c r="Q39" i="39"/>
  <c r="P39" i="39"/>
  <c r="N39" i="39"/>
  <c r="M39" i="39"/>
  <c r="L39" i="39"/>
  <c r="K39" i="39"/>
  <c r="J39" i="39"/>
  <c r="I39" i="39"/>
  <c r="H39" i="39"/>
  <c r="G39" i="39"/>
  <c r="Z38" i="39"/>
  <c r="Y38" i="39"/>
  <c r="X38" i="39"/>
  <c r="W38" i="39"/>
  <c r="V38" i="39"/>
  <c r="U38" i="39"/>
  <c r="T38" i="39"/>
  <c r="S38" i="39"/>
  <c r="R38" i="39"/>
  <c r="Q38" i="39"/>
  <c r="P38" i="39"/>
  <c r="N38" i="39"/>
  <c r="M38" i="39"/>
  <c r="L38" i="39"/>
  <c r="K38" i="39"/>
  <c r="J38" i="39"/>
  <c r="I38" i="39"/>
  <c r="H38" i="39"/>
  <c r="G38" i="39"/>
  <c r="Z37" i="39"/>
  <c r="Z47" i="39" s="1"/>
  <c r="Y37" i="39"/>
  <c r="Y45" i="39" s="1"/>
  <c r="X37" i="39"/>
  <c r="X44" i="39" s="1"/>
  <c r="W37" i="39"/>
  <c r="W45" i="39" s="1"/>
  <c r="V37" i="39"/>
  <c r="V47" i="39" s="1"/>
  <c r="U37" i="39"/>
  <c r="U45" i="39" s="1"/>
  <c r="T37" i="39"/>
  <c r="T44" i="39" s="1"/>
  <c r="S37" i="39"/>
  <c r="R37" i="39"/>
  <c r="Q37" i="39"/>
  <c r="P37" i="39"/>
  <c r="N37" i="39"/>
  <c r="M37" i="39"/>
  <c r="L37" i="39"/>
  <c r="K37" i="39"/>
  <c r="J37" i="39"/>
  <c r="I37" i="39"/>
  <c r="H37" i="39"/>
  <c r="G37" i="39"/>
  <c r="C36" i="39"/>
  <c r="W35" i="39"/>
  <c r="W33" i="39"/>
  <c r="Z32" i="39"/>
  <c r="Y32" i="39"/>
  <c r="V32" i="39"/>
  <c r="U32" i="39"/>
  <c r="R32" i="39"/>
  <c r="Q32" i="39"/>
  <c r="P32" i="39"/>
  <c r="L32" i="39"/>
  <c r="K32" i="39"/>
  <c r="H32" i="39"/>
  <c r="G32" i="39"/>
  <c r="Z31" i="39"/>
  <c r="Y31" i="39"/>
  <c r="X31" i="39"/>
  <c r="W31" i="39"/>
  <c r="V31" i="39"/>
  <c r="U31" i="39"/>
  <c r="T31" i="39"/>
  <c r="S31" i="39"/>
  <c r="R31" i="39"/>
  <c r="Q31" i="39"/>
  <c r="P31" i="39"/>
  <c r="N31" i="39"/>
  <c r="M31" i="39"/>
  <c r="L31" i="39"/>
  <c r="K31" i="39"/>
  <c r="Z30" i="39"/>
  <c r="Y30" i="39"/>
  <c r="V30" i="39"/>
  <c r="U30" i="39"/>
  <c r="R30" i="39"/>
  <c r="Q30" i="39"/>
  <c r="P30" i="39"/>
  <c r="L30" i="39"/>
  <c r="K30" i="39"/>
  <c r="H30" i="39"/>
  <c r="G30" i="39"/>
  <c r="Z29" i="39"/>
  <c r="Y29" i="39"/>
  <c r="X29" i="39"/>
  <c r="W29" i="39"/>
  <c r="V29" i="39"/>
  <c r="U29" i="39"/>
  <c r="T29" i="39"/>
  <c r="S29" i="39"/>
  <c r="R29" i="39"/>
  <c r="Q29" i="39"/>
  <c r="P29" i="39"/>
  <c r="N29" i="39"/>
  <c r="M29" i="39"/>
  <c r="L29" i="39"/>
  <c r="K29" i="39"/>
  <c r="J29" i="39"/>
  <c r="I29" i="39"/>
  <c r="H29" i="39"/>
  <c r="G29" i="39"/>
  <c r="Z28" i="39"/>
  <c r="Y28" i="39"/>
  <c r="X28" i="39"/>
  <c r="W28" i="39"/>
  <c r="V28" i="39"/>
  <c r="U28" i="39"/>
  <c r="T28" i="39"/>
  <c r="S28" i="39"/>
  <c r="R28" i="39"/>
  <c r="Q28" i="39"/>
  <c r="P28" i="39"/>
  <c r="N28" i="39"/>
  <c r="M28" i="39"/>
  <c r="L28" i="39"/>
  <c r="K28" i="39"/>
  <c r="J28" i="39"/>
  <c r="I28" i="39"/>
  <c r="H28" i="39"/>
  <c r="G28" i="39"/>
  <c r="Z27" i="39"/>
  <c r="Y27" i="39"/>
  <c r="X27" i="39"/>
  <c r="W27" i="39"/>
  <c r="V27" i="39"/>
  <c r="U27" i="39"/>
  <c r="T27" i="39"/>
  <c r="S27" i="39"/>
  <c r="R27" i="39"/>
  <c r="Q27" i="39"/>
  <c r="P27" i="39"/>
  <c r="N27" i="39"/>
  <c r="M27" i="39"/>
  <c r="L27" i="39"/>
  <c r="K27" i="39"/>
  <c r="J27" i="39"/>
  <c r="I27" i="39"/>
  <c r="H27" i="39"/>
  <c r="G27" i="39"/>
  <c r="Z26" i="39"/>
  <c r="Z33" i="39" s="1"/>
  <c r="Y26" i="39"/>
  <c r="Y34" i="39" s="1"/>
  <c r="X26" i="39"/>
  <c r="X36" i="39" s="1"/>
  <c r="W26" i="39"/>
  <c r="W34" i="39" s="1"/>
  <c r="V26" i="39"/>
  <c r="V33" i="39" s="1"/>
  <c r="U26" i="39"/>
  <c r="U34" i="39" s="1"/>
  <c r="T26" i="39"/>
  <c r="T36" i="39" s="1"/>
  <c r="S26" i="39"/>
  <c r="R26" i="39"/>
  <c r="Q26" i="39"/>
  <c r="P26" i="39"/>
  <c r="N26" i="39"/>
  <c r="M26" i="39"/>
  <c r="L26" i="39"/>
  <c r="K26" i="39"/>
  <c r="J26" i="39"/>
  <c r="I26" i="39"/>
  <c r="H26" i="39"/>
  <c r="G26" i="39"/>
  <c r="U25" i="39"/>
  <c r="U179" i="39" s="1"/>
  <c r="C25" i="39"/>
  <c r="Y24" i="39"/>
  <c r="Y178" i="39" s="1"/>
  <c r="W24" i="39"/>
  <c r="W178" i="39" s="1"/>
  <c r="Z21" i="39"/>
  <c r="Z175" i="39" s="1"/>
  <c r="Y21" i="39"/>
  <c r="Y175" i="39" s="1"/>
  <c r="V21" i="39"/>
  <c r="V175" i="39" s="1"/>
  <c r="U21" i="39"/>
  <c r="U175" i="39" s="1"/>
  <c r="T21" i="39"/>
  <c r="T175" i="39" s="1"/>
  <c r="R21" i="39"/>
  <c r="Q21" i="39"/>
  <c r="P21" i="39"/>
  <c r="L21" i="39"/>
  <c r="K21" i="39"/>
  <c r="H21" i="39"/>
  <c r="G21" i="39"/>
  <c r="Z20" i="39"/>
  <c r="Z174" i="39" s="1"/>
  <c r="Y20" i="39"/>
  <c r="Y174" i="39" s="1"/>
  <c r="X20" i="39"/>
  <c r="X174" i="39" s="1"/>
  <c r="W20" i="39"/>
  <c r="W174" i="39" s="1"/>
  <c r="V20" i="39"/>
  <c r="V174" i="39" s="1"/>
  <c r="U20" i="39"/>
  <c r="U174" i="39" s="1"/>
  <c r="T20" i="39"/>
  <c r="T174" i="39" s="1"/>
  <c r="S20" i="39"/>
  <c r="S174" i="39" s="1"/>
  <c r="I32" i="45" s="1"/>
  <c r="AJ32" i="45" s="1"/>
  <c r="R20" i="39"/>
  <c r="Q20" i="39"/>
  <c r="P20" i="39"/>
  <c r="N20" i="39"/>
  <c r="M20" i="39"/>
  <c r="L20" i="39"/>
  <c r="K20" i="39"/>
  <c r="Z19" i="39"/>
  <c r="Z173" i="39" s="1"/>
  <c r="Y19" i="39"/>
  <c r="Y173" i="39" s="1"/>
  <c r="V19" i="39"/>
  <c r="V173" i="39" s="1"/>
  <c r="U19" i="39"/>
  <c r="U173" i="39" s="1"/>
  <c r="T19" i="39"/>
  <c r="T173" i="39" s="1"/>
  <c r="R19" i="39"/>
  <c r="Q19" i="39"/>
  <c r="P19" i="39"/>
  <c r="L19" i="39"/>
  <c r="K19" i="39"/>
  <c r="H19" i="39"/>
  <c r="G19" i="39"/>
  <c r="Z18" i="39"/>
  <c r="Z172" i="39" s="1"/>
  <c r="Y18" i="39"/>
  <c r="Y172" i="39" s="1"/>
  <c r="X18" i="39"/>
  <c r="X172" i="39" s="1"/>
  <c r="W18" i="39"/>
  <c r="W172" i="39" s="1"/>
  <c r="V18" i="39"/>
  <c r="V172" i="39" s="1"/>
  <c r="U18" i="39"/>
  <c r="U172" i="39" s="1"/>
  <c r="T18" i="39"/>
  <c r="T172" i="39" s="1"/>
  <c r="S18" i="39"/>
  <c r="R18" i="39"/>
  <c r="Q18" i="39"/>
  <c r="P18" i="39"/>
  <c r="N18" i="39"/>
  <c r="M18" i="39"/>
  <c r="M172" i="39" s="1"/>
  <c r="E30" i="45" s="1"/>
  <c r="L18" i="39"/>
  <c r="K18" i="39"/>
  <c r="J18" i="39"/>
  <c r="I18" i="39"/>
  <c r="I172" i="39" s="1"/>
  <c r="H18" i="39"/>
  <c r="G18" i="39"/>
  <c r="Z17" i="39"/>
  <c r="Z171" i="39" s="1"/>
  <c r="Y17" i="39"/>
  <c r="Y171" i="39" s="1"/>
  <c r="X17" i="39"/>
  <c r="X171" i="39" s="1"/>
  <c r="W17" i="39"/>
  <c r="W171" i="39" s="1"/>
  <c r="V17" i="39"/>
  <c r="V171" i="39" s="1"/>
  <c r="U17" i="39"/>
  <c r="U171" i="39" s="1"/>
  <c r="T17" i="39"/>
  <c r="T171" i="39" s="1"/>
  <c r="S17" i="39"/>
  <c r="R17" i="39"/>
  <c r="Q17" i="39"/>
  <c r="P17" i="39"/>
  <c r="N17" i="39"/>
  <c r="N171" i="39" s="1"/>
  <c r="F29" i="45" s="1"/>
  <c r="M17" i="39"/>
  <c r="L17" i="39"/>
  <c r="K17" i="39"/>
  <c r="J17" i="39"/>
  <c r="J171" i="39" s="1"/>
  <c r="I17" i="39"/>
  <c r="H17" i="39"/>
  <c r="G17" i="39"/>
  <c r="Z16" i="39"/>
  <c r="Z170" i="39" s="1"/>
  <c r="Y16" i="39"/>
  <c r="Y170" i="39" s="1"/>
  <c r="X16" i="39"/>
  <c r="X170" i="39" s="1"/>
  <c r="W16" i="39"/>
  <c r="W170" i="39" s="1"/>
  <c r="V16" i="39"/>
  <c r="V170" i="39" s="1"/>
  <c r="U16" i="39"/>
  <c r="U170" i="39" s="1"/>
  <c r="T16" i="39"/>
  <c r="T170" i="39" s="1"/>
  <c r="S16" i="39"/>
  <c r="R16" i="39"/>
  <c r="Q16" i="39"/>
  <c r="P16" i="39"/>
  <c r="N16" i="39"/>
  <c r="M16" i="39"/>
  <c r="L16" i="39"/>
  <c r="K16" i="39"/>
  <c r="J16" i="39"/>
  <c r="I16" i="39"/>
  <c r="H16" i="39"/>
  <c r="G16" i="39"/>
  <c r="Z15" i="39"/>
  <c r="Z25" i="39" s="1"/>
  <c r="Z179" i="39" s="1"/>
  <c r="Y15" i="39"/>
  <c r="Y169" i="39" s="1"/>
  <c r="X15" i="39"/>
  <c r="X22" i="39" s="1"/>
  <c r="X176" i="39" s="1"/>
  <c r="W15" i="39"/>
  <c r="W169" i="39" s="1"/>
  <c r="V15" i="39"/>
  <c r="V25" i="39" s="1"/>
  <c r="V179" i="39" s="1"/>
  <c r="U15" i="39"/>
  <c r="U169" i="39" s="1"/>
  <c r="T15" i="39"/>
  <c r="T22" i="39" s="1"/>
  <c r="T176" i="39" s="1"/>
  <c r="S15" i="39"/>
  <c r="R15" i="39"/>
  <c r="Q15" i="39"/>
  <c r="P15" i="39"/>
  <c r="N15" i="39"/>
  <c r="M15" i="39"/>
  <c r="L15" i="39"/>
  <c r="K15" i="39"/>
  <c r="J15" i="39"/>
  <c r="I15" i="39"/>
  <c r="H15" i="39"/>
  <c r="G15" i="39"/>
  <c r="J96" i="45"/>
  <c r="I96" i="45"/>
  <c r="L96" i="45" s="1"/>
  <c r="K95" i="45"/>
  <c r="J95" i="45"/>
  <c r="I95" i="45"/>
  <c r="F95" i="45"/>
  <c r="E95" i="45"/>
  <c r="K94" i="45"/>
  <c r="J94" i="45"/>
  <c r="I94" i="45"/>
  <c r="J93" i="45"/>
  <c r="I93" i="45"/>
  <c r="L93" i="45" s="1"/>
  <c r="K92" i="45"/>
  <c r="J92" i="45"/>
  <c r="I92" i="45"/>
  <c r="G92" i="45"/>
  <c r="F92" i="45"/>
  <c r="E92" i="45"/>
  <c r="K91" i="45"/>
  <c r="J91" i="45"/>
  <c r="I91" i="45"/>
  <c r="J90" i="45"/>
  <c r="I90" i="45"/>
  <c r="L90" i="45" s="1"/>
  <c r="J89" i="45"/>
  <c r="I89" i="45"/>
  <c r="L89" i="45" s="1"/>
  <c r="J88" i="45"/>
  <c r="I88" i="45"/>
  <c r="J87" i="45"/>
  <c r="I87" i="45"/>
  <c r="L87" i="45" s="1"/>
  <c r="K86" i="45"/>
  <c r="J86" i="45"/>
  <c r="I86" i="45"/>
  <c r="F62" i="45"/>
  <c r="M61" i="45"/>
  <c r="O48" i="45"/>
  <c r="U46" i="45"/>
  <c r="O46" i="45"/>
  <c r="N46" i="45"/>
  <c r="M46" i="45"/>
  <c r="L46" i="45"/>
  <c r="F46" i="45"/>
  <c r="E46" i="45"/>
  <c r="D46" i="45"/>
  <c r="C46" i="45"/>
  <c r="X45" i="45"/>
  <c r="O45" i="45"/>
  <c r="N45" i="45"/>
  <c r="M45" i="45"/>
  <c r="L45" i="45"/>
  <c r="F45" i="45"/>
  <c r="E45" i="45"/>
  <c r="D45" i="45"/>
  <c r="C45" i="45"/>
  <c r="X14" i="45"/>
  <c r="V14" i="45"/>
  <c r="U14" i="45"/>
  <c r="O14" i="45"/>
  <c r="N14" i="45"/>
  <c r="M14" i="45"/>
  <c r="L14" i="45"/>
  <c r="F14" i="45"/>
  <c r="E14" i="45"/>
  <c r="D14" i="45"/>
  <c r="C14" i="45"/>
  <c r="X13" i="45"/>
  <c r="U13" i="45"/>
  <c r="O13" i="45"/>
  <c r="N13" i="45"/>
  <c r="M13" i="45"/>
  <c r="L13" i="45"/>
  <c r="F13" i="45"/>
  <c r="E13" i="45"/>
  <c r="D13" i="45"/>
  <c r="C13" i="45"/>
  <c r="S44" i="49" l="1"/>
  <c r="S172" i="53"/>
  <c r="R62" i="45" s="1"/>
  <c r="S121" i="53"/>
  <c r="S172" i="55"/>
  <c r="I16" i="45" s="1"/>
  <c r="AJ16" i="45" s="1"/>
  <c r="S172" i="49"/>
  <c r="R30" i="45" s="1"/>
  <c r="S88" i="49"/>
  <c r="S172" i="57"/>
  <c r="R16" i="45" s="1"/>
  <c r="S172" i="56"/>
  <c r="I48" i="45" s="1"/>
  <c r="AJ48" i="45" s="1"/>
  <c r="S172" i="51"/>
  <c r="I62" i="45" s="1"/>
  <c r="S172" i="39"/>
  <c r="I30" i="45" s="1"/>
  <c r="S33" i="51"/>
  <c r="S44" i="51"/>
  <c r="S66" i="49"/>
  <c r="S170" i="53"/>
  <c r="R60" i="45" s="1"/>
  <c r="S170" i="39"/>
  <c r="I28" i="45" s="1"/>
  <c r="AJ28" i="45" s="1"/>
  <c r="S170" i="51"/>
  <c r="I60" i="45" s="1"/>
  <c r="AJ60" i="45" s="1"/>
  <c r="S170" i="49"/>
  <c r="R28" i="45" s="1"/>
  <c r="S110" i="53"/>
  <c r="S77" i="39"/>
  <c r="S78" i="39" s="1"/>
  <c r="S79" i="39" s="1"/>
  <c r="S45" i="49"/>
  <c r="S46" i="49" s="1"/>
  <c r="S47" i="49" s="1"/>
  <c r="S121" i="49"/>
  <c r="S122" i="49" s="1"/>
  <c r="S154" i="49"/>
  <c r="S155" i="49" s="1"/>
  <c r="S77" i="53"/>
  <c r="S78" i="53" s="1"/>
  <c r="S169" i="48"/>
  <c r="AA27" i="45" s="1"/>
  <c r="S169" i="39"/>
  <c r="I27" i="45" s="1"/>
  <c r="AJ27" i="45" s="1"/>
  <c r="S22" i="39"/>
  <c r="S121" i="39"/>
  <c r="S122" i="39" s="1"/>
  <c r="S123" i="39" s="1"/>
  <c r="S77" i="51"/>
  <c r="S78" i="51" s="1"/>
  <c r="S33" i="52"/>
  <c r="S122" i="53"/>
  <c r="S143" i="53"/>
  <c r="S66" i="39"/>
  <c r="S67" i="39" s="1"/>
  <c r="S68" i="39" s="1"/>
  <c r="S110" i="39"/>
  <c r="S111" i="39" s="1"/>
  <c r="S155" i="39"/>
  <c r="S165" i="39"/>
  <c r="S166" i="39" s="1"/>
  <c r="S167" i="39" s="1"/>
  <c r="S169" i="49"/>
  <c r="R27" i="45" s="1"/>
  <c r="S132" i="49"/>
  <c r="S165" i="49"/>
  <c r="S166" i="49" s="1"/>
  <c r="S167" i="49" s="1"/>
  <c r="S34" i="53"/>
  <c r="S66" i="53"/>
  <c r="S67" i="53" s="1"/>
  <c r="S68" i="53" s="1"/>
  <c r="S172" i="52"/>
  <c r="AA62" i="45" s="1"/>
  <c r="AJ62" i="45" s="1"/>
  <c r="S172" i="48"/>
  <c r="AA30" i="45" s="1"/>
  <c r="AJ30" i="45" s="1"/>
  <c r="S171" i="51"/>
  <c r="I61" i="45" s="1"/>
  <c r="S171" i="52"/>
  <c r="AA61" i="45" s="1"/>
  <c r="J43" i="49"/>
  <c r="J21" i="49"/>
  <c r="J164" i="48"/>
  <c r="J76" i="48"/>
  <c r="J129" i="51"/>
  <c r="N107" i="51"/>
  <c r="N43" i="49"/>
  <c r="N21" i="49"/>
  <c r="N164" i="48"/>
  <c r="N76" i="48"/>
  <c r="T153" i="60"/>
  <c r="T85" i="60"/>
  <c r="T90" i="60" s="1"/>
  <c r="T76" i="60"/>
  <c r="T54" i="59"/>
  <c r="T41" i="59"/>
  <c r="T47" i="59" s="1"/>
  <c r="T32" i="59"/>
  <c r="T151" i="56"/>
  <c r="T19" i="56"/>
  <c r="T173" i="56" s="1"/>
  <c r="T54" i="53"/>
  <c r="T52" i="53"/>
  <c r="T142" i="49"/>
  <c r="T140" i="49"/>
  <c r="T98" i="49"/>
  <c r="T96" i="49"/>
  <c r="T87" i="49"/>
  <c r="T85" i="49"/>
  <c r="T54" i="49"/>
  <c r="T52" i="49"/>
  <c r="T153" i="52"/>
  <c r="T151" i="52"/>
  <c r="T156" i="52" s="1"/>
  <c r="T109" i="52"/>
  <c r="T107" i="52"/>
  <c r="T112" i="52" s="1"/>
  <c r="T21" i="52"/>
  <c r="T175" i="52" s="1"/>
  <c r="T142" i="48"/>
  <c r="T140" i="48"/>
  <c r="T145" i="48" s="1"/>
  <c r="T131" i="48"/>
  <c r="T129" i="48"/>
  <c r="T134" i="48" s="1"/>
  <c r="T120" i="48"/>
  <c r="T118" i="48"/>
  <c r="T123" i="48" s="1"/>
  <c r="T65" i="48"/>
  <c r="T63" i="48"/>
  <c r="T68" i="48" s="1"/>
  <c r="T109" i="51"/>
  <c r="T107" i="51"/>
  <c r="T32" i="57"/>
  <c r="T30" i="57"/>
  <c r="T36" i="57" s="1"/>
  <c r="T21" i="57"/>
  <c r="T175" i="57" s="1"/>
  <c r="T153" i="59"/>
  <c r="T65" i="59"/>
  <c r="T63" i="59"/>
  <c r="T69" i="59" s="1"/>
  <c r="T30" i="56"/>
  <c r="T36" i="56" s="1"/>
  <c r="T118" i="55"/>
  <c r="T124" i="55" s="1"/>
  <c r="T96" i="55"/>
  <c r="T102" i="55" s="1"/>
  <c r="T87" i="55"/>
  <c r="T30" i="55"/>
  <c r="T36" i="55" s="1"/>
  <c r="T98" i="53"/>
  <c r="T96" i="53"/>
  <c r="T65" i="53"/>
  <c r="T63" i="53"/>
  <c r="T21" i="53"/>
  <c r="T175" i="53" s="1"/>
  <c r="T19" i="53"/>
  <c r="T173" i="53" s="1"/>
  <c r="T131" i="49"/>
  <c r="T129" i="49"/>
  <c r="T43" i="49"/>
  <c r="T21" i="49"/>
  <c r="T175" i="49" s="1"/>
  <c r="T87" i="52"/>
  <c r="T85" i="52"/>
  <c r="T90" i="52" s="1"/>
  <c r="T76" i="52"/>
  <c r="T74" i="52"/>
  <c r="T79" i="52" s="1"/>
  <c r="T54" i="52"/>
  <c r="T52" i="52"/>
  <c r="T57" i="52" s="1"/>
  <c r="T43" i="52"/>
  <c r="T41" i="52"/>
  <c r="T46" i="52" s="1"/>
  <c r="T32" i="52"/>
  <c r="T30" i="52"/>
  <c r="T35" i="52" s="1"/>
  <c r="T164" i="48"/>
  <c r="T153" i="48"/>
  <c r="T151" i="48"/>
  <c r="T156" i="48" s="1"/>
  <c r="T98" i="48"/>
  <c r="T96" i="48"/>
  <c r="T101" i="48" s="1"/>
  <c r="T87" i="48"/>
  <c r="T85" i="48"/>
  <c r="T90" i="48" s="1"/>
  <c r="T76" i="48"/>
  <c r="T32" i="48"/>
  <c r="T21" i="48"/>
  <c r="T175" i="48" s="1"/>
  <c r="T19" i="48"/>
  <c r="X30" i="39"/>
  <c r="X32" i="39"/>
  <c r="T52" i="39"/>
  <c r="T54" i="39"/>
  <c r="T85" i="39"/>
  <c r="T87" i="39"/>
  <c r="X107" i="39"/>
  <c r="X109" i="39"/>
  <c r="X162" i="39"/>
  <c r="X164" i="39"/>
  <c r="X63" i="51"/>
  <c r="X65" i="51"/>
  <c r="X74" i="51"/>
  <c r="X76" i="51"/>
  <c r="J85" i="51"/>
  <c r="T96" i="51"/>
  <c r="T120" i="51"/>
  <c r="X162" i="51"/>
  <c r="X164" i="51"/>
  <c r="X19" i="48"/>
  <c r="T41" i="48"/>
  <c r="T46" i="48" s="1"/>
  <c r="T74" i="48"/>
  <c r="T79" i="48" s="1"/>
  <c r="X85" i="48"/>
  <c r="X90" i="48" s="1"/>
  <c r="X107" i="48"/>
  <c r="X112" i="48" s="1"/>
  <c r="X109" i="48"/>
  <c r="X151" i="48"/>
  <c r="X156" i="48" s="1"/>
  <c r="X43" i="52"/>
  <c r="X76" i="52"/>
  <c r="T98" i="52"/>
  <c r="T131" i="52"/>
  <c r="T164" i="52"/>
  <c r="X21" i="49"/>
  <c r="X175" i="49" s="1"/>
  <c r="T30" i="49"/>
  <c r="T32" i="49"/>
  <c r="X43" i="49"/>
  <c r="T109" i="49"/>
  <c r="T118" i="49"/>
  <c r="T120" i="49"/>
  <c r="T164" i="49"/>
  <c r="R173" i="53"/>
  <c r="Q63" i="45" s="1"/>
  <c r="T32" i="53"/>
  <c r="T41" i="53"/>
  <c r="T43" i="53"/>
  <c r="T87" i="53"/>
  <c r="X43" i="55"/>
  <c r="X54" i="55"/>
  <c r="X63" i="55"/>
  <c r="T19" i="60"/>
  <c r="T173" i="60" s="1"/>
  <c r="X52" i="60"/>
  <c r="X57" i="60" s="1"/>
  <c r="X98" i="57"/>
  <c r="X120" i="60"/>
  <c r="X107" i="60"/>
  <c r="X151" i="59"/>
  <c r="X157" i="59" s="1"/>
  <c r="X131" i="56"/>
  <c r="X98" i="56"/>
  <c r="X164" i="55"/>
  <c r="X85" i="55"/>
  <c r="X90" i="55" s="1"/>
  <c r="X76" i="55"/>
  <c r="X131" i="53"/>
  <c r="X87" i="53"/>
  <c r="X85" i="53"/>
  <c r="X32" i="53"/>
  <c r="X30" i="53"/>
  <c r="X164" i="49"/>
  <c r="X162" i="49"/>
  <c r="X109" i="49"/>
  <c r="X107" i="49"/>
  <c r="X65" i="49"/>
  <c r="X63" i="49"/>
  <c r="X41" i="49"/>
  <c r="X19" i="49"/>
  <c r="X173" i="49" s="1"/>
  <c r="X164" i="52"/>
  <c r="X162" i="52"/>
  <c r="X167" i="52" s="1"/>
  <c r="X142" i="52"/>
  <c r="X140" i="52"/>
  <c r="X145" i="52" s="1"/>
  <c r="X131" i="52"/>
  <c r="X129" i="52"/>
  <c r="X134" i="52" s="1"/>
  <c r="X120" i="52"/>
  <c r="X118" i="52"/>
  <c r="X123" i="52" s="1"/>
  <c r="X98" i="52"/>
  <c r="X96" i="52"/>
  <c r="X101" i="52" s="1"/>
  <c r="X19" i="52"/>
  <c r="X24" i="52" s="1"/>
  <c r="X178" i="52" s="1"/>
  <c r="X162" i="48"/>
  <c r="X167" i="48" s="1"/>
  <c r="X74" i="48"/>
  <c r="X79" i="48" s="1"/>
  <c r="X54" i="48"/>
  <c r="X52" i="48"/>
  <c r="X57" i="48" s="1"/>
  <c r="X43" i="48"/>
  <c r="X41" i="48"/>
  <c r="X46" i="48" s="1"/>
  <c r="X30" i="48"/>
  <c r="X35" i="48" s="1"/>
  <c r="X153" i="51"/>
  <c r="X151" i="51"/>
  <c r="X120" i="51"/>
  <c r="X118" i="51"/>
  <c r="X98" i="51"/>
  <c r="X96" i="51"/>
  <c r="X107" i="59"/>
  <c r="X54" i="59"/>
  <c r="X41" i="59"/>
  <c r="X47" i="59" s="1"/>
  <c r="X107" i="56"/>
  <c r="X41" i="56"/>
  <c r="X47" i="56" s="1"/>
  <c r="X21" i="56"/>
  <c r="X175" i="56" s="1"/>
  <c r="X54" i="53"/>
  <c r="X52" i="53"/>
  <c r="X142" i="49"/>
  <c r="X140" i="49"/>
  <c r="X98" i="49"/>
  <c r="X96" i="49"/>
  <c r="X87" i="49"/>
  <c r="X85" i="49"/>
  <c r="X54" i="49"/>
  <c r="X52" i="49"/>
  <c r="X153" i="52"/>
  <c r="X151" i="52"/>
  <c r="X156" i="52" s="1"/>
  <c r="X109" i="52"/>
  <c r="X107" i="52"/>
  <c r="X112" i="52" s="1"/>
  <c r="X21" i="52"/>
  <c r="X175" i="52" s="1"/>
  <c r="X142" i="48"/>
  <c r="X140" i="48"/>
  <c r="X145" i="48" s="1"/>
  <c r="X131" i="48"/>
  <c r="X129" i="48"/>
  <c r="X134" i="48" s="1"/>
  <c r="X120" i="48"/>
  <c r="X118" i="48"/>
  <c r="X123" i="48" s="1"/>
  <c r="X65" i="48"/>
  <c r="X63" i="48"/>
  <c r="X68" i="48" s="1"/>
  <c r="X109" i="51"/>
  <c r="X107" i="51"/>
  <c r="X19" i="39"/>
  <c r="X173" i="39" s="1"/>
  <c r="X21" i="39"/>
  <c r="X175" i="39" s="1"/>
  <c r="T30" i="39"/>
  <c r="T32" i="39"/>
  <c r="X41" i="39"/>
  <c r="X43" i="39"/>
  <c r="X74" i="39"/>
  <c r="X76" i="39"/>
  <c r="X96" i="39"/>
  <c r="X98" i="39"/>
  <c r="T107" i="39"/>
  <c r="T109" i="39"/>
  <c r="X118" i="39"/>
  <c r="X120" i="39"/>
  <c r="X140" i="39"/>
  <c r="X142" i="39"/>
  <c r="T162" i="39"/>
  <c r="T164" i="39"/>
  <c r="N63" i="51"/>
  <c r="T63" i="51"/>
  <c r="T65" i="51"/>
  <c r="T74" i="51"/>
  <c r="T76" i="51"/>
  <c r="T118" i="51"/>
  <c r="T153" i="51"/>
  <c r="T162" i="51"/>
  <c r="T164" i="51"/>
  <c r="X32" i="48"/>
  <c r="T54" i="48"/>
  <c r="X76" i="48"/>
  <c r="X98" i="48"/>
  <c r="T107" i="48"/>
  <c r="T112" i="48" s="1"/>
  <c r="T109" i="48"/>
  <c r="X41" i="52"/>
  <c r="X46" i="52" s="1"/>
  <c r="X63" i="52"/>
  <c r="X68" i="52" s="1"/>
  <c r="X65" i="52"/>
  <c r="X74" i="52"/>
  <c r="X79" i="52" s="1"/>
  <c r="N96" i="52"/>
  <c r="T96" i="52"/>
  <c r="T101" i="52" s="1"/>
  <c r="T129" i="52"/>
  <c r="T134" i="52" s="1"/>
  <c r="T162" i="52"/>
  <c r="T167" i="52" s="1"/>
  <c r="X74" i="49"/>
  <c r="X76" i="49"/>
  <c r="T107" i="49"/>
  <c r="X151" i="49"/>
  <c r="X153" i="49"/>
  <c r="T162" i="49"/>
  <c r="T30" i="53"/>
  <c r="X74" i="53"/>
  <c r="X76" i="53"/>
  <c r="T85" i="53"/>
  <c r="X129" i="53"/>
  <c r="X65" i="56"/>
  <c r="T74" i="56"/>
  <c r="T80" i="56" s="1"/>
  <c r="T162" i="56"/>
  <c r="T131" i="59"/>
  <c r="T107" i="60"/>
  <c r="R121" i="60"/>
  <c r="R66" i="56"/>
  <c r="R66" i="59"/>
  <c r="R67" i="59" s="1"/>
  <c r="R132" i="60"/>
  <c r="R33" i="57"/>
  <c r="R77" i="55"/>
  <c r="T120" i="58"/>
  <c r="T118" i="58"/>
  <c r="T41" i="58"/>
  <c r="T47" i="58" s="1"/>
  <c r="T21" i="58"/>
  <c r="T175" i="58" s="1"/>
  <c r="T19" i="58"/>
  <c r="T173" i="58" s="1"/>
  <c r="T153" i="57"/>
  <c r="T151" i="60"/>
  <c r="T156" i="60" s="1"/>
  <c r="T129" i="60"/>
  <c r="T109" i="60"/>
  <c r="T98" i="60"/>
  <c r="T63" i="60"/>
  <c r="T54" i="60"/>
  <c r="T30" i="60"/>
  <c r="T35" i="60" s="1"/>
  <c r="T21" i="60"/>
  <c r="T175" i="60" s="1"/>
  <c r="T164" i="59"/>
  <c r="T118" i="59"/>
  <c r="T76" i="59"/>
  <c r="T52" i="59"/>
  <c r="T58" i="59" s="1"/>
  <c r="T43" i="59"/>
  <c r="T30" i="59"/>
  <c r="T21" i="59"/>
  <c r="T175" i="59" s="1"/>
  <c r="T164" i="56"/>
  <c r="T153" i="56"/>
  <c r="T140" i="56"/>
  <c r="T109" i="56"/>
  <c r="T87" i="56"/>
  <c r="T76" i="56"/>
  <c r="T52" i="56"/>
  <c r="T58" i="56" s="1"/>
  <c r="T32" i="56"/>
  <c r="T153" i="55"/>
  <c r="T140" i="55"/>
  <c r="T145" i="55" s="1"/>
  <c r="T129" i="55"/>
  <c r="T135" i="55" s="1"/>
  <c r="T109" i="55"/>
  <c r="T65" i="55"/>
  <c r="T52" i="55"/>
  <c r="T57" i="55" s="1"/>
  <c r="T41" i="55"/>
  <c r="T21" i="55"/>
  <c r="T175" i="55" s="1"/>
  <c r="T164" i="53"/>
  <c r="T162" i="53"/>
  <c r="T120" i="53"/>
  <c r="T118" i="53"/>
  <c r="T109" i="53"/>
  <c r="T151" i="58"/>
  <c r="T131" i="58"/>
  <c r="T54" i="58"/>
  <c r="T96" i="57"/>
  <c r="T74" i="57"/>
  <c r="T54" i="57"/>
  <c r="T41" i="57"/>
  <c r="T47" i="57" s="1"/>
  <c r="T19" i="57"/>
  <c r="T173" i="57" s="1"/>
  <c r="T74" i="60"/>
  <c r="T80" i="60" s="1"/>
  <c r="T43" i="60"/>
  <c r="T32" i="60"/>
  <c r="T162" i="59"/>
  <c r="T168" i="59" s="1"/>
  <c r="T151" i="59"/>
  <c r="T157" i="59" s="1"/>
  <c r="T140" i="59"/>
  <c r="T146" i="59" s="1"/>
  <c r="T129" i="59"/>
  <c r="T134" i="59" s="1"/>
  <c r="T107" i="59"/>
  <c r="T98" i="59"/>
  <c r="T19" i="59"/>
  <c r="T142" i="56"/>
  <c r="T131" i="56"/>
  <c r="T120" i="56"/>
  <c r="T85" i="56"/>
  <c r="T41" i="56"/>
  <c r="T47" i="56" s="1"/>
  <c r="T21" i="56"/>
  <c r="T175" i="56" s="1"/>
  <c r="T151" i="55"/>
  <c r="T157" i="55" s="1"/>
  <c r="T131" i="55"/>
  <c r="T120" i="55"/>
  <c r="T85" i="55"/>
  <c r="T90" i="55" s="1"/>
  <c r="T63" i="55"/>
  <c r="T69" i="55" s="1"/>
  <c r="T43" i="55"/>
  <c r="T32" i="55"/>
  <c r="T131" i="53"/>
  <c r="T129" i="53"/>
  <c r="X118" i="58"/>
  <c r="X96" i="58"/>
  <c r="X102" i="58" s="1"/>
  <c r="X52" i="58"/>
  <c r="X57" i="58" s="1"/>
  <c r="X164" i="57"/>
  <c r="X87" i="57"/>
  <c r="X65" i="57"/>
  <c r="X162" i="60"/>
  <c r="X142" i="60"/>
  <c r="X131" i="60"/>
  <c r="X87" i="60"/>
  <c r="X76" i="60"/>
  <c r="X19" i="60"/>
  <c r="X25" i="60" s="1"/>
  <c r="X179" i="60" s="1"/>
  <c r="X153" i="59"/>
  <c r="X142" i="59"/>
  <c r="X131" i="59"/>
  <c r="X109" i="59"/>
  <c r="X96" i="59"/>
  <c r="X102" i="59" s="1"/>
  <c r="X85" i="59"/>
  <c r="X90" i="59" s="1"/>
  <c r="X74" i="59"/>
  <c r="X80" i="59" s="1"/>
  <c r="X63" i="59"/>
  <c r="X69" i="59" s="1"/>
  <c r="X32" i="59"/>
  <c r="X162" i="56"/>
  <c r="X168" i="56" s="1"/>
  <c r="X151" i="56"/>
  <c r="X129" i="56"/>
  <c r="X118" i="56"/>
  <c r="X96" i="56"/>
  <c r="X74" i="56"/>
  <c r="X80" i="56" s="1"/>
  <c r="X63" i="56"/>
  <c r="X69" i="56" s="1"/>
  <c r="X43" i="56"/>
  <c r="X19" i="56"/>
  <c r="X173" i="56" s="1"/>
  <c r="X162" i="55"/>
  <c r="X167" i="55" s="1"/>
  <c r="X118" i="55"/>
  <c r="X124" i="55" s="1"/>
  <c r="X98" i="55"/>
  <c r="X87" i="55"/>
  <c r="X74" i="55"/>
  <c r="X79" i="55" s="1"/>
  <c r="X30" i="55"/>
  <c r="X36" i="55" s="1"/>
  <c r="X164" i="58"/>
  <c r="X142" i="58"/>
  <c r="X129" i="58"/>
  <c r="X32" i="58"/>
  <c r="X19" i="58"/>
  <c r="X173" i="58" s="1"/>
  <c r="X140" i="57"/>
  <c r="X146" i="57" s="1"/>
  <c r="X52" i="57"/>
  <c r="X30" i="57"/>
  <c r="X35" i="57" s="1"/>
  <c r="X151" i="60"/>
  <c r="X156" i="60" s="1"/>
  <c r="X129" i="60"/>
  <c r="X135" i="60" s="1"/>
  <c r="X118" i="60"/>
  <c r="X109" i="60"/>
  <c r="X98" i="60"/>
  <c r="X63" i="60"/>
  <c r="X68" i="60" s="1"/>
  <c r="X54" i="60"/>
  <c r="X30" i="60"/>
  <c r="X21" i="60"/>
  <c r="X175" i="60" s="1"/>
  <c r="X164" i="59"/>
  <c r="X118" i="59"/>
  <c r="X124" i="59" s="1"/>
  <c r="X76" i="59"/>
  <c r="X52" i="59"/>
  <c r="X43" i="59"/>
  <c r="X30" i="59"/>
  <c r="X21" i="59"/>
  <c r="X175" i="59" s="1"/>
  <c r="X164" i="56"/>
  <c r="X153" i="56"/>
  <c r="X140" i="56"/>
  <c r="X109" i="56"/>
  <c r="X87" i="56"/>
  <c r="X76" i="56"/>
  <c r="X52" i="56"/>
  <c r="X58" i="56" s="1"/>
  <c r="X32" i="56"/>
  <c r="X153" i="55"/>
  <c r="X140" i="55"/>
  <c r="X145" i="55" s="1"/>
  <c r="X129" i="55"/>
  <c r="X134" i="55" s="1"/>
  <c r="X109" i="55"/>
  <c r="X65" i="55"/>
  <c r="X52" i="55"/>
  <c r="X57" i="55" s="1"/>
  <c r="X41" i="55"/>
  <c r="X46" i="55" s="1"/>
  <c r="X21" i="55"/>
  <c r="X175" i="55" s="1"/>
  <c r="X164" i="53"/>
  <c r="X162" i="53"/>
  <c r="X120" i="53"/>
  <c r="X118" i="53"/>
  <c r="X109" i="53"/>
  <c r="X107" i="53"/>
  <c r="L99" i="39"/>
  <c r="T107" i="53"/>
  <c r="X140" i="53"/>
  <c r="X142" i="53"/>
  <c r="X151" i="53"/>
  <c r="X153" i="53"/>
  <c r="X19" i="55"/>
  <c r="X173" i="55" s="1"/>
  <c r="T54" i="55"/>
  <c r="T74" i="55"/>
  <c r="T79" i="55" s="1"/>
  <c r="T76" i="55"/>
  <c r="X107" i="55"/>
  <c r="T142" i="55"/>
  <c r="T162" i="55"/>
  <c r="T167" i="55" s="1"/>
  <c r="T164" i="55"/>
  <c r="T54" i="56"/>
  <c r="T96" i="56"/>
  <c r="T101" i="56" s="1"/>
  <c r="T98" i="56"/>
  <c r="T107" i="56"/>
  <c r="X120" i="56"/>
  <c r="X19" i="59"/>
  <c r="X24" i="59" s="1"/>
  <c r="X178" i="59" s="1"/>
  <c r="X98" i="59"/>
  <c r="T120" i="59"/>
  <c r="T142" i="59"/>
  <c r="X41" i="60"/>
  <c r="X47" i="60" s="1"/>
  <c r="X43" i="60"/>
  <c r="T52" i="60"/>
  <c r="T57" i="60" s="1"/>
  <c r="T65" i="60"/>
  <c r="X96" i="60"/>
  <c r="X101" i="60" s="1"/>
  <c r="T120" i="60"/>
  <c r="X140" i="60"/>
  <c r="X145" i="60" s="1"/>
  <c r="T142" i="60"/>
  <c r="T164" i="60"/>
  <c r="X107" i="57"/>
  <c r="T109" i="57"/>
  <c r="X43" i="58"/>
  <c r="X107" i="58"/>
  <c r="X112" i="58" s="1"/>
  <c r="T140" i="53"/>
  <c r="T142" i="53"/>
  <c r="T151" i="53"/>
  <c r="T153" i="53"/>
  <c r="T19" i="55"/>
  <c r="T173" i="55" s="1"/>
  <c r="X32" i="55"/>
  <c r="X96" i="55"/>
  <c r="T98" i="55"/>
  <c r="T107" i="55"/>
  <c r="T113" i="55" s="1"/>
  <c r="X120" i="55"/>
  <c r="X30" i="56"/>
  <c r="X36" i="56" s="1"/>
  <c r="T118" i="56"/>
  <c r="X65" i="59"/>
  <c r="T74" i="59"/>
  <c r="T80" i="59" s="1"/>
  <c r="X87" i="59"/>
  <c r="T96" i="59"/>
  <c r="T102" i="59" s="1"/>
  <c r="X140" i="59"/>
  <c r="X146" i="59" s="1"/>
  <c r="X162" i="59"/>
  <c r="X168" i="59" s="1"/>
  <c r="X32" i="60"/>
  <c r="R44" i="60"/>
  <c r="R45" i="60" s="1"/>
  <c r="R46" i="60" s="1"/>
  <c r="R47" i="60" s="1"/>
  <c r="T41" i="60"/>
  <c r="X85" i="60"/>
  <c r="X91" i="60" s="1"/>
  <c r="T87" i="60"/>
  <c r="R99" i="60"/>
  <c r="T96" i="60"/>
  <c r="R143" i="60"/>
  <c r="R144" i="60" s="1"/>
  <c r="R145" i="60" s="1"/>
  <c r="R146" i="60" s="1"/>
  <c r="T140" i="60"/>
  <c r="T145" i="60" s="1"/>
  <c r="T162" i="60"/>
  <c r="T167" i="60" s="1"/>
  <c r="T43" i="57"/>
  <c r="T52" i="57"/>
  <c r="X76" i="57"/>
  <c r="X162" i="57"/>
  <c r="X168" i="57" s="1"/>
  <c r="T164" i="57"/>
  <c r="X74" i="58"/>
  <c r="X79" i="58" s="1"/>
  <c r="X76" i="58"/>
  <c r="X87" i="58"/>
  <c r="X140" i="58"/>
  <c r="X146" i="58" s="1"/>
  <c r="R22" i="55"/>
  <c r="R110" i="55"/>
  <c r="R111" i="55" s="1"/>
  <c r="R112" i="55" s="1"/>
  <c r="R113" i="55" s="1"/>
  <c r="R33" i="56"/>
  <c r="R34" i="56" s="1"/>
  <c r="R44" i="57"/>
  <c r="R66" i="57"/>
  <c r="R77" i="57"/>
  <c r="R99" i="58"/>
  <c r="R100" i="58" s="1"/>
  <c r="R101" i="58" s="1"/>
  <c r="R102" i="58" s="1"/>
  <c r="R175" i="59"/>
  <c r="Z19" i="45" s="1"/>
  <c r="R132" i="59"/>
  <c r="R165" i="59"/>
  <c r="R166" i="59" s="1"/>
  <c r="R167" i="59" s="1"/>
  <c r="R168" i="59" s="1"/>
  <c r="R121" i="57"/>
  <c r="R122" i="57" s="1"/>
  <c r="R123" i="57" s="1"/>
  <c r="R124" i="57" s="1"/>
  <c r="R143" i="57"/>
  <c r="R121" i="58"/>
  <c r="R66" i="55"/>
  <c r="R67" i="55" s="1"/>
  <c r="R68" i="55" s="1"/>
  <c r="R69" i="55" s="1"/>
  <c r="R88" i="55"/>
  <c r="R154" i="55"/>
  <c r="R44" i="56"/>
  <c r="R45" i="56" s="1"/>
  <c r="R46" i="56" s="1"/>
  <c r="R47" i="56" s="1"/>
  <c r="R66" i="58"/>
  <c r="R67" i="58" s="1"/>
  <c r="R68" i="58" s="1"/>
  <c r="R69" i="58" s="1"/>
  <c r="R132" i="58"/>
  <c r="R164" i="58"/>
  <c r="S174" i="55"/>
  <c r="I18" i="45" s="1"/>
  <c r="S174" i="56"/>
  <c r="I50" i="45" s="1"/>
  <c r="S174" i="59"/>
  <c r="AA18" i="45" s="1"/>
  <c r="S174" i="60"/>
  <c r="AA50" i="45" s="1"/>
  <c r="S174" i="57"/>
  <c r="R18" i="45" s="1"/>
  <c r="S174" i="53"/>
  <c r="R64" i="45" s="1"/>
  <c r="S174" i="52"/>
  <c r="AA64" i="45" s="1"/>
  <c r="AJ64" i="45" s="1"/>
  <c r="S174" i="49"/>
  <c r="R32" i="45" s="1"/>
  <c r="S171" i="55"/>
  <c r="I15" i="45" s="1"/>
  <c r="S171" i="59"/>
  <c r="AA15" i="45" s="1"/>
  <c r="S171" i="57"/>
  <c r="R15" i="45" s="1"/>
  <c r="S171" i="60"/>
  <c r="AA47" i="45" s="1"/>
  <c r="S171" i="53"/>
  <c r="R61" i="45" s="1"/>
  <c r="S171" i="39"/>
  <c r="I29" i="45" s="1"/>
  <c r="S171" i="48"/>
  <c r="AA29" i="45" s="1"/>
  <c r="S171" i="49"/>
  <c r="R29" i="45" s="1"/>
  <c r="R144" i="57"/>
  <c r="R145" i="57" s="1"/>
  <c r="R146" i="57" s="1"/>
  <c r="R170" i="53"/>
  <c r="Q60" i="45" s="1"/>
  <c r="R133" i="60"/>
  <c r="R171" i="56"/>
  <c r="H47" i="45" s="1"/>
  <c r="R56" i="56"/>
  <c r="R57" i="56" s="1"/>
  <c r="R58" i="56" s="1"/>
  <c r="R89" i="59"/>
  <c r="R90" i="59" s="1"/>
  <c r="R91" i="59" s="1"/>
  <c r="R110" i="58"/>
  <c r="R111" i="58" s="1"/>
  <c r="R112" i="58" s="1"/>
  <c r="R113" i="58" s="1"/>
  <c r="R56" i="55"/>
  <c r="R89" i="55"/>
  <c r="R90" i="55" s="1"/>
  <c r="R91" i="55" s="1"/>
  <c r="R144" i="55"/>
  <c r="R145" i="55" s="1"/>
  <c r="R146" i="55" s="1"/>
  <c r="R110" i="60"/>
  <c r="R111" i="60" s="1"/>
  <c r="R45" i="57"/>
  <c r="R67" i="57"/>
  <c r="R68" i="57" s="1"/>
  <c r="R69" i="57" s="1"/>
  <c r="R171" i="58"/>
  <c r="Q47" i="45" s="1"/>
  <c r="R99" i="59"/>
  <c r="R100" i="59" s="1"/>
  <c r="R101" i="59" s="1"/>
  <c r="R102" i="59" s="1"/>
  <c r="R55" i="60"/>
  <c r="R56" i="60" s="1"/>
  <c r="R44" i="55"/>
  <c r="R132" i="55"/>
  <c r="R165" i="55"/>
  <c r="R166" i="55" s="1"/>
  <c r="R67" i="56"/>
  <c r="R68" i="56" s="1"/>
  <c r="R77" i="59"/>
  <c r="R78" i="59" s="1"/>
  <c r="R79" i="59" s="1"/>
  <c r="R80" i="59" s="1"/>
  <c r="R166" i="60"/>
  <c r="R167" i="60" s="1"/>
  <c r="R168" i="60" s="1"/>
  <c r="R78" i="55"/>
  <c r="R79" i="55" s="1"/>
  <c r="R80" i="55" s="1"/>
  <c r="R154" i="59"/>
  <c r="R155" i="59" s="1"/>
  <c r="R66" i="60"/>
  <c r="R67" i="60" s="1"/>
  <c r="R34" i="57"/>
  <c r="R35" i="57" s="1"/>
  <c r="R36" i="57" s="1"/>
  <c r="R133" i="57"/>
  <c r="R134" i="57" s="1"/>
  <c r="R135" i="57" s="1"/>
  <c r="R33" i="55"/>
  <c r="R99" i="55"/>
  <c r="R121" i="55"/>
  <c r="R122" i="55" s="1"/>
  <c r="R155" i="55"/>
  <c r="R156" i="55" s="1"/>
  <c r="R157" i="55" s="1"/>
  <c r="R171" i="59"/>
  <c r="Z15" i="45" s="1"/>
  <c r="R122" i="59"/>
  <c r="R123" i="59" s="1"/>
  <c r="R124" i="59" s="1"/>
  <c r="R133" i="59"/>
  <c r="R134" i="59" s="1"/>
  <c r="R135" i="59" s="1"/>
  <c r="R89" i="60"/>
  <c r="R90" i="60" s="1"/>
  <c r="R91" i="60" s="1"/>
  <c r="R122" i="60"/>
  <c r="R171" i="57"/>
  <c r="Q15" i="45" s="1"/>
  <c r="R111" i="57"/>
  <c r="R112" i="57" s="1"/>
  <c r="R113" i="57" s="1"/>
  <c r="R171" i="49"/>
  <c r="Q29" i="45" s="1"/>
  <c r="R171" i="51"/>
  <c r="H61" i="45" s="1"/>
  <c r="R171" i="39"/>
  <c r="H29" i="45" s="1"/>
  <c r="R22" i="52"/>
  <c r="R23" i="52" s="1"/>
  <c r="R171" i="53"/>
  <c r="Q61" i="45" s="1"/>
  <c r="R33" i="51"/>
  <c r="R55" i="51"/>
  <c r="R56" i="51" s="1"/>
  <c r="R143" i="39"/>
  <c r="R144" i="39" s="1"/>
  <c r="R66" i="49"/>
  <c r="R67" i="49" s="1"/>
  <c r="R110" i="49"/>
  <c r="R33" i="53"/>
  <c r="R34" i="53" s="1"/>
  <c r="R35" i="53" s="1"/>
  <c r="R99" i="51"/>
  <c r="R100" i="51" s="1"/>
  <c r="R101" i="51" s="1"/>
  <c r="R55" i="39"/>
  <c r="R56" i="39" s="1"/>
  <c r="R170" i="39"/>
  <c r="H28" i="45" s="1"/>
  <c r="AI28" i="45" s="1"/>
  <c r="R33" i="39"/>
  <c r="R34" i="39" s="1"/>
  <c r="R35" i="39" s="1"/>
  <c r="R165" i="39"/>
  <c r="R166" i="39" s="1"/>
  <c r="R77" i="51"/>
  <c r="R78" i="51" s="1"/>
  <c r="R79" i="51" s="1"/>
  <c r="R143" i="51"/>
  <c r="R144" i="51" s="1"/>
  <c r="R170" i="49"/>
  <c r="Q28" i="45" s="1"/>
  <c r="R88" i="49"/>
  <c r="R89" i="49" s="1"/>
  <c r="R90" i="49" s="1"/>
  <c r="R91" i="49" s="1"/>
  <c r="R55" i="53"/>
  <c r="R56" i="53" s="1"/>
  <c r="R57" i="53" s="1"/>
  <c r="R110" i="53"/>
  <c r="R121" i="53"/>
  <c r="R122" i="53" s="1"/>
  <c r="R123" i="53" s="1"/>
  <c r="R165" i="53"/>
  <c r="R166" i="53" s="1"/>
  <c r="R167" i="53" s="1"/>
  <c r="R77" i="39"/>
  <c r="R78" i="39" s="1"/>
  <c r="R99" i="39"/>
  <c r="R121" i="39"/>
  <c r="R122" i="39" s="1"/>
  <c r="R170" i="51"/>
  <c r="H60" i="45" s="1"/>
  <c r="AI60" i="45" s="1"/>
  <c r="R143" i="52"/>
  <c r="R144" i="52" s="1"/>
  <c r="R99" i="48"/>
  <c r="R100" i="48" s="1"/>
  <c r="R55" i="48"/>
  <c r="R56" i="48" s="1"/>
  <c r="R143" i="48"/>
  <c r="R144" i="48" s="1"/>
  <c r="R145" i="48" s="1"/>
  <c r="R146" i="48" s="1"/>
  <c r="R99" i="52"/>
  <c r="R100" i="52" s="1"/>
  <c r="R101" i="52" s="1"/>
  <c r="R172" i="53"/>
  <c r="Q62" i="45" s="1"/>
  <c r="R172" i="39"/>
  <c r="H30" i="45" s="1"/>
  <c r="R172" i="55"/>
  <c r="H16" i="45" s="1"/>
  <c r="AI16" i="45" s="1"/>
  <c r="R172" i="51"/>
  <c r="H62" i="45" s="1"/>
  <c r="R172" i="49"/>
  <c r="Q30" i="45" s="1"/>
  <c r="R172" i="57"/>
  <c r="Q16" i="45" s="1"/>
  <c r="R172" i="56"/>
  <c r="H48" i="45" s="1"/>
  <c r="AI48" i="45" s="1"/>
  <c r="R172" i="52"/>
  <c r="Z62" i="45" s="1"/>
  <c r="AI62" i="45" s="1"/>
  <c r="R172" i="48"/>
  <c r="Z30" i="45" s="1"/>
  <c r="AI30" i="45" s="1"/>
  <c r="R174" i="56"/>
  <c r="H50" i="45" s="1"/>
  <c r="R174" i="58"/>
  <c r="Q50" i="45" s="1"/>
  <c r="R174" i="60"/>
  <c r="Z50" i="45" s="1"/>
  <c r="R174" i="55"/>
  <c r="H18" i="45" s="1"/>
  <c r="AI18" i="45" s="1"/>
  <c r="R174" i="48"/>
  <c r="Z32" i="45" s="1"/>
  <c r="R174" i="49"/>
  <c r="Q32" i="45" s="1"/>
  <c r="R174" i="39"/>
  <c r="H32" i="45" s="1"/>
  <c r="AI32" i="45" s="1"/>
  <c r="K143" i="48"/>
  <c r="R173" i="39"/>
  <c r="H31" i="45" s="1"/>
  <c r="R175" i="39"/>
  <c r="H33" i="45" s="1"/>
  <c r="I151" i="52"/>
  <c r="T118" i="60"/>
  <c r="T131" i="60"/>
  <c r="X153" i="60"/>
  <c r="X164" i="60"/>
  <c r="X19" i="57"/>
  <c r="X173" i="57" s="1"/>
  <c r="X21" i="57"/>
  <c r="X175" i="57" s="1"/>
  <c r="X41" i="57"/>
  <c r="X46" i="57" s="1"/>
  <c r="X43" i="57"/>
  <c r="T63" i="57"/>
  <c r="T76" i="57"/>
  <c r="X85" i="57"/>
  <c r="T98" i="57"/>
  <c r="T107" i="57"/>
  <c r="X109" i="57"/>
  <c r="X118" i="57"/>
  <c r="T120" i="57"/>
  <c r="T129" i="57"/>
  <c r="T135" i="57" s="1"/>
  <c r="X131" i="57"/>
  <c r="T142" i="57"/>
  <c r="X30" i="58"/>
  <c r="X36" i="58" s="1"/>
  <c r="T32" i="58"/>
  <c r="T43" i="58"/>
  <c r="T52" i="58"/>
  <c r="T58" i="58" s="1"/>
  <c r="X85" i="58"/>
  <c r="X91" i="58" s="1"/>
  <c r="T96" i="58"/>
  <c r="T102" i="58" s="1"/>
  <c r="X98" i="58"/>
  <c r="X109" i="58"/>
  <c r="T129" i="58"/>
  <c r="T142" i="58"/>
  <c r="R162" i="58"/>
  <c r="X162" i="58"/>
  <c r="L121" i="48"/>
  <c r="M74" i="48"/>
  <c r="M77" i="48" s="1"/>
  <c r="I107" i="48"/>
  <c r="I110" i="48" s="1"/>
  <c r="I111" i="48" s="1"/>
  <c r="M21" i="52"/>
  <c r="I30" i="52"/>
  <c r="I33" i="52" s="1"/>
  <c r="X74" i="57"/>
  <c r="T85" i="57"/>
  <c r="T91" i="57" s="1"/>
  <c r="T87" i="57"/>
  <c r="X96" i="57"/>
  <c r="X102" i="57" s="1"/>
  <c r="T118" i="57"/>
  <c r="T140" i="57"/>
  <c r="T146" i="57" s="1"/>
  <c r="X151" i="57"/>
  <c r="X157" i="57" s="1"/>
  <c r="X153" i="57"/>
  <c r="T162" i="57"/>
  <c r="T168" i="57" s="1"/>
  <c r="X21" i="58"/>
  <c r="X175" i="58" s="1"/>
  <c r="T30" i="58"/>
  <c r="T36" i="58" s="1"/>
  <c r="X41" i="58"/>
  <c r="X46" i="58" s="1"/>
  <c r="X54" i="58"/>
  <c r="T63" i="58"/>
  <c r="T69" i="58" s="1"/>
  <c r="T65" i="58"/>
  <c r="T107" i="58"/>
  <c r="X120" i="58"/>
  <c r="X131" i="58"/>
  <c r="T140" i="58"/>
  <c r="T146" i="58" s="1"/>
  <c r="X151" i="58"/>
  <c r="X153" i="58"/>
  <c r="T162" i="58"/>
  <c r="T167" i="58" s="1"/>
  <c r="T164" i="58"/>
  <c r="I74" i="39"/>
  <c r="I77" i="39" s="1"/>
  <c r="M19" i="51"/>
  <c r="I74" i="52"/>
  <c r="I54" i="39"/>
  <c r="M164" i="39"/>
  <c r="M30" i="51"/>
  <c r="M33" i="51" s="1"/>
  <c r="M34" i="51" s="1"/>
  <c r="M35" i="51" s="1"/>
  <c r="M36" i="51" s="1"/>
  <c r="I87" i="51"/>
  <c r="M98" i="51"/>
  <c r="I120" i="51"/>
  <c r="M140" i="51"/>
  <c r="S151" i="51"/>
  <c r="W151" i="51"/>
  <c r="M32" i="39"/>
  <c r="I41" i="39"/>
  <c r="M109" i="39"/>
  <c r="I118" i="39"/>
  <c r="I121" i="39" s="1"/>
  <c r="M129" i="39"/>
  <c r="M132" i="39" s="1"/>
  <c r="M30" i="48"/>
  <c r="M33" i="48" s="1"/>
  <c r="I164" i="52"/>
  <c r="I19" i="53"/>
  <c r="I96" i="39"/>
  <c r="I99" i="39" s="1"/>
  <c r="I140" i="39"/>
  <c r="I143" i="39" s="1"/>
  <c r="M151" i="39"/>
  <c r="M154" i="39" s="1"/>
  <c r="M155" i="39" s="1"/>
  <c r="M156" i="39" s="1"/>
  <c r="M41" i="51"/>
  <c r="M44" i="51" s="1"/>
  <c r="M74" i="51"/>
  <c r="R173" i="48"/>
  <c r="Z31" i="45" s="1"/>
  <c r="R175" i="48"/>
  <c r="Z33" i="45" s="1"/>
  <c r="R173" i="49"/>
  <c r="Q31" i="45" s="1"/>
  <c r="R175" i="56"/>
  <c r="H51" i="45" s="1"/>
  <c r="M63" i="39"/>
  <c r="I19" i="39"/>
  <c r="I22" i="39" s="1"/>
  <c r="I87" i="39"/>
  <c r="R173" i="51"/>
  <c r="H63" i="45" s="1"/>
  <c r="R175" i="51"/>
  <c r="H65" i="45" s="1"/>
  <c r="M52" i="51"/>
  <c r="M55" i="51" s="1"/>
  <c r="M153" i="51"/>
  <c r="I162" i="51"/>
  <c r="M19" i="48"/>
  <c r="M131" i="48"/>
  <c r="I140" i="48"/>
  <c r="M162" i="48"/>
  <c r="M165" i="48" s="1"/>
  <c r="R175" i="52"/>
  <c r="Z65" i="45" s="1"/>
  <c r="R175" i="60"/>
  <c r="Z51" i="45" s="1"/>
  <c r="R175" i="49"/>
  <c r="Q33" i="45" s="1"/>
  <c r="R175" i="55"/>
  <c r="H19" i="45" s="1"/>
  <c r="AI19" i="45" s="1"/>
  <c r="R120" i="58"/>
  <c r="Q88" i="60"/>
  <c r="Q89" i="60" s="1"/>
  <c r="Q90" i="60" s="1"/>
  <c r="Q91" i="60" s="1"/>
  <c r="Q170" i="53"/>
  <c r="P60" i="45" s="1"/>
  <c r="Q169" i="51"/>
  <c r="G59" i="45" s="1"/>
  <c r="Q169" i="39"/>
  <c r="G27" i="45" s="1"/>
  <c r="Q169" i="53"/>
  <c r="P59" i="45" s="1"/>
  <c r="Q170" i="51"/>
  <c r="G60" i="45" s="1"/>
  <c r="AH60" i="45" s="1"/>
  <c r="Q170" i="49"/>
  <c r="P28" i="45" s="1"/>
  <c r="Q172" i="57"/>
  <c r="P16" i="45" s="1"/>
  <c r="Q172" i="53"/>
  <c r="P62" i="45" s="1"/>
  <c r="Q174" i="56"/>
  <c r="G50" i="45" s="1"/>
  <c r="Q174" i="57"/>
  <c r="P18" i="45" s="1"/>
  <c r="Q174" i="58"/>
  <c r="P50" i="45" s="1"/>
  <c r="Q174" i="60"/>
  <c r="Y50" i="45" s="1"/>
  <c r="Q174" i="55"/>
  <c r="G18" i="45" s="1"/>
  <c r="AH18" i="45" s="1"/>
  <c r="Q174" i="48"/>
  <c r="Y32" i="45" s="1"/>
  <c r="Q174" i="52"/>
  <c r="Y64" i="45" s="1"/>
  <c r="Q174" i="49"/>
  <c r="P32" i="45" s="1"/>
  <c r="Q174" i="51"/>
  <c r="G64" i="45" s="1"/>
  <c r="Q110" i="56"/>
  <c r="Q111" i="56" s="1"/>
  <c r="Q112" i="56" s="1"/>
  <c r="Q113" i="56" s="1"/>
  <c r="Q174" i="39"/>
  <c r="G32" i="45" s="1"/>
  <c r="Q55" i="60"/>
  <c r="Q154" i="60"/>
  <c r="Q155" i="60" s="1"/>
  <c r="M153" i="60"/>
  <c r="I87" i="53"/>
  <c r="M21" i="55"/>
  <c r="Q143" i="59"/>
  <c r="Q144" i="59" s="1"/>
  <c r="Q145" i="59" s="1"/>
  <c r="Q146" i="59" s="1"/>
  <c r="M65" i="48"/>
  <c r="M85" i="48"/>
  <c r="I98" i="48"/>
  <c r="I41" i="52"/>
  <c r="I44" i="52" s="1"/>
  <c r="M52" i="52"/>
  <c r="M55" i="52" s="1"/>
  <c r="I65" i="52"/>
  <c r="I85" i="52"/>
  <c r="M109" i="52"/>
  <c r="M129" i="52"/>
  <c r="M132" i="52" s="1"/>
  <c r="I142" i="52"/>
  <c r="I63" i="53"/>
  <c r="I66" i="53" s="1"/>
  <c r="I67" i="53" s="1"/>
  <c r="I68" i="53" s="1"/>
  <c r="I69" i="53" s="1"/>
  <c r="I107" i="55"/>
  <c r="I110" i="55" s="1"/>
  <c r="I140" i="55"/>
  <c r="I143" i="55" s="1"/>
  <c r="Q22" i="59"/>
  <c r="Q23" i="59" s="1"/>
  <c r="H118" i="58"/>
  <c r="H121" i="58" s="1"/>
  <c r="M32" i="48"/>
  <c r="I41" i="48"/>
  <c r="M52" i="48"/>
  <c r="S76" i="48"/>
  <c r="W76" i="48"/>
  <c r="M120" i="48"/>
  <c r="I153" i="48"/>
  <c r="I19" i="52"/>
  <c r="M96" i="49"/>
  <c r="M99" i="49" s="1"/>
  <c r="I109" i="49"/>
  <c r="M120" i="49"/>
  <c r="M140" i="49"/>
  <c r="I118" i="56"/>
  <c r="I98" i="53"/>
  <c r="I32" i="53"/>
  <c r="I19" i="49"/>
  <c r="I22" i="49" s="1"/>
  <c r="I23" i="49" s="1"/>
  <c r="I131" i="52"/>
  <c r="I120" i="52"/>
  <c r="I107" i="52"/>
  <c r="I98" i="52"/>
  <c r="I54" i="52"/>
  <c r="I164" i="48"/>
  <c r="I129" i="48"/>
  <c r="I118" i="48"/>
  <c r="I121" i="48" s="1"/>
  <c r="I122" i="48" s="1"/>
  <c r="I123" i="48" s="1"/>
  <c r="I124" i="48" s="1"/>
  <c r="I87" i="48"/>
  <c r="I76" i="48"/>
  <c r="I63" i="48"/>
  <c r="I54" i="48"/>
  <c r="I21" i="48"/>
  <c r="I151" i="51"/>
  <c r="I154" i="51" s="1"/>
  <c r="I142" i="51"/>
  <c r="I131" i="51"/>
  <c r="I109" i="51"/>
  <c r="I96" i="51"/>
  <c r="I99" i="51" s="1"/>
  <c r="I76" i="51"/>
  <c r="I65" i="51"/>
  <c r="I54" i="51"/>
  <c r="I43" i="51"/>
  <c r="I32" i="51"/>
  <c r="I21" i="51"/>
  <c r="I175" i="51" s="1"/>
  <c r="I162" i="39"/>
  <c r="I165" i="39" s="1"/>
  <c r="I153" i="39"/>
  <c r="I131" i="39"/>
  <c r="I107" i="39"/>
  <c r="I65" i="39"/>
  <c r="I30" i="39"/>
  <c r="I19" i="59"/>
  <c r="I63" i="49"/>
  <c r="I162" i="52"/>
  <c r="I165" i="52" s="1"/>
  <c r="I153" i="52"/>
  <c r="I140" i="52"/>
  <c r="I87" i="52"/>
  <c r="I76" i="52"/>
  <c r="I63" i="52"/>
  <c r="I66" i="52" s="1"/>
  <c r="I43" i="52"/>
  <c r="I32" i="52"/>
  <c r="I151" i="48"/>
  <c r="I154" i="48" s="1"/>
  <c r="I142" i="48"/>
  <c r="I109" i="48"/>
  <c r="I96" i="48"/>
  <c r="I99" i="48" s="1"/>
  <c r="I43" i="48"/>
  <c r="I164" i="51"/>
  <c r="I118" i="51"/>
  <c r="I85" i="51"/>
  <c r="I142" i="39"/>
  <c r="I120" i="39"/>
  <c r="I98" i="39"/>
  <c r="I85" i="39"/>
  <c r="I88" i="39" s="1"/>
  <c r="I89" i="39" s="1"/>
  <c r="I76" i="39"/>
  <c r="I52" i="39"/>
  <c r="I55" i="39" s="1"/>
  <c r="I43" i="39"/>
  <c r="I21" i="39"/>
  <c r="I142" i="53"/>
  <c r="I164" i="49"/>
  <c r="I76" i="49"/>
  <c r="I32" i="49"/>
  <c r="I21" i="49"/>
  <c r="I129" i="52"/>
  <c r="I132" i="52" s="1"/>
  <c r="I118" i="52"/>
  <c r="I109" i="52"/>
  <c r="I96" i="52"/>
  <c r="I99" i="52" s="1"/>
  <c r="I52" i="52"/>
  <c r="I21" i="52"/>
  <c r="I162" i="48"/>
  <c r="I165" i="48" s="1"/>
  <c r="I166" i="48" s="1"/>
  <c r="I167" i="48" s="1"/>
  <c r="I131" i="48"/>
  <c r="I120" i="48"/>
  <c r="I85" i="48"/>
  <c r="I74" i="48"/>
  <c r="I77" i="48" s="1"/>
  <c r="I65" i="48"/>
  <c r="I52" i="48"/>
  <c r="I32" i="48"/>
  <c r="I30" i="48"/>
  <c r="I19" i="48"/>
  <c r="I22" i="48" s="1"/>
  <c r="I153" i="51"/>
  <c r="I140" i="51"/>
  <c r="I129" i="51"/>
  <c r="I132" i="51" s="1"/>
  <c r="I133" i="51" s="1"/>
  <c r="I134" i="51" s="1"/>
  <c r="I135" i="51" s="1"/>
  <c r="I107" i="51"/>
  <c r="I110" i="51" s="1"/>
  <c r="I111" i="51" s="1"/>
  <c r="I112" i="51" s="1"/>
  <c r="I113" i="51" s="1"/>
  <c r="I98" i="51"/>
  <c r="I74" i="51"/>
  <c r="I63" i="51"/>
  <c r="I52" i="51"/>
  <c r="I41" i="51"/>
  <c r="I30" i="51"/>
  <c r="I19" i="51"/>
  <c r="I22" i="51" s="1"/>
  <c r="I23" i="51" s="1"/>
  <c r="I164" i="39"/>
  <c r="I151" i="39"/>
  <c r="I154" i="39" s="1"/>
  <c r="I129" i="39"/>
  <c r="I109" i="39"/>
  <c r="I63" i="39"/>
  <c r="I66" i="39" s="1"/>
  <c r="I32" i="39"/>
  <c r="M164" i="55"/>
  <c r="M65" i="55"/>
  <c r="M43" i="55"/>
  <c r="M41" i="55"/>
  <c r="M129" i="53"/>
  <c r="M43" i="53"/>
  <c r="M153" i="49"/>
  <c r="M85" i="49"/>
  <c r="M41" i="49"/>
  <c r="M164" i="52"/>
  <c r="M151" i="52"/>
  <c r="M154" i="52" s="1"/>
  <c r="M142" i="52"/>
  <c r="M85" i="52"/>
  <c r="M74" i="52"/>
  <c r="M65" i="52"/>
  <c r="M41" i="52"/>
  <c r="M30" i="52"/>
  <c r="M19" i="52"/>
  <c r="M22" i="52" s="1"/>
  <c r="M164" i="48"/>
  <c r="M153" i="48"/>
  <c r="M140" i="48"/>
  <c r="M143" i="48" s="1"/>
  <c r="M144" i="48" s="1"/>
  <c r="M145" i="48" s="1"/>
  <c r="M107" i="48"/>
  <c r="M98" i="48"/>
  <c r="M76" i="48"/>
  <c r="M41" i="48"/>
  <c r="M44" i="48" s="1"/>
  <c r="M45" i="48" s="1"/>
  <c r="M162" i="51"/>
  <c r="M165" i="51" s="1"/>
  <c r="M166" i="51" s="1"/>
  <c r="M167" i="51" s="1"/>
  <c r="M151" i="51"/>
  <c r="M154" i="51" s="1"/>
  <c r="M155" i="51" s="1"/>
  <c r="M156" i="51" s="1"/>
  <c r="M157" i="51" s="1"/>
  <c r="M120" i="51"/>
  <c r="M87" i="51"/>
  <c r="M140" i="39"/>
  <c r="M143" i="39" s="1"/>
  <c r="M118" i="39"/>
  <c r="M121" i="39" s="1"/>
  <c r="M96" i="39"/>
  <c r="M99" i="39" s="1"/>
  <c r="M87" i="39"/>
  <c r="M74" i="39"/>
  <c r="M77" i="39" s="1"/>
  <c r="M54" i="39"/>
  <c r="M41" i="39"/>
  <c r="M44" i="39" s="1"/>
  <c r="M19" i="39"/>
  <c r="M76" i="53"/>
  <c r="M52" i="53"/>
  <c r="M54" i="49"/>
  <c r="M19" i="49"/>
  <c r="M131" i="52"/>
  <c r="M120" i="52"/>
  <c r="M107" i="52"/>
  <c r="M110" i="52" s="1"/>
  <c r="M98" i="52"/>
  <c r="M54" i="52"/>
  <c r="M129" i="48"/>
  <c r="M132" i="48" s="1"/>
  <c r="M118" i="48"/>
  <c r="M121" i="48" s="1"/>
  <c r="M87" i="48"/>
  <c r="M63" i="48"/>
  <c r="M66" i="48" s="1"/>
  <c r="M54" i="48"/>
  <c r="M21" i="48"/>
  <c r="M142" i="51"/>
  <c r="M131" i="51"/>
  <c r="M109" i="51"/>
  <c r="M96" i="51"/>
  <c r="M99" i="51" s="1"/>
  <c r="M85" i="51"/>
  <c r="M76" i="51"/>
  <c r="M65" i="51"/>
  <c r="M54" i="51"/>
  <c r="M43" i="51"/>
  <c r="M32" i="51"/>
  <c r="M21" i="51"/>
  <c r="M162" i="39"/>
  <c r="M165" i="39" s="1"/>
  <c r="M153" i="39"/>
  <c r="M131" i="39"/>
  <c r="M107" i="39"/>
  <c r="M110" i="39" s="1"/>
  <c r="M65" i="39"/>
  <c r="M30" i="39"/>
  <c r="M19" i="55"/>
  <c r="M22" i="55" s="1"/>
  <c r="M23" i="55" s="1"/>
  <c r="M24" i="55" s="1"/>
  <c r="M21" i="49"/>
  <c r="M162" i="52"/>
  <c r="M165" i="52" s="1"/>
  <c r="M153" i="52"/>
  <c r="M140" i="52"/>
  <c r="M143" i="52" s="1"/>
  <c r="M96" i="52"/>
  <c r="M99" i="52" s="1"/>
  <c r="M87" i="52"/>
  <c r="M76" i="52"/>
  <c r="M63" i="52"/>
  <c r="M66" i="52" s="1"/>
  <c r="M43" i="52"/>
  <c r="M32" i="52"/>
  <c r="M151" i="48"/>
  <c r="M142" i="48"/>
  <c r="M109" i="48"/>
  <c r="M96" i="48"/>
  <c r="M99" i="48" s="1"/>
  <c r="M43" i="48"/>
  <c r="M164" i="51"/>
  <c r="M129" i="51"/>
  <c r="M118" i="51"/>
  <c r="M121" i="51" s="1"/>
  <c r="M122" i="51" s="1"/>
  <c r="M123" i="51" s="1"/>
  <c r="M107" i="51"/>
  <c r="M63" i="51"/>
  <c r="M66" i="51" s="1"/>
  <c r="M142" i="39"/>
  <c r="M120" i="39"/>
  <c r="M98" i="39"/>
  <c r="M85" i="39"/>
  <c r="M88" i="39" s="1"/>
  <c r="M89" i="39" s="1"/>
  <c r="M76" i="39"/>
  <c r="M52" i="39"/>
  <c r="M55" i="39" s="1"/>
  <c r="M43" i="39"/>
  <c r="M21" i="39"/>
  <c r="S21" i="49"/>
  <c r="S85" i="51"/>
  <c r="S96" i="52"/>
  <c r="S129" i="51"/>
  <c r="S107" i="51"/>
  <c r="S63" i="51"/>
  <c r="S43" i="49"/>
  <c r="W85" i="51"/>
  <c r="W96" i="52"/>
  <c r="W101" i="52" s="1"/>
  <c r="W129" i="51"/>
  <c r="W107" i="51"/>
  <c r="W63" i="51"/>
  <c r="W43" i="49"/>
  <c r="K66" i="48"/>
  <c r="L55" i="39"/>
  <c r="L56" i="39" s="1"/>
  <c r="L57" i="39" s="1"/>
  <c r="L58" i="39" s="1"/>
  <c r="Q175" i="51"/>
  <c r="G65" i="45" s="1"/>
  <c r="H121" i="48"/>
  <c r="H122" i="48" s="1"/>
  <c r="Q33" i="59"/>
  <c r="Q34" i="59" s="1"/>
  <c r="Q35" i="59" s="1"/>
  <c r="Q36" i="59" s="1"/>
  <c r="Q77" i="59"/>
  <c r="Q78" i="59" s="1"/>
  <c r="Q79" i="59" s="1"/>
  <c r="Q80" i="59" s="1"/>
  <c r="Q132" i="59"/>
  <c r="Q133" i="59" s="1"/>
  <c r="Q99" i="60"/>
  <c r="Q100" i="60" s="1"/>
  <c r="Q101" i="60" s="1"/>
  <c r="Q102" i="60" s="1"/>
  <c r="H110" i="60"/>
  <c r="Q110" i="60"/>
  <c r="Q121" i="60"/>
  <c r="Q122" i="60" s="1"/>
  <c r="Q123" i="60" s="1"/>
  <c r="Q124" i="60" s="1"/>
  <c r="Q109" i="58"/>
  <c r="G120" i="58"/>
  <c r="G118" i="58"/>
  <c r="G142" i="58"/>
  <c r="G98" i="58"/>
  <c r="G96" i="58"/>
  <c r="G87" i="58"/>
  <c r="G76" i="58"/>
  <c r="G43" i="58"/>
  <c r="G21" i="58"/>
  <c r="G153" i="57"/>
  <c r="G131" i="57"/>
  <c r="G107" i="57"/>
  <c r="G96" i="57"/>
  <c r="G54" i="57"/>
  <c r="G41" i="57"/>
  <c r="G30" i="57"/>
  <c r="G33" i="57" s="1"/>
  <c r="G140" i="58"/>
  <c r="G109" i="58"/>
  <c r="G107" i="58"/>
  <c r="G85" i="58"/>
  <c r="G88" i="58" s="1"/>
  <c r="G32" i="58"/>
  <c r="G162" i="57"/>
  <c r="G165" i="57" s="1"/>
  <c r="G166" i="57" s="1"/>
  <c r="G167" i="57" s="1"/>
  <c r="G168" i="57" s="1"/>
  <c r="G129" i="57"/>
  <c r="G132" i="57" s="1"/>
  <c r="G133" i="57" s="1"/>
  <c r="G134" i="57" s="1"/>
  <c r="G135" i="57" s="1"/>
  <c r="G109" i="57"/>
  <c r="G87" i="57"/>
  <c r="G74" i="57"/>
  <c r="G52" i="57"/>
  <c r="G55" i="57" s="1"/>
  <c r="G19" i="57"/>
  <c r="G22" i="57" s="1"/>
  <c r="G23" i="57" s="1"/>
  <c r="G164" i="60"/>
  <c r="C9" i="11"/>
  <c r="P162" i="58"/>
  <c r="L153" i="58"/>
  <c r="P151" i="58"/>
  <c r="P154" i="58" s="1"/>
  <c r="P155" i="58" s="1"/>
  <c r="P156" i="58" s="1"/>
  <c r="P157" i="58" s="1"/>
  <c r="L140" i="58"/>
  <c r="H129" i="58"/>
  <c r="K120" i="58"/>
  <c r="P109" i="58"/>
  <c r="K107" i="58"/>
  <c r="P85" i="58"/>
  <c r="P74" i="58"/>
  <c r="K65" i="58"/>
  <c r="H63" i="58"/>
  <c r="H54" i="58"/>
  <c r="K52" i="58"/>
  <c r="K41" i="58"/>
  <c r="K32" i="58"/>
  <c r="P30" i="58"/>
  <c r="P33" i="58" s="1"/>
  <c r="P34" i="58" s="1"/>
  <c r="P35" i="58" s="1"/>
  <c r="P19" i="58"/>
  <c r="P22" i="58" s="1"/>
  <c r="P23" i="58" s="1"/>
  <c r="H164" i="57"/>
  <c r="L162" i="57"/>
  <c r="H151" i="57"/>
  <c r="H154" i="57" s="1"/>
  <c r="P142" i="57"/>
  <c r="K140" i="57"/>
  <c r="P131" i="57"/>
  <c r="K129" i="57"/>
  <c r="H120" i="57"/>
  <c r="L118" i="57"/>
  <c r="K109" i="57"/>
  <c r="P107" i="57"/>
  <c r="L98" i="57"/>
  <c r="P96" i="57"/>
  <c r="K87" i="57"/>
  <c r="H85" i="57"/>
  <c r="H88" i="57" s="1"/>
  <c r="H76" i="57"/>
  <c r="K74" i="57"/>
  <c r="H65" i="57"/>
  <c r="L63" i="57"/>
  <c r="P54" i="57"/>
  <c r="K52" i="57"/>
  <c r="H43" i="57"/>
  <c r="P41" i="57"/>
  <c r="L32" i="57"/>
  <c r="P30" i="57"/>
  <c r="L21" i="57"/>
  <c r="K19" i="57"/>
  <c r="K164" i="60"/>
  <c r="H162" i="60"/>
  <c r="L142" i="58"/>
  <c r="L131" i="58"/>
  <c r="P120" i="58"/>
  <c r="K118" i="58"/>
  <c r="P98" i="58"/>
  <c r="K96" i="58"/>
  <c r="P87" i="58"/>
  <c r="L76" i="58"/>
  <c r="K74" i="58"/>
  <c r="P63" i="58"/>
  <c r="P52" i="58"/>
  <c r="P55" i="58" s="1"/>
  <c r="K43" i="58"/>
  <c r="P41" i="58"/>
  <c r="P44" i="58" s="1"/>
  <c r="H30" i="58"/>
  <c r="L21" i="58"/>
  <c r="H19" i="58"/>
  <c r="P164" i="57"/>
  <c r="L153" i="57"/>
  <c r="P151" i="57"/>
  <c r="P154" i="57" s="1"/>
  <c r="H142" i="57"/>
  <c r="P140" i="57"/>
  <c r="K131" i="57"/>
  <c r="P129" i="57"/>
  <c r="P132" i="57" s="1"/>
  <c r="L120" i="57"/>
  <c r="H118" i="57"/>
  <c r="P109" i="57"/>
  <c r="K107" i="57"/>
  <c r="H98" i="57"/>
  <c r="K96" i="57"/>
  <c r="P87" i="57"/>
  <c r="L85" i="57"/>
  <c r="L88" i="57" s="1"/>
  <c r="L89" i="57" s="1"/>
  <c r="L90" i="57" s="1"/>
  <c r="L91" i="57" s="1"/>
  <c r="L76" i="57"/>
  <c r="P74" i="57"/>
  <c r="L65" i="57"/>
  <c r="H63" i="57"/>
  <c r="K54" i="57"/>
  <c r="P52" i="57"/>
  <c r="P55" i="57" s="1"/>
  <c r="L43" i="57"/>
  <c r="K41" i="57"/>
  <c r="H32" i="57"/>
  <c r="K30" i="57"/>
  <c r="H21" i="57"/>
  <c r="P19" i="57"/>
  <c r="P164" i="60"/>
  <c r="L162" i="60"/>
  <c r="L165" i="60" s="1"/>
  <c r="Q118" i="58"/>
  <c r="Q121" i="58" s="1"/>
  <c r="Q76" i="58"/>
  <c r="Q43" i="58"/>
  <c r="Q21" i="58"/>
  <c r="Q153" i="57"/>
  <c r="Q120" i="57"/>
  <c r="Q85" i="57"/>
  <c r="Q88" i="57" s="1"/>
  <c r="Q76" i="57"/>
  <c r="Q65" i="57"/>
  <c r="Q43" i="57"/>
  <c r="Q162" i="60"/>
  <c r="Q173" i="60" s="1"/>
  <c r="Y49" i="45" s="1"/>
  <c r="Q129" i="58"/>
  <c r="Q132" i="58" s="1"/>
  <c r="Q65" i="58"/>
  <c r="Q54" i="58"/>
  <c r="Q32" i="58"/>
  <c r="Q162" i="57"/>
  <c r="Q118" i="57"/>
  <c r="Q98" i="57"/>
  <c r="Q63" i="57"/>
  <c r="Q32" i="57"/>
  <c r="Q21" i="57"/>
  <c r="Q175" i="39"/>
  <c r="G33" i="45" s="1"/>
  <c r="Q110" i="59"/>
  <c r="Q111" i="59" s="1"/>
  <c r="Q112" i="59" s="1"/>
  <c r="Q165" i="59"/>
  <c r="Q166" i="59" s="1"/>
  <c r="Q167" i="59" s="1"/>
  <c r="Q168" i="59" s="1"/>
  <c r="Q22" i="60"/>
  <c r="Q23" i="60" s="1"/>
  <c r="Q107" i="58"/>
  <c r="Q120" i="58"/>
  <c r="K129" i="58"/>
  <c r="P131" i="58"/>
  <c r="Q140" i="58"/>
  <c r="Q143" i="58" s="1"/>
  <c r="Q142" i="58"/>
  <c r="L151" i="58"/>
  <c r="L154" i="58" s="1"/>
  <c r="U164" i="60"/>
  <c r="U19" i="57"/>
  <c r="U173" i="57" s="1"/>
  <c r="U52" i="57"/>
  <c r="U58" i="57" s="1"/>
  <c r="U74" i="57"/>
  <c r="U87" i="57"/>
  <c r="U109" i="57"/>
  <c r="U129" i="57"/>
  <c r="U140" i="57"/>
  <c r="U151" i="57"/>
  <c r="U156" i="57" s="1"/>
  <c r="U153" i="57"/>
  <c r="U21" i="58"/>
  <c r="U175" i="58" s="1"/>
  <c r="U43" i="58"/>
  <c r="Q55" i="58"/>
  <c r="Q56" i="58" s="1"/>
  <c r="U63" i="58"/>
  <c r="U68" i="58" s="1"/>
  <c r="U74" i="58"/>
  <c r="U80" i="58" s="1"/>
  <c r="U85" i="58"/>
  <c r="U151" i="58"/>
  <c r="U30" i="57"/>
  <c r="U35" i="57" s="1"/>
  <c r="U41" i="57"/>
  <c r="U46" i="57" s="1"/>
  <c r="U54" i="57"/>
  <c r="U96" i="57"/>
  <c r="U102" i="57" s="1"/>
  <c r="U107" i="57"/>
  <c r="U113" i="57" s="1"/>
  <c r="U131" i="57"/>
  <c r="U142" i="57"/>
  <c r="U162" i="57"/>
  <c r="U168" i="57" s="1"/>
  <c r="U87" i="58"/>
  <c r="U120" i="58"/>
  <c r="U164" i="58"/>
  <c r="H153" i="58"/>
  <c r="Q173" i="39"/>
  <c r="G31" i="45" s="1"/>
  <c r="G151" i="58"/>
  <c r="G154" i="58" s="1"/>
  <c r="P164" i="58"/>
  <c r="Q173" i="51"/>
  <c r="G63" i="45" s="1"/>
  <c r="Q173" i="48"/>
  <c r="Y31" i="45" s="1"/>
  <c r="Q44" i="60"/>
  <c r="H132" i="60"/>
  <c r="H133" i="60" s="1"/>
  <c r="H134" i="60" s="1"/>
  <c r="Q132" i="60"/>
  <c r="Q133" i="60" s="1"/>
  <c r="Q134" i="60" s="1"/>
  <c r="Q44" i="59"/>
  <c r="Q45" i="59" s="1"/>
  <c r="Q33" i="60"/>
  <c r="Q34" i="60" s="1"/>
  <c r="Q35" i="60" s="1"/>
  <c r="Q36" i="60" s="1"/>
  <c r="G162" i="58"/>
  <c r="P77" i="56"/>
  <c r="L164" i="58"/>
  <c r="I21" i="57"/>
  <c r="I164" i="60"/>
  <c r="I162" i="60"/>
  <c r="I52" i="60"/>
  <c r="I55" i="60" s="1"/>
  <c r="I56" i="60" s="1"/>
  <c r="I57" i="60" s="1"/>
  <c r="I120" i="56"/>
  <c r="I142" i="55"/>
  <c r="I52" i="55"/>
  <c r="I55" i="55" s="1"/>
  <c r="I162" i="53"/>
  <c r="I153" i="53"/>
  <c r="I140" i="53"/>
  <c r="I143" i="53" s="1"/>
  <c r="I107" i="53"/>
  <c r="I96" i="53"/>
  <c r="I99" i="53" s="1"/>
  <c r="I74" i="53"/>
  <c r="I77" i="53" s="1"/>
  <c r="I54" i="53"/>
  <c r="I41" i="53"/>
  <c r="I151" i="49"/>
  <c r="I154" i="49" s="1"/>
  <c r="I142" i="49"/>
  <c r="I118" i="49"/>
  <c r="I121" i="49" s="1"/>
  <c r="I98" i="49"/>
  <c r="I87" i="49"/>
  <c r="I52" i="49"/>
  <c r="I55" i="49" s="1"/>
  <c r="I43" i="49"/>
  <c r="I54" i="60"/>
  <c r="I63" i="59"/>
  <c r="I54" i="55"/>
  <c r="I151" i="53"/>
  <c r="I118" i="53"/>
  <c r="I85" i="53"/>
  <c r="I88" i="53" s="1"/>
  <c r="I65" i="53"/>
  <c r="I30" i="53"/>
  <c r="I33" i="53" s="1"/>
  <c r="I21" i="53"/>
  <c r="I162" i="49"/>
  <c r="I165" i="49" s="1"/>
  <c r="I131" i="49"/>
  <c r="I107" i="49"/>
  <c r="I110" i="49" s="1"/>
  <c r="I111" i="49" s="1"/>
  <c r="I112" i="49" s="1"/>
  <c r="I113" i="49" s="1"/>
  <c r="I74" i="49"/>
  <c r="I65" i="49"/>
  <c r="I30" i="49"/>
  <c r="I162" i="59"/>
  <c r="I165" i="59" s="1"/>
  <c r="I109" i="56"/>
  <c r="I85" i="55"/>
  <c r="I88" i="55" s="1"/>
  <c r="I89" i="55" s="1"/>
  <c r="I65" i="55"/>
  <c r="I41" i="55"/>
  <c r="I21" i="55"/>
  <c r="I19" i="55"/>
  <c r="I22" i="55" s="1"/>
  <c r="I23" i="55" s="1"/>
  <c r="I164" i="53"/>
  <c r="I129" i="53"/>
  <c r="I132" i="53" s="1"/>
  <c r="I76" i="53"/>
  <c r="I52" i="53"/>
  <c r="I43" i="53"/>
  <c r="I153" i="49"/>
  <c r="I140" i="49"/>
  <c r="I120" i="49"/>
  <c r="I96" i="49"/>
  <c r="I99" i="49" s="1"/>
  <c r="I85" i="49"/>
  <c r="I54" i="49"/>
  <c r="I41" i="49"/>
  <c r="I44" i="49" s="1"/>
  <c r="M142" i="53"/>
  <c r="M109" i="53"/>
  <c r="M98" i="53"/>
  <c r="M63" i="53"/>
  <c r="M66" i="53" s="1"/>
  <c r="M32" i="53"/>
  <c r="M19" i="53"/>
  <c r="M164" i="49"/>
  <c r="M129" i="49"/>
  <c r="M109" i="49"/>
  <c r="M76" i="49"/>
  <c r="M63" i="49"/>
  <c r="M43" i="49"/>
  <c r="M32" i="49"/>
  <c r="M142" i="60"/>
  <c r="M96" i="60"/>
  <c r="M87" i="60"/>
  <c r="M32" i="59"/>
  <c r="M74" i="56"/>
  <c r="M77" i="56" s="1"/>
  <c r="M96" i="55"/>
  <c r="M76" i="55"/>
  <c r="M162" i="53"/>
  <c r="M153" i="53"/>
  <c r="M120" i="53"/>
  <c r="M107" i="53"/>
  <c r="M110" i="53" s="1"/>
  <c r="M74" i="53"/>
  <c r="M77" i="53" s="1"/>
  <c r="M54" i="53"/>
  <c r="M41" i="53"/>
  <c r="M151" i="49"/>
  <c r="M142" i="49"/>
  <c r="M118" i="49"/>
  <c r="M121" i="49" s="1"/>
  <c r="M122" i="49" s="1"/>
  <c r="M98" i="49"/>
  <c r="M87" i="49"/>
  <c r="M52" i="49"/>
  <c r="M55" i="49" s="1"/>
  <c r="M151" i="60"/>
  <c r="M154" i="60" s="1"/>
  <c r="M155" i="60" s="1"/>
  <c r="M156" i="60" s="1"/>
  <c r="M153" i="59"/>
  <c r="M41" i="59"/>
  <c r="M173" i="59" s="1"/>
  <c r="W17" i="45" s="1"/>
  <c r="M85" i="56"/>
  <c r="M65" i="56"/>
  <c r="M63" i="55"/>
  <c r="M131" i="53"/>
  <c r="M118" i="53"/>
  <c r="M121" i="53" s="1"/>
  <c r="M85" i="53"/>
  <c r="M88" i="53" s="1"/>
  <c r="M65" i="53"/>
  <c r="M30" i="53"/>
  <c r="M33" i="53" s="1"/>
  <c r="M21" i="53"/>
  <c r="M162" i="49"/>
  <c r="M131" i="49"/>
  <c r="M107" i="49"/>
  <c r="M110" i="49" s="1"/>
  <c r="M74" i="49"/>
  <c r="M77" i="49" s="1"/>
  <c r="M65" i="49"/>
  <c r="M30" i="49"/>
  <c r="M33" i="49" s="1"/>
  <c r="M34" i="49" s="1"/>
  <c r="M35" i="49" s="1"/>
  <c r="M36" i="49" s="1"/>
  <c r="W74" i="49"/>
  <c r="W21" i="49"/>
  <c r="W175" i="49" s="1"/>
  <c r="Q175" i="48"/>
  <c r="Y33" i="45" s="1"/>
  <c r="AH33" i="45" s="1"/>
  <c r="Q173" i="49"/>
  <c r="P31" i="45" s="1"/>
  <c r="Q175" i="49"/>
  <c r="P33" i="45" s="1"/>
  <c r="G143" i="48"/>
  <c r="G144" i="48" s="1"/>
  <c r="G145" i="48" s="1"/>
  <c r="Q55" i="52"/>
  <c r="Q56" i="52" s="1"/>
  <c r="Q175" i="60"/>
  <c r="Y51" i="45" s="1"/>
  <c r="Q175" i="52"/>
  <c r="Y65" i="45" s="1"/>
  <c r="Q173" i="53"/>
  <c r="P63" i="45" s="1"/>
  <c r="Q175" i="59"/>
  <c r="Y19" i="45" s="1"/>
  <c r="Q99" i="59"/>
  <c r="Q100" i="59" s="1"/>
  <c r="Q121" i="59"/>
  <c r="Q122" i="59" s="1"/>
  <c r="Q123" i="59" s="1"/>
  <c r="Q124" i="59" s="1"/>
  <c r="H143" i="60"/>
  <c r="Q143" i="60"/>
  <c r="Q144" i="60" s="1"/>
  <c r="H140" i="57"/>
  <c r="H143" i="57" s="1"/>
  <c r="H144" i="57" s="1"/>
  <c r="H145" i="57" s="1"/>
  <c r="H146" i="57" s="1"/>
  <c r="L151" i="57"/>
  <c r="H153" i="57"/>
  <c r="H162" i="57"/>
  <c r="R164" i="57"/>
  <c r="G22" i="58"/>
  <c r="R19" i="58"/>
  <c r="H21" i="58"/>
  <c r="R30" i="58"/>
  <c r="R33" i="58" s="1"/>
  <c r="L32" i="58"/>
  <c r="H41" i="58"/>
  <c r="R43" i="58"/>
  <c r="H52" i="58"/>
  <c r="L54" i="58"/>
  <c r="R85" i="58"/>
  <c r="R88" i="58" s="1"/>
  <c r="R87" i="58"/>
  <c r="L96" i="58"/>
  <c r="L98" i="58"/>
  <c r="L107" i="58"/>
  <c r="L109" i="58"/>
  <c r="L129" i="58"/>
  <c r="R131" i="58"/>
  <c r="R133" i="58" s="1"/>
  <c r="H140" i="58"/>
  <c r="H143" i="58" s="1"/>
  <c r="R140" i="58"/>
  <c r="R143" i="58" s="1"/>
  <c r="H142" i="58"/>
  <c r="R142" i="58"/>
  <c r="R151" i="58"/>
  <c r="R154" i="58" s="1"/>
  <c r="G153" i="58"/>
  <c r="R153" i="58"/>
  <c r="H162" i="58"/>
  <c r="H165" i="58" s="1"/>
  <c r="H166" i="58" s="1"/>
  <c r="H167" i="58" s="1"/>
  <c r="H164" i="58"/>
  <c r="J52" i="49"/>
  <c r="Q175" i="55"/>
  <c r="G19" i="45" s="1"/>
  <c r="L142" i="57"/>
  <c r="R153" i="57"/>
  <c r="R155" i="57" s="1"/>
  <c r="R162" i="57"/>
  <c r="R165" i="57" s="1"/>
  <c r="L164" i="57"/>
  <c r="L19" i="58"/>
  <c r="R21" i="58"/>
  <c r="L30" i="58"/>
  <c r="R41" i="58"/>
  <c r="R44" i="58" s="1"/>
  <c r="L43" i="58"/>
  <c r="R52" i="58"/>
  <c r="R74" i="58"/>
  <c r="R77" i="58" s="1"/>
  <c r="R76" i="58"/>
  <c r="L85" i="58"/>
  <c r="L87" i="58"/>
  <c r="H131" i="58"/>
  <c r="H151" i="58"/>
  <c r="L162" i="58"/>
  <c r="Q164" i="58"/>
  <c r="Q175" i="53"/>
  <c r="P65" i="45" s="1"/>
  <c r="Q175" i="56"/>
  <c r="G51" i="45" s="1"/>
  <c r="Q172" i="52"/>
  <c r="Y62" i="45" s="1"/>
  <c r="Q172" i="48"/>
  <c r="Y30" i="45" s="1"/>
  <c r="Q172" i="58"/>
  <c r="P48" i="45" s="1"/>
  <c r="Q172" i="39"/>
  <c r="G30" i="45" s="1"/>
  <c r="Q172" i="49"/>
  <c r="P30" i="45" s="1"/>
  <c r="Q172" i="56"/>
  <c r="G48" i="45" s="1"/>
  <c r="AH48" i="45" s="1"/>
  <c r="Q22" i="58"/>
  <c r="Q172" i="51"/>
  <c r="G62" i="45" s="1"/>
  <c r="Q22" i="57"/>
  <c r="Q154" i="57"/>
  <c r="Q155" i="57" s="1"/>
  <c r="Q143" i="56"/>
  <c r="Q144" i="56" s="1"/>
  <c r="Q145" i="56" s="1"/>
  <c r="Q172" i="55"/>
  <c r="G16" i="45" s="1"/>
  <c r="AH16" i="45" s="1"/>
  <c r="Q77" i="56"/>
  <c r="Q78" i="56" s="1"/>
  <c r="Q79" i="56" s="1"/>
  <c r="Q80" i="56" s="1"/>
  <c r="Q121" i="56"/>
  <c r="Q122" i="56" s="1"/>
  <c r="Q123" i="56" s="1"/>
  <c r="Q99" i="58"/>
  <c r="Q100" i="58" s="1"/>
  <c r="Q101" i="58" s="1"/>
  <c r="Q132" i="56"/>
  <c r="Q133" i="56" s="1"/>
  <c r="Q154" i="56"/>
  <c r="Q155" i="56" s="1"/>
  <c r="Q165" i="56"/>
  <c r="Q33" i="57"/>
  <c r="Q110" i="57"/>
  <c r="Q171" i="56"/>
  <c r="G47" i="45" s="1"/>
  <c r="Q33" i="58"/>
  <c r="Q99" i="57"/>
  <c r="Q77" i="57"/>
  <c r="Q78" i="57" s="1"/>
  <c r="Q132" i="57"/>
  <c r="Q133" i="57" s="1"/>
  <c r="Q143" i="57"/>
  <c r="Q144" i="57" s="1"/>
  <c r="Q165" i="57"/>
  <c r="Q166" i="57" s="1"/>
  <c r="Q171" i="58"/>
  <c r="P47" i="45" s="1"/>
  <c r="Q77" i="58"/>
  <c r="Q88" i="58"/>
  <c r="Q89" i="58" s="1"/>
  <c r="Q22" i="56"/>
  <c r="Q23" i="56" s="1"/>
  <c r="Q33" i="56"/>
  <c r="Q34" i="56" s="1"/>
  <c r="Q44" i="56"/>
  <c r="Q45" i="56" s="1"/>
  <c r="Q55" i="56"/>
  <c r="Q56" i="56" s="1"/>
  <c r="Q66" i="56"/>
  <c r="Q67" i="56" s="1"/>
  <c r="Q88" i="59"/>
  <c r="Q89" i="59" s="1"/>
  <c r="Q66" i="60"/>
  <c r="Q67" i="60" s="1"/>
  <c r="Q44" i="58"/>
  <c r="Q77" i="60"/>
  <c r="Q78" i="60" s="1"/>
  <c r="Q171" i="51"/>
  <c r="G61" i="45" s="1"/>
  <c r="Q171" i="48"/>
  <c r="Y29" i="45" s="1"/>
  <c r="Q171" i="39"/>
  <c r="G29" i="45" s="1"/>
  <c r="Q171" i="49"/>
  <c r="P29" i="45" s="1"/>
  <c r="Q171" i="53"/>
  <c r="P61" i="45" s="1"/>
  <c r="Q171" i="52"/>
  <c r="Y61" i="45" s="1"/>
  <c r="Q170" i="39"/>
  <c r="G28" i="45" s="1"/>
  <c r="AH28" i="45" s="1"/>
  <c r="Q55" i="49"/>
  <c r="Q56" i="49" s="1"/>
  <c r="Q57" i="49" s="1"/>
  <c r="Q143" i="53"/>
  <c r="Q144" i="53" s="1"/>
  <c r="Q145" i="53" s="1"/>
  <c r="Q146" i="53" s="1"/>
  <c r="Q44" i="48"/>
  <c r="Q45" i="48" s="1"/>
  <c r="Q88" i="48"/>
  <c r="Q132" i="48"/>
  <c r="Q133" i="48" s="1"/>
  <c r="Q88" i="52"/>
  <c r="Q89" i="52" s="1"/>
  <c r="Q132" i="52"/>
  <c r="L91" i="45"/>
  <c r="L92" i="45"/>
  <c r="H92" i="45"/>
  <c r="P99" i="55"/>
  <c r="P100" i="55" s="1"/>
  <c r="P101" i="55" s="1"/>
  <c r="P44" i="59"/>
  <c r="I142" i="58"/>
  <c r="I140" i="58"/>
  <c r="I129" i="58"/>
  <c r="I132" i="58" s="1"/>
  <c r="I133" i="58" s="1"/>
  <c r="I107" i="58"/>
  <c r="I96" i="58"/>
  <c r="I99" i="58" s="1"/>
  <c r="I54" i="58"/>
  <c r="I52" i="58"/>
  <c r="I43" i="58"/>
  <c r="I30" i="58"/>
  <c r="I33" i="58" s="1"/>
  <c r="I109" i="57"/>
  <c r="I107" i="57"/>
  <c r="I87" i="57"/>
  <c r="I74" i="57"/>
  <c r="I41" i="57"/>
  <c r="I44" i="57" s="1"/>
  <c r="I45" i="57" s="1"/>
  <c r="I19" i="57"/>
  <c r="I22" i="57" s="1"/>
  <c r="I131" i="60"/>
  <c r="I129" i="60"/>
  <c r="I132" i="60" s="1"/>
  <c r="I164" i="58"/>
  <c r="I162" i="58"/>
  <c r="I153" i="58"/>
  <c r="I151" i="58"/>
  <c r="I131" i="58"/>
  <c r="I41" i="58"/>
  <c r="I44" i="58" s="1"/>
  <c r="I120" i="57"/>
  <c r="I118" i="57"/>
  <c r="I85" i="57"/>
  <c r="I88" i="57" s="1"/>
  <c r="I89" i="57" s="1"/>
  <c r="I76" i="57"/>
  <c r="I30" i="57"/>
  <c r="I118" i="58"/>
  <c r="I121" i="58" s="1"/>
  <c r="I120" i="58"/>
  <c r="I109" i="58"/>
  <c r="I76" i="58"/>
  <c r="I153" i="57"/>
  <c r="I65" i="57"/>
  <c r="I118" i="60"/>
  <c r="I121" i="60" s="1"/>
  <c r="I109" i="60"/>
  <c r="I107" i="60"/>
  <c r="I110" i="60" s="1"/>
  <c r="I76" i="60"/>
  <c r="I74" i="60"/>
  <c r="I43" i="60"/>
  <c r="I21" i="60"/>
  <c r="I142" i="59"/>
  <c r="I140" i="59"/>
  <c r="I143" i="59" s="1"/>
  <c r="I120" i="59"/>
  <c r="I118" i="59"/>
  <c r="I121" i="59" s="1"/>
  <c r="I74" i="59"/>
  <c r="I77" i="59" s="1"/>
  <c r="I65" i="59"/>
  <c r="I21" i="59"/>
  <c r="I142" i="56"/>
  <c r="I96" i="56"/>
  <c r="I76" i="56"/>
  <c r="I63" i="56"/>
  <c r="I54" i="56"/>
  <c r="I52" i="56"/>
  <c r="I55" i="56" s="1"/>
  <c r="I43" i="56"/>
  <c r="I41" i="56"/>
  <c r="I32" i="56"/>
  <c r="I30" i="56"/>
  <c r="I21" i="56"/>
  <c r="I19" i="56"/>
  <c r="I162" i="55"/>
  <c r="I120" i="55"/>
  <c r="I118" i="55"/>
  <c r="I121" i="55" s="1"/>
  <c r="I122" i="55" s="1"/>
  <c r="I98" i="55"/>
  <c r="I74" i="55"/>
  <c r="I77" i="55" s="1"/>
  <c r="I32" i="55"/>
  <c r="I30" i="55"/>
  <c r="I33" i="55" s="1"/>
  <c r="I34" i="55" s="1"/>
  <c r="I35" i="55" s="1"/>
  <c r="I98" i="58"/>
  <c r="I74" i="58"/>
  <c r="I65" i="58"/>
  <c r="I32" i="58"/>
  <c r="I34" i="58" s="1"/>
  <c r="I19" i="58"/>
  <c r="I164" i="57"/>
  <c r="I162" i="57"/>
  <c r="I165" i="57" s="1"/>
  <c r="I131" i="57"/>
  <c r="I129" i="57"/>
  <c r="I120" i="60"/>
  <c r="I98" i="60"/>
  <c r="I96" i="60"/>
  <c r="I99" i="60" s="1"/>
  <c r="I100" i="60" s="1"/>
  <c r="I101" i="60" s="1"/>
  <c r="I65" i="60"/>
  <c r="I63" i="60"/>
  <c r="I66" i="60" s="1"/>
  <c r="I19" i="60"/>
  <c r="I153" i="59"/>
  <c r="I151" i="59"/>
  <c r="I85" i="59"/>
  <c r="I88" i="59" s="1"/>
  <c r="I54" i="59"/>
  <c r="I52" i="59"/>
  <c r="I55" i="59" s="1"/>
  <c r="I43" i="59"/>
  <c r="I41" i="59"/>
  <c r="I30" i="59"/>
  <c r="I33" i="59" s="1"/>
  <c r="I164" i="56"/>
  <c r="I140" i="56"/>
  <c r="I131" i="56"/>
  <c r="I129" i="56"/>
  <c r="I98" i="56"/>
  <c r="I74" i="56"/>
  <c r="I65" i="56"/>
  <c r="I164" i="55"/>
  <c r="I151" i="55"/>
  <c r="I154" i="55" s="1"/>
  <c r="I155" i="55" s="1"/>
  <c r="I156" i="55" s="1"/>
  <c r="I131" i="55"/>
  <c r="I96" i="55"/>
  <c r="I76" i="55"/>
  <c r="I63" i="55"/>
  <c r="I67" i="55" s="1"/>
  <c r="I68" i="55" s="1"/>
  <c r="I43" i="55"/>
  <c r="I131" i="53"/>
  <c r="I120" i="53"/>
  <c r="I109" i="53"/>
  <c r="I87" i="58"/>
  <c r="I63" i="58"/>
  <c r="I66" i="58" s="1"/>
  <c r="I21" i="58"/>
  <c r="I142" i="57"/>
  <c r="I140" i="57"/>
  <c r="I96" i="57"/>
  <c r="M120" i="58"/>
  <c r="M109" i="58"/>
  <c r="M98" i="58"/>
  <c r="M87" i="58"/>
  <c r="M85" i="58"/>
  <c r="M76" i="58"/>
  <c r="M74" i="58"/>
  <c r="M32" i="58"/>
  <c r="M21" i="58"/>
  <c r="M162" i="57"/>
  <c r="M165" i="57" s="1"/>
  <c r="M153" i="57"/>
  <c r="M151" i="57"/>
  <c r="M140" i="57"/>
  <c r="M143" i="57" s="1"/>
  <c r="M98" i="57"/>
  <c r="M65" i="57"/>
  <c r="M63" i="57"/>
  <c r="M43" i="57"/>
  <c r="M21" i="57"/>
  <c r="M162" i="60"/>
  <c r="M140" i="60"/>
  <c r="M143" i="60" s="1"/>
  <c r="M120" i="60"/>
  <c r="M118" i="60"/>
  <c r="M121" i="60" s="1"/>
  <c r="M142" i="58"/>
  <c r="M140" i="58"/>
  <c r="M129" i="58"/>
  <c r="M132" i="58" s="1"/>
  <c r="M107" i="58"/>
  <c r="M110" i="58" s="1"/>
  <c r="M96" i="58"/>
  <c r="M54" i="58"/>
  <c r="M52" i="58"/>
  <c r="M43" i="58"/>
  <c r="M175" i="58" s="1"/>
  <c r="N51" i="45" s="1"/>
  <c r="M30" i="58"/>
  <c r="M109" i="57"/>
  <c r="M107" i="57"/>
  <c r="M110" i="57" s="1"/>
  <c r="M87" i="57"/>
  <c r="M74" i="57"/>
  <c r="M77" i="57" s="1"/>
  <c r="M41" i="57"/>
  <c r="M19" i="57"/>
  <c r="M131" i="60"/>
  <c r="M129" i="60"/>
  <c r="M164" i="58"/>
  <c r="M162" i="58"/>
  <c r="M165" i="58" s="1"/>
  <c r="M153" i="58"/>
  <c r="M151" i="58"/>
  <c r="M131" i="58"/>
  <c r="M63" i="58"/>
  <c r="M66" i="58" s="1"/>
  <c r="M118" i="57"/>
  <c r="M121" i="57" s="1"/>
  <c r="M122" i="57" s="1"/>
  <c r="M123" i="57" s="1"/>
  <c r="M124" i="57" s="1"/>
  <c r="M85" i="57"/>
  <c r="M32" i="57"/>
  <c r="M164" i="60"/>
  <c r="M85" i="60"/>
  <c r="M41" i="60"/>
  <c r="M30" i="60"/>
  <c r="M33" i="60" s="1"/>
  <c r="M164" i="59"/>
  <c r="M76" i="59"/>
  <c r="M63" i="59"/>
  <c r="M19" i="59"/>
  <c r="M151" i="56"/>
  <c r="M154" i="56" s="1"/>
  <c r="M109" i="56"/>
  <c r="M107" i="56"/>
  <c r="M87" i="56"/>
  <c r="M142" i="55"/>
  <c r="M140" i="55"/>
  <c r="M87" i="55"/>
  <c r="M85" i="55"/>
  <c r="M88" i="55" s="1"/>
  <c r="M89" i="55" s="1"/>
  <c r="M90" i="55" s="1"/>
  <c r="M91" i="55" s="1"/>
  <c r="M54" i="55"/>
  <c r="M52" i="55"/>
  <c r="M55" i="55" s="1"/>
  <c r="M120" i="57"/>
  <c r="M109" i="60"/>
  <c r="M107" i="60"/>
  <c r="M110" i="60" s="1"/>
  <c r="M76" i="60"/>
  <c r="M74" i="60"/>
  <c r="M43" i="60"/>
  <c r="M21" i="60"/>
  <c r="M142" i="59"/>
  <c r="M140" i="59"/>
  <c r="M120" i="59"/>
  <c r="M118" i="59"/>
  <c r="M121" i="59" s="1"/>
  <c r="M74" i="59"/>
  <c r="M65" i="59"/>
  <c r="M21" i="59"/>
  <c r="M142" i="56"/>
  <c r="M96" i="56"/>
  <c r="M76" i="56"/>
  <c r="M63" i="56"/>
  <c r="M66" i="56" s="1"/>
  <c r="M54" i="56"/>
  <c r="M52" i="56"/>
  <c r="M55" i="56" s="1"/>
  <c r="M43" i="56"/>
  <c r="M41" i="56"/>
  <c r="M44" i="56" s="1"/>
  <c r="M45" i="56" s="1"/>
  <c r="M32" i="56"/>
  <c r="M30" i="56"/>
  <c r="M33" i="56" s="1"/>
  <c r="M34" i="56" s="1"/>
  <c r="M21" i="56"/>
  <c r="M19" i="56"/>
  <c r="M22" i="56" s="1"/>
  <c r="M23" i="56" s="1"/>
  <c r="M24" i="56" s="1"/>
  <c r="M162" i="55"/>
  <c r="M165" i="55" s="1"/>
  <c r="M166" i="55" s="1"/>
  <c r="M167" i="55" s="1"/>
  <c r="M120" i="55"/>
  <c r="M118" i="55"/>
  <c r="M98" i="55"/>
  <c r="M74" i="55"/>
  <c r="M77" i="55" s="1"/>
  <c r="M32" i="55"/>
  <c r="M30" i="55"/>
  <c r="M164" i="53"/>
  <c r="M151" i="53"/>
  <c r="M154" i="53" s="1"/>
  <c r="M155" i="53" s="1"/>
  <c r="M156" i="53" s="1"/>
  <c r="M157" i="53" s="1"/>
  <c r="M140" i="53"/>
  <c r="M96" i="53"/>
  <c r="M87" i="53"/>
  <c r="M118" i="58"/>
  <c r="M121" i="58" s="1"/>
  <c r="M122" i="58" s="1"/>
  <c r="M41" i="58"/>
  <c r="M44" i="58" s="1"/>
  <c r="M45" i="58" s="1"/>
  <c r="M46" i="58" s="1"/>
  <c r="M47" i="58" s="1"/>
  <c r="M19" i="58"/>
  <c r="M164" i="57"/>
  <c r="M131" i="57"/>
  <c r="M129" i="57"/>
  <c r="M132" i="57" s="1"/>
  <c r="I87" i="56"/>
  <c r="I107" i="56"/>
  <c r="I110" i="56" s="1"/>
  <c r="I111" i="56" s="1"/>
  <c r="M140" i="56"/>
  <c r="M153" i="56"/>
  <c r="M162" i="56"/>
  <c r="M164" i="56"/>
  <c r="M30" i="59"/>
  <c r="M33" i="59" s="1"/>
  <c r="I32" i="59"/>
  <c r="M54" i="59"/>
  <c r="M87" i="59"/>
  <c r="M96" i="59"/>
  <c r="M98" i="59"/>
  <c r="M107" i="59"/>
  <c r="M110" i="59" s="1"/>
  <c r="M109" i="59"/>
  <c r="M129" i="59"/>
  <c r="M132" i="59" s="1"/>
  <c r="M131" i="59"/>
  <c r="M151" i="59"/>
  <c r="I85" i="60"/>
  <c r="I88" i="60" s="1"/>
  <c r="I87" i="60"/>
  <c r="I140" i="60"/>
  <c r="I143" i="60" s="1"/>
  <c r="I142" i="60"/>
  <c r="I151" i="60"/>
  <c r="I153" i="60"/>
  <c r="M76" i="57"/>
  <c r="I85" i="58"/>
  <c r="I87" i="55"/>
  <c r="M107" i="55"/>
  <c r="M110" i="55" s="1"/>
  <c r="M109" i="55"/>
  <c r="M129" i="55"/>
  <c r="M132" i="55" s="1"/>
  <c r="M131" i="55"/>
  <c r="M153" i="55"/>
  <c r="I85" i="56"/>
  <c r="M98" i="56"/>
  <c r="M131" i="56"/>
  <c r="I151" i="56"/>
  <c r="I154" i="56" s="1"/>
  <c r="I153" i="56"/>
  <c r="I162" i="56"/>
  <c r="M52" i="59"/>
  <c r="M85" i="59"/>
  <c r="M88" i="59" s="1"/>
  <c r="I87" i="59"/>
  <c r="I96" i="59"/>
  <c r="I99" i="59" s="1"/>
  <c r="I98" i="59"/>
  <c r="I107" i="59"/>
  <c r="I109" i="59"/>
  <c r="I129" i="59"/>
  <c r="I132" i="59" s="1"/>
  <c r="I131" i="59"/>
  <c r="M19" i="60"/>
  <c r="M32" i="60"/>
  <c r="I41" i="60"/>
  <c r="M65" i="60"/>
  <c r="M52" i="57"/>
  <c r="M55" i="57" s="1"/>
  <c r="M54" i="57"/>
  <c r="I63" i="57"/>
  <c r="I109" i="55"/>
  <c r="I129" i="55"/>
  <c r="M151" i="55"/>
  <c r="M154" i="55" s="1"/>
  <c r="I153" i="55"/>
  <c r="M118" i="56"/>
  <c r="M120" i="56"/>
  <c r="M129" i="56"/>
  <c r="M43" i="59"/>
  <c r="I76" i="59"/>
  <c r="M162" i="59"/>
  <c r="M165" i="59" s="1"/>
  <c r="I164" i="59"/>
  <c r="I30" i="60"/>
  <c r="I32" i="60"/>
  <c r="M52" i="60"/>
  <c r="M54" i="60"/>
  <c r="M63" i="60"/>
  <c r="M66" i="60" s="1"/>
  <c r="M98" i="60"/>
  <c r="M30" i="57"/>
  <c r="I32" i="57"/>
  <c r="I43" i="57"/>
  <c r="I52" i="57"/>
  <c r="I54" i="57"/>
  <c r="M96" i="57"/>
  <c r="I98" i="57"/>
  <c r="M142" i="57"/>
  <c r="I151" i="57"/>
  <c r="I154" i="57" s="1"/>
  <c r="M65" i="58"/>
  <c r="H165" i="56"/>
  <c r="H66" i="60"/>
  <c r="H67" i="60" s="1"/>
  <c r="H68" i="60" s="1"/>
  <c r="G110" i="60"/>
  <c r="G121" i="60"/>
  <c r="H121" i="59"/>
  <c r="H122" i="59" s="1"/>
  <c r="H143" i="59"/>
  <c r="H144" i="59" s="1"/>
  <c r="H145" i="59" s="1"/>
  <c r="N52" i="49"/>
  <c r="N21" i="52"/>
  <c r="P32" i="48"/>
  <c r="P175" i="48" s="1"/>
  <c r="P30" i="48"/>
  <c r="P33" i="48" s="1"/>
  <c r="P54" i="58"/>
  <c r="G63" i="58"/>
  <c r="L63" i="58"/>
  <c r="L66" i="58" s="1"/>
  <c r="X63" i="58"/>
  <c r="X69" i="58" s="1"/>
  <c r="G65" i="58"/>
  <c r="L65" i="58"/>
  <c r="X65" i="58"/>
  <c r="H74" i="58"/>
  <c r="H77" i="58" s="1"/>
  <c r="T74" i="58"/>
  <c r="T80" i="58" s="1"/>
  <c r="H76" i="58"/>
  <c r="T76" i="58"/>
  <c r="H85" i="58"/>
  <c r="T85" i="58"/>
  <c r="T91" i="58" s="1"/>
  <c r="H87" i="58"/>
  <c r="T87" i="58"/>
  <c r="P96" i="58"/>
  <c r="P99" i="58" s="1"/>
  <c r="U96" i="58"/>
  <c r="H98" i="58"/>
  <c r="T98" i="58"/>
  <c r="P107" i="58"/>
  <c r="U107" i="58"/>
  <c r="U113" i="58" s="1"/>
  <c r="H109" i="58"/>
  <c r="T109" i="58"/>
  <c r="Y109" i="58"/>
  <c r="L118" i="58"/>
  <c r="H120" i="58"/>
  <c r="P129" i="58"/>
  <c r="U129" i="58"/>
  <c r="K131" i="58"/>
  <c r="Q131" i="58"/>
  <c r="P140" i="58"/>
  <c r="U140" i="58"/>
  <c r="P142" i="58"/>
  <c r="K151" i="58"/>
  <c r="Q151" i="58"/>
  <c r="K153" i="58"/>
  <c r="Q153" i="58"/>
  <c r="K162" i="58"/>
  <c r="K165" i="58" s="1"/>
  <c r="Q162" i="58"/>
  <c r="Q165" i="58" s="1"/>
  <c r="K164" i="58"/>
  <c r="Y33" i="39"/>
  <c r="Q77" i="39"/>
  <c r="Q78" i="39" s="1"/>
  <c r="Q121" i="39"/>
  <c r="Q122" i="39" s="1"/>
  <c r="Y121" i="39"/>
  <c r="Y165" i="39"/>
  <c r="R66" i="48"/>
  <c r="Q99" i="48"/>
  <c r="U102" i="48"/>
  <c r="U99" i="48"/>
  <c r="Y102" i="48"/>
  <c r="Y99" i="48"/>
  <c r="T36" i="52"/>
  <c r="T33" i="52"/>
  <c r="X36" i="52"/>
  <c r="X33" i="52"/>
  <c r="W69" i="52"/>
  <c r="W66" i="52"/>
  <c r="S77" i="52"/>
  <c r="W80" i="52"/>
  <c r="W77" i="52"/>
  <c r="T135" i="52"/>
  <c r="T132" i="52"/>
  <c r="X135" i="52"/>
  <c r="X132" i="52"/>
  <c r="W55" i="51"/>
  <c r="J169" i="39"/>
  <c r="N169" i="39"/>
  <c r="F27" i="45" s="1"/>
  <c r="U22" i="39"/>
  <c r="U176" i="39" s="1"/>
  <c r="W25" i="39"/>
  <c r="W179" i="39" s="1"/>
  <c r="S33" i="39"/>
  <c r="Y35" i="39"/>
  <c r="U36" i="39"/>
  <c r="Q44" i="39"/>
  <c r="Q45" i="39" s="1"/>
  <c r="Q46" i="39" s="1"/>
  <c r="Y44" i="39"/>
  <c r="W46" i="39"/>
  <c r="W55" i="39"/>
  <c r="U66" i="39"/>
  <c r="W69" i="39"/>
  <c r="Y79" i="39"/>
  <c r="U80" i="39"/>
  <c r="Q88" i="39"/>
  <c r="Y88" i="39"/>
  <c r="W90" i="39"/>
  <c r="W99" i="39"/>
  <c r="U110" i="39"/>
  <c r="W113" i="39"/>
  <c r="Y123" i="39"/>
  <c r="U124" i="39"/>
  <c r="Q132" i="39"/>
  <c r="Q133" i="39" s="1"/>
  <c r="Q134" i="39" s="1"/>
  <c r="Y132" i="39"/>
  <c r="W143" i="39"/>
  <c r="S156" i="39"/>
  <c r="W157" i="39"/>
  <c r="Y167" i="39"/>
  <c r="U168" i="39"/>
  <c r="G169" i="51"/>
  <c r="W22" i="51"/>
  <c r="W176" i="51" s="1"/>
  <c r="U44" i="51"/>
  <c r="X68" i="51"/>
  <c r="T88" i="51"/>
  <c r="T91" i="51"/>
  <c r="T90" i="51"/>
  <c r="T121" i="51"/>
  <c r="V132" i="51"/>
  <c r="R165" i="51"/>
  <c r="R166" i="51" s="1"/>
  <c r="R167" i="51" s="1"/>
  <c r="V165" i="51"/>
  <c r="V167" i="51"/>
  <c r="Z165" i="51"/>
  <c r="Z168" i="51"/>
  <c r="W169" i="51"/>
  <c r="T47" i="48"/>
  <c r="T44" i="48"/>
  <c r="X47" i="48"/>
  <c r="X44" i="48"/>
  <c r="Q55" i="48"/>
  <c r="U58" i="48"/>
  <c r="U55" i="48"/>
  <c r="Y58" i="48"/>
  <c r="Y55" i="48"/>
  <c r="V66" i="48"/>
  <c r="Q143" i="48"/>
  <c r="U146" i="48"/>
  <c r="U143" i="48"/>
  <c r="Y146" i="48"/>
  <c r="Y143" i="48"/>
  <c r="V113" i="52"/>
  <c r="V110" i="52"/>
  <c r="R110" i="52"/>
  <c r="Q33" i="39"/>
  <c r="Q34" i="39" s="1"/>
  <c r="W102" i="39"/>
  <c r="Q44" i="51"/>
  <c r="Q45" i="51" s="1"/>
  <c r="W99" i="51"/>
  <c r="L86" i="45"/>
  <c r="W22" i="39"/>
  <c r="W176" i="39" s="1"/>
  <c r="U24" i="39"/>
  <c r="U178" i="39" s="1"/>
  <c r="Y25" i="39"/>
  <c r="Y179" i="39" s="1"/>
  <c r="U33" i="39"/>
  <c r="W36" i="39"/>
  <c r="S44" i="39"/>
  <c r="Y46" i="39"/>
  <c r="U47" i="39"/>
  <c r="Q55" i="39"/>
  <c r="Y55" i="39"/>
  <c r="W57" i="39"/>
  <c r="W66" i="39"/>
  <c r="U68" i="39"/>
  <c r="Y69" i="39"/>
  <c r="U77" i="39"/>
  <c r="W80" i="39"/>
  <c r="S88" i="39"/>
  <c r="S89" i="39" s="1"/>
  <c r="S90" i="39" s="1"/>
  <c r="Y90" i="39"/>
  <c r="U91" i="39"/>
  <c r="Q99" i="39"/>
  <c r="Y99" i="39"/>
  <c r="W101" i="39"/>
  <c r="W110" i="39"/>
  <c r="U112" i="39"/>
  <c r="Y113" i="39"/>
  <c r="U121" i="39"/>
  <c r="W124" i="39"/>
  <c r="S132" i="39"/>
  <c r="S133" i="39" s="1"/>
  <c r="S134" i="39" s="1"/>
  <c r="Y134" i="39"/>
  <c r="U135" i="39"/>
  <c r="Q143" i="39"/>
  <c r="Q144" i="39" s="1"/>
  <c r="Q145" i="39" s="1"/>
  <c r="Y143" i="39"/>
  <c r="W145" i="39"/>
  <c r="W154" i="39"/>
  <c r="U156" i="39"/>
  <c r="Y157" i="39"/>
  <c r="U165" i="39"/>
  <c r="W168" i="39"/>
  <c r="H169" i="51"/>
  <c r="L169" i="51"/>
  <c r="D59" i="45" s="1"/>
  <c r="I170" i="51"/>
  <c r="M170" i="51"/>
  <c r="E60" i="45" s="1"/>
  <c r="AF60" i="45" s="1"/>
  <c r="Q22" i="51"/>
  <c r="Q23" i="51" s="1"/>
  <c r="Y22" i="51"/>
  <c r="Y176" i="51" s="1"/>
  <c r="W24" i="51"/>
  <c r="W178" i="51" s="1"/>
  <c r="U25" i="51"/>
  <c r="U179" i="51" s="1"/>
  <c r="U35" i="51"/>
  <c r="Y36" i="51"/>
  <c r="Y44" i="51"/>
  <c r="X46" i="51"/>
  <c r="S55" i="51"/>
  <c r="S56" i="51" s="1"/>
  <c r="Q66" i="51"/>
  <c r="Q67" i="51" s="1"/>
  <c r="Y66" i="51"/>
  <c r="T69" i="51"/>
  <c r="V77" i="51"/>
  <c r="V79" i="51"/>
  <c r="Z77" i="51"/>
  <c r="Z80" i="51"/>
  <c r="T77" i="51"/>
  <c r="Z79" i="51"/>
  <c r="U89" i="51"/>
  <c r="U88" i="51"/>
  <c r="Q88" i="51"/>
  <c r="Q89" i="51" s="1"/>
  <c r="S99" i="51"/>
  <c r="S100" i="51" s="1"/>
  <c r="Q110" i="51"/>
  <c r="Q111" i="51" s="1"/>
  <c r="R121" i="51"/>
  <c r="R122" i="51" s="1"/>
  <c r="R123" i="51" s="1"/>
  <c r="V121" i="51"/>
  <c r="V123" i="51"/>
  <c r="Z121" i="51"/>
  <c r="Z124" i="51"/>
  <c r="X121" i="51"/>
  <c r="T132" i="51"/>
  <c r="T134" i="51"/>
  <c r="T135" i="51"/>
  <c r="Z132" i="51"/>
  <c r="G143" i="51"/>
  <c r="G144" i="51" s="1"/>
  <c r="G145" i="51" s="1"/>
  <c r="S143" i="51"/>
  <c r="S144" i="51" s="1"/>
  <c r="Q154" i="51"/>
  <c r="Q155" i="51" s="1"/>
  <c r="W25" i="48"/>
  <c r="W179" i="48" s="1"/>
  <c r="W169" i="48"/>
  <c r="W22" i="48"/>
  <c r="W176" i="48" s="1"/>
  <c r="Z66" i="48"/>
  <c r="S77" i="48"/>
  <c r="W80" i="48"/>
  <c r="W77" i="48"/>
  <c r="T168" i="48"/>
  <c r="T165" i="48"/>
  <c r="X168" i="48"/>
  <c r="X165" i="48"/>
  <c r="Q44" i="52"/>
  <c r="U47" i="52"/>
  <c r="U44" i="52"/>
  <c r="Y47" i="52"/>
  <c r="Y44" i="52"/>
  <c r="T91" i="52"/>
  <c r="T88" i="52"/>
  <c r="X91" i="52"/>
  <c r="X88" i="52"/>
  <c r="Z110" i="52"/>
  <c r="S121" i="52"/>
  <c r="W124" i="52"/>
  <c r="W121" i="52"/>
  <c r="W58" i="39"/>
  <c r="Y77" i="39"/>
  <c r="W146" i="39"/>
  <c r="Q165" i="39"/>
  <c r="H169" i="39"/>
  <c r="L169" i="39"/>
  <c r="D27" i="45" s="1"/>
  <c r="Q22" i="39"/>
  <c r="Q23" i="39" s="1"/>
  <c r="Y22" i="39"/>
  <c r="Y176" i="39" s="1"/>
  <c r="U35" i="39"/>
  <c r="Y36" i="39"/>
  <c r="W47" i="39"/>
  <c r="S55" i="39"/>
  <c r="S56" i="39" s="1"/>
  <c r="Q66" i="39"/>
  <c r="Y66" i="39"/>
  <c r="U79" i="39"/>
  <c r="Y80" i="39"/>
  <c r="W91" i="39"/>
  <c r="S99" i="39"/>
  <c r="S100" i="39" s="1"/>
  <c r="Q110" i="39"/>
  <c r="Q111" i="39" s="1"/>
  <c r="Y110" i="39"/>
  <c r="W112" i="39"/>
  <c r="W121" i="39"/>
  <c r="U123" i="39"/>
  <c r="Y124" i="39"/>
  <c r="U132" i="39"/>
  <c r="W135" i="39"/>
  <c r="S143" i="39"/>
  <c r="Y145" i="39"/>
  <c r="U146" i="39"/>
  <c r="Q154" i="39"/>
  <c r="Q155" i="39" s="1"/>
  <c r="Y154" i="39"/>
  <c r="W156" i="39"/>
  <c r="S157" i="39"/>
  <c r="W165" i="39"/>
  <c r="U167" i="39"/>
  <c r="Y168" i="39"/>
  <c r="S22" i="51"/>
  <c r="Y24" i="51"/>
  <c r="Y178" i="51" s="1"/>
  <c r="W25" i="51"/>
  <c r="W179" i="51" s="1"/>
  <c r="T47" i="51"/>
  <c r="V58" i="51"/>
  <c r="R66" i="51"/>
  <c r="R67" i="51" s="1"/>
  <c r="Z66" i="51"/>
  <c r="X69" i="51"/>
  <c r="W78" i="51"/>
  <c r="W77" i="51"/>
  <c r="X77" i="51"/>
  <c r="R88" i="51"/>
  <c r="R89" i="51" s="1"/>
  <c r="X90" i="51"/>
  <c r="U110" i="51"/>
  <c r="R132" i="51"/>
  <c r="R133" i="51" s="1"/>
  <c r="W143" i="51"/>
  <c r="Z167" i="51"/>
  <c r="S33" i="48"/>
  <c r="S176" i="48" s="1"/>
  <c r="AA34" i="45" s="1"/>
  <c r="S169" i="52"/>
  <c r="AA59" i="45" s="1"/>
  <c r="AJ59" i="45" s="1"/>
  <c r="S22" i="52"/>
  <c r="W25" i="52"/>
  <c r="W179" i="52" s="1"/>
  <c r="W169" i="52"/>
  <c r="W22" i="52"/>
  <c r="W176" i="52" s="1"/>
  <c r="T55" i="52"/>
  <c r="T58" i="52"/>
  <c r="X55" i="52"/>
  <c r="X58" i="52"/>
  <c r="S66" i="52"/>
  <c r="R110" i="48"/>
  <c r="R111" i="48" s="1"/>
  <c r="Z110" i="48"/>
  <c r="R154" i="48"/>
  <c r="R155" i="48" s="1"/>
  <c r="Z154" i="48"/>
  <c r="R165" i="48"/>
  <c r="R166" i="48" s="1"/>
  <c r="V165" i="48"/>
  <c r="V168" i="48"/>
  <c r="Z165" i="48"/>
  <c r="Z168" i="48"/>
  <c r="R33" i="52"/>
  <c r="V33" i="52"/>
  <c r="V36" i="52"/>
  <c r="Z33" i="52"/>
  <c r="Z36" i="52"/>
  <c r="S44" i="52"/>
  <c r="W44" i="52"/>
  <c r="W47" i="52"/>
  <c r="Q66" i="52"/>
  <c r="U66" i="52"/>
  <c r="U69" i="52"/>
  <c r="Y66" i="52"/>
  <c r="Y69" i="52"/>
  <c r="V154" i="52"/>
  <c r="S22" i="49"/>
  <c r="S23" i="49" s="1"/>
  <c r="R33" i="49"/>
  <c r="R34" i="49" s="1"/>
  <c r="Z33" i="49"/>
  <c r="T36" i="49"/>
  <c r="R99" i="49"/>
  <c r="R100" i="49" s="1"/>
  <c r="V99" i="49"/>
  <c r="V102" i="49"/>
  <c r="U123" i="49"/>
  <c r="U133" i="49"/>
  <c r="U135" i="49"/>
  <c r="U132" i="49"/>
  <c r="Y133" i="49"/>
  <c r="Y134" i="49"/>
  <c r="Q132" i="49"/>
  <c r="Q133" i="49" s="1"/>
  <c r="Q134" i="49" s="1"/>
  <c r="Y135" i="49"/>
  <c r="S143" i="49"/>
  <c r="U166" i="49"/>
  <c r="U165" i="49"/>
  <c r="Q165" i="49"/>
  <c r="Q166" i="49" s="1"/>
  <c r="U89" i="53"/>
  <c r="U88" i="53"/>
  <c r="Q88" i="53"/>
  <c r="Q89" i="53" s="1"/>
  <c r="V155" i="53"/>
  <c r="V154" i="53"/>
  <c r="Z154" i="53"/>
  <c r="X99" i="51"/>
  <c r="Z101" i="51"/>
  <c r="V110" i="51"/>
  <c r="X112" i="51"/>
  <c r="S121" i="51"/>
  <c r="S122" i="51" s="1"/>
  <c r="Q132" i="51"/>
  <c r="Q133" i="51" s="1"/>
  <c r="Y132" i="51"/>
  <c r="T143" i="51"/>
  <c r="V146" i="51"/>
  <c r="R154" i="51"/>
  <c r="R155" i="51" s="1"/>
  <c r="Z154" i="51"/>
  <c r="X157" i="51"/>
  <c r="W165" i="51"/>
  <c r="T25" i="48"/>
  <c r="T179" i="48" s="1"/>
  <c r="X25" i="48"/>
  <c r="X179" i="48" s="1"/>
  <c r="R33" i="48"/>
  <c r="V33" i="48"/>
  <c r="V36" i="48"/>
  <c r="Z33" i="48"/>
  <c r="Z36" i="48"/>
  <c r="T33" i="48"/>
  <c r="T55" i="48"/>
  <c r="T58" i="48"/>
  <c r="X55" i="48"/>
  <c r="X58" i="48"/>
  <c r="S66" i="48"/>
  <c r="X88" i="48"/>
  <c r="T99" i="48"/>
  <c r="T102" i="48"/>
  <c r="X99" i="48"/>
  <c r="X102" i="48"/>
  <c r="S110" i="48"/>
  <c r="W121" i="48"/>
  <c r="X132" i="48"/>
  <c r="T143" i="48"/>
  <c r="T146" i="48"/>
  <c r="X143" i="48"/>
  <c r="X146" i="48"/>
  <c r="S154" i="48"/>
  <c r="R169" i="52"/>
  <c r="Z59" i="45" s="1"/>
  <c r="AI59" i="45" s="1"/>
  <c r="V169" i="52"/>
  <c r="V25" i="52"/>
  <c r="Z169" i="52"/>
  <c r="Z25" i="52"/>
  <c r="R55" i="52"/>
  <c r="R56" i="52" s="1"/>
  <c r="Z55" i="52"/>
  <c r="R66" i="52"/>
  <c r="Z66" i="52"/>
  <c r="R77" i="52"/>
  <c r="R78" i="52" s="1"/>
  <c r="V77" i="52"/>
  <c r="V80" i="52"/>
  <c r="Z77" i="52"/>
  <c r="Z80" i="52"/>
  <c r="S88" i="52"/>
  <c r="W88" i="52"/>
  <c r="W91" i="52"/>
  <c r="Q99" i="52"/>
  <c r="Y99" i="52"/>
  <c r="Q110" i="52"/>
  <c r="Q111" i="52" s="1"/>
  <c r="U110" i="52"/>
  <c r="U113" i="52"/>
  <c r="Y110" i="52"/>
  <c r="Y113" i="52"/>
  <c r="W110" i="52"/>
  <c r="R121" i="52"/>
  <c r="R122" i="52" s="1"/>
  <c r="V121" i="52"/>
  <c r="V124" i="52"/>
  <c r="Z121" i="52"/>
  <c r="Z124" i="52"/>
  <c r="S132" i="52"/>
  <c r="W132" i="52"/>
  <c r="W135" i="52"/>
  <c r="H132" i="52"/>
  <c r="H133" i="52" s="1"/>
  <c r="H134" i="52" s="1"/>
  <c r="Q143" i="52"/>
  <c r="Y143" i="52"/>
  <c r="Q154" i="52"/>
  <c r="U154" i="52"/>
  <c r="U157" i="52"/>
  <c r="Y154" i="52"/>
  <c r="Y157" i="52"/>
  <c r="W154" i="52"/>
  <c r="R165" i="52"/>
  <c r="V165" i="52"/>
  <c r="V168" i="52"/>
  <c r="Z165" i="52"/>
  <c r="Z168" i="52"/>
  <c r="S165" i="52"/>
  <c r="V24" i="49"/>
  <c r="V178" i="49" s="1"/>
  <c r="Z25" i="49"/>
  <c r="Z179" i="49" s="1"/>
  <c r="T88" i="49"/>
  <c r="T91" i="49"/>
  <c r="S99" i="49"/>
  <c r="S100" i="49" s="1"/>
  <c r="W100" i="49"/>
  <c r="W101" i="49"/>
  <c r="W99" i="49"/>
  <c r="W102" i="49"/>
  <c r="W113" i="49"/>
  <c r="W112" i="49"/>
  <c r="U134" i="49"/>
  <c r="W146" i="49"/>
  <c r="W22" i="53"/>
  <c r="W176" i="53" s="1"/>
  <c r="Q33" i="53"/>
  <c r="U34" i="53"/>
  <c r="U35" i="53"/>
  <c r="U33" i="53"/>
  <c r="Y34" i="53"/>
  <c r="Y33" i="53"/>
  <c r="Y36" i="53"/>
  <c r="Y35" i="53"/>
  <c r="Y88" i="53"/>
  <c r="R99" i="53"/>
  <c r="R100" i="53" s="1"/>
  <c r="R101" i="53" s="1"/>
  <c r="V99" i="53"/>
  <c r="V101" i="53"/>
  <c r="R154" i="52"/>
  <c r="Z154" i="52"/>
  <c r="W22" i="49"/>
  <c r="W176" i="49" s="1"/>
  <c r="X33" i="49"/>
  <c r="X36" i="49"/>
  <c r="T35" i="49"/>
  <c r="Y122" i="49"/>
  <c r="Y124" i="49"/>
  <c r="S169" i="53"/>
  <c r="R59" i="45" s="1"/>
  <c r="S22" i="53"/>
  <c r="W23" i="53"/>
  <c r="W177" i="53" s="1"/>
  <c r="W25" i="53"/>
  <c r="W179" i="53" s="1"/>
  <c r="W24" i="53"/>
  <c r="W178" i="53" s="1"/>
  <c r="U45" i="53"/>
  <c r="U47" i="53"/>
  <c r="U44" i="53"/>
  <c r="U46" i="53"/>
  <c r="Y45" i="53"/>
  <c r="Y46" i="53"/>
  <c r="Q44" i="53"/>
  <c r="Y47" i="53"/>
  <c r="S55" i="53"/>
  <c r="S56" i="53" s="1"/>
  <c r="W56" i="53"/>
  <c r="W55" i="53"/>
  <c r="U133" i="53"/>
  <c r="U135" i="53"/>
  <c r="U132" i="53"/>
  <c r="Y133" i="53"/>
  <c r="Y135" i="53"/>
  <c r="Y134" i="53"/>
  <c r="Q132" i="53"/>
  <c r="Q133" i="53" s="1"/>
  <c r="T166" i="53"/>
  <c r="T165" i="53"/>
  <c r="V102" i="51"/>
  <c r="R110" i="51"/>
  <c r="R111" i="51" s="1"/>
  <c r="Z110" i="51"/>
  <c r="W121" i="51"/>
  <c r="X143" i="51"/>
  <c r="V154" i="51"/>
  <c r="X156" i="51"/>
  <c r="S165" i="51"/>
  <c r="S166" i="51" s="1"/>
  <c r="R169" i="48"/>
  <c r="Z27" i="45" s="1"/>
  <c r="V169" i="48"/>
  <c r="V25" i="48"/>
  <c r="V179" i="48" s="1"/>
  <c r="Z169" i="48"/>
  <c r="Z25" i="48"/>
  <c r="R22" i="48"/>
  <c r="R23" i="48" s="1"/>
  <c r="Z22" i="48"/>
  <c r="Z176" i="48" s="1"/>
  <c r="X33" i="48"/>
  <c r="S44" i="48"/>
  <c r="W44" i="48"/>
  <c r="W47" i="48"/>
  <c r="Q66" i="48"/>
  <c r="Q67" i="48" s="1"/>
  <c r="U66" i="48"/>
  <c r="U69" i="48"/>
  <c r="Y66" i="48"/>
  <c r="Y69" i="48"/>
  <c r="W66" i="48"/>
  <c r="R77" i="48"/>
  <c r="V77" i="48"/>
  <c r="V80" i="48"/>
  <c r="Z77" i="48"/>
  <c r="Z80" i="48"/>
  <c r="S88" i="48"/>
  <c r="W88" i="48"/>
  <c r="W91" i="48"/>
  <c r="T88" i="48"/>
  <c r="Q110" i="48"/>
  <c r="U110" i="48"/>
  <c r="U113" i="48"/>
  <c r="Y110" i="48"/>
  <c r="Y113" i="48"/>
  <c r="W110" i="48"/>
  <c r="R121" i="48"/>
  <c r="V121" i="48"/>
  <c r="V124" i="48"/>
  <c r="Z121" i="48"/>
  <c r="Z124" i="48"/>
  <c r="S121" i="48"/>
  <c r="S132" i="48"/>
  <c r="W132" i="48"/>
  <c r="W135" i="48"/>
  <c r="H132" i="48"/>
  <c r="H133" i="48" s="1"/>
  <c r="H134" i="48" s="1"/>
  <c r="T132" i="48"/>
  <c r="Q154" i="48"/>
  <c r="Q155" i="48" s="1"/>
  <c r="U154" i="48"/>
  <c r="U157" i="48"/>
  <c r="Y154" i="48"/>
  <c r="Y157" i="48"/>
  <c r="W154" i="48"/>
  <c r="T25" i="52"/>
  <c r="T179" i="52" s="1"/>
  <c r="X25" i="52"/>
  <c r="X179" i="52" s="1"/>
  <c r="V55" i="52"/>
  <c r="V66" i="52"/>
  <c r="T99" i="52"/>
  <c r="T102" i="52"/>
  <c r="X99" i="52"/>
  <c r="X102" i="52"/>
  <c r="U99" i="52"/>
  <c r="S110" i="52"/>
  <c r="T143" i="52"/>
  <c r="T146" i="52"/>
  <c r="X143" i="52"/>
  <c r="X146" i="52"/>
  <c r="U143" i="52"/>
  <c r="S154" i="52"/>
  <c r="W165" i="52"/>
  <c r="T23" i="49"/>
  <c r="T177" i="49" s="1"/>
  <c r="T169" i="49"/>
  <c r="X22" i="49"/>
  <c r="X176" i="49" s="1"/>
  <c r="Q33" i="49"/>
  <c r="Q34" i="49" s="1"/>
  <c r="Y33" i="49"/>
  <c r="X35" i="49"/>
  <c r="R44" i="49"/>
  <c r="R45" i="49" s="1"/>
  <c r="Z44" i="49"/>
  <c r="Z46" i="49"/>
  <c r="T44" i="49"/>
  <c r="V47" i="49"/>
  <c r="R55" i="49"/>
  <c r="R56" i="49" s="1"/>
  <c r="Z55" i="49"/>
  <c r="X67" i="49"/>
  <c r="X66" i="49"/>
  <c r="R77" i="49"/>
  <c r="V80" i="49"/>
  <c r="V79" i="49"/>
  <c r="Z77" i="49"/>
  <c r="Z101" i="49"/>
  <c r="W143" i="49"/>
  <c r="U155" i="49"/>
  <c r="U156" i="49"/>
  <c r="U154" i="49"/>
  <c r="Y155" i="49"/>
  <c r="Y157" i="49"/>
  <c r="Q154" i="49"/>
  <c r="Y44" i="53"/>
  <c r="Y132" i="53"/>
  <c r="R154" i="53"/>
  <c r="R155" i="53" s="1"/>
  <c r="X165" i="53"/>
  <c r="W44" i="49"/>
  <c r="T58" i="49"/>
  <c r="Z68" i="49"/>
  <c r="Q88" i="49"/>
  <c r="Y88" i="49"/>
  <c r="U101" i="49"/>
  <c r="Q110" i="49"/>
  <c r="Q111" i="49" s="1"/>
  <c r="Y110" i="49"/>
  <c r="U113" i="49"/>
  <c r="W121" i="49"/>
  <c r="W123" i="49"/>
  <c r="W134" i="49"/>
  <c r="Q143" i="49"/>
  <c r="Q144" i="49" s="1"/>
  <c r="Y143" i="49"/>
  <c r="Y146" i="49"/>
  <c r="Q22" i="53"/>
  <c r="Q23" i="53" s="1"/>
  <c r="Y22" i="53"/>
  <c r="Y176" i="53" s="1"/>
  <c r="W36" i="53"/>
  <c r="S44" i="53"/>
  <c r="U57" i="53"/>
  <c r="Y58" i="53"/>
  <c r="U66" i="53"/>
  <c r="W69" i="53"/>
  <c r="U77" i="53"/>
  <c r="U80" i="53"/>
  <c r="S88" i="53"/>
  <c r="W91" i="53"/>
  <c r="W99" i="53"/>
  <c r="U110" i="53"/>
  <c r="X112" i="53"/>
  <c r="U113" i="53"/>
  <c r="W121" i="53"/>
  <c r="S123" i="53"/>
  <c r="V124" i="53"/>
  <c r="R132" i="53"/>
  <c r="R133" i="53" s="1"/>
  <c r="Z132" i="53"/>
  <c r="T143" i="53"/>
  <c r="W146" i="53"/>
  <c r="U154" i="53"/>
  <c r="W155" i="53"/>
  <c r="S165" i="53"/>
  <c r="S166" i="53" s="1"/>
  <c r="U90" i="49"/>
  <c r="Y112" i="49"/>
  <c r="Y113" i="49"/>
  <c r="W132" i="49"/>
  <c r="W135" i="49"/>
  <c r="U145" i="49"/>
  <c r="W154" i="49"/>
  <c r="W165" i="49"/>
  <c r="W167" i="49"/>
  <c r="W33" i="53"/>
  <c r="S35" i="53"/>
  <c r="S36" i="53" s="1"/>
  <c r="W46" i="53"/>
  <c r="Q55" i="53"/>
  <c r="Q56" i="53" s="1"/>
  <c r="Y55" i="53"/>
  <c r="Y57" i="53"/>
  <c r="W66" i="53"/>
  <c r="W77" i="53"/>
  <c r="U79" i="53"/>
  <c r="Y80" i="53"/>
  <c r="Y99" i="53"/>
  <c r="U101" i="53"/>
  <c r="Q110" i="53"/>
  <c r="Q111" i="53" s="1"/>
  <c r="Y112" i="53"/>
  <c r="Y113" i="53"/>
  <c r="W123" i="53"/>
  <c r="W124" i="53"/>
  <c r="X133" i="53"/>
  <c r="W143" i="53"/>
  <c r="U157" i="53"/>
  <c r="V167" i="53"/>
  <c r="W168" i="53"/>
  <c r="W44" i="53"/>
  <c r="W47" i="53"/>
  <c r="Q66" i="53"/>
  <c r="Q67" i="53" s="1"/>
  <c r="Y66" i="53"/>
  <c r="W68" i="53"/>
  <c r="Q77" i="53"/>
  <c r="Q78" i="53" s="1"/>
  <c r="Y77" i="53"/>
  <c r="Y79" i="53"/>
  <c r="W88" i="53"/>
  <c r="W90" i="53"/>
  <c r="Q99" i="53"/>
  <c r="U102" i="53"/>
  <c r="Y110" i="53"/>
  <c r="Z123" i="53"/>
  <c r="V132" i="53"/>
  <c r="X143" i="53"/>
  <c r="W145" i="53"/>
  <c r="Q154" i="53"/>
  <c r="Y154" i="53"/>
  <c r="U156" i="53"/>
  <c r="Y157" i="53"/>
  <c r="W165" i="53"/>
  <c r="W167" i="53"/>
  <c r="Z168" i="53"/>
  <c r="L175" i="60"/>
  <c r="V51" i="45" s="1"/>
  <c r="H175" i="39"/>
  <c r="H175" i="53"/>
  <c r="K175" i="55"/>
  <c r="C19" i="45" s="1"/>
  <c r="H175" i="56"/>
  <c r="H33" i="60"/>
  <c r="H34" i="60" s="1"/>
  <c r="H35" i="60" s="1"/>
  <c r="G55" i="60"/>
  <c r="H154" i="60"/>
  <c r="G33" i="59"/>
  <c r="G34" i="59" s="1"/>
  <c r="G44" i="59"/>
  <c r="H132" i="59"/>
  <c r="H133" i="59" s="1"/>
  <c r="G132" i="60"/>
  <c r="G133" i="60" s="1"/>
  <c r="G134" i="60" s="1"/>
  <c r="G99" i="55"/>
  <c r="T156" i="55"/>
  <c r="T25" i="60"/>
  <c r="T179" i="60" s="1"/>
  <c r="Y173" i="60"/>
  <c r="Y25" i="60"/>
  <c r="Y179" i="60" s="1"/>
  <c r="Y35" i="60"/>
  <c r="Y36" i="60"/>
  <c r="T46" i="60"/>
  <c r="T47" i="60"/>
  <c r="Y46" i="60"/>
  <c r="Y47" i="60"/>
  <c r="X58" i="60"/>
  <c r="V68" i="60"/>
  <c r="V69" i="60"/>
  <c r="U79" i="60"/>
  <c r="U80" i="60"/>
  <c r="Z79" i="60"/>
  <c r="Z80" i="60"/>
  <c r="Y90" i="60"/>
  <c r="Y91" i="60"/>
  <c r="V101" i="60"/>
  <c r="V102" i="60"/>
  <c r="U112" i="60"/>
  <c r="U113" i="60"/>
  <c r="Z112" i="60"/>
  <c r="Z113" i="60"/>
  <c r="U123" i="60"/>
  <c r="U124" i="60"/>
  <c r="Z123" i="60"/>
  <c r="Z124" i="60"/>
  <c r="V134" i="60"/>
  <c r="V135" i="60"/>
  <c r="U145" i="60"/>
  <c r="U146" i="60"/>
  <c r="Z145" i="60"/>
  <c r="Z146" i="60"/>
  <c r="T157" i="60"/>
  <c r="Y156" i="60"/>
  <c r="Y157" i="60"/>
  <c r="U167" i="60"/>
  <c r="U168" i="60"/>
  <c r="Z167" i="60"/>
  <c r="Z168" i="60"/>
  <c r="U173" i="60"/>
  <c r="U25" i="60"/>
  <c r="U179" i="60" s="1"/>
  <c r="Z24" i="60"/>
  <c r="Z178" i="60" s="1"/>
  <c r="Z25" i="60"/>
  <c r="Z179" i="60" s="1"/>
  <c r="U35" i="60"/>
  <c r="U36" i="60"/>
  <c r="Z35" i="60"/>
  <c r="Z36" i="60"/>
  <c r="U46" i="60"/>
  <c r="U47" i="60"/>
  <c r="Z46" i="60"/>
  <c r="Z47" i="60"/>
  <c r="T58" i="60"/>
  <c r="Y57" i="60"/>
  <c r="Y58" i="60"/>
  <c r="V79" i="60"/>
  <c r="V80" i="60"/>
  <c r="U90" i="60"/>
  <c r="U91" i="60"/>
  <c r="Z90" i="60"/>
  <c r="Z91" i="60"/>
  <c r="V112" i="60"/>
  <c r="V113" i="60"/>
  <c r="V123" i="60"/>
  <c r="V124" i="60"/>
  <c r="R134" i="60"/>
  <c r="R135" i="60" s="1"/>
  <c r="X134" i="60"/>
  <c r="V145" i="60"/>
  <c r="V146" i="60"/>
  <c r="U156" i="60"/>
  <c r="U157" i="60"/>
  <c r="Z156" i="60"/>
  <c r="Z157" i="60"/>
  <c r="V167" i="60"/>
  <c r="V168" i="60"/>
  <c r="V35" i="60"/>
  <c r="V36" i="60"/>
  <c r="V46" i="60"/>
  <c r="V47" i="60"/>
  <c r="U57" i="60"/>
  <c r="U58" i="60"/>
  <c r="Z57" i="60"/>
  <c r="Z58" i="60"/>
  <c r="T68" i="60"/>
  <c r="T69" i="60"/>
  <c r="Y68" i="60"/>
  <c r="Y69" i="60"/>
  <c r="X79" i="60"/>
  <c r="X80" i="60"/>
  <c r="V90" i="60"/>
  <c r="V91" i="60"/>
  <c r="T101" i="60"/>
  <c r="T102" i="60"/>
  <c r="Y101" i="60"/>
  <c r="Y102" i="60"/>
  <c r="X112" i="60"/>
  <c r="X113" i="60"/>
  <c r="R123" i="60"/>
  <c r="R124" i="60" s="1"/>
  <c r="X123" i="60"/>
  <c r="X124" i="60"/>
  <c r="Y134" i="60"/>
  <c r="Y135" i="60"/>
  <c r="X146" i="60"/>
  <c r="Q156" i="60"/>
  <c r="Q157" i="60" s="1"/>
  <c r="V156" i="60"/>
  <c r="V157" i="60"/>
  <c r="X167" i="60"/>
  <c r="X168" i="60"/>
  <c r="X173" i="60"/>
  <c r="X35" i="60"/>
  <c r="X36" i="60"/>
  <c r="X46" i="60"/>
  <c r="V57" i="60"/>
  <c r="V58" i="60"/>
  <c r="U68" i="60"/>
  <c r="U69" i="60"/>
  <c r="Z68" i="60"/>
  <c r="Z69" i="60"/>
  <c r="T79" i="60"/>
  <c r="Y79" i="60"/>
  <c r="Y80" i="60"/>
  <c r="X90" i="60"/>
  <c r="U101" i="60"/>
  <c r="U102" i="60"/>
  <c r="Z101" i="60"/>
  <c r="Z102" i="60"/>
  <c r="T112" i="60"/>
  <c r="T113" i="60"/>
  <c r="Y112" i="60"/>
  <c r="Y113" i="60"/>
  <c r="T123" i="60"/>
  <c r="T124" i="60"/>
  <c r="Y123" i="60"/>
  <c r="Y124" i="60"/>
  <c r="U134" i="60"/>
  <c r="U135" i="60"/>
  <c r="Z134" i="60"/>
  <c r="Z135" i="60"/>
  <c r="Y145" i="60"/>
  <c r="Y146" i="60"/>
  <c r="X157" i="60"/>
  <c r="Y167" i="60"/>
  <c r="Y168" i="60"/>
  <c r="L44" i="58"/>
  <c r="Y68" i="55"/>
  <c r="U113" i="55"/>
  <c r="I132" i="55"/>
  <c r="I133" i="55" s="1"/>
  <c r="I134" i="55" s="1"/>
  <c r="I135" i="55" s="1"/>
  <c r="H55" i="56"/>
  <c r="H56" i="56" s="1"/>
  <c r="H143" i="56"/>
  <c r="H144" i="56" s="1"/>
  <c r="H145" i="56" s="1"/>
  <c r="H146" i="56" s="1"/>
  <c r="U79" i="55"/>
  <c r="U135" i="55"/>
  <c r="X79" i="56"/>
  <c r="G175" i="48"/>
  <c r="G175" i="55"/>
  <c r="L175" i="55"/>
  <c r="D19" i="45" s="1"/>
  <c r="H175" i="60"/>
  <c r="K175" i="39"/>
  <c r="C33" i="45" s="1"/>
  <c r="L175" i="51"/>
  <c r="D65" i="45" s="1"/>
  <c r="K175" i="56"/>
  <c r="C51" i="45" s="1"/>
  <c r="G175" i="39"/>
  <c r="L175" i="39"/>
  <c r="D33" i="45" s="1"/>
  <c r="G175" i="56"/>
  <c r="L175" i="56"/>
  <c r="D51" i="45" s="1"/>
  <c r="U173" i="52"/>
  <c r="U24" i="52"/>
  <c r="U178" i="52" s="1"/>
  <c r="Z173" i="52"/>
  <c r="Z24" i="52"/>
  <c r="Z178" i="52" s="1"/>
  <c r="I33" i="48"/>
  <c r="I34" i="48" s="1"/>
  <c r="I35" i="48" s="1"/>
  <c r="Q173" i="52"/>
  <c r="Y63" i="45" s="1"/>
  <c r="V173" i="52"/>
  <c r="V24" i="52"/>
  <c r="V178" i="52" s="1"/>
  <c r="Y173" i="52"/>
  <c r="Y24" i="52"/>
  <c r="Y178" i="52" s="1"/>
  <c r="R173" i="52"/>
  <c r="Z63" i="45" s="1"/>
  <c r="I77" i="52"/>
  <c r="P175" i="56"/>
  <c r="P77" i="60"/>
  <c r="P78" i="60" s="1"/>
  <c r="P79" i="60" s="1"/>
  <c r="P110" i="60"/>
  <c r="P111" i="60" s="1"/>
  <c r="P112" i="60" s="1"/>
  <c r="P113" i="60" s="1"/>
  <c r="P121" i="60"/>
  <c r="P122" i="60" s="1"/>
  <c r="P123" i="60" s="1"/>
  <c r="P124" i="60" s="1"/>
  <c r="P33" i="56"/>
  <c r="P34" i="56" s="1"/>
  <c r="P35" i="56" s="1"/>
  <c r="P36" i="56" s="1"/>
  <c r="P174" i="57"/>
  <c r="P175" i="39"/>
  <c r="P173" i="59"/>
  <c r="K55" i="48"/>
  <c r="K56" i="48" s="1"/>
  <c r="K57" i="48" s="1"/>
  <c r="I172" i="48"/>
  <c r="K154" i="48"/>
  <c r="K155" i="48" s="1"/>
  <c r="K156" i="48" s="1"/>
  <c r="K66" i="52"/>
  <c r="K67" i="52" s="1"/>
  <c r="K68" i="52" s="1"/>
  <c r="G143" i="52"/>
  <c r="K143" i="52"/>
  <c r="K144" i="52" s="1"/>
  <c r="K145" i="52" s="1"/>
  <c r="P143" i="55"/>
  <c r="P144" i="55" s="1"/>
  <c r="P145" i="55" s="1"/>
  <c r="M165" i="60"/>
  <c r="H173" i="39"/>
  <c r="P173" i="51"/>
  <c r="U36" i="55"/>
  <c r="X47" i="55"/>
  <c r="Y57" i="55"/>
  <c r="X123" i="55"/>
  <c r="Z24" i="56"/>
  <c r="Z178" i="56" s="1"/>
  <c r="Z46" i="56"/>
  <c r="X91" i="56"/>
  <c r="V124" i="56"/>
  <c r="Y167" i="56"/>
  <c r="P99" i="57"/>
  <c r="P100" i="57" s="1"/>
  <c r="Y113" i="57"/>
  <c r="Z134" i="57"/>
  <c r="X47" i="58"/>
  <c r="Y36" i="55"/>
  <c r="T58" i="55"/>
  <c r="X80" i="55"/>
  <c r="Y90" i="55"/>
  <c r="T112" i="55"/>
  <c r="Y113" i="55"/>
  <c r="X135" i="55"/>
  <c r="Y145" i="55"/>
  <c r="Y156" i="55"/>
  <c r="U167" i="55"/>
  <c r="V25" i="56"/>
  <c r="V179" i="56" s="1"/>
  <c r="V47" i="56"/>
  <c r="V168" i="56"/>
  <c r="I22" i="59"/>
  <c r="I23" i="59" s="1"/>
  <c r="I24" i="59" s="1"/>
  <c r="Y57" i="59"/>
  <c r="Y90" i="59"/>
  <c r="H165" i="59"/>
  <c r="H166" i="59" s="1"/>
  <c r="H167" i="59" s="1"/>
  <c r="G22" i="60"/>
  <c r="G23" i="60" s="1"/>
  <c r="G24" i="60" s="1"/>
  <c r="H77" i="60"/>
  <c r="H78" i="60" s="1"/>
  <c r="H79" i="60" s="1"/>
  <c r="Y80" i="57"/>
  <c r="Z146" i="57"/>
  <c r="U69" i="58"/>
  <c r="H99" i="39"/>
  <c r="H100" i="39" s="1"/>
  <c r="H101" i="39" s="1"/>
  <c r="H102" i="39" s="1"/>
  <c r="T35" i="55"/>
  <c r="U46" i="55"/>
  <c r="Y102" i="55"/>
  <c r="U124" i="55"/>
  <c r="T146" i="55"/>
  <c r="I165" i="55"/>
  <c r="X168" i="55"/>
  <c r="I44" i="56"/>
  <c r="Z101" i="56"/>
  <c r="U46" i="59"/>
  <c r="Y68" i="59"/>
  <c r="V101" i="59"/>
  <c r="U47" i="57"/>
  <c r="Y58" i="57"/>
  <c r="V157" i="57"/>
  <c r="G33" i="58"/>
  <c r="G34" i="58" s="1"/>
  <c r="G35" i="58" s="1"/>
  <c r="G36" i="58" s="1"/>
  <c r="X35" i="58"/>
  <c r="Y69" i="58"/>
  <c r="X35" i="55"/>
  <c r="T68" i="55"/>
  <c r="T91" i="55"/>
  <c r="V36" i="56"/>
  <c r="V58" i="56"/>
  <c r="V68" i="56"/>
  <c r="V90" i="56"/>
  <c r="Y123" i="56"/>
  <c r="Y145" i="56"/>
  <c r="L165" i="56"/>
  <c r="L166" i="56" s="1"/>
  <c r="G22" i="59"/>
  <c r="G23" i="59" s="1"/>
  <c r="G24" i="59" s="1"/>
  <c r="V123" i="59"/>
  <c r="G99" i="60"/>
  <c r="G100" i="60" s="1"/>
  <c r="G101" i="60" s="1"/>
  <c r="U58" i="58"/>
  <c r="T68" i="58"/>
  <c r="R173" i="59"/>
  <c r="Z17" i="45" s="1"/>
  <c r="H33" i="59"/>
  <c r="H34" i="59" s="1"/>
  <c r="H35" i="59" s="1"/>
  <c r="U35" i="59"/>
  <c r="U36" i="59"/>
  <c r="V35" i="59"/>
  <c r="H44" i="59"/>
  <c r="H45" i="59" s="1"/>
  <c r="H46" i="59" s="1"/>
  <c r="Z46" i="59"/>
  <c r="Z47" i="59"/>
  <c r="T46" i="59"/>
  <c r="G55" i="59"/>
  <c r="G56" i="59" s="1"/>
  <c r="G57" i="59" s="1"/>
  <c r="V68" i="59"/>
  <c r="V69" i="59"/>
  <c r="X68" i="59"/>
  <c r="V79" i="59"/>
  <c r="V80" i="59"/>
  <c r="T90" i="59"/>
  <c r="T91" i="59"/>
  <c r="T101" i="59"/>
  <c r="Y101" i="59"/>
  <c r="Y102" i="59"/>
  <c r="H110" i="59"/>
  <c r="H111" i="59" s="1"/>
  <c r="Z112" i="59"/>
  <c r="Z113" i="59"/>
  <c r="Y123" i="59"/>
  <c r="Y124" i="59"/>
  <c r="X123" i="59"/>
  <c r="U134" i="59"/>
  <c r="V145" i="59"/>
  <c r="G154" i="59"/>
  <c r="G155" i="59" s="1"/>
  <c r="G156" i="59" s="1"/>
  <c r="T156" i="59"/>
  <c r="G165" i="59"/>
  <c r="G166" i="59" s="1"/>
  <c r="G167" i="59" s="1"/>
  <c r="Y167" i="59"/>
  <c r="Y168" i="59"/>
  <c r="T24" i="60"/>
  <c r="T178" i="60" s="1"/>
  <c r="G88" i="60"/>
  <c r="G89" i="60" s="1"/>
  <c r="G90" i="60" s="1"/>
  <c r="Y24" i="59"/>
  <c r="Y178" i="59" s="1"/>
  <c r="Y25" i="59"/>
  <c r="Y179" i="59" s="1"/>
  <c r="Y35" i="59"/>
  <c r="V46" i="59"/>
  <c r="V47" i="59"/>
  <c r="Z57" i="59"/>
  <c r="Z58" i="59"/>
  <c r="R68" i="59"/>
  <c r="R69" i="59" s="1"/>
  <c r="U90" i="59"/>
  <c r="U91" i="59"/>
  <c r="Z90" i="59"/>
  <c r="Z91" i="59"/>
  <c r="U101" i="59"/>
  <c r="U102" i="59"/>
  <c r="V112" i="59"/>
  <c r="V113" i="59"/>
  <c r="U123" i="59"/>
  <c r="U124" i="59"/>
  <c r="Z123" i="59"/>
  <c r="X134" i="59"/>
  <c r="X135" i="59"/>
  <c r="V134" i="59"/>
  <c r="X145" i="59"/>
  <c r="Z156" i="59"/>
  <c r="Z157" i="59"/>
  <c r="U156" i="59"/>
  <c r="U167" i="59"/>
  <c r="U168" i="59"/>
  <c r="Z167" i="59"/>
  <c r="Z168" i="59"/>
  <c r="U24" i="60"/>
  <c r="U178" i="60" s="1"/>
  <c r="X35" i="59"/>
  <c r="X36" i="59"/>
  <c r="Z35" i="59"/>
  <c r="V57" i="59"/>
  <c r="V58" i="59"/>
  <c r="T57" i="59"/>
  <c r="G66" i="59"/>
  <c r="T68" i="59"/>
  <c r="Y79" i="59"/>
  <c r="Y80" i="59"/>
  <c r="T79" i="59"/>
  <c r="V90" i="59"/>
  <c r="V91" i="59"/>
  <c r="Z101" i="59"/>
  <c r="X112" i="59"/>
  <c r="X113" i="59"/>
  <c r="U112" i="59"/>
  <c r="G132" i="59"/>
  <c r="G133" i="59" s="1"/>
  <c r="T135" i="59"/>
  <c r="Y134" i="59"/>
  <c r="Y135" i="59"/>
  <c r="Y145" i="59"/>
  <c r="I154" i="59"/>
  <c r="I155" i="59" s="1"/>
  <c r="I156" i="59" s="1"/>
  <c r="V156" i="59"/>
  <c r="V157" i="59"/>
  <c r="X156" i="59"/>
  <c r="V167" i="59"/>
  <c r="V168" i="59"/>
  <c r="T167" i="59"/>
  <c r="X24" i="60"/>
  <c r="X178" i="60" s="1"/>
  <c r="Y46" i="59"/>
  <c r="U57" i="59"/>
  <c r="Z68" i="59"/>
  <c r="Z69" i="59"/>
  <c r="U68" i="59"/>
  <c r="U79" i="59"/>
  <c r="U80" i="59"/>
  <c r="Z79" i="59"/>
  <c r="Z80" i="59"/>
  <c r="X79" i="59"/>
  <c r="T112" i="59"/>
  <c r="T113" i="59"/>
  <c r="Y112" i="59"/>
  <c r="Z134" i="59"/>
  <c r="Z135" i="59"/>
  <c r="U145" i="59"/>
  <c r="Z145" i="59"/>
  <c r="Y156" i="59"/>
  <c r="X167" i="59"/>
  <c r="Y24" i="60"/>
  <c r="Y178" i="60" s="1"/>
  <c r="T24" i="57"/>
  <c r="T178" i="57" s="1"/>
  <c r="U25" i="57"/>
  <c r="U179" i="57" s="1"/>
  <c r="T35" i="57"/>
  <c r="Y69" i="57"/>
  <c r="V80" i="57"/>
  <c r="V113" i="57"/>
  <c r="V124" i="57"/>
  <c r="V168" i="57"/>
  <c r="V25" i="58"/>
  <c r="V179" i="58" s="1"/>
  <c r="T35" i="58"/>
  <c r="Y46" i="58"/>
  <c r="Y79" i="58"/>
  <c r="X80" i="58"/>
  <c r="X90" i="58"/>
  <c r="U167" i="58"/>
  <c r="Y168" i="58"/>
  <c r="U24" i="57"/>
  <c r="U178" i="57" s="1"/>
  <c r="Y25" i="57"/>
  <c r="Y179" i="57" s="1"/>
  <c r="Y36" i="57"/>
  <c r="Y124" i="57"/>
  <c r="T57" i="58"/>
  <c r="T79" i="58"/>
  <c r="Y90" i="58"/>
  <c r="X101" i="58"/>
  <c r="V145" i="58"/>
  <c r="Y24" i="57"/>
  <c r="Y178" i="57" s="1"/>
  <c r="Y47" i="57"/>
  <c r="Z68" i="57"/>
  <c r="Y91" i="57"/>
  <c r="Z101" i="57"/>
  <c r="Z157" i="57"/>
  <c r="T46" i="58"/>
  <c r="G55" i="58"/>
  <c r="G56" i="58" s="1"/>
  <c r="G57" i="58" s="1"/>
  <c r="G58" i="58" s="1"/>
  <c r="Y58" i="58"/>
  <c r="T90" i="58"/>
  <c r="Z101" i="58"/>
  <c r="U123" i="58"/>
  <c r="V69" i="57"/>
  <c r="Y102" i="57"/>
  <c r="V145" i="57"/>
  <c r="Z167" i="57"/>
  <c r="Z24" i="58"/>
  <c r="Z178" i="58" s="1"/>
  <c r="U46" i="58"/>
  <c r="Z146" i="58"/>
  <c r="Z173" i="58"/>
  <c r="X69" i="55"/>
  <c r="X68" i="55"/>
  <c r="Y134" i="55"/>
  <c r="T168" i="55"/>
  <c r="Q173" i="55"/>
  <c r="G17" i="45" s="1"/>
  <c r="X157" i="55"/>
  <c r="X156" i="55"/>
  <c r="L173" i="55"/>
  <c r="D17" i="45" s="1"/>
  <c r="T24" i="55"/>
  <c r="T178" i="55" s="1"/>
  <c r="Y46" i="55"/>
  <c r="T80" i="55"/>
  <c r="Y168" i="55"/>
  <c r="Y167" i="55"/>
  <c r="H173" i="55"/>
  <c r="Y24" i="55"/>
  <c r="Y178" i="55" s="1"/>
  <c r="Y173" i="55"/>
  <c r="Y80" i="55"/>
  <c r="Y79" i="55"/>
  <c r="U90" i="55"/>
  <c r="U101" i="55"/>
  <c r="U102" i="55"/>
  <c r="T123" i="55"/>
  <c r="Y124" i="55"/>
  <c r="T134" i="55"/>
  <c r="R173" i="56"/>
  <c r="H49" i="45" s="1"/>
  <c r="Z36" i="56"/>
  <c r="Z35" i="56"/>
  <c r="Z57" i="56"/>
  <c r="Z58" i="56"/>
  <c r="Z91" i="56"/>
  <c r="Z90" i="56"/>
  <c r="G55" i="55"/>
  <c r="G56" i="55" s="1"/>
  <c r="G57" i="55" s="1"/>
  <c r="U57" i="55"/>
  <c r="G66" i="55"/>
  <c r="G67" i="55" s="1"/>
  <c r="G68" i="55" s="1"/>
  <c r="U69" i="55"/>
  <c r="X91" i="55"/>
  <c r="G143" i="55"/>
  <c r="U145" i="55"/>
  <c r="G154" i="55"/>
  <c r="U157" i="55"/>
  <c r="P173" i="55"/>
  <c r="U24" i="55"/>
  <c r="U178" i="55" s="1"/>
  <c r="U25" i="55"/>
  <c r="U179" i="55" s="1"/>
  <c r="I66" i="55"/>
  <c r="V24" i="56"/>
  <c r="V178" i="56" s="1"/>
  <c r="Z25" i="56"/>
  <c r="Z179" i="56" s="1"/>
  <c r="Z68" i="56"/>
  <c r="T79" i="56"/>
  <c r="Y101" i="56"/>
  <c r="U102" i="56"/>
  <c r="Z113" i="56"/>
  <c r="U124" i="56"/>
  <c r="V145" i="56"/>
  <c r="U146" i="56"/>
  <c r="Z156" i="56"/>
  <c r="U168" i="56"/>
  <c r="V102" i="56"/>
  <c r="V134" i="56"/>
  <c r="G110" i="55"/>
  <c r="G111" i="55" s="1"/>
  <c r="G112" i="55" s="1"/>
  <c r="G132" i="55"/>
  <c r="G133" i="55" s="1"/>
  <c r="G134" i="55" s="1"/>
  <c r="Y91" i="56"/>
  <c r="V112" i="56"/>
  <c r="Z123" i="56"/>
  <c r="Z134" i="56"/>
  <c r="Y135" i="56"/>
  <c r="Z145" i="56"/>
  <c r="U156" i="56"/>
  <c r="Z167" i="56"/>
  <c r="Y113" i="56"/>
  <c r="V156" i="56"/>
  <c r="H175" i="51"/>
  <c r="G175" i="53"/>
  <c r="L175" i="53"/>
  <c r="M65" i="45" s="1"/>
  <c r="H175" i="48"/>
  <c r="L175" i="48"/>
  <c r="V33" i="45" s="1"/>
  <c r="L175" i="52"/>
  <c r="V65" i="45" s="1"/>
  <c r="L175" i="59"/>
  <c r="V19" i="45" s="1"/>
  <c r="H175" i="52"/>
  <c r="K175" i="53"/>
  <c r="L65" i="45" s="1"/>
  <c r="P175" i="55"/>
  <c r="H143" i="39"/>
  <c r="H144" i="39" s="1"/>
  <c r="K169" i="51"/>
  <c r="C59" i="45" s="1"/>
  <c r="P169" i="51"/>
  <c r="J169" i="52"/>
  <c r="I143" i="52"/>
  <c r="H44" i="53"/>
  <c r="H45" i="53" s="1"/>
  <c r="H46" i="53" s="1"/>
  <c r="H47" i="53" s="1"/>
  <c r="H143" i="53"/>
  <c r="H144" i="53" s="1"/>
  <c r="H145" i="53" s="1"/>
  <c r="H146" i="53" s="1"/>
  <c r="H88" i="49"/>
  <c r="H89" i="49" s="1"/>
  <c r="H90" i="49" s="1"/>
  <c r="H91" i="49" s="1"/>
  <c r="H66" i="51"/>
  <c r="H67" i="51" s="1"/>
  <c r="H68" i="51" s="1"/>
  <c r="H69" i="51" s="1"/>
  <c r="H154" i="51"/>
  <c r="H155" i="51" s="1"/>
  <c r="H156" i="51" s="1"/>
  <c r="H157" i="51" s="1"/>
  <c r="J169" i="48"/>
  <c r="I143" i="48"/>
  <c r="I170" i="39"/>
  <c r="M170" i="39"/>
  <c r="E28" i="45" s="1"/>
  <c r="AF28" i="45" s="1"/>
  <c r="I88" i="51"/>
  <c r="I89" i="51" s="1"/>
  <c r="I90" i="51" s="1"/>
  <c r="I91" i="51" s="1"/>
  <c r="G121" i="51"/>
  <c r="G122" i="51" s="1"/>
  <c r="G123" i="51" s="1"/>
  <c r="G124" i="51" s="1"/>
  <c r="H170" i="49"/>
  <c r="L170" i="49"/>
  <c r="M28" i="45" s="1"/>
  <c r="H88" i="53"/>
  <c r="H89" i="53" s="1"/>
  <c r="H90" i="53" s="1"/>
  <c r="H91" i="53" s="1"/>
  <c r="G110" i="53"/>
  <c r="G111" i="53" s="1"/>
  <c r="G170" i="51"/>
  <c r="K170" i="51"/>
  <c r="C60" i="45" s="1"/>
  <c r="AD60" i="45" s="1"/>
  <c r="P170" i="51"/>
  <c r="I170" i="49"/>
  <c r="M170" i="49"/>
  <c r="N28" i="45" s="1"/>
  <c r="G88" i="49"/>
  <c r="G89" i="49" s="1"/>
  <c r="H110" i="53"/>
  <c r="H111" i="53" s="1"/>
  <c r="H112" i="53" s="1"/>
  <c r="H113" i="53" s="1"/>
  <c r="G170" i="39"/>
  <c r="K170" i="39"/>
  <c r="C28" i="45" s="1"/>
  <c r="AD28" i="45" s="1"/>
  <c r="H170" i="51"/>
  <c r="L170" i="51"/>
  <c r="D60" i="45" s="1"/>
  <c r="AE60" i="45" s="1"/>
  <c r="G170" i="53"/>
  <c r="H66" i="53"/>
  <c r="H67" i="53" s="1"/>
  <c r="H68" i="53" s="1"/>
  <c r="H69" i="53" s="1"/>
  <c r="G173" i="39"/>
  <c r="L173" i="39"/>
  <c r="D31" i="45" s="1"/>
  <c r="P173" i="39"/>
  <c r="K173" i="51"/>
  <c r="C63" i="45" s="1"/>
  <c r="K173" i="39"/>
  <c r="C31" i="45" s="1"/>
  <c r="H55" i="39"/>
  <c r="H56" i="39" s="1"/>
  <c r="G173" i="51"/>
  <c r="L173" i="51"/>
  <c r="D63" i="45" s="1"/>
  <c r="G77" i="51"/>
  <c r="G78" i="51" s="1"/>
  <c r="G79" i="51" s="1"/>
  <c r="G80" i="51" s="1"/>
  <c r="H132" i="51"/>
  <c r="H133" i="51" s="1"/>
  <c r="H134" i="51" s="1"/>
  <c r="H135" i="51" s="1"/>
  <c r="M132" i="51"/>
  <c r="G165" i="51"/>
  <c r="G166" i="51" s="1"/>
  <c r="G167" i="51" s="1"/>
  <c r="G168" i="51" s="1"/>
  <c r="G44" i="49"/>
  <c r="G165" i="53"/>
  <c r="H173" i="49"/>
  <c r="G66" i="49"/>
  <c r="G67" i="49" s="1"/>
  <c r="G68" i="49" s="1"/>
  <c r="K66" i="49"/>
  <c r="K67" i="49" s="1"/>
  <c r="K68" i="49" s="1"/>
  <c r="K69" i="49" s="1"/>
  <c r="I77" i="49"/>
  <c r="I78" i="49" s="1"/>
  <c r="I79" i="49" s="1"/>
  <c r="I80" i="49" s="1"/>
  <c r="K88" i="49"/>
  <c r="K89" i="49" s="1"/>
  <c r="K90" i="49" s="1"/>
  <c r="K91" i="49" s="1"/>
  <c r="G173" i="49"/>
  <c r="L165" i="49"/>
  <c r="L166" i="49" s="1"/>
  <c r="L167" i="49" s="1"/>
  <c r="L168" i="49" s="1"/>
  <c r="P173" i="49"/>
  <c r="H33" i="49"/>
  <c r="H34" i="49" s="1"/>
  <c r="H35" i="49" s="1"/>
  <c r="H36" i="49" s="1"/>
  <c r="L33" i="49"/>
  <c r="L34" i="49" s="1"/>
  <c r="P173" i="53"/>
  <c r="M132" i="53"/>
  <c r="U24" i="48"/>
  <c r="U178" i="48" s="1"/>
  <c r="H44" i="48"/>
  <c r="H45" i="48" s="1"/>
  <c r="H46" i="48" s="1"/>
  <c r="Y24" i="48"/>
  <c r="Y178" i="48" s="1"/>
  <c r="L173" i="48"/>
  <c r="V31" i="45" s="1"/>
  <c r="G55" i="48"/>
  <c r="G56" i="48" s="1"/>
  <c r="G57" i="48" s="1"/>
  <c r="M99" i="58"/>
  <c r="M100" i="58" s="1"/>
  <c r="L165" i="57"/>
  <c r="L166" i="57" s="1"/>
  <c r="L167" i="57" s="1"/>
  <c r="L168" i="57" s="1"/>
  <c r="P88" i="56"/>
  <c r="P89" i="56" s="1"/>
  <c r="P174" i="59"/>
  <c r="P174" i="58"/>
  <c r="L20" i="55"/>
  <c r="L53" i="55"/>
  <c r="P66" i="55"/>
  <c r="P67" i="55" s="1"/>
  <c r="P68" i="55" s="1"/>
  <c r="P69" i="55" s="1"/>
  <c r="L141" i="55"/>
  <c r="L143" i="55" s="1"/>
  <c r="L144" i="55" s="1"/>
  <c r="P154" i="55"/>
  <c r="P155" i="55" s="1"/>
  <c r="P156" i="55" s="1"/>
  <c r="P157" i="55" s="1"/>
  <c r="L42" i="56"/>
  <c r="L86" i="56"/>
  <c r="L88" i="56" s="1"/>
  <c r="L89" i="56" s="1"/>
  <c r="L97" i="56"/>
  <c r="L99" i="56" s="1"/>
  <c r="L100" i="56" s="1"/>
  <c r="L101" i="56" s="1"/>
  <c r="L31" i="59"/>
  <c r="L86" i="59"/>
  <c r="L88" i="59" s="1"/>
  <c r="L89" i="59" s="1"/>
  <c r="L90" i="59" s="1"/>
  <c r="L152" i="59"/>
  <c r="L154" i="59" s="1"/>
  <c r="L42" i="60"/>
  <c r="L44" i="60" s="1"/>
  <c r="L45" i="60" s="1"/>
  <c r="L97" i="60"/>
  <c r="L99" i="60" s="1"/>
  <c r="L108" i="60"/>
  <c r="L119" i="60"/>
  <c r="L121" i="60" s="1"/>
  <c r="L122" i="60" s="1"/>
  <c r="L123" i="60" s="1"/>
  <c r="L130" i="60"/>
  <c r="L132" i="60" s="1"/>
  <c r="L133" i="60" s="1"/>
  <c r="L97" i="57"/>
  <c r="L64" i="58"/>
  <c r="L86" i="58"/>
  <c r="L130" i="58"/>
  <c r="L132" i="58" s="1"/>
  <c r="L163" i="58"/>
  <c r="L165" i="58" s="1"/>
  <c r="L166" i="58" s="1"/>
  <c r="L167" i="58" s="1"/>
  <c r="K22" i="39"/>
  <c r="K23" i="39" s="1"/>
  <c r="N174" i="53"/>
  <c r="O64" i="45" s="1"/>
  <c r="K174" i="53"/>
  <c r="L64" i="45" s="1"/>
  <c r="P174" i="51"/>
  <c r="P174" i="48"/>
  <c r="L64" i="55"/>
  <c r="L66" i="55" s="1"/>
  <c r="L67" i="55" s="1"/>
  <c r="L68" i="55" s="1"/>
  <c r="L75" i="55"/>
  <c r="L77" i="55" s="1"/>
  <c r="L78" i="55" s="1"/>
  <c r="L86" i="55"/>
  <c r="L88" i="55" s="1"/>
  <c r="L152" i="55"/>
  <c r="L154" i="55" s="1"/>
  <c r="L163" i="55"/>
  <c r="L165" i="55" s="1"/>
  <c r="L166" i="55" s="1"/>
  <c r="P174" i="56"/>
  <c r="L31" i="56"/>
  <c r="L33" i="56" s="1"/>
  <c r="L34" i="56" s="1"/>
  <c r="L35" i="56" s="1"/>
  <c r="L36" i="56" s="1"/>
  <c r="L64" i="56"/>
  <c r="L66" i="56" s="1"/>
  <c r="L67" i="56" s="1"/>
  <c r="L108" i="56"/>
  <c r="L110" i="56" s="1"/>
  <c r="L111" i="56" s="1"/>
  <c r="L20" i="59"/>
  <c r="L22" i="59" s="1"/>
  <c r="L23" i="59" s="1"/>
  <c r="L42" i="59"/>
  <c r="L44" i="59" s="1"/>
  <c r="L45" i="59" s="1"/>
  <c r="L46" i="59" s="1"/>
  <c r="L64" i="59"/>
  <c r="L66" i="59" s="1"/>
  <c r="L97" i="59"/>
  <c r="L99" i="59" s="1"/>
  <c r="L108" i="59"/>
  <c r="L110" i="59" s="1"/>
  <c r="L111" i="59" s="1"/>
  <c r="L112" i="59" s="1"/>
  <c r="L130" i="59"/>
  <c r="L132" i="59" s="1"/>
  <c r="L163" i="59"/>
  <c r="L165" i="59" s="1"/>
  <c r="P33" i="60"/>
  <c r="P34" i="60" s="1"/>
  <c r="L31" i="57"/>
  <c r="L33" i="57" s="1"/>
  <c r="L75" i="57"/>
  <c r="L77" i="57" s="1"/>
  <c r="L78" i="57" s="1"/>
  <c r="L79" i="57" s="1"/>
  <c r="P88" i="57"/>
  <c r="P89" i="57" s="1"/>
  <c r="P90" i="57" s="1"/>
  <c r="P91" i="57" s="1"/>
  <c r="L119" i="57"/>
  <c r="L121" i="57" s="1"/>
  <c r="L122" i="57" s="1"/>
  <c r="L20" i="58"/>
  <c r="L33" i="51"/>
  <c r="L34" i="51" s="1"/>
  <c r="L35" i="51" s="1"/>
  <c r="L36" i="51" s="1"/>
  <c r="L174" i="52"/>
  <c r="V64" i="45" s="1"/>
  <c r="P33" i="52"/>
  <c r="P34" i="52" s="1"/>
  <c r="P35" i="52" s="1"/>
  <c r="P36" i="52" s="1"/>
  <c r="P174" i="52"/>
  <c r="L88" i="52"/>
  <c r="L88" i="53"/>
  <c r="L89" i="53" s="1"/>
  <c r="L90" i="53" s="1"/>
  <c r="L143" i="53"/>
  <c r="L144" i="53" s="1"/>
  <c r="N64" i="55"/>
  <c r="N108" i="55"/>
  <c r="N152" i="55"/>
  <c r="N20" i="56"/>
  <c r="N64" i="56"/>
  <c r="N86" i="56"/>
  <c r="N64" i="59"/>
  <c r="N86" i="59"/>
  <c r="N119" i="59"/>
  <c r="N141" i="59"/>
  <c r="N163" i="59"/>
  <c r="N42" i="60"/>
  <c r="N64" i="60"/>
  <c r="N75" i="60"/>
  <c r="N53" i="57"/>
  <c r="N64" i="57"/>
  <c r="N75" i="57"/>
  <c r="N97" i="57"/>
  <c r="N108" i="57"/>
  <c r="N130" i="57"/>
  <c r="N53" i="58"/>
  <c r="N75" i="58"/>
  <c r="N119" i="58"/>
  <c r="N130" i="58"/>
  <c r="N141" i="58"/>
  <c r="N152" i="58"/>
  <c r="N174" i="39"/>
  <c r="F32" i="45" s="1"/>
  <c r="L66" i="51"/>
  <c r="L67" i="51" s="1"/>
  <c r="L154" i="51"/>
  <c r="L155" i="51" s="1"/>
  <c r="L156" i="51" s="1"/>
  <c r="L157" i="51" s="1"/>
  <c r="K77" i="52"/>
  <c r="N31" i="55"/>
  <c r="N75" i="55"/>
  <c r="N119" i="55"/>
  <c r="N163" i="55"/>
  <c r="P55" i="56"/>
  <c r="P56" i="56" s="1"/>
  <c r="P57" i="56" s="1"/>
  <c r="P58" i="56" s="1"/>
  <c r="N53" i="56"/>
  <c r="N97" i="56"/>
  <c r="N119" i="56"/>
  <c r="N130" i="56"/>
  <c r="P22" i="59"/>
  <c r="P23" i="59" s="1"/>
  <c r="N20" i="59"/>
  <c r="N31" i="59"/>
  <c r="P55" i="59"/>
  <c r="P56" i="59" s="1"/>
  <c r="P57" i="59" s="1"/>
  <c r="N53" i="59"/>
  <c r="L121" i="59"/>
  <c r="L122" i="59" s="1"/>
  <c r="L143" i="59"/>
  <c r="L144" i="59" s="1"/>
  <c r="L145" i="59" s="1"/>
  <c r="L77" i="60"/>
  <c r="L78" i="60" s="1"/>
  <c r="L79" i="60" s="1"/>
  <c r="M132" i="60"/>
  <c r="P154" i="60"/>
  <c r="P155" i="60" s="1"/>
  <c r="P156" i="60" s="1"/>
  <c r="P157" i="60" s="1"/>
  <c r="N31" i="57"/>
  <c r="N152" i="57"/>
  <c r="L132" i="51"/>
  <c r="L133" i="51" s="1"/>
  <c r="L134" i="51" s="1"/>
  <c r="L135" i="51" s="1"/>
  <c r="M174" i="55"/>
  <c r="E18" i="45" s="1"/>
  <c r="M66" i="55"/>
  <c r="M67" i="55" s="1"/>
  <c r="M68" i="55" s="1"/>
  <c r="M69" i="55" s="1"/>
  <c r="P44" i="56"/>
  <c r="P45" i="56" s="1"/>
  <c r="P46" i="56" s="1"/>
  <c r="P47" i="56" s="1"/>
  <c r="P110" i="59"/>
  <c r="P111" i="59" s="1"/>
  <c r="P112" i="59" s="1"/>
  <c r="P113" i="59" s="1"/>
  <c r="P55" i="60"/>
  <c r="P56" i="60" s="1"/>
  <c r="P57" i="60" s="1"/>
  <c r="L174" i="39"/>
  <c r="D32" i="45" s="1"/>
  <c r="K143" i="51"/>
  <c r="K144" i="51" s="1"/>
  <c r="K145" i="51" s="1"/>
  <c r="M55" i="48"/>
  <c r="M56" i="48" s="1"/>
  <c r="M57" i="48" s="1"/>
  <c r="K174" i="48"/>
  <c r="U32" i="45" s="1"/>
  <c r="K121" i="48"/>
  <c r="K122" i="48" s="1"/>
  <c r="K123" i="48" s="1"/>
  <c r="K165" i="48"/>
  <c r="K166" i="48" s="1"/>
  <c r="K167" i="48" s="1"/>
  <c r="P165" i="48"/>
  <c r="P166" i="48" s="1"/>
  <c r="P167" i="48" s="1"/>
  <c r="P168" i="48" s="1"/>
  <c r="L174" i="49"/>
  <c r="M32" i="45" s="1"/>
  <c r="K44" i="49"/>
  <c r="K45" i="49" s="1"/>
  <c r="K46" i="49" s="1"/>
  <c r="K47" i="49" s="1"/>
  <c r="K165" i="53"/>
  <c r="K166" i="53" s="1"/>
  <c r="K167" i="53" s="1"/>
  <c r="P165" i="53"/>
  <c r="P166" i="53" s="1"/>
  <c r="P132" i="60"/>
  <c r="P133" i="60" s="1"/>
  <c r="P134" i="60" s="1"/>
  <c r="K174" i="51"/>
  <c r="C64" i="45" s="1"/>
  <c r="M174" i="39"/>
  <c r="E32" i="45" s="1"/>
  <c r="K121" i="51"/>
  <c r="K122" i="51" s="1"/>
  <c r="N174" i="48"/>
  <c r="X32" i="45" s="1"/>
  <c r="M174" i="49"/>
  <c r="N32" i="45" s="1"/>
  <c r="L44" i="53"/>
  <c r="L45" i="53" s="1"/>
  <c r="L46" i="53" s="1"/>
  <c r="M99" i="55"/>
  <c r="M174" i="59"/>
  <c r="W18" i="45" s="1"/>
  <c r="P66" i="59"/>
  <c r="P67" i="59" s="1"/>
  <c r="P68" i="59" s="1"/>
  <c r="P69" i="59" s="1"/>
  <c r="P132" i="59"/>
  <c r="P133" i="59" s="1"/>
  <c r="P134" i="59" s="1"/>
  <c r="P135" i="59" s="1"/>
  <c r="P154" i="59"/>
  <c r="P155" i="59" s="1"/>
  <c r="P156" i="59" s="1"/>
  <c r="P157" i="59" s="1"/>
  <c r="M77" i="60"/>
  <c r="K174" i="39"/>
  <c r="C32" i="45" s="1"/>
  <c r="P174" i="39"/>
  <c r="L174" i="51"/>
  <c r="D64" i="45" s="1"/>
  <c r="K77" i="51"/>
  <c r="K78" i="51" s="1"/>
  <c r="K79" i="51" s="1"/>
  <c r="K80" i="51" s="1"/>
  <c r="K165" i="51"/>
  <c r="K166" i="51" s="1"/>
  <c r="K167" i="51" s="1"/>
  <c r="P77" i="48"/>
  <c r="P78" i="48" s="1"/>
  <c r="K174" i="52"/>
  <c r="U64" i="45" s="1"/>
  <c r="K165" i="52"/>
  <c r="P174" i="49"/>
  <c r="L55" i="49"/>
  <c r="L56" i="49" s="1"/>
  <c r="L57" i="49" s="1"/>
  <c r="P174" i="53"/>
  <c r="K44" i="53"/>
  <c r="K45" i="53" s="1"/>
  <c r="K46" i="53" s="1"/>
  <c r="K47" i="53" s="1"/>
  <c r="K66" i="53"/>
  <c r="K67" i="53" s="1"/>
  <c r="K68" i="53" s="1"/>
  <c r="K69" i="53" s="1"/>
  <c r="K110" i="53"/>
  <c r="K111" i="53" s="1"/>
  <c r="K112" i="53" s="1"/>
  <c r="K113" i="53" s="1"/>
  <c r="L121" i="53"/>
  <c r="L122" i="53" s="1"/>
  <c r="K121" i="53"/>
  <c r="K122" i="53" s="1"/>
  <c r="P174" i="55"/>
  <c r="M66" i="59"/>
  <c r="M67" i="59" s="1"/>
  <c r="M68" i="59" s="1"/>
  <c r="M69" i="59" s="1"/>
  <c r="P99" i="59"/>
  <c r="P100" i="59" s="1"/>
  <c r="P101" i="59" s="1"/>
  <c r="P102" i="59" s="1"/>
  <c r="P66" i="60"/>
  <c r="P67" i="60" s="1"/>
  <c r="P68" i="60" s="1"/>
  <c r="P69" i="60" s="1"/>
  <c r="P165" i="60"/>
  <c r="P166" i="60" s="1"/>
  <c r="P167" i="60" s="1"/>
  <c r="P168" i="60" s="1"/>
  <c r="L94" i="45"/>
  <c r="L95" i="45"/>
  <c r="H172" i="48"/>
  <c r="L172" i="48"/>
  <c r="V30" i="45" s="1"/>
  <c r="G110" i="48"/>
  <c r="G111" i="48" s="1"/>
  <c r="G112" i="48" s="1"/>
  <c r="K110" i="48"/>
  <c r="K111" i="48" s="1"/>
  <c r="K112" i="48" s="1"/>
  <c r="M33" i="52"/>
  <c r="H44" i="52"/>
  <c r="L165" i="52"/>
  <c r="K33" i="48"/>
  <c r="K34" i="48" s="1"/>
  <c r="K35" i="48" s="1"/>
  <c r="I88" i="48"/>
  <c r="G99" i="48"/>
  <c r="G100" i="48" s="1"/>
  <c r="G101" i="48" s="1"/>
  <c r="G102" i="48" s="1"/>
  <c r="K99" i="48"/>
  <c r="K100" i="48" s="1"/>
  <c r="K101" i="48" s="1"/>
  <c r="K102" i="48" s="1"/>
  <c r="P172" i="52"/>
  <c r="I172" i="52"/>
  <c r="L77" i="52"/>
  <c r="M88" i="52"/>
  <c r="G99" i="52"/>
  <c r="G100" i="52" s="1"/>
  <c r="G101" i="52" s="1"/>
  <c r="K99" i="52"/>
  <c r="H110" i="52"/>
  <c r="L110" i="52"/>
  <c r="G22" i="52"/>
  <c r="J172" i="39"/>
  <c r="H44" i="51"/>
  <c r="H45" i="51" s="1"/>
  <c r="H46" i="51" s="1"/>
  <c r="H47" i="51" s="1"/>
  <c r="L44" i="51"/>
  <c r="L45" i="51" s="1"/>
  <c r="H110" i="51"/>
  <c r="H111" i="51" s="1"/>
  <c r="H112" i="51" s="1"/>
  <c r="H113" i="51" s="1"/>
  <c r="L110" i="51"/>
  <c r="L111" i="51" s="1"/>
  <c r="L112" i="51" s="1"/>
  <c r="L113" i="51" s="1"/>
  <c r="N172" i="49"/>
  <c r="O30" i="45" s="1"/>
  <c r="G121" i="53"/>
  <c r="G122" i="53" s="1"/>
  <c r="G123" i="53" s="1"/>
  <c r="G143" i="53"/>
  <c r="G144" i="53" s="1"/>
  <c r="G145" i="53" s="1"/>
  <c r="G146" i="53" s="1"/>
  <c r="K143" i="53"/>
  <c r="K144" i="53" s="1"/>
  <c r="G33" i="55"/>
  <c r="G34" i="55" s="1"/>
  <c r="G35" i="55" s="1"/>
  <c r="P33" i="55"/>
  <c r="P34" i="55" s="1"/>
  <c r="P35" i="55" s="1"/>
  <c r="G77" i="55"/>
  <c r="G78" i="55" s="1"/>
  <c r="G79" i="55" s="1"/>
  <c r="P77" i="55"/>
  <c r="P78" i="55" s="1"/>
  <c r="P79" i="55" s="1"/>
  <c r="I99" i="55"/>
  <c r="I100" i="55" s="1"/>
  <c r="I101" i="55" s="1"/>
  <c r="I102" i="55" s="1"/>
  <c r="G121" i="55"/>
  <c r="G122" i="55" s="1"/>
  <c r="G123" i="55" s="1"/>
  <c r="P121" i="55"/>
  <c r="G165" i="55"/>
  <c r="G166" i="55" s="1"/>
  <c r="P165" i="55"/>
  <c r="P166" i="55" s="1"/>
  <c r="P167" i="55" s="1"/>
  <c r="I22" i="56"/>
  <c r="G44" i="56"/>
  <c r="I66" i="56"/>
  <c r="I67" i="56" s="1"/>
  <c r="I68" i="56" s="1"/>
  <c r="I69" i="56" s="1"/>
  <c r="H121" i="56"/>
  <c r="H122" i="56" s="1"/>
  <c r="H123" i="56" s="1"/>
  <c r="P154" i="56"/>
  <c r="P155" i="56" s="1"/>
  <c r="M66" i="57"/>
  <c r="M67" i="57" s="1"/>
  <c r="L33" i="58"/>
  <c r="L34" i="58" s="1"/>
  <c r="L35" i="58" s="1"/>
  <c r="L36" i="58" s="1"/>
  <c r="G44" i="58"/>
  <c r="H99" i="58"/>
  <c r="L99" i="58"/>
  <c r="N172" i="39"/>
  <c r="F30" i="45" s="1"/>
  <c r="G172" i="39"/>
  <c r="K172" i="39"/>
  <c r="C30" i="45" s="1"/>
  <c r="H33" i="39"/>
  <c r="H34" i="39" s="1"/>
  <c r="L33" i="39"/>
  <c r="L34" i="39" s="1"/>
  <c r="L35" i="39" s="1"/>
  <c r="L36" i="39" s="1"/>
  <c r="H77" i="39"/>
  <c r="H78" i="39" s="1"/>
  <c r="L77" i="39"/>
  <c r="L78" i="39" s="1"/>
  <c r="L79" i="39" s="1"/>
  <c r="L80" i="39" s="1"/>
  <c r="H121" i="39"/>
  <c r="H122" i="39" s="1"/>
  <c r="L121" i="39"/>
  <c r="L122" i="39" s="1"/>
  <c r="L123" i="39" s="1"/>
  <c r="L124" i="39" s="1"/>
  <c r="L165" i="39"/>
  <c r="L166" i="39" s="1"/>
  <c r="H88" i="51"/>
  <c r="H89" i="51" s="1"/>
  <c r="H90" i="51" s="1"/>
  <c r="H91" i="51" s="1"/>
  <c r="L88" i="51"/>
  <c r="L89" i="51" s="1"/>
  <c r="G172" i="49"/>
  <c r="K172" i="49"/>
  <c r="L30" i="45" s="1"/>
  <c r="L132" i="49"/>
  <c r="L133" i="49" s="1"/>
  <c r="L134" i="49" s="1"/>
  <c r="H165" i="49"/>
  <c r="H166" i="49" s="1"/>
  <c r="H167" i="49" s="1"/>
  <c r="H168" i="49" s="1"/>
  <c r="G22" i="55"/>
  <c r="G23" i="55" s="1"/>
  <c r="P22" i="55"/>
  <c r="P23" i="55" s="1"/>
  <c r="H172" i="55"/>
  <c r="L172" i="55"/>
  <c r="D16" i="45" s="1"/>
  <c r="AE16" i="45" s="1"/>
  <c r="G44" i="55"/>
  <c r="G45" i="55" s="1"/>
  <c r="G46" i="55" s="1"/>
  <c r="P44" i="55"/>
  <c r="P45" i="55" s="1"/>
  <c r="P46" i="55" s="1"/>
  <c r="P47" i="55" s="1"/>
  <c r="P172" i="55"/>
  <c r="G88" i="55"/>
  <c r="P88" i="55"/>
  <c r="P89" i="55" s="1"/>
  <c r="P90" i="55" s="1"/>
  <c r="P91" i="55" s="1"/>
  <c r="H88" i="58"/>
  <c r="H172" i="39"/>
  <c r="L172" i="39"/>
  <c r="D30" i="45" s="1"/>
  <c r="G44" i="39"/>
  <c r="G45" i="39" s="1"/>
  <c r="K44" i="39"/>
  <c r="K45" i="39" s="1"/>
  <c r="K46" i="39" s="1"/>
  <c r="G88" i="39"/>
  <c r="G89" i="39" s="1"/>
  <c r="G90" i="39" s="1"/>
  <c r="K88" i="39"/>
  <c r="K89" i="39" s="1"/>
  <c r="K90" i="39" s="1"/>
  <c r="G132" i="39"/>
  <c r="G133" i="39" s="1"/>
  <c r="K132" i="39"/>
  <c r="K133" i="39" s="1"/>
  <c r="K134" i="39" s="1"/>
  <c r="I172" i="51"/>
  <c r="L172" i="53"/>
  <c r="M62" i="45" s="1"/>
  <c r="H172" i="56"/>
  <c r="L172" i="56"/>
  <c r="D48" i="45" s="1"/>
  <c r="AE48" i="45" s="1"/>
  <c r="G77" i="57"/>
  <c r="G78" i="57" s="1"/>
  <c r="J171" i="55"/>
  <c r="N171" i="55"/>
  <c r="F15" i="45" s="1"/>
  <c r="L110" i="57"/>
  <c r="L111" i="57" s="1"/>
  <c r="H132" i="57"/>
  <c r="H133" i="57" s="1"/>
  <c r="M88" i="58"/>
  <c r="M89" i="58" s="1"/>
  <c r="M90" i="58" s="1"/>
  <c r="M91" i="58" s="1"/>
  <c r="G22" i="56"/>
  <c r="G23" i="56" s="1"/>
  <c r="P66" i="56"/>
  <c r="P67" i="56" s="1"/>
  <c r="G171" i="39"/>
  <c r="G44" i="57"/>
  <c r="G45" i="57" s="1"/>
  <c r="L171" i="39"/>
  <c r="D29" i="45" s="1"/>
  <c r="M33" i="39"/>
  <c r="H171" i="39"/>
  <c r="I33" i="39"/>
  <c r="I34" i="39" s="1"/>
  <c r="I35" i="39" s="1"/>
  <c r="G22" i="39"/>
  <c r="G23" i="39" s="1"/>
  <c r="I171" i="39"/>
  <c r="M171" i="39"/>
  <c r="E29" i="45" s="1"/>
  <c r="H44" i="39"/>
  <c r="H45" i="39" s="1"/>
  <c r="H46" i="39" s="1"/>
  <c r="H47" i="39" s="1"/>
  <c r="L44" i="39"/>
  <c r="L45" i="39" s="1"/>
  <c r="G66" i="39"/>
  <c r="K66" i="39"/>
  <c r="K67" i="39" s="1"/>
  <c r="K68" i="39" s="1"/>
  <c r="K69" i="39" s="1"/>
  <c r="H88" i="39"/>
  <c r="H89" i="39" s="1"/>
  <c r="H90" i="39" s="1"/>
  <c r="H91" i="39" s="1"/>
  <c r="L88" i="39"/>
  <c r="L100" i="39"/>
  <c r="L101" i="39" s="1"/>
  <c r="L102" i="39" s="1"/>
  <c r="G110" i="39"/>
  <c r="K110" i="39"/>
  <c r="K111" i="39" s="1"/>
  <c r="K112" i="39" s="1"/>
  <c r="K113" i="39" s="1"/>
  <c r="H132" i="39"/>
  <c r="H133" i="39" s="1"/>
  <c r="H134" i="39" s="1"/>
  <c r="H135" i="39" s="1"/>
  <c r="L132" i="39"/>
  <c r="L133" i="39" s="1"/>
  <c r="L134" i="39" s="1"/>
  <c r="L135" i="39" s="1"/>
  <c r="G154" i="39"/>
  <c r="G155" i="39" s="1"/>
  <c r="G156" i="39" s="1"/>
  <c r="K154" i="39"/>
  <c r="K155" i="39" s="1"/>
  <c r="K156" i="39" s="1"/>
  <c r="K157" i="39" s="1"/>
  <c r="J171" i="51"/>
  <c r="N171" i="51"/>
  <c r="F61" i="45" s="1"/>
  <c r="G55" i="51"/>
  <c r="G56" i="51" s="1"/>
  <c r="G57" i="51" s="1"/>
  <c r="M110" i="51"/>
  <c r="P143" i="51"/>
  <c r="P144" i="51" s="1"/>
  <c r="P145" i="51" s="1"/>
  <c r="P146" i="51" s="1"/>
  <c r="L77" i="48"/>
  <c r="L78" i="48" s="1"/>
  <c r="H110" i="48"/>
  <c r="H111" i="48" s="1"/>
  <c r="H112" i="48" s="1"/>
  <c r="H113" i="48" s="1"/>
  <c r="L110" i="48"/>
  <c r="L111" i="48" s="1"/>
  <c r="L112" i="48" s="1"/>
  <c r="L165" i="48"/>
  <c r="L166" i="48" s="1"/>
  <c r="L167" i="48" s="1"/>
  <c r="H66" i="52"/>
  <c r="L66" i="52"/>
  <c r="H121" i="52"/>
  <c r="L121" i="52"/>
  <c r="K154" i="52"/>
  <c r="H77" i="53"/>
  <c r="H78" i="53" s="1"/>
  <c r="H79" i="53" s="1"/>
  <c r="L77" i="53"/>
  <c r="L78" i="53" s="1"/>
  <c r="G171" i="56"/>
  <c r="G132" i="56"/>
  <c r="G133" i="56" s="1"/>
  <c r="H77" i="59"/>
  <c r="H78" i="59" s="1"/>
  <c r="H171" i="57"/>
  <c r="I171" i="58"/>
  <c r="M171" i="58"/>
  <c r="N47" i="45" s="1"/>
  <c r="I55" i="58"/>
  <c r="I56" i="58" s="1"/>
  <c r="M88" i="51"/>
  <c r="M89" i="51" s="1"/>
  <c r="M90" i="51" s="1"/>
  <c r="G171" i="48"/>
  <c r="G22" i="48"/>
  <c r="K171" i="48"/>
  <c r="U29" i="45" s="1"/>
  <c r="H171" i="48"/>
  <c r="L171" i="48"/>
  <c r="V29" i="45" s="1"/>
  <c r="G77" i="48"/>
  <c r="G78" i="48" s="1"/>
  <c r="G79" i="48" s="1"/>
  <c r="G55" i="52"/>
  <c r="G56" i="52" s="1"/>
  <c r="G57" i="52" s="1"/>
  <c r="K55" i="52"/>
  <c r="L171" i="52"/>
  <c r="V61" i="45" s="1"/>
  <c r="G110" i="52"/>
  <c r="G111" i="52" s="1"/>
  <c r="G112" i="52" s="1"/>
  <c r="K110" i="52"/>
  <c r="I121" i="52"/>
  <c r="M121" i="52"/>
  <c r="H154" i="52"/>
  <c r="L154" i="52"/>
  <c r="G33" i="49"/>
  <c r="G34" i="49" s="1"/>
  <c r="G35" i="49" s="1"/>
  <c r="K33" i="49"/>
  <c r="K34" i="49" s="1"/>
  <c r="K35" i="49" s="1"/>
  <c r="H154" i="49"/>
  <c r="H155" i="49" s="1"/>
  <c r="L154" i="49"/>
  <c r="L155" i="49" s="1"/>
  <c r="G165" i="49"/>
  <c r="G166" i="49" s="1"/>
  <c r="G167" i="49" s="1"/>
  <c r="K165" i="49"/>
  <c r="K166" i="49" s="1"/>
  <c r="P165" i="49"/>
  <c r="P166" i="49" s="1"/>
  <c r="L66" i="53"/>
  <c r="L67" i="53" s="1"/>
  <c r="L68" i="53" s="1"/>
  <c r="L69" i="53" s="1"/>
  <c r="I121" i="53"/>
  <c r="M143" i="55"/>
  <c r="G66" i="56"/>
  <c r="G67" i="56" s="1"/>
  <c r="G68" i="56" s="1"/>
  <c r="G69" i="56" s="1"/>
  <c r="G110" i="56"/>
  <c r="G111" i="56" s="1"/>
  <c r="G112" i="56" s="1"/>
  <c r="G113" i="56" s="1"/>
  <c r="G171" i="60"/>
  <c r="L66" i="57"/>
  <c r="L67" i="57" s="1"/>
  <c r="L68" i="57" s="1"/>
  <c r="L69" i="57" s="1"/>
  <c r="H132" i="58"/>
  <c r="K171" i="39"/>
  <c r="C29" i="45" s="1"/>
  <c r="H66" i="39"/>
  <c r="H67" i="39" s="1"/>
  <c r="L66" i="39"/>
  <c r="L67" i="39" s="1"/>
  <c r="L68" i="39" s="1"/>
  <c r="H110" i="39"/>
  <c r="H111" i="39" s="1"/>
  <c r="L110" i="39"/>
  <c r="L111" i="39" s="1"/>
  <c r="L112" i="39" s="1"/>
  <c r="H154" i="39"/>
  <c r="H155" i="39" s="1"/>
  <c r="H156" i="39" s="1"/>
  <c r="L154" i="39"/>
  <c r="L155" i="39" s="1"/>
  <c r="H171" i="51"/>
  <c r="L171" i="51"/>
  <c r="D61" i="45" s="1"/>
  <c r="I66" i="51"/>
  <c r="I67" i="51" s="1"/>
  <c r="I68" i="51" s="1"/>
  <c r="I69" i="51" s="1"/>
  <c r="G99" i="51"/>
  <c r="G100" i="51" s="1"/>
  <c r="K99" i="51"/>
  <c r="K100" i="51" s="1"/>
  <c r="K101" i="51" s="1"/>
  <c r="P99" i="51"/>
  <c r="P100" i="51" s="1"/>
  <c r="P44" i="48"/>
  <c r="P45" i="48" s="1"/>
  <c r="P46" i="48" s="1"/>
  <c r="P47" i="48" s="1"/>
  <c r="H66" i="48"/>
  <c r="H67" i="48" s="1"/>
  <c r="H68" i="48" s="1"/>
  <c r="L66" i="48"/>
  <c r="L67" i="48" s="1"/>
  <c r="L68" i="48" s="1"/>
  <c r="H154" i="48"/>
  <c r="H155" i="48" s="1"/>
  <c r="H156" i="48" s="1"/>
  <c r="L154" i="48"/>
  <c r="L155" i="48" s="1"/>
  <c r="L156" i="48" s="1"/>
  <c r="I171" i="49"/>
  <c r="G55" i="49"/>
  <c r="G56" i="49" s="1"/>
  <c r="G57" i="49" s="1"/>
  <c r="K55" i="49"/>
  <c r="K56" i="49" s="1"/>
  <c r="K57" i="49" s="1"/>
  <c r="M171" i="49"/>
  <c r="N29" i="45" s="1"/>
  <c r="G171" i="53"/>
  <c r="K171" i="53"/>
  <c r="L61" i="45" s="1"/>
  <c r="M33" i="55"/>
  <c r="M34" i="55" s="1"/>
  <c r="M35" i="55" s="1"/>
  <c r="M121" i="55"/>
  <c r="G33" i="56"/>
  <c r="G34" i="56" s="1"/>
  <c r="G35" i="56" s="1"/>
  <c r="G36" i="56" s="1"/>
  <c r="G55" i="56"/>
  <c r="G56" i="56" s="1"/>
  <c r="G57" i="56" s="1"/>
  <c r="H66" i="56"/>
  <c r="H67" i="56" s="1"/>
  <c r="H99" i="57"/>
  <c r="H100" i="57" s="1"/>
  <c r="G154" i="57"/>
  <c r="G155" i="57" s="1"/>
  <c r="P172" i="48"/>
  <c r="P172" i="53"/>
  <c r="P88" i="53"/>
  <c r="P89" i="53" s="1"/>
  <c r="P121" i="53"/>
  <c r="P122" i="53" s="1"/>
  <c r="P123" i="53" s="1"/>
  <c r="P124" i="53" s="1"/>
  <c r="P55" i="55"/>
  <c r="P110" i="55"/>
  <c r="P111" i="55" s="1"/>
  <c r="P112" i="55" s="1"/>
  <c r="P113" i="55" s="1"/>
  <c r="P132" i="55"/>
  <c r="P133" i="55" s="1"/>
  <c r="P134" i="55" s="1"/>
  <c r="P135" i="55" s="1"/>
  <c r="P172" i="58"/>
  <c r="P165" i="58"/>
  <c r="P166" i="58" s="1"/>
  <c r="P167" i="58" s="1"/>
  <c r="P168" i="58" s="1"/>
  <c r="P172" i="51"/>
  <c r="P55" i="49"/>
  <c r="P56" i="49" s="1"/>
  <c r="P57" i="49" s="1"/>
  <c r="P172" i="39"/>
  <c r="P132" i="51"/>
  <c r="P133" i="51" s="1"/>
  <c r="P154" i="51"/>
  <c r="P155" i="51" s="1"/>
  <c r="P172" i="49"/>
  <c r="P172" i="56"/>
  <c r="P172" i="57"/>
  <c r="P132" i="56"/>
  <c r="P133" i="56" s="1"/>
  <c r="P134" i="56" s="1"/>
  <c r="P135" i="56" s="1"/>
  <c r="P143" i="56"/>
  <c r="P143" i="59"/>
  <c r="P144" i="59" s="1"/>
  <c r="P145" i="59" s="1"/>
  <c r="P22" i="56"/>
  <c r="P23" i="56" s="1"/>
  <c r="P99" i="56"/>
  <c r="P100" i="56" s="1"/>
  <c r="P101" i="56" s="1"/>
  <c r="P102" i="56" s="1"/>
  <c r="P110" i="56"/>
  <c r="P111" i="56" s="1"/>
  <c r="P112" i="56" s="1"/>
  <c r="P113" i="56" s="1"/>
  <c r="P165" i="56"/>
  <c r="P88" i="59"/>
  <c r="P89" i="59" s="1"/>
  <c r="P90" i="59" s="1"/>
  <c r="P121" i="59"/>
  <c r="P122" i="59" s="1"/>
  <c r="P123" i="59" s="1"/>
  <c r="P124" i="59" s="1"/>
  <c r="P171" i="60"/>
  <c r="P78" i="56"/>
  <c r="P79" i="56" s="1"/>
  <c r="P80" i="56" s="1"/>
  <c r="P121" i="56"/>
  <c r="P122" i="56" s="1"/>
  <c r="P45" i="59"/>
  <c r="P46" i="59" s="1"/>
  <c r="P47" i="59" s="1"/>
  <c r="P165" i="57"/>
  <c r="P132" i="52"/>
  <c r="P171" i="51"/>
  <c r="P99" i="49"/>
  <c r="P100" i="49" s="1"/>
  <c r="P171" i="39"/>
  <c r="P44" i="39"/>
  <c r="P45" i="39" s="1"/>
  <c r="P46" i="39" s="1"/>
  <c r="P88" i="39"/>
  <c r="P89" i="39" s="1"/>
  <c r="P90" i="39" s="1"/>
  <c r="P132" i="39"/>
  <c r="P133" i="39" s="1"/>
  <c r="P134" i="39" s="1"/>
  <c r="P55" i="51"/>
  <c r="P56" i="51" s="1"/>
  <c r="P171" i="52"/>
  <c r="P77" i="52"/>
  <c r="P44" i="53"/>
  <c r="P45" i="53" s="1"/>
  <c r="P46" i="53" s="1"/>
  <c r="P47" i="53" s="1"/>
  <c r="P66" i="53"/>
  <c r="P67" i="53" s="1"/>
  <c r="P110" i="53"/>
  <c r="P111" i="53" s="1"/>
  <c r="P112" i="53" s="1"/>
  <c r="P113" i="53" s="1"/>
  <c r="P171" i="53"/>
  <c r="P171" i="48"/>
  <c r="P88" i="48"/>
  <c r="P89" i="48" s="1"/>
  <c r="P90" i="48" s="1"/>
  <c r="P91" i="48" s="1"/>
  <c r="P44" i="52"/>
  <c r="P45" i="52" s="1"/>
  <c r="P171" i="49"/>
  <c r="P132" i="53"/>
  <c r="P133" i="53" s="1"/>
  <c r="P170" i="39"/>
  <c r="P66" i="39"/>
  <c r="P67" i="39" s="1"/>
  <c r="P110" i="39"/>
  <c r="P111" i="39" s="1"/>
  <c r="P154" i="39"/>
  <c r="P155" i="39" s="1"/>
  <c r="P66" i="51"/>
  <c r="P67" i="51" s="1"/>
  <c r="P88" i="49"/>
  <c r="P89" i="49" s="1"/>
  <c r="P170" i="53"/>
  <c r="P88" i="51"/>
  <c r="P89" i="51" s="1"/>
  <c r="P110" i="51"/>
  <c r="P111" i="51" s="1"/>
  <c r="P22" i="39"/>
  <c r="P23" i="39" s="1"/>
  <c r="P44" i="51"/>
  <c r="P45" i="51" s="1"/>
  <c r="P170" i="49"/>
  <c r="P33" i="49"/>
  <c r="P34" i="49" s="1"/>
  <c r="P35" i="49" s="1"/>
  <c r="P22" i="53"/>
  <c r="P23" i="53" s="1"/>
  <c r="P143" i="52"/>
  <c r="P144" i="52" s="1"/>
  <c r="P99" i="48"/>
  <c r="P100" i="48" s="1"/>
  <c r="P66" i="49"/>
  <c r="P67" i="49" s="1"/>
  <c r="P68" i="49" s="1"/>
  <c r="P143" i="53"/>
  <c r="P144" i="53" s="1"/>
  <c r="P77" i="51"/>
  <c r="P78" i="51" s="1"/>
  <c r="P121" i="51"/>
  <c r="P122" i="51" s="1"/>
  <c r="P165" i="51"/>
  <c r="P55" i="52"/>
  <c r="P56" i="52" s="1"/>
  <c r="P57" i="52" s="1"/>
  <c r="P88" i="52"/>
  <c r="P89" i="52" s="1"/>
  <c r="P169" i="49"/>
  <c r="P55" i="48"/>
  <c r="P56" i="48" s="1"/>
  <c r="P57" i="48" s="1"/>
  <c r="P121" i="48"/>
  <c r="P132" i="48"/>
  <c r="P143" i="48"/>
  <c r="P99" i="52"/>
  <c r="P121" i="52"/>
  <c r="P165" i="52"/>
  <c r="P22" i="49"/>
  <c r="P23" i="49" s="1"/>
  <c r="P44" i="49"/>
  <c r="AD45" i="45"/>
  <c r="AE46" i="45"/>
  <c r="AF45" i="45"/>
  <c r="AF46" i="45"/>
  <c r="AD46" i="45"/>
  <c r="AE45" i="45"/>
  <c r="AG45" i="45"/>
  <c r="AG46" i="45"/>
  <c r="G45" i="59"/>
  <c r="G46" i="59" s="1"/>
  <c r="AG13" i="45"/>
  <c r="AG14" i="45"/>
  <c r="AD13" i="45"/>
  <c r="AD14" i="45"/>
  <c r="AE13" i="45"/>
  <c r="AE14" i="45"/>
  <c r="AF13" i="45"/>
  <c r="AF14" i="45"/>
  <c r="G144" i="52"/>
  <c r="G145" i="52" s="1"/>
  <c r="AG32" i="45"/>
  <c r="T56" i="39"/>
  <c r="X56" i="39"/>
  <c r="Z67" i="39"/>
  <c r="T78" i="39"/>
  <c r="X78" i="39"/>
  <c r="V89" i="39"/>
  <c r="Z89" i="39"/>
  <c r="T100" i="39"/>
  <c r="X100" i="39"/>
  <c r="V111" i="39"/>
  <c r="Z111" i="39"/>
  <c r="T122" i="39"/>
  <c r="X122" i="39"/>
  <c r="V133" i="39"/>
  <c r="Z133" i="39"/>
  <c r="V155" i="39"/>
  <c r="T166" i="39"/>
  <c r="M169" i="39"/>
  <c r="E27" i="45" s="1"/>
  <c r="Z169" i="39"/>
  <c r="Z47" i="51"/>
  <c r="Z46" i="51"/>
  <c r="Z44" i="51"/>
  <c r="W69" i="51"/>
  <c r="W68" i="51"/>
  <c r="W66" i="51"/>
  <c r="J88" i="51"/>
  <c r="N88" i="51"/>
  <c r="S110" i="51"/>
  <c r="J132" i="51"/>
  <c r="W135" i="51"/>
  <c r="W134" i="51"/>
  <c r="W132" i="51"/>
  <c r="W157" i="51"/>
  <c r="W156" i="51"/>
  <c r="W154" i="51"/>
  <c r="P173" i="48"/>
  <c r="I66" i="48"/>
  <c r="Q169" i="49"/>
  <c r="P27" i="45" s="1"/>
  <c r="Q22" i="49"/>
  <c r="Q23" i="49" s="1"/>
  <c r="Y169" i="49"/>
  <c r="Y25" i="49"/>
  <c r="Y179" i="49" s="1"/>
  <c r="Y24" i="49"/>
  <c r="Y178" i="49" s="1"/>
  <c r="Y22" i="49"/>
  <c r="Y176" i="49" s="1"/>
  <c r="G22" i="49"/>
  <c r="G23" i="49" s="1"/>
  <c r="Q44" i="49"/>
  <c r="Q45" i="49" s="1"/>
  <c r="R169" i="53"/>
  <c r="Q59" i="45" s="1"/>
  <c r="R22" i="53"/>
  <c r="R23" i="53" s="1"/>
  <c r="H172" i="53"/>
  <c r="H22" i="53"/>
  <c r="H23" i="53" s="1"/>
  <c r="H24" i="53" s="1"/>
  <c r="G99" i="53"/>
  <c r="G100" i="53" s="1"/>
  <c r="G101" i="53" s="1"/>
  <c r="G102" i="53" s="1"/>
  <c r="P99" i="53"/>
  <c r="P100" i="53" s="1"/>
  <c r="H99" i="53"/>
  <c r="H100" i="53" s="1"/>
  <c r="H101" i="53" s="1"/>
  <c r="H102" i="53" s="1"/>
  <c r="W155" i="58"/>
  <c r="W154" i="58"/>
  <c r="Y156" i="58"/>
  <c r="Y157" i="58"/>
  <c r="S162" i="58"/>
  <c r="S165" i="58" s="1"/>
  <c r="S164" i="58"/>
  <c r="S151" i="58"/>
  <c r="S154" i="58" s="1"/>
  <c r="S155" i="58" s="1"/>
  <c r="S140" i="58"/>
  <c r="S143" i="58" s="1"/>
  <c r="S129" i="58"/>
  <c r="S142" i="58"/>
  <c r="S120" i="58"/>
  <c r="S109" i="58"/>
  <c r="S131" i="58"/>
  <c r="S153" i="58"/>
  <c r="S98" i="58"/>
  <c r="S87" i="58"/>
  <c r="S76" i="58"/>
  <c r="S65" i="58"/>
  <c r="S54" i="58"/>
  <c r="S118" i="58"/>
  <c r="S96" i="58"/>
  <c r="S85" i="58"/>
  <c r="S74" i="58"/>
  <c r="S77" i="58" s="1"/>
  <c r="S78" i="58" s="1"/>
  <c r="S41" i="58"/>
  <c r="S30" i="58"/>
  <c r="S19" i="58"/>
  <c r="S52" i="58"/>
  <c r="S55" i="58" s="1"/>
  <c r="S56" i="58" s="1"/>
  <c r="S63" i="58"/>
  <c r="S66" i="58" s="1"/>
  <c r="S162" i="57"/>
  <c r="S151" i="57"/>
  <c r="S140" i="57"/>
  <c r="S143" i="57" s="1"/>
  <c r="S129" i="57"/>
  <c r="S132" i="57" s="1"/>
  <c r="S118" i="57"/>
  <c r="S121" i="57" s="1"/>
  <c r="S107" i="57"/>
  <c r="S110" i="57" s="1"/>
  <c r="S96" i="57"/>
  <c r="S99" i="57" s="1"/>
  <c r="S100" i="57" s="1"/>
  <c r="S85" i="57"/>
  <c r="S88" i="57" s="1"/>
  <c r="S74" i="57"/>
  <c r="S77" i="57" s="1"/>
  <c r="S63" i="57"/>
  <c r="S66" i="57" s="1"/>
  <c r="S142" i="57"/>
  <c r="S43" i="57"/>
  <c r="S32" i="57"/>
  <c r="S21" i="57"/>
  <c r="S162" i="60"/>
  <c r="S165" i="60" s="1"/>
  <c r="S166" i="60" s="1"/>
  <c r="S164" i="57"/>
  <c r="S109" i="57"/>
  <c r="S65" i="57"/>
  <c r="S140" i="60"/>
  <c r="S143" i="60" s="1"/>
  <c r="S144" i="60" s="1"/>
  <c r="S120" i="60"/>
  <c r="S96" i="60"/>
  <c r="S76" i="60"/>
  <c r="S120" i="57"/>
  <c r="S76" i="57"/>
  <c r="S54" i="57"/>
  <c r="S164" i="60"/>
  <c r="S153" i="60"/>
  <c r="S129" i="60"/>
  <c r="S132" i="60" s="1"/>
  <c r="S109" i="60"/>
  <c r="S85" i="60"/>
  <c r="S88" i="60" s="1"/>
  <c r="S65" i="60"/>
  <c r="S41" i="60"/>
  <c r="S44" i="60" s="1"/>
  <c r="S21" i="60"/>
  <c r="S153" i="59"/>
  <c r="S129" i="59"/>
  <c r="S132" i="59" s="1"/>
  <c r="S109" i="59"/>
  <c r="S85" i="59"/>
  <c r="S65" i="59"/>
  <c r="S21" i="58"/>
  <c r="S153" i="57"/>
  <c r="S19" i="57"/>
  <c r="S22" i="57" s="1"/>
  <c r="S118" i="60"/>
  <c r="S107" i="60"/>
  <c r="S110" i="60" s="1"/>
  <c r="S111" i="60" s="1"/>
  <c r="S74" i="60"/>
  <c r="S77" i="60" s="1"/>
  <c r="S63" i="60"/>
  <c r="S43" i="60"/>
  <c r="S32" i="60"/>
  <c r="S142" i="59"/>
  <c r="S96" i="59"/>
  <c r="S54" i="59"/>
  <c r="S30" i="59"/>
  <c r="S162" i="56"/>
  <c r="S165" i="56" s="1"/>
  <c r="S151" i="56"/>
  <c r="S154" i="56" s="1"/>
  <c r="S140" i="56"/>
  <c r="S143" i="56" s="1"/>
  <c r="S129" i="56"/>
  <c r="S132" i="56" s="1"/>
  <c r="S118" i="56"/>
  <c r="S107" i="56"/>
  <c r="S110" i="56" s="1"/>
  <c r="S43" i="58"/>
  <c r="S32" i="58"/>
  <c r="S87" i="57"/>
  <c r="S30" i="57"/>
  <c r="S33" i="57" s="1"/>
  <c r="S142" i="60"/>
  <c r="S131" i="60"/>
  <c r="S52" i="60"/>
  <c r="S55" i="60" s="1"/>
  <c r="S162" i="59"/>
  <c r="S151" i="59"/>
  <c r="S131" i="59"/>
  <c r="S120" i="59"/>
  <c r="S74" i="59"/>
  <c r="S77" i="59" s="1"/>
  <c r="S63" i="59"/>
  <c r="S66" i="59" s="1"/>
  <c r="S67" i="59" s="1"/>
  <c r="S43" i="59"/>
  <c r="S19" i="59"/>
  <c r="S22" i="59" s="1"/>
  <c r="S98" i="57"/>
  <c r="S52" i="57"/>
  <c r="S41" i="57"/>
  <c r="S44" i="57" s="1"/>
  <c r="S98" i="60"/>
  <c r="S140" i="59"/>
  <c r="S143" i="59" s="1"/>
  <c r="S153" i="56"/>
  <c r="S131" i="56"/>
  <c r="S109" i="56"/>
  <c r="S151" i="60"/>
  <c r="S154" i="60" s="1"/>
  <c r="S118" i="59"/>
  <c r="S121" i="59" s="1"/>
  <c r="S32" i="59"/>
  <c r="S21" i="59"/>
  <c r="S98" i="56"/>
  <c r="S85" i="56"/>
  <c r="S88" i="56" s="1"/>
  <c r="S107" i="58"/>
  <c r="S110" i="58" s="1"/>
  <c r="S131" i="57"/>
  <c r="S164" i="59"/>
  <c r="S107" i="59"/>
  <c r="S110" i="59" s="1"/>
  <c r="S98" i="59"/>
  <c r="S87" i="59"/>
  <c r="S30" i="60"/>
  <c r="S19" i="60"/>
  <c r="S76" i="59"/>
  <c r="S41" i="59"/>
  <c r="S44" i="59" s="1"/>
  <c r="S120" i="56"/>
  <c r="S87" i="60"/>
  <c r="S74" i="56"/>
  <c r="S63" i="56"/>
  <c r="S66" i="56" s="1"/>
  <c r="S52" i="56"/>
  <c r="S41" i="56"/>
  <c r="S44" i="56" s="1"/>
  <c r="S30" i="56"/>
  <c r="S33" i="56" s="1"/>
  <c r="S19" i="56"/>
  <c r="S22" i="56" s="1"/>
  <c r="S164" i="55"/>
  <c r="S153" i="55"/>
  <c r="S142" i="55"/>
  <c r="S131" i="55"/>
  <c r="S120" i="55"/>
  <c r="S109" i="55"/>
  <c r="S98" i="55"/>
  <c r="S87" i="55"/>
  <c r="S76" i="55"/>
  <c r="S65" i="55"/>
  <c r="S54" i="55"/>
  <c r="S43" i="55"/>
  <c r="S32" i="55"/>
  <c r="S21" i="55"/>
  <c r="S162" i="53"/>
  <c r="S153" i="53"/>
  <c r="S140" i="53"/>
  <c r="S131" i="53"/>
  <c r="S118" i="53"/>
  <c r="S109" i="53"/>
  <c r="S96" i="53"/>
  <c r="S54" i="60"/>
  <c r="S164" i="56"/>
  <c r="S87" i="56"/>
  <c r="S52" i="59"/>
  <c r="S55" i="59" s="1"/>
  <c r="S76" i="56"/>
  <c r="S32" i="56"/>
  <c r="S151" i="53"/>
  <c r="S142" i="53"/>
  <c r="S87" i="53"/>
  <c r="S74" i="53"/>
  <c r="S65" i="53"/>
  <c r="S52" i="53"/>
  <c r="S43" i="53"/>
  <c r="S30" i="53"/>
  <c r="S21" i="53"/>
  <c r="S164" i="49"/>
  <c r="S151" i="49"/>
  <c r="S142" i="49"/>
  <c r="S129" i="49"/>
  <c r="S120" i="49"/>
  <c r="S65" i="56"/>
  <c r="S21" i="56"/>
  <c r="S162" i="55"/>
  <c r="S165" i="55" s="1"/>
  <c r="S140" i="55"/>
  <c r="S143" i="55" s="1"/>
  <c r="S118" i="55"/>
  <c r="S121" i="55" s="1"/>
  <c r="S122" i="55" s="1"/>
  <c r="S96" i="55"/>
  <c r="S99" i="55" s="1"/>
  <c r="S100" i="55" s="1"/>
  <c r="S74" i="55"/>
  <c r="S77" i="55" s="1"/>
  <c r="S52" i="55"/>
  <c r="S55" i="55" s="1"/>
  <c r="S30" i="55"/>
  <c r="S33" i="55" s="1"/>
  <c r="S34" i="55" s="1"/>
  <c r="S19" i="55"/>
  <c r="S22" i="55" s="1"/>
  <c r="S129" i="53"/>
  <c r="S120" i="53"/>
  <c r="S107" i="53"/>
  <c r="S54" i="56"/>
  <c r="S98" i="53"/>
  <c r="S85" i="53"/>
  <c r="S76" i="53"/>
  <c r="S63" i="53"/>
  <c r="S54" i="53"/>
  <c r="S41" i="53"/>
  <c r="S32" i="53"/>
  <c r="S19" i="53"/>
  <c r="S162" i="49"/>
  <c r="S153" i="49"/>
  <c r="S140" i="49"/>
  <c r="S131" i="49"/>
  <c r="S118" i="49"/>
  <c r="S109" i="49"/>
  <c r="S96" i="49"/>
  <c r="S87" i="49"/>
  <c r="S151" i="55"/>
  <c r="S154" i="55" s="1"/>
  <c r="S129" i="55"/>
  <c r="S132" i="55" s="1"/>
  <c r="S107" i="55"/>
  <c r="S110" i="55" s="1"/>
  <c r="S111" i="55" s="1"/>
  <c r="S85" i="55"/>
  <c r="S88" i="55" s="1"/>
  <c r="S63" i="55"/>
  <c r="S66" i="55" s="1"/>
  <c r="S41" i="55"/>
  <c r="S44" i="55" s="1"/>
  <c r="S107" i="49"/>
  <c r="S151" i="52"/>
  <c r="S131" i="52"/>
  <c r="S107" i="52"/>
  <c r="S87" i="52"/>
  <c r="S63" i="52"/>
  <c r="S43" i="52"/>
  <c r="S19" i="52"/>
  <c r="S151" i="48"/>
  <c r="S131" i="48"/>
  <c r="S107" i="48"/>
  <c r="S87" i="48"/>
  <c r="S63" i="48"/>
  <c r="S43" i="48"/>
  <c r="S19" i="48"/>
  <c r="S96" i="56"/>
  <c r="S98" i="49"/>
  <c r="S85" i="49"/>
  <c r="S76" i="49"/>
  <c r="S63" i="49"/>
  <c r="S54" i="49"/>
  <c r="S41" i="49"/>
  <c r="S32" i="49"/>
  <c r="S19" i="49"/>
  <c r="S162" i="52"/>
  <c r="S142" i="52"/>
  <c r="S118" i="52"/>
  <c r="S98" i="52"/>
  <c r="S74" i="52"/>
  <c r="S54" i="52"/>
  <c r="S30" i="52"/>
  <c r="S162" i="48"/>
  <c r="S166" i="48" s="1"/>
  <c r="S142" i="48"/>
  <c r="S118" i="48"/>
  <c r="S98" i="48"/>
  <c r="S74" i="48"/>
  <c r="S54" i="48"/>
  <c r="S30" i="48"/>
  <c r="S162" i="51"/>
  <c r="S153" i="51"/>
  <c r="S140" i="51"/>
  <c r="S131" i="51"/>
  <c r="S118" i="51"/>
  <c r="S109" i="51"/>
  <c r="S96" i="51"/>
  <c r="S87" i="51"/>
  <c r="S74" i="51"/>
  <c r="S65" i="51"/>
  <c r="S52" i="51"/>
  <c r="S43" i="51"/>
  <c r="S142" i="56"/>
  <c r="S43" i="56"/>
  <c r="S164" i="53"/>
  <c r="S153" i="52"/>
  <c r="S129" i="52"/>
  <c r="S109" i="52"/>
  <c r="S85" i="52"/>
  <c r="S65" i="52"/>
  <c r="S41" i="52"/>
  <c r="S21" i="52"/>
  <c r="S153" i="48"/>
  <c r="S129" i="48"/>
  <c r="S109" i="48"/>
  <c r="S85" i="48"/>
  <c r="S65" i="48"/>
  <c r="S41" i="48"/>
  <c r="S21" i="48"/>
  <c r="K163" i="60"/>
  <c r="K165" i="60" s="1"/>
  <c r="K141" i="60"/>
  <c r="K143" i="60" s="1"/>
  <c r="K97" i="60"/>
  <c r="K99" i="60" s="1"/>
  <c r="K130" i="60"/>
  <c r="K132" i="60" s="1"/>
  <c r="K133" i="60" s="1"/>
  <c r="K86" i="60"/>
  <c r="K88" i="60" s="1"/>
  <c r="K42" i="60"/>
  <c r="K44" i="60" s="1"/>
  <c r="K130" i="59"/>
  <c r="K132" i="59" s="1"/>
  <c r="K86" i="59"/>
  <c r="K119" i="60"/>
  <c r="K121" i="60" s="1"/>
  <c r="K122" i="60" s="1"/>
  <c r="K108" i="60"/>
  <c r="K110" i="60" s="1"/>
  <c r="K75" i="60"/>
  <c r="K77" i="60" s="1"/>
  <c r="K78" i="60" s="1"/>
  <c r="K79" i="60" s="1"/>
  <c r="K64" i="60"/>
  <c r="K66" i="60" s="1"/>
  <c r="K97" i="59"/>
  <c r="K31" i="59"/>
  <c r="K33" i="59" s="1"/>
  <c r="K53" i="60"/>
  <c r="K55" i="60" s="1"/>
  <c r="K163" i="59"/>
  <c r="K152" i="59"/>
  <c r="K154" i="59" s="1"/>
  <c r="K75" i="59"/>
  <c r="K77" i="59" s="1"/>
  <c r="K64" i="59"/>
  <c r="K66" i="59" s="1"/>
  <c r="K20" i="59"/>
  <c r="K141" i="59"/>
  <c r="K143" i="59" s="1"/>
  <c r="K152" i="60"/>
  <c r="K154" i="60" s="1"/>
  <c r="K119" i="59"/>
  <c r="K121" i="59" s="1"/>
  <c r="K108" i="59"/>
  <c r="K110" i="59" s="1"/>
  <c r="K31" i="60"/>
  <c r="K33" i="60" s="1"/>
  <c r="K34" i="60" s="1"/>
  <c r="K35" i="60" s="1"/>
  <c r="K20" i="60"/>
  <c r="K42" i="59"/>
  <c r="K44" i="59" s="1"/>
  <c r="K53" i="59"/>
  <c r="J19" i="39"/>
  <c r="J22" i="39" s="1"/>
  <c r="N19" i="39"/>
  <c r="N22" i="39" s="1"/>
  <c r="S19" i="39"/>
  <c r="W19" i="39"/>
  <c r="W173" i="39" s="1"/>
  <c r="M22" i="39"/>
  <c r="R22" i="39"/>
  <c r="R23" i="39" s="1"/>
  <c r="V22" i="39"/>
  <c r="V176" i="39" s="1"/>
  <c r="Z22" i="39"/>
  <c r="Z176" i="39" s="1"/>
  <c r="S23" i="39"/>
  <c r="S24" i="39" s="1"/>
  <c r="W23" i="39"/>
  <c r="W177" i="39" s="1"/>
  <c r="T24" i="39"/>
  <c r="T178" i="39" s="1"/>
  <c r="X24" i="39"/>
  <c r="X178" i="39" s="1"/>
  <c r="T25" i="39"/>
  <c r="T179" i="39" s="1"/>
  <c r="X25" i="39"/>
  <c r="X179" i="39" s="1"/>
  <c r="J32" i="39"/>
  <c r="N32" i="39"/>
  <c r="S32" i="39"/>
  <c r="W32" i="39"/>
  <c r="G33" i="39"/>
  <c r="K33" i="39"/>
  <c r="P33" i="39"/>
  <c r="P34" i="39" s="1"/>
  <c r="P35" i="39" s="1"/>
  <c r="T33" i="39"/>
  <c r="X33" i="39"/>
  <c r="V35" i="39"/>
  <c r="Z35" i="39"/>
  <c r="V36" i="39"/>
  <c r="Z36" i="39"/>
  <c r="J41" i="39"/>
  <c r="N41" i="39"/>
  <c r="N44" i="39" s="1"/>
  <c r="S41" i="39"/>
  <c r="W41" i="39"/>
  <c r="I44" i="39"/>
  <c r="I45" i="39" s="1"/>
  <c r="R44" i="39"/>
  <c r="R45" i="39" s="1"/>
  <c r="R46" i="39" s="1"/>
  <c r="V44" i="39"/>
  <c r="Z44" i="39"/>
  <c r="T46" i="39"/>
  <c r="X46" i="39"/>
  <c r="T47" i="39"/>
  <c r="X47" i="39"/>
  <c r="J54" i="39"/>
  <c r="N54" i="39"/>
  <c r="S54" i="39"/>
  <c r="W54" i="39"/>
  <c r="G55" i="39"/>
  <c r="G56" i="39" s="1"/>
  <c r="K55" i="39"/>
  <c r="K56" i="39" s="1"/>
  <c r="K57" i="39" s="1"/>
  <c r="P55" i="39"/>
  <c r="P56" i="39" s="1"/>
  <c r="T55" i="39"/>
  <c r="X55" i="39"/>
  <c r="V57" i="39"/>
  <c r="Z57" i="39"/>
  <c r="V58" i="39"/>
  <c r="Z58" i="39"/>
  <c r="J63" i="39"/>
  <c r="J66" i="39" s="1"/>
  <c r="N63" i="39"/>
  <c r="S63" i="39"/>
  <c r="W63" i="39"/>
  <c r="M66" i="39"/>
  <c r="R66" i="39"/>
  <c r="R67" i="39" s="1"/>
  <c r="R68" i="39" s="1"/>
  <c r="V66" i="39"/>
  <c r="Z66" i="39"/>
  <c r="T68" i="39"/>
  <c r="X68" i="39"/>
  <c r="T69" i="39"/>
  <c r="X69" i="39"/>
  <c r="J76" i="39"/>
  <c r="N76" i="39"/>
  <c r="S76" i="39"/>
  <c r="W76" i="39"/>
  <c r="G77" i="39"/>
  <c r="G78" i="39" s="1"/>
  <c r="G79" i="39" s="1"/>
  <c r="K77" i="39"/>
  <c r="K78" i="39" s="1"/>
  <c r="K79" i="39" s="1"/>
  <c r="P77" i="39"/>
  <c r="T77" i="39"/>
  <c r="X77" i="39"/>
  <c r="V79" i="39"/>
  <c r="Z79" i="39"/>
  <c r="V80" i="39"/>
  <c r="Z80" i="39"/>
  <c r="J85" i="39"/>
  <c r="J88" i="39" s="1"/>
  <c r="N85" i="39"/>
  <c r="N88" i="39" s="1"/>
  <c r="S85" i="39"/>
  <c r="W85" i="39"/>
  <c r="R88" i="39"/>
  <c r="V88" i="39"/>
  <c r="Z88" i="39"/>
  <c r="T90" i="39"/>
  <c r="X90" i="39"/>
  <c r="T91" i="39"/>
  <c r="X91" i="39"/>
  <c r="J98" i="39"/>
  <c r="N98" i="39"/>
  <c r="S98" i="39"/>
  <c r="W98" i="39"/>
  <c r="G99" i="39"/>
  <c r="K99" i="39"/>
  <c r="K100" i="39" s="1"/>
  <c r="P99" i="39"/>
  <c r="P100" i="39" s="1"/>
  <c r="T99" i="39"/>
  <c r="X99" i="39"/>
  <c r="V101" i="39"/>
  <c r="Z101" i="39"/>
  <c r="V102" i="39"/>
  <c r="Z102" i="39"/>
  <c r="J107" i="39"/>
  <c r="J110" i="39" s="1"/>
  <c r="N107" i="39"/>
  <c r="N110" i="39" s="1"/>
  <c r="S107" i="39"/>
  <c r="W107" i="39"/>
  <c r="I110" i="39"/>
  <c r="I111" i="39" s="1"/>
  <c r="I112" i="39" s="1"/>
  <c r="R110" i="39"/>
  <c r="V110" i="39"/>
  <c r="Z110" i="39"/>
  <c r="T112" i="39"/>
  <c r="X112" i="39"/>
  <c r="T113" i="39"/>
  <c r="X113" i="39"/>
  <c r="J120" i="39"/>
  <c r="N120" i="39"/>
  <c r="S120" i="39"/>
  <c r="W120" i="39"/>
  <c r="G121" i="39"/>
  <c r="G122" i="39" s="1"/>
  <c r="G123" i="39" s="1"/>
  <c r="K121" i="39"/>
  <c r="P121" i="39"/>
  <c r="T121" i="39"/>
  <c r="X121" i="39"/>
  <c r="V123" i="39"/>
  <c r="Z123" i="39"/>
  <c r="V124" i="39"/>
  <c r="Z124" i="39"/>
  <c r="J129" i="39"/>
  <c r="J132" i="39" s="1"/>
  <c r="N129" i="39"/>
  <c r="N132" i="39" s="1"/>
  <c r="S129" i="39"/>
  <c r="W129" i="39"/>
  <c r="I132" i="39"/>
  <c r="R132" i="39"/>
  <c r="V132" i="39"/>
  <c r="Z132" i="39"/>
  <c r="T134" i="39"/>
  <c r="X134" i="39"/>
  <c r="T135" i="39"/>
  <c r="X135" i="39"/>
  <c r="J142" i="39"/>
  <c r="N142" i="39"/>
  <c r="S142" i="39"/>
  <c r="W142" i="39"/>
  <c r="G143" i="39"/>
  <c r="G144" i="39" s="1"/>
  <c r="G145" i="39" s="1"/>
  <c r="K143" i="39"/>
  <c r="K144" i="39" s="1"/>
  <c r="K145" i="39" s="1"/>
  <c r="P143" i="39"/>
  <c r="T143" i="39"/>
  <c r="X143" i="39"/>
  <c r="V145" i="39"/>
  <c r="Z145" i="39"/>
  <c r="V146" i="39"/>
  <c r="Z146" i="39"/>
  <c r="J151" i="39"/>
  <c r="J154" i="39" s="1"/>
  <c r="N151" i="39"/>
  <c r="N154" i="39" s="1"/>
  <c r="S151" i="39"/>
  <c r="W151" i="39"/>
  <c r="R154" i="39"/>
  <c r="R155" i="39" s="1"/>
  <c r="R156" i="39" s="1"/>
  <c r="V154" i="39"/>
  <c r="Z154" i="39"/>
  <c r="T156" i="39"/>
  <c r="X156" i="39"/>
  <c r="T157" i="39"/>
  <c r="X157" i="39"/>
  <c r="J164" i="39"/>
  <c r="N164" i="39"/>
  <c r="S164" i="39"/>
  <c r="W164" i="39"/>
  <c r="G165" i="39"/>
  <c r="K165" i="39"/>
  <c r="K166" i="39" s="1"/>
  <c r="P165" i="39"/>
  <c r="P166" i="39" s="1"/>
  <c r="T165" i="39"/>
  <c r="X165" i="39"/>
  <c r="V167" i="39"/>
  <c r="Z167" i="39"/>
  <c r="V168" i="39"/>
  <c r="Z168" i="39"/>
  <c r="G172" i="51"/>
  <c r="K172" i="51"/>
  <c r="C62" i="45" s="1"/>
  <c r="H173" i="51"/>
  <c r="M174" i="51"/>
  <c r="E64" i="45" s="1"/>
  <c r="J21" i="51"/>
  <c r="N21" i="51"/>
  <c r="S21" i="51"/>
  <c r="W21" i="51"/>
  <c r="W175" i="51" s="1"/>
  <c r="G22" i="51"/>
  <c r="K22" i="51"/>
  <c r="K23" i="51" s="1"/>
  <c r="P22" i="51"/>
  <c r="P23" i="51" s="1"/>
  <c r="T22" i="51"/>
  <c r="T176" i="51" s="1"/>
  <c r="X22" i="51"/>
  <c r="X176" i="51" s="1"/>
  <c r="U23" i="51"/>
  <c r="U177" i="51" s="1"/>
  <c r="Y23" i="51"/>
  <c r="Y177" i="51" s="1"/>
  <c r="V24" i="51"/>
  <c r="V178" i="51" s="1"/>
  <c r="Z24" i="51"/>
  <c r="Z178" i="51" s="1"/>
  <c r="V25" i="51"/>
  <c r="V179" i="51" s="1"/>
  <c r="Z25" i="51"/>
  <c r="Z179" i="51" s="1"/>
  <c r="S34" i="51"/>
  <c r="S35" i="51" s="1"/>
  <c r="W34" i="51"/>
  <c r="W36" i="51"/>
  <c r="J30" i="51"/>
  <c r="N30" i="51"/>
  <c r="S30" i="51"/>
  <c r="W30" i="51"/>
  <c r="I33" i="51"/>
  <c r="N33" i="51"/>
  <c r="Y33" i="51"/>
  <c r="V34" i="51"/>
  <c r="Y35" i="51"/>
  <c r="Z36" i="51"/>
  <c r="J41" i="51"/>
  <c r="N41" i="51"/>
  <c r="S41" i="51"/>
  <c r="W41" i="51"/>
  <c r="Z45" i="51"/>
  <c r="W46" i="51"/>
  <c r="T56" i="51"/>
  <c r="T58" i="51"/>
  <c r="T57" i="51"/>
  <c r="X56" i="51"/>
  <c r="X58" i="51"/>
  <c r="X57" i="51"/>
  <c r="G66" i="51"/>
  <c r="G67" i="51" s="1"/>
  <c r="G68" i="51" s="1"/>
  <c r="G69" i="51" s="1"/>
  <c r="K66" i="51"/>
  <c r="K67" i="51" s="1"/>
  <c r="W67" i="51"/>
  <c r="G88" i="51"/>
  <c r="K88" i="51"/>
  <c r="K89" i="51" s="1"/>
  <c r="G110" i="51"/>
  <c r="G111" i="51" s="1"/>
  <c r="K110" i="51"/>
  <c r="K111" i="51" s="1"/>
  <c r="G132" i="51"/>
  <c r="K132" i="51"/>
  <c r="K133" i="51" s="1"/>
  <c r="K134" i="51" s="1"/>
  <c r="W133" i="51"/>
  <c r="G154" i="51"/>
  <c r="G155" i="51" s="1"/>
  <c r="K154" i="51"/>
  <c r="W155" i="51"/>
  <c r="J169" i="51"/>
  <c r="K173" i="48"/>
  <c r="K77" i="48"/>
  <c r="G88" i="48"/>
  <c r="K88" i="48"/>
  <c r="H89" i="48"/>
  <c r="H90" i="48" s="1"/>
  <c r="L88" i="48"/>
  <c r="H99" i="48"/>
  <c r="L99" i="48"/>
  <c r="J96" i="48"/>
  <c r="J99" i="48" s="1"/>
  <c r="N96" i="48"/>
  <c r="S96" i="48"/>
  <c r="W96" i="48"/>
  <c r="W101" i="48" s="1"/>
  <c r="H169" i="52"/>
  <c r="H22" i="52"/>
  <c r="L169" i="52"/>
  <c r="V59" i="45" s="1"/>
  <c r="L22" i="52"/>
  <c r="Q169" i="52"/>
  <c r="Y59" i="45" s="1"/>
  <c r="AH59" i="45" s="1"/>
  <c r="Q22" i="52"/>
  <c r="Q23" i="52" s="1"/>
  <c r="U169" i="52"/>
  <c r="U22" i="52"/>
  <c r="U176" i="52" s="1"/>
  <c r="Y169" i="52"/>
  <c r="Y22" i="52"/>
  <c r="Y176" i="52" s="1"/>
  <c r="I22" i="52"/>
  <c r="I171" i="52"/>
  <c r="M171" i="52"/>
  <c r="W61" i="45" s="1"/>
  <c r="AF61" i="45" s="1"/>
  <c r="R171" i="52"/>
  <c r="Z61" i="45" s="1"/>
  <c r="V23" i="52"/>
  <c r="V177" i="52" s="1"/>
  <c r="V171" i="52"/>
  <c r="Z23" i="52"/>
  <c r="Z177" i="52" s="1"/>
  <c r="Z171" i="52"/>
  <c r="J172" i="52"/>
  <c r="N172" i="52"/>
  <c r="X62" i="45" s="1"/>
  <c r="AG62" i="45" s="1"/>
  <c r="G173" i="52"/>
  <c r="L173" i="52"/>
  <c r="V63" i="45" s="1"/>
  <c r="P175" i="52"/>
  <c r="U179" i="52"/>
  <c r="J32" i="52"/>
  <c r="N32" i="52"/>
  <c r="S32" i="52"/>
  <c r="W32" i="52"/>
  <c r="G33" i="52"/>
  <c r="G34" i="52" s="1"/>
  <c r="G35" i="52" s="1"/>
  <c r="I110" i="52"/>
  <c r="J120" i="52"/>
  <c r="N120" i="52"/>
  <c r="S120" i="52"/>
  <c r="W120" i="52"/>
  <c r="G121" i="52"/>
  <c r="K22" i="49"/>
  <c r="K23" i="49" s="1"/>
  <c r="K24" i="49" s="1"/>
  <c r="K25" i="49" s="1"/>
  <c r="M44" i="49"/>
  <c r="H66" i="49"/>
  <c r="H67" i="49" s="1"/>
  <c r="H68" i="49" s="1"/>
  <c r="L66" i="49"/>
  <c r="L67" i="49" s="1"/>
  <c r="Q66" i="49"/>
  <c r="Q67" i="49" s="1"/>
  <c r="U69" i="49"/>
  <c r="U68" i="49"/>
  <c r="U66" i="49"/>
  <c r="Y69" i="49"/>
  <c r="Y68" i="49"/>
  <c r="Y66" i="49"/>
  <c r="J65" i="49"/>
  <c r="N65" i="49"/>
  <c r="S65" i="49"/>
  <c r="W65" i="49"/>
  <c r="U67" i="49"/>
  <c r="S77" i="49"/>
  <c r="W79" i="49"/>
  <c r="W77" i="49"/>
  <c r="J74" i="49"/>
  <c r="J77" i="49" s="1"/>
  <c r="N74" i="49"/>
  <c r="N77" i="49" s="1"/>
  <c r="S74" i="49"/>
  <c r="G110" i="49"/>
  <c r="G111" i="49" s="1"/>
  <c r="K110" i="49"/>
  <c r="K111" i="49" s="1"/>
  <c r="K112" i="49" s="1"/>
  <c r="K113" i="49" s="1"/>
  <c r="P110" i="49"/>
  <c r="P111" i="49" s="1"/>
  <c r="P112" i="49" s="1"/>
  <c r="T110" i="49"/>
  <c r="T112" i="49"/>
  <c r="T113" i="49"/>
  <c r="X110" i="49"/>
  <c r="X111" i="49"/>
  <c r="X112" i="49"/>
  <c r="H110" i="49"/>
  <c r="G143" i="49"/>
  <c r="K143" i="49"/>
  <c r="K144" i="49" s="1"/>
  <c r="P143" i="49"/>
  <c r="P144" i="49" s="1"/>
  <c r="P145" i="49" s="1"/>
  <c r="T143" i="49"/>
  <c r="T146" i="49"/>
  <c r="T145" i="49"/>
  <c r="X143" i="49"/>
  <c r="X146" i="49"/>
  <c r="X145" i="49"/>
  <c r="X144" i="49"/>
  <c r="H143" i="49"/>
  <c r="H144" i="49" s="1"/>
  <c r="L143" i="49"/>
  <c r="G33" i="53"/>
  <c r="K33" i="53"/>
  <c r="K34" i="53" s="1"/>
  <c r="K35" i="53" s="1"/>
  <c r="P33" i="53"/>
  <c r="T36" i="53"/>
  <c r="T35" i="53"/>
  <c r="T33" i="53"/>
  <c r="T34" i="53"/>
  <c r="X36" i="53"/>
  <c r="X35" i="53"/>
  <c r="X33" i="53"/>
  <c r="H33" i="53"/>
  <c r="H34" i="53" s="1"/>
  <c r="L33" i="53"/>
  <c r="L34" i="53" s="1"/>
  <c r="L35" i="53" s="1"/>
  <c r="L36" i="53" s="1"/>
  <c r="G55" i="53"/>
  <c r="G56" i="53" s="1"/>
  <c r="K55" i="53"/>
  <c r="P55" i="53"/>
  <c r="P56" i="53" s="1"/>
  <c r="T58" i="53"/>
  <c r="T57" i="53"/>
  <c r="T55" i="53"/>
  <c r="T56" i="53"/>
  <c r="X58" i="53"/>
  <c r="X57" i="53"/>
  <c r="X55" i="53"/>
  <c r="H55" i="53"/>
  <c r="L55" i="53"/>
  <c r="L56" i="53" s="1"/>
  <c r="G154" i="53"/>
  <c r="G155" i="53" s="1"/>
  <c r="G156" i="53" s="1"/>
  <c r="K154" i="53"/>
  <c r="K155" i="53" s="1"/>
  <c r="K156" i="53" s="1"/>
  <c r="K157" i="53" s="1"/>
  <c r="P154" i="53"/>
  <c r="P155" i="53" s="1"/>
  <c r="P156" i="53" s="1"/>
  <c r="T154" i="53"/>
  <c r="T157" i="53"/>
  <c r="T155" i="53"/>
  <c r="X154" i="53"/>
  <c r="X156" i="53"/>
  <c r="X157" i="53"/>
  <c r="X155" i="53"/>
  <c r="H154" i="53"/>
  <c r="H155" i="53" s="1"/>
  <c r="L154" i="53"/>
  <c r="L155" i="53" s="1"/>
  <c r="L156" i="53" s="1"/>
  <c r="H22" i="39"/>
  <c r="H23" i="39" s="1"/>
  <c r="H24" i="39" s="1"/>
  <c r="L22" i="39"/>
  <c r="L23" i="39" s="1"/>
  <c r="L24" i="39" s="1"/>
  <c r="V23" i="39"/>
  <c r="V177" i="39" s="1"/>
  <c r="Z23" i="39"/>
  <c r="Z177" i="39" s="1"/>
  <c r="T34" i="39"/>
  <c r="X34" i="39"/>
  <c r="V45" i="39"/>
  <c r="Z45" i="39"/>
  <c r="V67" i="39"/>
  <c r="T144" i="39"/>
  <c r="Z155" i="39"/>
  <c r="X166" i="39"/>
  <c r="I169" i="39"/>
  <c r="V169" i="39"/>
  <c r="N170" i="39"/>
  <c r="F28" i="45" s="1"/>
  <c r="AG28" i="45" s="1"/>
  <c r="H33" i="51"/>
  <c r="R44" i="51"/>
  <c r="J66" i="51"/>
  <c r="S66" i="51"/>
  <c r="S67" i="51" s="1"/>
  <c r="S88" i="51"/>
  <c r="S89" i="51" s="1"/>
  <c r="W113" i="51"/>
  <c r="W112" i="51"/>
  <c r="W110" i="51"/>
  <c r="S111" i="51"/>
  <c r="S132" i="51"/>
  <c r="J154" i="51"/>
  <c r="N154" i="51"/>
  <c r="M154" i="48"/>
  <c r="G165" i="48"/>
  <c r="K173" i="52"/>
  <c r="U63" i="45" s="1"/>
  <c r="G88" i="52"/>
  <c r="H99" i="52"/>
  <c r="L99" i="52"/>
  <c r="U169" i="49"/>
  <c r="U25" i="49"/>
  <c r="U179" i="49" s="1"/>
  <c r="U24" i="49"/>
  <c r="U178" i="49" s="1"/>
  <c r="U22" i="49"/>
  <c r="U176" i="49" s="1"/>
  <c r="L44" i="49"/>
  <c r="L45" i="49" s="1"/>
  <c r="Y47" i="49"/>
  <c r="Y46" i="49"/>
  <c r="Y44" i="49"/>
  <c r="M169" i="53"/>
  <c r="N59" i="45" s="1"/>
  <c r="Z169" i="53"/>
  <c r="Z25" i="53"/>
  <c r="Z179" i="53" s="1"/>
  <c r="Z24" i="53"/>
  <c r="Z178" i="53" s="1"/>
  <c r="Z22" i="53"/>
  <c r="Z176" i="53" s="1"/>
  <c r="Z23" i="53"/>
  <c r="Z177" i="53" s="1"/>
  <c r="X102" i="53"/>
  <c r="X101" i="53"/>
  <c r="X100" i="53"/>
  <c r="X99" i="53"/>
  <c r="H154" i="58"/>
  <c r="H155" i="58" s="1"/>
  <c r="H156" i="58" s="1"/>
  <c r="M154" i="58"/>
  <c r="M155" i="58" s="1"/>
  <c r="W162" i="58"/>
  <c r="W164" i="58"/>
  <c r="W151" i="58"/>
  <c r="W140" i="58"/>
  <c r="W129" i="58"/>
  <c r="W142" i="58"/>
  <c r="W120" i="58"/>
  <c r="W109" i="58"/>
  <c r="W131" i="58"/>
  <c r="W153" i="58"/>
  <c r="W98" i="58"/>
  <c r="W87" i="58"/>
  <c r="W76" i="58"/>
  <c r="W65" i="58"/>
  <c r="W54" i="58"/>
  <c r="W118" i="58"/>
  <c r="W96" i="58"/>
  <c r="W85" i="58"/>
  <c r="W74" i="58"/>
  <c r="W41" i="58"/>
  <c r="W30" i="58"/>
  <c r="W19" i="58"/>
  <c r="W52" i="58"/>
  <c r="W63" i="58"/>
  <c r="W162" i="57"/>
  <c r="W151" i="57"/>
  <c r="W140" i="57"/>
  <c r="W129" i="57"/>
  <c r="W118" i="57"/>
  <c r="W107" i="57"/>
  <c r="W96" i="57"/>
  <c r="W85" i="57"/>
  <c r="W74" i="57"/>
  <c r="W63" i="57"/>
  <c r="W142" i="57"/>
  <c r="W43" i="57"/>
  <c r="W32" i="57"/>
  <c r="W21" i="57"/>
  <c r="W175" i="57" s="1"/>
  <c r="W162" i="60"/>
  <c r="W164" i="57"/>
  <c r="W109" i="57"/>
  <c r="W65" i="57"/>
  <c r="W140" i="60"/>
  <c r="W120" i="60"/>
  <c r="W96" i="60"/>
  <c r="W76" i="60"/>
  <c r="W120" i="57"/>
  <c r="W76" i="57"/>
  <c r="W54" i="57"/>
  <c r="W164" i="60"/>
  <c r="W153" i="60"/>
  <c r="W129" i="60"/>
  <c r="W109" i="60"/>
  <c r="W85" i="60"/>
  <c r="W65" i="60"/>
  <c r="W41" i="60"/>
  <c r="W21" i="60"/>
  <c r="W175" i="60" s="1"/>
  <c r="W153" i="59"/>
  <c r="W129" i="59"/>
  <c r="W109" i="59"/>
  <c r="W85" i="59"/>
  <c r="W65" i="59"/>
  <c r="W21" i="58"/>
  <c r="W175" i="58" s="1"/>
  <c r="W153" i="57"/>
  <c r="W19" i="57"/>
  <c r="W118" i="60"/>
  <c r="W107" i="60"/>
  <c r="W74" i="60"/>
  <c r="W63" i="60"/>
  <c r="W43" i="60"/>
  <c r="W32" i="60"/>
  <c r="W142" i="59"/>
  <c r="W96" i="59"/>
  <c r="W54" i="59"/>
  <c r="W30" i="59"/>
  <c r="W162" i="56"/>
  <c r="W151" i="56"/>
  <c r="W140" i="56"/>
  <c r="W129" i="56"/>
  <c r="W118" i="56"/>
  <c r="W107" i="56"/>
  <c r="W43" i="58"/>
  <c r="W32" i="58"/>
  <c r="W87" i="57"/>
  <c r="W30" i="57"/>
  <c r="W142" i="60"/>
  <c r="W131" i="60"/>
  <c r="W52" i="60"/>
  <c r="W162" i="59"/>
  <c r="W151" i="59"/>
  <c r="W131" i="59"/>
  <c r="W120" i="59"/>
  <c r="W74" i="59"/>
  <c r="W63" i="59"/>
  <c r="W43" i="59"/>
  <c r="W19" i="59"/>
  <c r="W25" i="59" s="1"/>
  <c r="W179" i="59" s="1"/>
  <c r="W98" i="57"/>
  <c r="W52" i="57"/>
  <c r="W41" i="57"/>
  <c r="W98" i="60"/>
  <c r="W140" i="59"/>
  <c r="W153" i="56"/>
  <c r="W131" i="56"/>
  <c r="W109" i="56"/>
  <c r="W151" i="60"/>
  <c r="W118" i="59"/>
  <c r="W32" i="59"/>
  <c r="W21" i="59"/>
  <c r="W175" i="59" s="1"/>
  <c r="W98" i="56"/>
  <c r="W85" i="56"/>
  <c r="W107" i="58"/>
  <c r="W131" i="57"/>
  <c r="W164" i="59"/>
  <c r="W107" i="59"/>
  <c r="W98" i="59"/>
  <c r="W87" i="59"/>
  <c r="W30" i="60"/>
  <c r="W19" i="60"/>
  <c r="W25" i="60" s="1"/>
  <c r="W179" i="60" s="1"/>
  <c r="W76" i="59"/>
  <c r="W41" i="59"/>
  <c r="W120" i="56"/>
  <c r="W87" i="60"/>
  <c r="W74" i="56"/>
  <c r="W63" i="56"/>
  <c r="W52" i="56"/>
  <c r="W41" i="56"/>
  <c r="W30" i="56"/>
  <c r="W19" i="56"/>
  <c r="W164" i="55"/>
  <c r="W153" i="55"/>
  <c r="W142" i="55"/>
  <c r="W131" i="55"/>
  <c r="W120" i="55"/>
  <c r="W109" i="55"/>
  <c r="W98" i="55"/>
  <c r="W87" i="55"/>
  <c r="W76" i="55"/>
  <c r="W65" i="55"/>
  <c r="W54" i="55"/>
  <c r="W43" i="55"/>
  <c r="W32" i="55"/>
  <c r="W21" i="55"/>
  <c r="W175" i="55" s="1"/>
  <c r="W162" i="53"/>
  <c r="W153" i="53"/>
  <c r="W140" i="53"/>
  <c r="W131" i="53"/>
  <c r="W118" i="53"/>
  <c r="W109" i="53"/>
  <c r="W96" i="53"/>
  <c r="W54" i="60"/>
  <c r="W164" i="56"/>
  <c r="W87" i="56"/>
  <c r="W52" i="59"/>
  <c r="W76" i="56"/>
  <c r="W32" i="56"/>
  <c r="W151" i="53"/>
  <c r="W142" i="53"/>
  <c r="W87" i="53"/>
  <c r="W74" i="53"/>
  <c r="W65" i="53"/>
  <c r="W52" i="53"/>
  <c r="W43" i="53"/>
  <c r="W30" i="53"/>
  <c r="W21" i="53"/>
  <c r="W175" i="53" s="1"/>
  <c r="W164" i="49"/>
  <c r="W151" i="49"/>
  <c r="W142" i="49"/>
  <c r="W129" i="49"/>
  <c r="W120" i="49"/>
  <c r="W65" i="56"/>
  <c r="W21" i="56"/>
  <c r="W175" i="56" s="1"/>
  <c r="W162" i="55"/>
  <c r="W140" i="55"/>
  <c r="W118" i="55"/>
  <c r="W96" i="55"/>
  <c r="W74" i="55"/>
  <c r="W52" i="55"/>
  <c r="W30" i="55"/>
  <c r="W19" i="55"/>
  <c r="W129" i="53"/>
  <c r="W120" i="53"/>
  <c r="W107" i="53"/>
  <c r="W54" i="56"/>
  <c r="W98" i="53"/>
  <c r="W85" i="53"/>
  <c r="W76" i="53"/>
  <c r="W63" i="53"/>
  <c r="W54" i="53"/>
  <c r="W41" i="53"/>
  <c r="W32" i="53"/>
  <c r="W19" i="53"/>
  <c r="W173" i="53" s="1"/>
  <c r="W162" i="49"/>
  <c r="W153" i="49"/>
  <c r="W140" i="49"/>
  <c r="W131" i="49"/>
  <c r="W118" i="49"/>
  <c r="W109" i="49"/>
  <c r="W96" i="49"/>
  <c r="W87" i="49"/>
  <c r="W151" i="55"/>
  <c r="W129" i="55"/>
  <c r="W107" i="55"/>
  <c r="W85" i="55"/>
  <c r="W63" i="55"/>
  <c r="W41" i="55"/>
  <c r="W107" i="49"/>
  <c r="W151" i="52"/>
  <c r="W156" i="52" s="1"/>
  <c r="W131" i="52"/>
  <c r="W107" i="52"/>
  <c r="W112" i="52" s="1"/>
  <c r="W87" i="52"/>
  <c r="W63" i="52"/>
  <c r="W68" i="52" s="1"/>
  <c r="W43" i="52"/>
  <c r="W19" i="52"/>
  <c r="W24" i="52" s="1"/>
  <c r="W151" i="48"/>
  <c r="W156" i="48" s="1"/>
  <c r="W131" i="48"/>
  <c r="W107" i="48"/>
  <c r="W112" i="48" s="1"/>
  <c r="W87" i="48"/>
  <c r="W63" i="48"/>
  <c r="W68" i="48" s="1"/>
  <c r="W43" i="48"/>
  <c r="W19" i="48"/>
  <c r="W96" i="56"/>
  <c r="W98" i="49"/>
  <c r="W85" i="49"/>
  <c r="W76" i="49"/>
  <c r="W63" i="49"/>
  <c r="W54" i="49"/>
  <c r="W41" i="49"/>
  <c r="W32" i="49"/>
  <c r="W19" i="49"/>
  <c r="W173" i="49" s="1"/>
  <c r="W162" i="52"/>
  <c r="W167" i="52" s="1"/>
  <c r="W142" i="52"/>
  <c r="W118" i="52"/>
  <c r="W123" i="52" s="1"/>
  <c r="W98" i="52"/>
  <c r="W74" i="52"/>
  <c r="W79" i="52" s="1"/>
  <c r="W54" i="52"/>
  <c r="W30" i="52"/>
  <c r="W35" i="52" s="1"/>
  <c r="W162" i="48"/>
  <c r="W167" i="48" s="1"/>
  <c r="W142" i="48"/>
  <c r="W118" i="48"/>
  <c r="W123" i="48" s="1"/>
  <c r="W98" i="48"/>
  <c r="W74" i="48"/>
  <c r="W79" i="48" s="1"/>
  <c r="W54" i="48"/>
  <c r="W30" i="48"/>
  <c r="W35" i="48" s="1"/>
  <c r="W162" i="51"/>
  <c r="W153" i="51"/>
  <c r="W140" i="51"/>
  <c r="W131" i="51"/>
  <c r="W118" i="51"/>
  <c r="W109" i="51"/>
  <c r="W96" i="51"/>
  <c r="W87" i="51"/>
  <c r="W74" i="51"/>
  <c r="W65" i="51"/>
  <c r="W52" i="51"/>
  <c r="W43" i="51"/>
  <c r="W142" i="56"/>
  <c r="W43" i="56"/>
  <c r="W164" i="53"/>
  <c r="W153" i="52"/>
  <c r="W129" i="52"/>
  <c r="W134" i="52" s="1"/>
  <c r="W109" i="52"/>
  <c r="W85" i="52"/>
  <c r="W90" i="52" s="1"/>
  <c r="W65" i="52"/>
  <c r="W41" i="52"/>
  <c r="W46" i="52" s="1"/>
  <c r="W21" i="52"/>
  <c r="W175" i="52" s="1"/>
  <c r="W153" i="48"/>
  <c r="W129" i="48"/>
  <c r="W134" i="48" s="1"/>
  <c r="W109" i="48"/>
  <c r="W85" i="48"/>
  <c r="W90" i="48" s="1"/>
  <c r="W65" i="48"/>
  <c r="W41" i="48"/>
  <c r="W46" i="48" s="1"/>
  <c r="W21" i="48"/>
  <c r="W175" i="48" s="1"/>
  <c r="L88" i="45"/>
  <c r="H95" i="45"/>
  <c r="Z34" i="39"/>
  <c r="T45" i="39"/>
  <c r="X45" i="39"/>
  <c r="V56" i="39"/>
  <c r="Z56" i="39"/>
  <c r="G67" i="39"/>
  <c r="G68" i="39" s="1"/>
  <c r="T67" i="39"/>
  <c r="X67" i="39"/>
  <c r="V78" i="39"/>
  <c r="Z78" i="39"/>
  <c r="T89" i="39"/>
  <c r="X89" i="39"/>
  <c r="I100" i="39"/>
  <c r="I101" i="39" s="1"/>
  <c r="I102" i="39" s="1"/>
  <c r="R100" i="39"/>
  <c r="V100" i="39"/>
  <c r="Z100" i="39"/>
  <c r="G111" i="39"/>
  <c r="G112" i="39" s="1"/>
  <c r="T111" i="39"/>
  <c r="X111" i="39"/>
  <c r="V122" i="39"/>
  <c r="Z122" i="39"/>
  <c r="T133" i="39"/>
  <c r="X133" i="39"/>
  <c r="L143" i="39"/>
  <c r="V144" i="39"/>
  <c r="Z144" i="39"/>
  <c r="T155" i="39"/>
  <c r="X155" i="39"/>
  <c r="H165" i="39"/>
  <c r="H166" i="39" s="1"/>
  <c r="H167" i="39" s="1"/>
  <c r="V166" i="39"/>
  <c r="Z166" i="39"/>
  <c r="G169" i="39"/>
  <c r="K169" i="39"/>
  <c r="C27" i="45" s="1"/>
  <c r="P169" i="39"/>
  <c r="T169" i="39"/>
  <c r="X169" i="39"/>
  <c r="H170" i="39"/>
  <c r="L170" i="39"/>
  <c r="D28" i="45" s="1"/>
  <c r="AE28" i="45" s="1"/>
  <c r="I169" i="51"/>
  <c r="M169" i="51"/>
  <c r="E59" i="45" s="1"/>
  <c r="J170" i="51"/>
  <c r="N170" i="51"/>
  <c r="F60" i="45" s="1"/>
  <c r="AG60" i="45" s="1"/>
  <c r="G171" i="51"/>
  <c r="K171" i="51"/>
  <c r="C61" i="45" s="1"/>
  <c r="H172" i="51"/>
  <c r="L172" i="51"/>
  <c r="D62" i="45" s="1"/>
  <c r="N174" i="51"/>
  <c r="F64" i="45" s="1"/>
  <c r="G175" i="51"/>
  <c r="K175" i="51"/>
  <c r="P175" i="51"/>
  <c r="H22" i="51"/>
  <c r="H23" i="51" s="1"/>
  <c r="L22" i="51"/>
  <c r="V23" i="51"/>
  <c r="V177" i="51" s="1"/>
  <c r="Z23" i="51"/>
  <c r="Z177" i="51" s="1"/>
  <c r="T36" i="51"/>
  <c r="T35" i="51"/>
  <c r="X36" i="51"/>
  <c r="X35" i="51"/>
  <c r="P33" i="51"/>
  <c r="P34" i="51" s="1"/>
  <c r="R34" i="51"/>
  <c r="X34" i="51"/>
  <c r="Z35" i="51"/>
  <c r="G44" i="51"/>
  <c r="G45" i="51" s="1"/>
  <c r="K44" i="51"/>
  <c r="K45" i="51" s="1"/>
  <c r="H55" i="51"/>
  <c r="H56" i="51" s="1"/>
  <c r="H57" i="51" s="1"/>
  <c r="L55" i="51"/>
  <c r="L56" i="51" s="1"/>
  <c r="Q55" i="51"/>
  <c r="Q56" i="51" s="1"/>
  <c r="U58" i="51"/>
  <c r="U57" i="51"/>
  <c r="U55" i="51"/>
  <c r="Y58" i="51"/>
  <c r="Y57" i="51"/>
  <c r="Y55" i="51"/>
  <c r="J54" i="51"/>
  <c r="N54" i="51"/>
  <c r="S54" i="51"/>
  <c r="W54" i="51"/>
  <c r="H77" i="51"/>
  <c r="H78" i="51" s="1"/>
  <c r="H79" i="51" s="1"/>
  <c r="L77" i="51"/>
  <c r="L78" i="51" s="1"/>
  <c r="Q77" i="51"/>
  <c r="Q78" i="51" s="1"/>
  <c r="U80" i="51"/>
  <c r="U79" i="51"/>
  <c r="U77" i="51"/>
  <c r="Y80" i="51"/>
  <c r="Y79" i="51"/>
  <c r="Y77" i="51"/>
  <c r="J76" i="51"/>
  <c r="N76" i="51"/>
  <c r="S76" i="51"/>
  <c r="W76" i="51"/>
  <c r="H99" i="51"/>
  <c r="L99" i="51"/>
  <c r="L100" i="51" s="1"/>
  <c r="Q99" i="51"/>
  <c r="Q100" i="51" s="1"/>
  <c r="U102" i="51"/>
  <c r="U101" i="51"/>
  <c r="U99" i="51"/>
  <c r="Y102" i="51"/>
  <c r="Y101" i="51"/>
  <c r="Y99" i="51"/>
  <c r="J98" i="51"/>
  <c r="N98" i="51"/>
  <c r="S98" i="51"/>
  <c r="W98" i="51"/>
  <c r="H121" i="51"/>
  <c r="H122" i="51" s="1"/>
  <c r="H123" i="51" s="1"/>
  <c r="L121" i="51"/>
  <c r="L122" i="51" s="1"/>
  <c r="Q121" i="51"/>
  <c r="Q122" i="51" s="1"/>
  <c r="Q123" i="51" s="1"/>
  <c r="U124" i="51"/>
  <c r="U123" i="51"/>
  <c r="U121" i="51"/>
  <c r="Y124" i="51"/>
  <c r="Y123" i="51"/>
  <c r="Y121" i="51"/>
  <c r="J120" i="51"/>
  <c r="N120" i="51"/>
  <c r="S120" i="51"/>
  <c r="W120" i="51"/>
  <c r="H143" i="51"/>
  <c r="H144" i="51" s="1"/>
  <c r="L143" i="51"/>
  <c r="L144" i="51" s="1"/>
  <c r="L145" i="51" s="1"/>
  <c r="Q143" i="51"/>
  <c r="Q144" i="51" s="1"/>
  <c r="U146" i="51"/>
  <c r="U145" i="51"/>
  <c r="U143" i="51"/>
  <c r="Y146" i="51"/>
  <c r="Y145" i="51"/>
  <c r="Y143" i="51"/>
  <c r="J142" i="51"/>
  <c r="N142" i="51"/>
  <c r="S142" i="51"/>
  <c r="W142" i="51"/>
  <c r="H165" i="51"/>
  <c r="H166" i="51" s="1"/>
  <c r="H167" i="51" s="1"/>
  <c r="L165" i="51"/>
  <c r="L166" i="51" s="1"/>
  <c r="Q165" i="51"/>
  <c r="Q166" i="51" s="1"/>
  <c r="U168" i="51"/>
  <c r="U167" i="51"/>
  <c r="U165" i="51"/>
  <c r="Y168" i="51"/>
  <c r="Y167" i="51"/>
  <c r="Y165" i="51"/>
  <c r="J164" i="51"/>
  <c r="N164" i="51"/>
  <c r="S164" i="51"/>
  <c r="W164" i="51"/>
  <c r="N169" i="51"/>
  <c r="F59" i="45" s="1"/>
  <c r="H169" i="48"/>
  <c r="H22" i="48"/>
  <c r="L169" i="48"/>
  <c r="V27" i="45" s="1"/>
  <c r="L22" i="48"/>
  <c r="Q169" i="48"/>
  <c r="Y27" i="45" s="1"/>
  <c r="Q22" i="48"/>
  <c r="Q23" i="48" s="1"/>
  <c r="U169" i="48"/>
  <c r="U22" i="48"/>
  <c r="U176" i="48" s="1"/>
  <c r="Y169" i="48"/>
  <c r="Y22" i="48"/>
  <c r="Y176" i="48" s="1"/>
  <c r="I171" i="48"/>
  <c r="M22" i="48"/>
  <c r="M171" i="48"/>
  <c r="W29" i="45" s="1"/>
  <c r="R171" i="48"/>
  <c r="Z29" i="45" s="1"/>
  <c r="V23" i="48"/>
  <c r="V177" i="48" s="1"/>
  <c r="V171" i="48"/>
  <c r="Z23" i="48"/>
  <c r="Z177" i="48" s="1"/>
  <c r="Z171" i="48"/>
  <c r="J172" i="48"/>
  <c r="N172" i="48"/>
  <c r="X30" i="45" s="1"/>
  <c r="AG30" i="45" s="1"/>
  <c r="G173" i="48"/>
  <c r="X24" i="48"/>
  <c r="X178" i="48" s="1"/>
  <c r="X173" i="48"/>
  <c r="L174" i="48"/>
  <c r="V32" i="45" s="1"/>
  <c r="AE32" i="45" s="1"/>
  <c r="U179" i="48"/>
  <c r="J32" i="48"/>
  <c r="N32" i="48"/>
  <c r="S32" i="48"/>
  <c r="W32" i="48"/>
  <c r="G33" i="48"/>
  <c r="I44" i="48"/>
  <c r="M110" i="48"/>
  <c r="H123" i="48"/>
  <c r="J120" i="48"/>
  <c r="N120" i="48"/>
  <c r="S120" i="48"/>
  <c r="W120" i="48"/>
  <c r="G121" i="48"/>
  <c r="L122" i="48"/>
  <c r="L123" i="48" s="1"/>
  <c r="I132" i="48"/>
  <c r="K144" i="48"/>
  <c r="K145" i="48" s="1"/>
  <c r="I169" i="52"/>
  <c r="M169" i="52"/>
  <c r="W59" i="45" s="1"/>
  <c r="J171" i="52"/>
  <c r="N171" i="52"/>
  <c r="X61" i="45" s="1"/>
  <c r="AG61" i="45" s="1"/>
  <c r="G172" i="52"/>
  <c r="K172" i="52"/>
  <c r="U62" i="45" s="1"/>
  <c r="H173" i="52"/>
  <c r="T178" i="52"/>
  <c r="T173" i="52"/>
  <c r="M174" i="52"/>
  <c r="W64" i="45" s="1"/>
  <c r="K175" i="52"/>
  <c r="Y179" i="52"/>
  <c r="K33" i="52"/>
  <c r="G44" i="52"/>
  <c r="K44" i="52"/>
  <c r="L44" i="52"/>
  <c r="H55" i="52"/>
  <c r="L55" i="52"/>
  <c r="J52" i="52"/>
  <c r="J55" i="52" s="1"/>
  <c r="N52" i="52"/>
  <c r="S52" i="52"/>
  <c r="W52" i="52"/>
  <c r="W57" i="52" s="1"/>
  <c r="G66" i="52"/>
  <c r="H67" i="52"/>
  <c r="H77" i="52"/>
  <c r="K121" i="52"/>
  <c r="G132" i="52"/>
  <c r="K132" i="52"/>
  <c r="L132" i="52"/>
  <c r="H143" i="52"/>
  <c r="L143" i="52"/>
  <c r="J140" i="52"/>
  <c r="J143" i="52" s="1"/>
  <c r="N140" i="52"/>
  <c r="S140" i="52"/>
  <c r="W140" i="52"/>
  <c r="W145" i="52" s="1"/>
  <c r="G154" i="52"/>
  <c r="H165" i="52"/>
  <c r="N169" i="52"/>
  <c r="X59" i="45" s="1"/>
  <c r="M172" i="52"/>
  <c r="W62" i="45" s="1"/>
  <c r="K173" i="49"/>
  <c r="U23" i="49"/>
  <c r="U177" i="49" s="1"/>
  <c r="S33" i="49"/>
  <c r="W36" i="49"/>
  <c r="W35" i="49"/>
  <c r="W33" i="49"/>
  <c r="J30" i="49"/>
  <c r="J33" i="49" s="1"/>
  <c r="N30" i="49"/>
  <c r="S30" i="49"/>
  <c r="W30" i="49"/>
  <c r="S34" i="49"/>
  <c r="S35" i="49" s="1"/>
  <c r="S36" i="49" s="1"/>
  <c r="J55" i="49"/>
  <c r="N55" i="49"/>
  <c r="S55" i="49"/>
  <c r="S56" i="49" s="1"/>
  <c r="W58" i="49"/>
  <c r="W57" i="49"/>
  <c r="W55" i="49"/>
  <c r="S52" i="49"/>
  <c r="W52" i="49"/>
  <c r="I66" i="49"/>
  <c r="I67" i="49" s="1"/>
  <c r="M66" i="49"/>
  <c r="Y67" i="49"/>
  <c r="L110" i="49"/>
  <c r="L111" i="49" s="1"/>
  <c r="T111" i="49"/>
  <c r="T144" i="49"/>
  <c r="X144" i="39"/>
  <c r="R169" i="39"/>
  <c r="H27" i="45" s="1"/>
  <c r="AI27" i="45" s="1"/>
  <c r="J170" i="39"/>
  <c r="T23" i="51"/>
  <c r="T177" i="51" s="1"/>
  <c r="X23" i="51"/>
  <c r="X177" i="51" s="1"/>
  <c r="Z34" i="51"/>
  <c r="V47" i="51"/>
  <c r="V46" i="51"/>
  <c r="N66" i="51"/>
  <c r="W91" i="51"/>
  <c r="W90" i="51"/>
  <c r="W88" i="51"/>
  <c r="J110" i="51"/>
  <c r="N110" i="51"/>
  <c r="N132" i="51"/>
  <c r="S154" i="51"/>
  <c r="S155" i="51" s="1"/>
  <c r="M172" i="51"/>
  <c r="E62" i="45" s="1"/>
  <c r="K88" i="52"/>
  <c r="H171" i="52"/>
  <c r="H169" i="49"/>
  <c r="H22" i="49"/>
  <c r="H23" i="49" s="1"/>
  <c r="L169" i="49"/>
  <c r="M27" i="45" s="1"/>
  <c r="L22" i="49"/>
  <c r="L23" i="49" s="1"/>
  <c r="L24" i="49" s="1"/>
  <c r="J171" i="49"/>
  <c r="N171" i="49"/>
  <c r="O29" i="45" s="1"/>
  <c r="H44" i="49"/>
  <c r="H45" i="49" s="1"/>
  <c r="U47" i="49"/>
  <c r="U46" i="49"/>
  <c r="U44" i="49"/>
  <c r="I169" i="53"/>
  <c r="V169" i="53"/>
  <c r="V25" i="53"/>
  <c r="V179" i="53" s="1"/>
  <c r="V24" i="53"/>
  <c r="V178" i="53" s="1"/>
  <c r="V22" i="53"/>
  <c r="V176" i="53" s="1"/>
  <c r="V23" i="53"/>
  <c r="V177" i="53" s="1"/>
  <c r="J170" i="53"/>
  <c r="N170" i="53"/>
  <c r="O60" i="45" s="1"/>
  <c r="K99" i="53"/>
  <c r="K100" i="53" s="1"/>
  <c r="T102" i="53"/>
  <c r="T101" i="53"/>
  <c r="T99" i="53"/>
  <c r="T100" i="53"/>
  <c r="J162" i="58"/>
  <c r="J165" i="58" s="1"/>
  <c r="J164" i="58"/>
  <c r="J151" i="58"/>
  <c r="J154" i="58" s="1"/>
  <c r="J140" i="58"/>
  <c r="J143" i="58" s="1"/>
  <c r="J129" i="58"/>
  <c r="J142" i="58"/>
  <c r="J120" i="58"/>
  <c r="J109" i="58"/>
  <c r="J131" i="58"/>
  <c r="J153" i="58"/>
  <c r="J98" i="58"/>
  <c r="J87" i="58"/>
  <c r="J76" i="58"/>
  <c r="J65" i="58"/>
  <c r="J54" i="58"/>
  <c r="J118" i="58"/>
  <c r="J121" i="58" s="1"/>
  <c r="J96" i="58"/>
  <c r="J85" i="58"/>
  <c r="J88" i="58" s="1"/>
  <c r="J74" i="58"/>
  <c r="J77" i="58" s="1"/>
  <c r="J41" i="58"/>
  <c r="J30" i="58"/>
  <c r="J19" i="58"/>
  <c r="J22" i="58" s="1"/>
  <c r="J52" i="58"/>
  <c r="J63" i="58"/>
  <c r="J66" i="58" s="1"/>
  <c r="J162" i="57"/>
  <c r="J165" i="57" s="1"/>
  <c r="J151" i="57"/>
  <c r="J154" i="57" s="1"/>
  <c r="J140" i="57"/>
  <c r="J143" i="57" s="1"/>
  <c r="J129" i="57"/>
  <c r="J118" i="57"/>
  <c r="J107" i="57"/>
  <c r="J96" i="57"/>
  <c r="J99" i="57" s="1"/>
  <c r="J85" i="57"/>
  <c r="J74" i="57"/>
  <c r="J63" i="57"/>
  <c r="J142" i="57"/>
  <c r="J43" i="57"/>
  <c r="J32" i="57"/>
  <c r="J21" i="57"/>
  <c r="J162" i="60"/>
  <c r="J164" i="57"/>
  <c r="J109" i="57"/>
  <c r="J65" i="57"/>
  <c r="J140" i="60"/>
  <c r="J120" i="60"/>
  <c r="J96" i="60"/>
  <c r="J76" i="60"/>
  <c r="J120" i="57"/>
  <c r="J76" i="57"/>
  <c r="J54" i="57"/>
  <c r="J164" i="60"/>
  <c r="J153" i="60"/>
  <c r="J129" i="60"/>
  <c r="J109" i="60"/>
  <c r="J85" i="60"/>
  <c r="J88" i="60" s="1"/>
  <c r="J65" i="60"/>
  <c r="J41" i="60"/>
  <c r="J21" i="60"/>
  <c r="J153" i="59"/>
  <c r="J129" i="59"/>
  <c r="J109" i="59"/>
  <c r="J85" i="59"/>
  <c r="J88" i="59" s="1"/>
  <c r="J65" i="59"/>
  <c r="J21" i="58"/>
  <c r="J153" i="57"/>
  <c r="J19" i="57"/>
  <c r="J118" i="60"/>
  <c r="J121" i="60" s="1"/>
  <c r="J107" i="60"/>
  <c r="J110" i="60" s="1"/>
  <c r="J74" i="60"/>
  <c r="J77" i="60" s="1"/>
  <c r="J63" i="60"/>
  <c r="J43" i="60"/>
  <c r="J32" i="60"/>
  <c r="J142" i="59"/>
  <c r="J96" i="59"/>
  <c r="J99" i="59" s="1"/>
  <c r="J54" i="59"/>
  <c r="J30" i="59"/>
  <c r="J162" i="56"/>
  <c r="J165" i="56" s="1"/>
  <c r="J151" i="56"/>
  <c r="J154" i="56" s="1"/>
  <c r="J140" i="56"/>
  <c r="J143" i="56" s="1"/>
  <c r="J129" i="56"/>
  <c r="J118" i="56"/>
  <c r="J121" i="56" s="1"/>
  <c r="J107" i="56"/>
  <c r="J43" i="58"/>
  <c r="J32" i="58"/>
  <c r="J87" i="57"/>
  <c r="J30" i="57"/>
  <c r="J142" i="60"/>
  <c r="J131" i="60"/>
  <c r="J52" i="60"/>
  <c r="J55" i="60" s="1"/>
  <c r="J162" i="59"/>
  <c r="J165" i="59" s="1"/>
  <c r="J151" i="59"/>
  <c r="J154" i="59" s="1"/>
  <c r="J131" i="59"/>
  <c r="J120" i="59"/>
  <c r="J74" i="59"/>
  <c r="J77" i="59" s="1"/>
  <c r="J63" i="59"/>
  <c r="J66" i="59" s="1"/>
  <c r="J43" i="59"/>
  <c r="J19" i="59"/>
  <c r="J98" i="57"/>
  <c r="J52" i="57"/>
  <c r="J41" i="57"/>
  <c r="J98" i="60"/>
  <c r="J140" i="59"/>
  <c r="J153" i="56"/>
  <c r="J131" i="56"/>
  <c r="J109" i="56"/>
  <c r="J151" i="60"/>
  <c r="J154" i="60" s="1"/>
  <c r="J118" i="59"/>
  <c r="J32" i="59"/>
  <c r="J21" i="59"/>
  <c r="J98" i="56"/>
  <c r="J85" i="56"/>
  <c r="J107" i="58"/>
  <c r="J110" i="58" s="1"/>
  <c r="J131" i="57"/>
  <c r="J164" i="59"/>
  <c r="J107" i="59"/>
  <c r="J98" i="59"/>
  <c r="J30" i="60"/>
  <c r="J19" i="60"/>
  <c r="J76" i="59"/>
  <c r="J41" i="59"/>
  <c r="J120" i="56"/>
  <c r="J87" i="60"/>
  <c r="J74" i="56"/>
  <c r="J77" i="56" s="1"/>
  <c r="J63" i="56"/>
  <c r="J66" i="56" s="1"/>
  <c r="J52" i="56"/>
  <c r="J55" i="56" s="1"/>
  <c r="J41" i="56"/>
  <c r="J44" i="56" s="1"/>
  <c r="J30" i="56"/>
  <c r="J33" i="56" s="1"/>
  <c r="J19" i="56"/>
  <c r="J22" i="56" s="1"/>
  <c r="J164" i="55"/>
  <c r="J153" i="55"/>
  <c r="J142" i="55"/>
  <c r="J131" i="55"/>
  <c r="J120" i="55"/>
  <c r="J109" i="55"/>
  <c r="J98" i="55"/>
  <c r="J87" i="55"/>
  <c r="J76" i="55"/>
  <c r="J65" i="55"/>
  <c r="J54" i="55"/>
  <c r="J43" i="55"/>
  <c r="J32" i="55"/>
  <c r="J21" i="55"/>
  <c r="J162" i="53"/>
  <c r="J165" i="53" s="1"/>
  <c r="J153" i="53"/>
  <c r="J140" i="53"/>
  <c r="J143" i="53" s="1"/>
  <c r="J131" i="53"/>
  <c r="J118" i="53"/>
  <c r="J121" i="53" s="1"/>
  <c r="J109" i="53"/>
  <c r="J96" i="53"/>
  <c r="J99" i="53" s="1"/>
  <c r="J54" i="60"/>
  <c r="J87" i="59"/>
  <c r="J164" i="56"/>
  <c r="J87" i="56"/>
  <c r="J52" i="59"/>
  <c r="J76" i="56"/>
  <c r="J32" i="56"/>
  <c r="J151" i="53"/>
  <c r="J142" i="53"/>
  <c r="J87" i="53"/>
  <c r="J74" i="53"/>
  <c r="J77" i="53" s="1"/>
  <c r="J65" i="53"/>
  <c r="J52" i="53"/>
  <c r="J55" i="53" s="1"/>
  <c r="J43" i="53"/>
  <c r="J30" i="53"/>
  <c r="J33" i="53" s="1"/>
  <c r="J21" i="53"/>
  <c r="J164" i="49"/>
  <c r="J151" i="49"/>
  <c r="J154" i="49" s="1"/>
  <c r="J142" i="49"/>
  <c r="J129" i="49"/>
  <c r="J120" i="49"/>
  <c r="J65" i="56"/>
  <c r="J21" i="56"/>
  <c r="J162" i="55"/>
  <c r="J140" i="55"/>
  <c r="J118" i="55"/>
  <c r="J96" i="55"/>
  <c r="J99" i="55" s="1"/>
  <c r="J74" i="55"/>
  <c r="J52" i="55"/>
  <c r="J55" i="55" s="1"/>
  <c r="J30" i="55"/>
  <c r="J19" i="55"/>
  <c r="J22" i="55" s="1"/>
  <c r="J129" i="53"/>
  <c r="J132" i="53" s="1"/>
  <c r="J120" i="53"/>
  <c r="J107" i="53"/>
  <c r="J110" i="53" s="1"/>
  <c r="J54" i="56"/>
  <c r="J98" i="53"/>
  <c r="J85" i="53"/>
  <c r="J88" i="53" s="1"/>
  <c r="J76" i="53"/>
  <c r="J63" i="53"/>
  <c r="J66" i="53" s="1"/>
  <c r="J54" i="53"/>
  <c r="J41" i="53"/>
  <c r="J44" i="53" s="1"/>
  <c r="J32" i="53"/>
  <c r="J19" i="53"/>
  <c r="J162" i="49"/>
  <c r="J165" i="49" s="1"/>
  <c r="J153" i="49"/>
  <c r="J140" i="49"/>
  <c r="J143" i="49" s="1"/>
  <c r="J131" i="49"/>
  <c r="J118" i="49"/>
  <c r="J109" i="49"/>
  <c r="J96" i="49"/>
  <c r="J87" i="49"/>
  <c r="J151" i="55"/>
  <c r="J129" i="55"/>
  <c r="J132" i="55" s="1"/>
  <c r="J107" i="55"/>
  <c r="J110" i="55" s="1"/>
  <c r="J85" i="55"/>
  <c r="J88" i="55" s="1"/>
  <c r="J63" i="55"/>
  <c r="J41" i="55"/>
  <c r="J44" i="55" s="1"/>
  <c r="J107" i="49"/>
  <c r="J110" i="49" s="1"/>
  <c r="J151" i="52"/>
  <c r="J131" i="52"/>
  <c r="J107" i="52"/>
  <c r="J110" i="52" s="1"/>
  <c r="J87" i="52"/>
  <c r="J63" i="52"/>
  <c r="J43" i="52"/>
  <c r="J19" i="52"/>
  <c r="J22" i="52" s="1"/>
  <c r="J151" i="48"/>
  <c r="J154" i="48" s="1"/>
  <c r="J131" i="48"/>
  <c r="J107" i="48"/>
  <c r="J87" i="48"/>
  <c r="J63" i="48"/>
  <c r="J43" i="48"/>
  <c r="J19" i="48"/>
  <c r="J96" i="56"/>
  <c r="J99" i="56" s="1"/>
  <c r="J98" i="49"/>
  <c r="J85" i="49"/>
  <c r="J88" i="49" s="1"/>
  <c r="J76" i="49"/>
  <c r="J63" i="49"/>
  <c r="J66" i="49" s="1"/>
  <c r="J54" i="49"/>
  <c r="J41" i="49"/>
  <c r="J44" i="49" s="1"/>
  <c r="J32" i="49"/>
  <c r="J19" i="49"/>
  <c r="J162" i="52"/>
  <c r="J165" i="52" s="1"/>
  <c r="J142" i="52"/>
  <c r="J118" i="52"/>
  <c r="J98" i="52"/>
  <c r="J74" i="52"/>
  <c r="J77" i="52" s="1"/>
  <c r="J54" i="52"/>
  <c r="J30" i="52"/>
  <c r="J162" i="48"/>
  <c r="J165" i="48" s="1"/>
  <c r="J142" i="48"/>
  <c r="J118" i="48"/>
  <c r="J98" i="48"/>
  <c r="J74" i="48"/>
  <c r="J54" i="48"/>
  <c r="J30" i="48"/>
  <c r="J162" i="51"/>
  <c r="J153" i="51"/>
  <c r="J140" i="51"/>
  <c r="J143" i="51" s="1"/>
  <c r="J131" i="51"/>
  <c r="J118" i="51"/>
  <c r="J121" i="51" s="1"/>
  <c r="J109" i="51"/>
  <c r="J96" i="51"/>
  <c r="J87" i="51"/>
  <c r="J74" i="51"/>
  <c r="J65" i="51"/>
  <c r="J52" i="51"/>
  <c r="J43" i="51"/>
  <c r="J142" i="56"/>
  <c r="J43" i="56"/>
  <c r="J164" i="53"/>
  <c r="J153" i="52"/>
  <c r="J129" i="52"/>
  <c r="J109" i="52"/>
  <c r="J85" i="52"/>
  <c r="J88" i="52" s="1"/>
  <c r="J65" i="52"/>
  <c r="J41" i="52"/>
  <c r="J21" i="52"/>
  <c r="J153" i="48"/>
  <c r="J129" i="48"/>
  <c r="J132" i="48" s="1"/>
  <c r="J109" i="48"/>
  <c r="J85" i="48"/>
  <c r="J65" i="48"/>
  <c r="J41" i="48"/>
  <c r="J44" i="48" s="1"/>
  <c r="J21" i="48"/>
  <c r="N162" i="58"/>
  <c r="N164" i="58"/>
  <c r="N151" i="58"/>
  <c r="N140" i="58"/>
  <c r="N143" i="58" s="1"/>
  <c r="N129" i="58"/>
  <c r="N142" i="58"/>
  <c r="N120" i="58"/>
  <c r="N109" i="58"/>
  <c r="N131" i="58"/>
  <c r="N153" i="58"/>
  <c r="N98" i="58"/>
  <c r="N87" i="58"/>
  <c r="N76" i="58"/>
  <c r="N65" i="58"/>
  <c r="N54" i="58"/>
  <c r="N118" i="58"/>
  <c r="N96" i="58"/>
  <c r="N99" i="58" s="1"/>
  <c r="N85" i="58"/>
  <c r="N88" i="58" s="1"/>
  <c r="N74" i="58"/>
  <c r="N41" i="58"/>
  <c r="N44" i="58" s="1"/>
  <c r="N30" i="58"/>
  <c r="N33" i="58" s="1"/>
  <c r="N19" i="58"/>
  <c r="N22" i="58" s="1"/>
  <c r="N52" i="58"/>
  <c r="N63" i="58"/>
  <c r="N66" i="58" s="1"/>
  <c r="N162" i="57"/>
  <c r="N151" i="57"/>
  <c r="N140" i="57"/>
  <c r="N143" i="57" s="1"/>
  <c r="N129" i="57"/>
  <c r="N118" i="57"/>
  <c r="N121" i="57" s="1"/>
  <c r="N107" i="57"/>
  <c r="N96" i="57"/>
  <c r="N85" i="57"/>
  <c r="N74" i="57"/>
  <c r="N63" i="57"/>
  <c r="N142" i="57"/>
  <c r="N43" i="57"/>
  <c r="N32" i="57"/>
  <c r="N21" i="57"/>
  <c r="N162" i="60"/>
  <c r="N165" i="60" s="1"/>
  <c r="N164" i="57"/>
  <c r="N109" i="57"/>
  <c r="N65" i="57"/>
  <c r="N140" i="60"/>
  <c r="N120" i="60"/>
  <c r="N96" i="60"/>
  <c r="N76" i="60"/>
  <c r="N120" i="57"/>
  <c r="N76" i="57"/>
  <c r="N54" i="57"/>
  <c r="N164" i="60"/>
  <c r="N153" i="60"/>
  <c r="N129" i="60"/>
  <c r="N132" i="60" s="1"/>
  <c r="N109" i="60"/>
  <c r="N85" i="60"/>
  <c r="N88" i="60" s="1"/>
  <c r="N65" i="60"/>
  <c r="N41" i="60"/>
  <c r="N21" i="60"/>
  <c r="N153" i="59"/>
  <c r="N129" i="59"/>
  <c r="N109" i="59"/>
  <c r="N85" i="59"/>
  <c r="N65" i="59"/>
  <c r="N21" i="58"/>
  <c r="N153" i="57"/>
  <c r="N19" i="57"/>
  <c r="N118" i="60"/>
  <c r="N121" i="60" s="1"/>
  <c r="N107" i="60"/>
  <c r="N74" i="60"/>
  <c r="N63" i="60"/>
  <c r="N66" i="60" s="1"/>
  <c r="N43" i="60"/>
  <c r="N32" i="60"/>
  <c r="N142" i="59"/>
  <c r="N96" i="59"/>
  <c r="N54" i="59"/>
  <c r="N30" i="59"/>
  <c r="N162" i="56"/>
  <c r="N165" i="56" s="1"/>
  <c r="N151" i="56"/>
  <c r="N154" i="56" s="1"/>
  <c r="N140" i="56"/>
  <c r="N143" i="56" s="1"/>
  <c r="N129" i="56"/>
  <c r="N118" i="56"/>
  <c r="N107" i="56"/>
  <c r="N110" i="56" s="1"/>
  <c r="N43" i="58"/>
  <c r="N32" i="58"/>
  <c r="N87" i="57"/>
  <c r="N30" i="57"/>
  <c r="N142" i="60"/>
  <c r="N131" i="60"/>
  <c r="N52" i="60"/>
  <c r="N162" i="59"/>
  <c r="N151" i="59"/>
  <c r="N131" i="59"/>
  <c r="N120" i="59"/>
  <c r="N74" i="59"/>
  <c r="N63" i="59"/>
  <c r="N43" i="59"/>
  <c r="N19" i="59"/>
  <c r="N98" i="57"/>
  <c r="N52" i="57"/>
  <c r="N41" i="57"/>
  <c r="N98" i="60"/>
  <c r="N140" i="59"/>
  <c r="N153" i="56"/>
  <c r="N131" i="56"/>
  <c r="N109" i="56"/>
  <c r="N151" i="60"/>
  <c r="N118" i="59"/>
  <c r="N121" i="59" s="1"/>
  <c r="N32" i="59"/>
  <c r="N21" i="59"/>
  <c r="N98" i="56"/>
  <c r="N85" i="56"/>
  <c r="N107" i="58"/>
  <c r="N110" i="58" s="1"/>
  <c r="N131" i="57"/>
  <c r="N164" i="59"/>
  <c r="N107" i="59"/>
  <c r="N110" i="59" s="1"/>
  <c r="N98" i="59"/>
  <c r="N30" i="60"/>
  <c r="N19" i="60"/>
  <c r="N76" i="59"/>
  <c r="N41" i="59"/>
  <c r="N44" i="59" s="1"/>
  <c r="N120" i="56"/>
  <c r="N87" i="60"/>
  <c r="N74" i="56"/>
  <c r="N77" i="56" s="1"/>
  <c r="N63" i="56"/>
  <c r="N52" i="56"/>
  <c r="N41" i="56"/>
  <c r="N44" i="56" s="1"/>
  <c r="N30" i="56"/>
  <c r="N33" i="56" s="1"/>
  <c r="N19" i="56"/>
  <c r="N164" i="55"/>
  <c r="N153" i="55"/>
  <c r="N142" i="55"/>
  <c r="N131" i="55"/>
  <c r="N120" i="55"/>
  <c r="N109" i="55"/>
  <c r="N98" i="55"/>
  <c r="N87" i="55"/>
  <c r="N76" i="55"/>
  <c r="N65" i="55"/>
  <c r="N54" i="55"/>
  <c r="N43" i="55"/>
  <c r="N32" i="55"/>
  <c r="N21" i="55"/>
  <c r="N162" i="53"/>
  <c r="N165" i="53" s="1"/>
  <c r="N153" i="53"/>
  <c r="N140" i="53"/>
  <c r="N143" i="53" s="1"/>
  <c r="N131" i="53"/>
  <c r="N118" i="53"/>
  <c r="N109" i="53"/>
  <c r="N96" i="53"/>
  <c r="N54" i="60"/>
  <c r="N87" i="59"/>
  <c r="N164" i="56"/>
  <c r="N87" i="56"/>
  <c r="N52" i="59"/>
  <c r="N55" i="59" s="1"/>
  <c r="N76" i="56"/>
  <c r="N32" i="56"/>
  <c r="N151" i="53"/>
  <c r="N142" i="53"/>
  <c r="N87" i="53"/>
  <c r="N74" i="53"/>
  <c r="N77" i="53" s="1"/>
  <c r="N65" i="53"/>
  <c r="N52" i="53"/>
  <c r="N55" i="53" s="1"/>
  <c r="N43" i="53"/>
  <c r="N30" i="53"/>
  <c r="N33" i="53" s="1"/>
  <c r="N21" i="53"/>
  <c r="N164" i="49"/>
  <c r="N151" i="49"/>
  <c r="N154" i="49" s="1"/>
  <c r="N142" i="49"/>
  <c r="N129" i="49"/>
  <c r="N120" i="49"/>
  <c r="N65" i="56"/>
  <c r="N21" i="56"/>
  <c r="N162" i="55"/>
  <c r="N140" i="55"/>
  <c r="N143" i="55" s="1"/>
  <c r="N118" i="55"/>
  <c r="N96" i="55"/>
  <c r="N99" i="55" s="1"/>
  <c r="N74" i="55"/>
  <c r="N52" i="55"/>
  <c r="N55" i="55" s="1"/>
  <c r="N30" i="55"/>
  <c r="N19" i="55"/>
  <c r="N22" i="55" s="1"/>
  <c r="N129" i="53"/>
  <c r="N120" i="53"/>
  <c r="N107" i="53"/>
  <c r="N110" i="53" s="1"/>
  <c r="N54" i="56"/>
  <c r="N98" i="53"/>
  <c r="N85" i="53"/>
  <c r="N88" i="53" s="1"/>
  <c r="N76" i="53"/>
  <c r="N63" i="53"/>
  <c r="N66" i="53" s="1"/>
  <c r="N54" i="53"/>
  <c r="N41" i="53"/>
  <c r="N44" i="53" s="1"/>
  <c r="N32" i="53"/>
  <c r="N19" i="53"/>
  <c r="N22" i="53" s="1"/>
  <c r="N162" i="49"/>
  <c r="N153" i="49"/>
  <c r="N140" i="49"/>
  <c r="N143" i="49" s="1"/>
  <c r="N131" i="49"/>
  <c r="N118" i="49"/>
  <c r="N109" i="49"/>
  <c r="N96" i="49"/>
  <c r="N99" i="49" s="1"/>
  <c r="N87" i="49"/>
  <c r="N151" i="55"/>
  <c r="N129" i="55"/>
  <c r="N132" i="55" s="1"/>
  <c r="N107" i="55"/>
  <c r="N85" i="55"/>
  <c r="N88" i="55" s="1"/>
  <c r="N63" i="55"/>
  <c r="N66" i="55" s="1"/>
  <c r="N41" i="55"/>
  <c r="N44" i="55" s="1"/>
  <c r="N107" i="49"/>
  <c r="N110" i="49" s="1"/>
  <c r="N151" i="52"/>
  <c r="N131" i="52"/>
  <c r="N107" i="52"/>
  <c r="N110" i="52" s="1"/>
  <c r="N87" i="52"/>
  <c r="N63" i="52"/>
  <c r="N43" i="52"/>
  <c r="N19" i="52"/>
  <c r="N22" i="52" s="1"/>
  <c r="N151" i="48"/>
  <c r="N154" i="48" s="1"/>
  <c r="N131" i="48"/>
  <c r="N107" i="48"/>
  <c r="N87" i="48"/>
  <c r="N63" i="48"/>
  <c r="N43" i="48"/>
  <c r="N19" i="48"/>
  <c r="N96" i="56"/>
  <c r="N98" i="49"/>
  <c r="N85" i="49"/>
  <c r="N88" i="49" s="1"/>
  <c r="N76" i="49"/>
  <c r="N63" i="49"/>
  <c r="N66" i="49" s="1"/>
  <c r="N67" i="49" s="1"/>
  <c r="N68" i="49" s="1"/>
  <c r="N54" i="49"/>
  <c r="N41" i="49"/>
  <c r="N44" i="49" s="1"/>
  <c r="N32" i="49"/>
  <c r="N19" i="49"/>
  <c r="N22" i="49" s="1"/>
  <c r="N162" i="52"/>
  <c r="N165" i="52" s="1"/>
  <c r="N142" i="52"/>
  <c r="N118" i="52"/>
  <c r="N98" i="52"/>
  <c r="N74" i="52"/>
  <c r="N77" i="52" s="1"/>
  <c r="N54" i="52"/>
  <c r="N30" i="52"/>
  <c r="N162" i="48"/>
  <c r="N165" i="48" s="1"/>
  <c r="N142" i="48"/>
  <c r="N118" i="48"/>
  <c r="N98" i="48"/>
  <c r="N74" i="48"/>
  <c r="N77" i="48" s="1"/>
  <c r="N54" i="48"/>
  <c r="N30" i="48"/>
  <c r="N162" i="51"/>
  <c r="N153" i="51"/>
  <c r="N140" i="51"/>
  <c r="N131" i="51"/>
  <c r="N118" i="51"/>
  <c r="N109" i="51"/>
  <c r="N96" i="51"/>
  <c r="N87" i="51"/>
  <c r="N74" i="51"/>
  <c r="N65" i="51"/>
  <c r="N52" i="51"/>
  <c r="N43" i="51"/>
  <c r="N142" i="56"/>
  <c r="N43" i="56"/>
  <c r="N164" i="53"/>
  <c r="N153" i="52"/>
  <c r="N129" i="52"/>
  <c r="N109" i="52"/>
  <c r="N85" i="52"/>
  <c r="N65" i="52"/>
  <c r="N41" i="52"/>
  <c r="N153" i="48"/>
  <c r="N129" i="48"/>
  <c r="N132" i="48" s="1"/>
  <c r="N109" i="48"/>
  <c r="N85" i="48"/>
  <c r="N88" i="48" s="1"/>
  <c r="N65" i="48"/>
  <c r="N41" i="48"/>
  <c r="N44" i="48" s="1"/>
  <c r="N21" i="48"/>
  <c r="K163" i="58"/>
  <c r="K152" i="58"/>
  <c r="K141" i="58"/>
  <c r="K143" i="58" s="1"/>
  <c r="K144" i="58" s="1"/>
  <c r="K130" i="58"/>
  <c r="K119" i="58"/>
  <c r="K121" i="58" s="1"/>
  <c r="K97" i="58"/>
  <c r="K99" i="58" s="1"/>
  <c r="K100" i="58" s="1"/>
  <c r="K86" i="58"/>
  <c r="K88" i="58" s="1"/>
  <c r="K89" i="58" s="1"/>
  <c r="K90" i="58" s="1"/>
  <c r="K75" i="58"/>
  <c r="K77" i="58" s="1"/>
  <c r="K42" i="58"/>
  <c r="K31" i="58"/>
  <c r="K33" i="58" s="1"/>
  <c r="K20" i="58"/>
  <c r="K22" i="58" s="1"/>
  <c r="K53" i="58"/>
  <c r="K55" i="58" s="1"/>
  <c r="K56" i="58" s="1"/>
  <c r="K64" i="58"/>
  <c r="K66" i="58" s="1"/>
  <c r="K67" i="58" s="1"/>
  <c r="K163" i="57"/>
  <c r="K165" i="57" s="1"/>
  <c r="K166" i="57" s="1"/>
  <c r="K152" i="57"/>
  <c r="K154" i="57" s="1"/>
  <c r="K155" i="57" s="1"/>
  <c r="K156" i="57" s="1"/>
  <c r="K141" i="57"/>
  <c r="K130" i="57"/>
  <c r="K132" i="57" s="1"/>
  <c r="K133" i="57" s="1"/>
  <c r="K134" i="57" s="1"/>
  <c r="K119" i="57"/>
  <c r="K121" i="57" s="1"/>
  <c r="K122" i="57" s="1"/>
  <c r="K123" i="57" s="1"/>
  <c r="K108" i="57"/>
  <c r="K97" i="57"/>
  <c r="K99" i="57" s="1"/>
  <c r="K100" i="57" s="1"/>
  <c r="K101" i="57" s="1"/>
  <c r="K86" i="57"/>
  <c r="K88" i="57" s="1"/>
  <c r="K75" i="57"/>
  <c r="K77" i="57" s="1"/>
  <c r="K64" i="57"/>
  <c r="K66" i="57" s="1"/>
  <c r="K53" i="57"/>
  <c r="K55" i="57" s="1"/>
  <c r="K20" i="57"/>
  <c r="K22" i="57" s="1"/>
  <c r="K163" i="56"/>
  <c r="K165" i="56" s="1"/>
  <c r="K166" i="56" s="1"/>
  <c r="K167" i="56" s="1"/>
  <c r="K168" i="56" s="1"/>
  <c r="K152" i="56"/>
  <c r="K154" i="56" s="1"/>
  <c r="K155" i="56" s="1"/>
  <c r="K156" i="56" s="1"/>
  <c r="K157" i="56" s="1"/>
  <c r="K141" i="56"/>
  <c r="K143" i="56" s="1"/>
  <c r="K130" i="56"/>
  <c r="K132" i="56" s="1"/>
  <c r="K133" i="56" s="1"/>
  <c r="K119" i="56"/>
  <c r="K121" i="56" s="1"/>
  <c r="K108" i="56"/>
  <c r="K110" i="56" s="1"/>
  <c r="K111" i="56" s="1"/>
  <c r="K31" i="57"/>
  <c r="K33" i="57" s="1"/>
  <c r="K42" i="57"/>
  <c r="K86" i="56"/>
  <c r="K88" i="56" s="1"/>
  <c r="K108" i="58"/>
  <c r="K75" i="56"/>
  <c r="K77" i="56" s="1"/>
  <c r="K64" i="56"/>
  <c r="K66" i="56" s="1"/>
  <c r="K53" i="56"/>
  <c r="K55" i="56" s="1"/>
  <c r="K56" i="56" s="1"/>
  <c r="K57" i="56" s="1"/>
  <c r="K42" i="56"/>
  <c r="K44" i="56" s="1"/>
  <c r="K45" i="56" s="1"/>
  <c r="K46" i="56" s="1"/>
  <c r="K47" i="56" s="1"/>
  <c r="K31" i="56"/>
  <c r="K33" i="56" s="1"/>
  <c r="K20" i="56"/>
  <c r="K22" i="56" s="1"/>
  <c r="K163" i="55"/>
  <c r="K165" i="55" s="1"/>
  <c r="K166" i="55" s="1"/>
  <c r="K141" i="55"/>
  <c r="K143" i="55" s="1"/>
  <c r="K119" i="55"/>
  <c r="K121" i="55" s="1"/>
  <c r="K97" i="55"/>
  <c r="K99" i="55" s="1"/>
  <c r="K100" i="55" s="1"/>
  <c r="K75" i="55"/>
  <c r="K77" i="55" s="1"/>
  <c r="K78" i="55" s="1"/>
  <c r="K53" i="55"/>
  <c r="K55" i="55" s="1"/>
  <c r="K56" i="55" s="1"/>
  <c r="K31" i="55"/>
  <c r="K33" i="55" s="1"/>
  <c r="K20" i="55"/>
  <c r="K22" i="55" s="1"/>
  <c r="K23" i="55" s="1"/>
  <c r="K152" i="55"/>
  <c r="K154" i="55" s="1"/>
  <c r="K155" i="55" s="1"/>
  <c r="K130" i="55"/>
  <c r="K132" i="55" s="1"/>
  <c r="K133" i="55" s="1"/>
  <c r="K108" i="55"/>
  <c r="K110" i="55" s="1"/>
  <c r="K86" i="55"/>
  <c r="K88" i="55" s="1"/>
  <c r="K89" i="55" s="1"/>
  <c r="K64" i="55"/>
  <c r="K66" i="55" s="1"/>
  <c r="K67" i="55" s="1"/>
  <c r="K42" i="55"/>
  <c r="K44" i="55" s="1"/>
  <c r="K45" i="55" s="1"/>
  <c r="K97" i="56"/>
  <c r="K99" i="56" s="1"/>
  <c r="T23" i="39"/>
  <c r="T177" i="39" s="1"/>
  <c r="X23" i="39"/>
  <c r="X177" i="39" s="1"/>
  <c r="V34" i="39"/>
  <c r="J21" i="39"/>
  <c r="N21" i="39"/>
  <c r="S21" i="39"/>
  <c r="W21" i="39"/>
  <c r="W175" i="39" s="1"/>
  <c r="U23" i="39"/>
  <c r="U177" i="39" s="1"/>
  <c r="Y23" i="39"/>
  <c r="Y177" i="39" s="1"/>
  <c r="V24" i="39"/>
  <c r="V178" i="39" s="1"/>
  <c r="Z24" i="39"/>
  <c r="Z178" i="39" s="1"/>
  <c r="J30" i="39"/>
  <c r="J33" i="39" s="1"/>
  <c r="N30" i="39"/>
  <c r="S30" i="39"/>
  <c r="W30" i="39"/>
  <c r="T35" i="39"/>
  <c r="X35" i="39"/>
  <c r="J43" i="39"/>
  <c r="N43" i="39"/>
  <c r="S43" i="39"/>
  <c r="W43" i="39"/>
  <c r="V46" i="39"/>
  <c r="Z46" i="39"/>
  <c r="J52" i="39"/>
  <c r="N52" i="39"/>
  <c r="S52" i="39"/>
  <c r="W52" i="39"/>
  <c r="T57" i="39"/>
  <c r="X57" i="39"/>
  <c r="J65" i="39"/>
  <c r="N65" i="39"/>
  <c r="S65" i="39"/>
  <c r="W65" i="39"/>
  <c r="V68" i="39"/>
  <c r="Z68" i="39"/>
  <c r="J74" i="39"/>
  <c r="N74" i="39"/>
  <c r="N77" i="39" s="1"/>
  <c r="S74" i="39"/>
  <c r="W74" i="39"/>
  <c r="T79" i="39"/>
  <c r="X79" i="39"/>
  <c r="J87" i="39"/>
  <c r="N87" i="39"/>
  <c r="S87" i="39"/>
  <c r="W87" i="39"/>
  <c r="V90" i="39"/>
  <c r="Z90" i="39"/>
  <c r="J96" i="39"/>
  <c r="N96" i="39"/>
  <c r="S96" i="39"/>
  <c r="W96" i="39"/>
  <c r="T101" i="39"/>
  <c r="X101" i="39"/>
  <c r="J109" i="39"/>
  <c r="N109" i="39"/>
  <c r="S109" i="39"/>
  <c r="W109" i="39"/>
  <c r="V112" i="39"/>
  <c r="Z112" i="39"/>
  <c r="J118" i="39"/>
  <c r="J121" i="39" s="1"/>
  <c r="N118" i="39"/>
  <c r="S118" i="39"/>
  <c r="W118" i="39"/>
  <c r="T123" i="39"/>
  <c r="X123" i="39"/>
  <c r="J131" i="39"/>
  <c r="N131" i="39"/>
  <c r="S131" i="39"/>
  <c r="W131" i="39"/>
  <c r="V134" i="39"/>
  <c r="Z134" i="39"/>
  <c r="J140" i="39"/>
  <c r="N140" i="39"/>
  <c r="N143" i="39" s="1"/>
  <c r="S140" i="39"/>
  <c r="W140" i="39"/>
  <c r="T145" i="39"/>
  <c r="X145" i="39"/>
  <c r="J153" i="39"/>
  <c r="N153" i="39"/>
  <c r="S153" i="39"/>
  <c r="W153" i="39"/>
  <c r="V156" i="39"/>
  <c r="Z156" i="39"/>
  <c r="J162" i="39"/>
  <c r="N162" i="39"/>
  <c r="N165" i="39" s="1"/>
  <c r="S162" i="39"/>
  <c r="W162" i="39"/>
  <c r="T167" i="39"/>
  <c r="X167" i="39"/>
  <c r="J19" i="51"/>
  <c r="J22" i="51" s="1"/>
  <c r="N19" i="51"/>
  <c r="S19" i="51"/>
  <c r="W19" i="51"/>
  <c r="W173" i="51" s="1"/>
  <c r="M22" i="51"/>
  <c r="R22" i="51"/>
  <c r="V22" i="51"/>
  <c r="V176" i="51" s="1"/>
  <c r="Z22" i="51"/>
  <c r="Z176" i="51" s="1"/>
  <c r="S23" i="51"/>
  <c r="T24" i="51"/>
  <c r="T178" i="51" s="1"/>
  <c r="X24" i="51"/>
  <c r="X178" i="51" s="1"/>
  <c r="T25" i="51"/>
  <c r="T179" i="51" s="1"/>
  <c r="X25" i="51"/>
  <c r="X179" i="51" s="1"/>
  <c r="J32" i="51"/>
  <c r="N32" i="51"/>
  <c r="S32" i="51"/>
  <c r="W32" i="51"/>
  <c r="G33" i="51"/>
  <c r="G34" i="51" s="1"/>
  <c r="K33" i="51"/>
  <c r="K34" i="51" s="1"/>
  <c r="K35" i="51" s="1"/>
  <c r="Q33" i="51"/>
  <c r="W33" i="51"/>
  <c r="T34" i="51"/>
  <c r="V35" i="51"/>
  <c r="V36" i="51"/>
  <c r="V45" i="51"/>
  <c r="W47" i="51"/>
  <c r="I55" i="51"/>
  <c r="I56" i="51" s="1"/>
  <c r="I57" i="51" s="1"/>
  <c r="K55" i="51"/>
  <c r="K56" i="51" s="1"/>
  <c r="I77" i="51"/>
  <c r="I78" i="51" s="1"/>
  <c r="M77" i="51"/>
  <c r="M78" i="51" s="1"/>
  <c r="I121" i="51"/>
  <c r="I122" i="51" s="1"/>
  <c r="I143" i="51"/>
  <c r="M143" i="51"/>
  <c r="M144" i="51" s="1"/>
  <c r="I165" i="51"/>
  <c r="I169" i="48"/>
  <c r="M169" i="48"/>
  <c r="W27" i="45" s="1"/>
  <c r="J171" i="48"/>
  <c r="N171" i="48"/>
  <c r="X29" i="45" s="1"/>
  <c r="AG29" i="45" s="1"/>
  <c r="G172" i="48"/>
  <c r="K172" i="48"/>
  <c r="U30" i="45" s="1"/>
  <c r="H173" i="48"/>
  <c r="T24" i="48"/>
  <c r="T178" i="48" s="1"/>
  <c r="T173" i="48"/>
  <c r="M174" i="48"/>
  <c r="W32" i="45" s="1"/>
  <c r="K175" i="48"/>
  <c r="Y179" i="48"/>
  <c r="G44" i="48"/>
  <c r="K44" i="48"/>
  <c r="L44" i="48"/>
  <c r="H55" i="48"/>
  <c r="H56" i="48" s="1"/>
  <c r="L55" i="48"/>
  <c r="J52" i="48"/>
  <c r="J55" i="48" s="1"/>
  <c r="N52" i="48"/>
  <c r="S52" i="48"/>
  <c r="W52" i="48"/>
  <c r="W57" i="48" s="1"/>
  <c r="G66" i="48"/>
  <c r="H77" i="48"/>
  <c r="H78" i="48" s="1"/>
  <c r="G132" i="48"/>
  <c r="K132" i="48"/>
  <c r="L132" i="48"/>
  <c r="H143" i="48"/>
  <c r="L143" i="48"/>
  <c r="L144" i="48" s="1"/>
  <c r="J140" i="48"/>
  <c r="N140" i="48"/>
  <c r="S140" i="48"/>
  <c r="W140" i="48"/>
  <c r="W145" i="48" s="1"/>
  <c r="G154" i="48"/>
  <c r="H165" i="48"/>
  <c r="N169" i="48"/>
  <c r="X27" i="45" s="1"/>
  <c r="M172" i="48"/>
  <c r="W30" i="45" s="1"/>
  <c r="AF30" i="45" s="1"/>
  <c r="G171" i="52"/>
  <c r="K171" i="52"/>
  <c r="U61" i="45" s="1"/>
  <c r="H172" i="52"/>
  <c r="L172" i="52"/>
  <c r="V62" i="45" s="1"/>
  <c r="P173" i="52"/>
  <c r="N174" i="52"/>
  <c r="X64" i="45" s="1"/>
  <c r="G175" i="52"/>
  <c r="J76" i="52"/>
  <c r="N76" i="52"/>
  <c r="S76" i="52"/>
  <c r="W76" i="52"/>
  <c r="G77" i="52"/>
  <c r="I88" i="52"/>
  <c r="H88" i="52"/>
  <c r="J99" i="52"/>
  <c r="N99" i="52"/>
  <c r="I154" i="52"/>
  <c r="J164" i="52"/>
  <c r="N164" i="52"/>
  <c r="S164" i="52"/>
  <c r="W164" i="52"/>
  <c r="G165" i="52"/>
  <c r="L173" i="49"/>
  <c r="M31" i="45" s="1"/>
  <c r="Y23" i="49"/>
  <c r="Y177" i="49" s="1"/>
  <c r="G45" i="49"/>
  <c r="G46" i="49" s="1"/>
  <c r="G47" i="49" s="1"/>
  <c r="Y45" i="49"/>
  <c r="H77" i="49"/>
  <c r="H78" i="49" s="1"/>
  <c r="L77" i="49"/>
  <c r="L78" i="49" s="1"/>
  <c r="L79" i="49" s="1"/>
  <c r="W78" i="49"/>
  <c r="W80" i="49"/>
  <c r="X113" i="49"/>
  <c r="R121" i="49"/>
  <c r="R122" i="49" s="1"/>
  <c r="V124" i="49"/>
  <c r="V123" i="49"/>
  <c r="V121" i="49"/>
  <c r="V122" i="49"/>
  <c r="Z124" i="49"/>
  <c r="Z123" i="49"/>
  <c r="Z121" i="49"/>
  <c r="Z122" i="49"/>
  <c r="L22" i="53"/>
  <c r="L23" i="53" s="1"/>
  <c r="L24" i="53" s="1"/>
  <c r="R88" i="53"/>
  <c r="V91" i="53"/>
  <c r="V90" i="53"/>
  <c r="V88" i="53"/>
  <c r="V89" i="53"/>
  <c r="Z91" i="53"/>
  <c r="Z90" i="53"/>
  <c r="Z88" i="53"/>
  <c r="Z89" i="53"/>
  <c r="T156" i="53"/>
  <c r="T45" i="51"/>
  <c r="X45" i="51"/>
  <c r="U46" i="51"/>
  <c r="Y46" i="51"/>
  <c r="U47" i="51"/>
  <c r="Y47" i="51"/>
  <c r="V56" i="51"/>
  <c r="Z56" i="51"/>
  <c r="W57" i="51"/>
  <c r="W58" i="51"/>
  <c r="T67" i="51"/>
  <c r="X67" i="51"/>
  <c r="U68" i="51"/>
  <c r="Y68" i="51"/>
  <c r="U69" i="51"/>
  <c r="Y69" i="51"/>
  <c r="V78" i="51"/>
  <c r="Z78" i="51"/>
  <c r="W79" i="51"/>
  <c r="W80" i="51"/>
  <c r="T89" i="51"/>
  <c r="X89" i="51"/>
  <c r="U90" i="51"/>
  <c r="Y90" i="51"/>
  <c r="U91" i="51"/>
  <c r="Y91" i="51"/>
  <c r="V100" i="51"/>
  <c r="Z100" i="51"/>
  <c r="W101" i="51"/>
  <c r="W102" i="51"/>
  <c r="T111" i="51"/>
  <c r="X111" i="51"/>
  <c r="U112" i="51"/>
  <c r="Y112" i="51"/>
  <c r="U113" i="51"/>
  <c r="Y113" i="51"/>
  <c r="V122" i="51"/>
  <c r="Z122" i="51"/>
  <c r="W123" i="51"/>
  <c r="W124" i="51"/>
  <c r="T133" i="51"/>
  <c r="X133" i="51"/>
  <c r="U134" i="51"/>
  <c r="Y134" i="51"/>
  <c r="U135" i="51"/>
  <c r="Y135" i="51"/>
  <c r="V144" i="51"/>
  <c r="Z144" i="51"/>
  <c r="W145" i="51"/>
  <c r="W146" i="51"/>
  <c r="T155" i="51"/>
  <c r="X155" i="51"/>
  <c r="U156" i="51"/>
  <c r="Y156" i="51"/>
  <c r="U157" i="51"/>
  <c r="Y157" i="51"/>
  <c r="V166" i="51"/>
  <c r="Z166" i="51"/>
  <c r="W167" i="51"/>
  <c r="W168" i="51"/>
  <c r="K22" i="48"/>
  <c r="P22" i="48"/>
  <c r="T22" i="48"/>
  <c r="T176" i="48" s="1"/>
  <c r="X22" i="48"/>
  <c r="X176" i="48" s="1"/>
  <c r="V24" i="48"/>
  <c r="V178" i="48" s="1"/>
  <c r="Z24" i="48"/>
  <c r="Z178" i="48" s="1"/>
  <c r="Z179" i="48"/>
  <c r="H33" i="48"/>
  <c r="L33" i="48"/>
  <c r="Q33" i="48"/>
  <c r="U33" i="48"/>
  <c r="Y33" i="48"/>
  <c r="R44" i="48"/>
  <c r="R45" i="48" s="1"/>
  <c r="V44" i="48"/>
  <c r="Z44" i="48"/>
  <c r="S55" i="48"/>
  <c r="W55" i="48"/>
  <c r="P66" i="48"/>
  <c r="P67" i="48" s="1"/>
  <c r="T66" i="48"/>
  <c r="X66" i="48"/>
  <c r="Q77" i="48"/>
  <c r="Q78" i="48" s="1"/>
  <c r="U77" i="48"/>
  <c r="Y77" i="48"/>
  <c r="R88" i="48"/>
  <c r="V88" i="48"/>
  <c r="Z88" i="48"/>
  <c r="S99" i="48"/>
  <c r="W99" i="48"/>
  <c r="P110" i="48"/>
  <c r="T110" i="48"/>
  <c r="X110" i="48"/>
  <c r="Q121" i="48"/>
  <c r="U121" i="48"/>
  <c r="Y121" i="48"/>
  <c r="R132" i="48"/>
  <c r="V132" i="48"/>
  <c r="Z132" i="48"/>
  <c r="S143" i="48"/>
  <c r="W143" i="48"/>
  <c r="P154" i="48"/>
  <c r="T154" i="48"/>
  <c r="X154" i="48"/>
  <c r="Q165" i="48"/>
  <c r="U165" i="48"/>
  <c r="Y165" i="48"/>
  <c r="G169" i="48"/>
  <c r="K169" i="48"/>
  <c r="U27" i="45" s="1"/>
  <c r="P169" i="48"/>
  <c r="T169" i="48"/>
  <c r="X169" i="48"/>
  <c r="K22" i="52"/>
  <c r="P22" i="52"/>
  <c r="T22" i="52"/>
  <c r="T176" i="52" s="1"/>
  <c r="X22" i="52"/>
  <c r="X176" i="52" s="1"/>
  <c r="V179" i="52"/>
  <c r="Z179" i="52"/>
  <c r="H33" i="52"/>
  <c r="L33" i="52"/>
  <c r="Q33" i="52"/>
  <c r="U33" i="52"/>
  <c r="Y33" i="52"/>
  <c r="R44" i="52"/>
  <c r="V44" i="52"/>
  <c r="Z44" i="52"/>
  <c r="S55" i="52"/>
  <c r="W55" i="52"/>
  <c r="P66" i="52"/>
  <c r="T66" i="52"/>
  <c r="X66" i="52"/>
  <c r="Q77" i="52"/>
  <c r="Q78" i="52" s="1"/>
  <c r="U77" i="52"/>
  <c r="Y77" i="52"/>
  <c r="R88" i="52"/>
  <c r="V88" i="52"/>
  <c r="Z88" i="52"/>
  <c r="S99" i="52"/>
  <c r="S100" i="52" s="1"/>
  <c r="W99" i="52"/>
  <c r="P110" i="52"/>
  <c r="P111" i="52" s="1"/>
  <c r="T110" i="52"/>
  <c r="X110" i="52"/>
  <c r="Q121" i="52"/>
  <c r="U121" i="52"/>
  <c r="Y121" i="52"/>
  <c r="R132" i="52"/>
  <c r="V132" i="52"/>
  <c r="Z132" i="52"/>
  <c r="S143" i="52"/>
  <c r="S144" i="52" s="1"/>
  <c r="W143" i="52"/>
  <c r="P154" i="52"/>
  <c r="T154" i="52"/>
  <c r="X154" i="52"/>
  <c r="Q165" i="52"/>
  <c r="U165" i="52"/>
  <c r="Y165" i="52"/>
  <c r="G169" i="52"/>
  <c r="K169" i="52"/>
  <c r="U59" i="45" s="1"/>
  <c r="P169" i="52"/>
  <c r="T169" i="52"/>
  <c r="X169" i="52"/>
  <c r="I169" i="49"/>
  <c r="M169" i="49"/>
  <c r="N27" i="45" s="1"/>
  <c r="J170" i="49"/>
  <c r="N170" i="49"/>
  <c r="O28" i="45" s="1"/>
  <c r="G171" i="49"/>
  <c r="K171" i="49"/>
  <c r="L29" i="45" s="1"/>
  <c r="H172" i="49"/>
  <c r="L172" i="49"/>
  <c r="M30" i="45" s="1"/>
  <c r="N174" i="49"/>
  <c r="O32" i="45" s="1"/>
  <c r="G175" i="49"/>
  <c r="K175" i="49"/>
  <c r="P175" i="49"/>
  <c r="V23" i="49"/>
  <c r="V177" i="49" s="1"/>
  <c r="Z23" i="49"/>
  <c r="Z177" i="49" s="1"/>
  <c r="W24" i="49"/>
  <c r="W178" i="49" s="1"/>
  <c r="W25" i="49"/>
  <c r="W179" i="49" s="1"/>
  <c r="T34" i="49"/>
  <c r="X34" i="49"/>
  <c r="U35" i="49"/>
  <c r="Y35" i="49"/>
  <c r="U36" i="49"/>
  <c r="Y36" i="49"/>
  <c r="V45" i="49"/>
  <c r="Z45" i="49"/>
  <c r="W46" i="49"/>
  <c r="W47" i="49"/>
  <c r="T56" i="49"/>
  <c r="X56" i="49"/>
  <c r="U57" i="49"/>
  <c r="Y57" i="49"/>
  <c r="U58" i="49"/>
  <c r="Y58" i="49"/>
  <c r="V67" i="49"/>
  <c r="Z67" i="49"/>
  <c r="W68" i="49"/>
  <c r="W69" i="49"/>
  <c r="T80" i="49"/>
  <c r="T79" i="49"/>
  <c r="X80" i="49"/>
  <c r="X79" i="49"/>
  <c r="T78" i="49"/>
  <c r="X78" i="49"/>
  <c r="Y80" i="49"/>
  <c r="V91" i="49"/>
  <c r="V90" i="49"/>
  <c r="Z91" i="49"/>
  <c r="Z90" i="49"/>
  <c r="Z88" i="49"/>
  <c r="W89" i="49"/>
  <c r="T90" i="49"/>
  <c r="T102" i="49"/>
  <c r="T101" i="49"/>
  <c r="X102" i="49"/>
  <c r="X101" i="49"/>
  <c r="K99" i="49"/>
  <c r="Q99" i="49"/>
  <c r="Q100" i="49" s="1"/>
  <c r="T100" i="49"/>
  <c r="Y100" i="49"/>
  <c r="V101" i="49"/>
  <c r="S110" i="49"/>
  <c r="L121" i="49"/>
  <c r="L122" i="49" s="1"/>
  <c r="U121" i="49"/>
  <c r="G132" i="49"/>
  <c r="G133" i="49" s="1"/>
  <c r="K132" i="49"/>
  <c r="P132" i="49"/>
  <c r="T135" i="49"/>
  <c r="T134" i="49"/>
  <c r="T132" i="49"/>
  <c r="X135" i="49"/>
  <c r="X134" i="49"/>
  <c r="X132" i="49"/>
  <c r="K133" i="49"/>
  <c r="K134" i="49" s="1"/>
  <c r="T133" i="49"/>
  <c r="M154" i="49"/>
  <c r="M155" i="49" s="1"/>
  <c r="R154" i="49"/>
  <c r="R155" i="49" s="1"/>
  <c r="V154" i="49"/>
  <c r="V155" i="49"/>
  <c r="V157" i="49"/>
  <c r="V156" i="49"/>
  <c r="Z154" i="49"/>
  <c r="Z155" i="49"/>
  <c r="Z157" i="49"/>
  <c r="Z156" i="49"/>
  <c r="M165" i="49"/>
  <c r="M166" i="49" s="1"/>
  <c r="R165" i="49"/>
  <c r="R166" i="49" s="1"/>
  <c r="R167" i="49" s="1"/>
  <c r="V168" i="49"/>
  <c r="V167" i="49"/>
  <c r="V165" i="49"/>
  <c r="Z168" i="49"/>
  <c r="Z167" i="49"/>
  <c r="Z165" i="49"/>
  <c r="G169" i="49"/>
  <c r="X169" i="49"/>
  <c r="K173" i="53"/>
  <c r="L63" i="45" s="1"/>
  <c r="H56" i="53"/>
  <c r="H57" i="53" s="1"/>
  <c r="H58" i="53" s="1"/>
  <c r="H165" i="53"/>
  <c r="H166" i="53" s="1"/>
  <c r="H167" i="53" s="1"/>
  <c r="L165" i="53"/>
  <c r="L166" i="53" s="1"/>
  <c r="Q165" i="53"/>
  <c r="Q166" i="53" s="1"/>
  <c r="U168" i="53"/>
  <c r="U167" i="53"/>
  <c r="U166" i="53"/>
  <c r="Y168" i="53"/>
  <c r="Y167" i="53"/>
  <c r="Y165" i="53"/>
  <c r="U165" i="53"/>
  <c r="U173" i="56"/>
  <c r="U25" i="56"/>
  <c r="U179" i="56" s="1"/>
  <c r="U24" i="56"/>
  <c r="U178" i="56" s="1"/>
  <c r="U69" i="56"/>
  <c r="U68" i="56"/>
  <c r="I143" i="56"/>
  <c r="I144" i="56" s="1"/>
  <c r="M143" i="56"/>
  <c r="M144" i="56" s="1"/>
  <c r="R143" i="56"/>
  <c r="R144" i="56" s="1"/>
  <c r="V143" i="56"/>
  <c r="V144" i="56"/>
  <c r="Z143" i="56"/>
  <c r="Z144" i="56"/>
  <c r="X146" i="56"/>
  <c r="X145" i="56"/>
  <c r="G143" i="56"/>
  <c r="G144" i="56" s="1"/>
  <c r="G145" i="56" s="1"/>
  <c r="V68" i="51"/>
  <c r="Z68" i="51"/>
  <c r="V69" i="51"/>
  <c r="Z69" i="51"/>
  <c r="T79" i="51"/>
  <c r="X79" i="51"/>
  <c r="T80" i="51"/>
  <c r="X80" i="51"/>
  <c r="V90" i="51"/>
  <c r="Z90" i="51"/>
  <c r="V91" i="51"/>
  <c r="Z91" i="51"/>
  <c r="T101" i="51"/>
  <c r="X101" i="51"/>
  <c r="T102" i="51"/>
  <c r="X102" i="51"/>
  <c r="V112" i="51"/>
  <c r="Z112" i="51"/>
  <c r="V113" i="51"/>
  <c r="Z113" i="51"/>
  <c r="T123" i="51"/>
  <c r="X123" i="51"/>
  <c r="T124" i="51"/>
  <c r="X124" i="51"/>
  <c r="V134" i="51"/>
  <c r="Z134" i="51"/>
  <c r="V135" i="51"/>
  <c r="Z135" i="51"/>
  <c r="T145" i="51"/>
  <c r="X145" i="51"/>
  <c r="T146" i="51"/>
  <c r="X146" i="51"/>
  <c r="V156" i="51"/>
  <c r="Z156" i="51"/>
  <c r="V157" i="51"/>
  <c r="Z157" i="51"/>
  <c r="T167" i="51"/>
  <c r="X167" i="51"/>
  <c r="T168" i="51"/>
  <c r="X168" i="51"/>
  <c r="J169" i="49"/>
  <c r="N169" i="49"/>
  <c r="O27" i="45" s="1"/>
  <c r="G170" i="49"/>
  <c r="K170" i="49"/>
  <c r="L28" i="45" s="1"/>
  <c r="H171" i="49"/>
  <c r="L171" i="49"/>
  <c r="M29" i="45" s="1"/>
  <c r="I172" i="49"/>
  <c r="M172" i="49"/>
  <c r="N30" i="45" s="1"/>
  <c r="K174" i="49"/>
  <c r="L32" i="45" s="1"/>
  <c r="H175" i="49"/>
  <c r="L175" i="49"/>
  <c r="M33" i="45" s="1"/>
  <c r="M22" i="49"/>
  <c r="R22" i="49"/>
  <c r="V22" i="49"/>
  <c r="V176" i="49" s="1"/>
  <c r="Z22" i="49"/>
  <c r="Z176" i="49" s="1"/>
  <c r="W23" i="49"/>
  <c r="W177" i="49" s="1"/>
  <c r="T24" i="49"/>
  <c r="T178" i="49" s="1"/>
  <c r="X24" i="49"/>
  <c r="X178" i="49" s="1"/>
  <c r="T25" i="49"/>
  <c r="T179" i="49" s="1"/>
  <c r="X25" i="49"/>
  <c r="X179" i="49" s="1"/>
  <c r="V35" i="49"/>
  <c r="Z35" i="49"/>
  <c r="V36" i="49"/>
  <c r="Z36" i="49"/>
  <c r="T46" i="49"/>
  <c r="X46" i="49"/>
  <c r="T47" i="49"/>
  <c r="X47" i="49"/>
  <c r="H56" i="49"/>
  <c r="U56" i="49"/>
  <c r="Y56" i="49"/>
  <c r="V57" i="49"/>
  <c r="Z57" i="49"/>
  <c r="V58" i="49"/>
  <c r="Z58" i="49"/>
  <c r="S67" i="49"/>
  <c r="W67" i="49"/>
  <c r="T68" i="49"/>
  <c r="X68" i="49"/>
  <c r="T69" i="49"/>
  <c r="X69" i="49"/>
  <c r="G77" i="49"/>
  <c r="K77" i="49"/>
  <c r="K78" i="49" s="1"/>
  <c r="P77" i="49"/>
  <c r="T77" i="49"/>
  <c r="X77" i="49"/>
  <c r="U78" i="49"/>
  <c r="Y78" i="49"/>
  <c r="Y79" i="49"/>
  <c r="U80" i="49"/>
  <c r="Z80" i="49"/>
  <c r="V88" i="49"/>
  <c r="S89" i="49"/>
  <c r="X89" i="49"/>
  <c r="W91" i="49"/>
  <c r="G99" i="49"/>
  <c r="G100" i="49" s="1"/>
  <c r="L99" i="49"/>
  <c r="L100" i="49" s="1"/>
  <c r="X99" i="49"/>
  <c r="U100" i="49"/>
  <c r="Z100" i="49"/>
  <c r="Y102" i="49"/>
  <c r="V113" i="49"/>
  <c r="V112" i="49"/>
  <c r="Z113" i="49"/>
  <c r="Z112" i="49"/>
  <c r="Z110" i="49"/>
  <c r="R111" i="49"/>
  <c r="R112" i="49" s="1"/>
  <c r="W111" i="49"/>
  <c r="G121" i="49"/>
  <c r="G122" i="49" s="1"/>
  <c r="K121" i="49"/>
  <c r="P121" i="49"/>
  <c r="P122" i="49" s="1"/>
  <c r="T121" i="49"/>
  <c r="T124" i="49"/>
  <c r="T123" i="49"/>
  <c r="X121" i="49"/>
  <c r="X124" i="49"/>
  <c r="X123" i="49"/>
  <c r="K122" i="49"/>
  <c r="T122" i="49"/>
  <c r="Y123" i="49"/>
  <c r="U124" i="49"/>
  <c r="H132" i="49"/>
  <c r="I143" i="49"/>
  <c r="M143" i="49"/>
  <c r="M144" i="49" s="1"/>
  <c r="R143" i="49"/>
  <c r="R144" i="49" s="1"/>
  <c r="V146" i="49"/>
  <c r="V145" i="49"/>
  <c r="V143" i="49"/>
  <c r="Z146" i="49"/>
  <c r="Z145" i="49"/>
  <c r="Z143" i="49"/>
  <c r="V166" i="49"/>
  <c r="K169" i="49"/>
  <c r="L27" i="45" s="1"/>
  <c r="G22" i="53"/>
  <c r="G23" i="53" s="1"/>
  <c r="K169" i="53"/>
  <c r="L59" i="45" s="1"/>
  <c r="H170" i="53"/>
  <c r="L170" i="53"/>
  <c r="M60" i="45" s="1"/>
  <c r="I171" i="53"/>
  <c r="M171" i="53"/>
  <c r="N61" i="45" s="1"/>
  <c r="J172" i="53"/>
  <c r="N172" i="53"/>
  <c r="O62" i="45" s="1"/>
  <c r="G173" i="53"/>
  <c r="L174" i="53"/>
  <c r="M64" i="45" s="1"/>
  <c r="P175" i="53"/>
  <c r="I44" i="53"/>
  <c r="I45" i="53" s="1"/>
  <c r="I46" i="53" s="1"/>
  <c r="M44" i="53"/>
  <c r="R44" i="53"/>
  <c r="V47" i="53"/>
  <c r="V46" i="53"/>
  <c r="V44" i="53"/>
  <c r="Z47" i="53"/>
  <c r="Z46" i="53"/>
  <c r="Z44" i="53"/>
  <c r="I55" i="53"/>
  <c r="M55" i="53"/>
  <c r="R66" i="53"/>
  <c r="R67" i="53" s="1"/>
  <c r="V69" i="53"/>
  <c r="V68" i="53"/>
  <c r="V66" i="53"/>
  <c r="Z69" i="53"/>
  <c r="Z68" i="53"/>
  <c r="Z66" i="53"/>
  <c r="G77" i="53"/>
  <c r="G78" i="53" s="1"/>
  <c r="K77" i="53"/>
  <c r="K78" i="53" s="1"/>
  <c r="P77" i="53"/>
  <c r="P78" i="53" s="1"/>
  <c r="T80" i="53"/>
  <c r="T79" i="53"/>
  <c r="T77" i="53"/>
  <c r="X80" i="53"/>
  <c r="X79" i="53"/>
  <c r="X77" i="53"/>
  <c r="X78" i="53"/>
  <c r="G88" i="53"/>
  <c r="G89" i="53" s="1"/>
  <c r="G90" i="53" s="1"/>
  <c r="K88" i="53"/>
  <c r="Y166" i="53"/>
  <c r="W33" i="56"/>
  <c r="W34" i="56"/>
  <c r="Y36" i="56"/>
  <c r="Y35" i="56"/>
  <c r="S77" i="56"/>
  <c r="S78" i="56" s="1"/>
  <c r="W77" i="56"/>
  <c r="W78" i="56"/>
  <c r="G77" i="56"/>
  <c r="G78" i="56" s="1"/>
  <c r="Y80" i="56"/>
  <c r="Y79" i="56"/>
  <c r="H99" i="56"/>
  <c r="H100" i="56" s="1"/>
  <c r="H101" i="56" s="1"/>
  <c r="Q99" i="56"/>
  <c r="Q100" i="56" s="1"/>
  <c r="U99" i="56"/>
  <c r="U100" i="56"/>
  <c r="Y99" i="56"/>
  <c r="Y100" i="56"/>
  <c r="Q77" i="49"/>
  <c r="U77" i="49"/>
  <c r="V78" i="49"/>
  <c r="Z78" i="49"/>
  <c r="L88" i="49"/>
  <c r="L89" i="49" s="1"/>
  <c r="W88" i="49"/>
  <c r="T89" i="49"/>
  <c r="X91" i="49"/>
  <c r="H99" i="49"/>
  <c r="H100" i="49" s="1"/>
  <c r="Y99" i="49"/>
  <c r="V100" i="49"/>
  <c r="Z102" i="49"/>
  <c r="V110" i="49"/>
  <c r="H121" i="49"/>
  <c r="Q121" i="49"/>
  <c r="Y121" i="49"/>
  <c r="I132" i="49"/>
  <c r="I133" i="49" s="1"/>
  <c r="I134" i="49" s="1"/>
  <c r="I135" i="49" s="1"/>
  <c r="M132" i="49"/>
  <c r="R132" i="49"/>
  <c r="R133" i="49" s="1"/>
  <c r="V132" i="49"/>
  <c r="V135" i="49"/>
  <c r="V134" i="49"/>
  <c r="Z132" i="49"/>
  <c r="Z135" i="49"/>
  <c r="Z134" i="49"/>
  <c r="X133" i="49"/>
  <c r="G154" i="49"/>
  <c r="G155" i="49" s="1"/>
  <c r="G156" i="49" s="1"/>
  <c r="K154" i="49"/>
  <c r="K155" i="49" s="1"/>
  <c r="P154" i="49"/>
  <c r="P155" i="49" s="1"/>
  <c r="T157" i="49"/>
  <c r="T156" i="49"/>
  <c r="T154" i="49"/>
  <c r="X157" i="49"/>
  <c r="X156" i="49"/>
  <c r="X154" i="49"/>
  <c r="X155" i="49"/>
  <c r="M143" i="53"/>
  <c r="M144" i="53" s="1"/>
  <c r="M145" i="53" s="1"/>
  <c r="M146" i="53" s="1"/>
  <c r="R143" i="53"/>
  <c r="V143" i="53"/>
  <c r="V145" i="53"/>
  <c r="V144" i="53"/>
  <c r="V146" i="53"/>
  <c r="Z143" i="53"/>
  <c r="Z146" i="53"/>
  <c r="Z145" i="53"/>
  <c r="H44" i="55"/>
  <c r="H45" i="55" s="1"/>
  <c r="L44" i="55"/>
  <c r="L45" i="55" s="1"/>
  <c r="Q44" i="55"/>
  <c r="Q45" i="55" s="1"/>
  <c r="U44" i="55"/>
  <c r="U45" i="55"/>
  <c r="Y44" i="55"/>
  <c r="Y45" i="55"/>
  <c r="H66" i="55"/>
  <c r="H67" i="55" s="1"/>
  <c r="H68" i="55" s="1"/>
  <c r="Q66" i="55"/>
  <c r="Q67" i="55" s="1"/>
  <c r="U66" i="55"/>
  <c r="U67" i="55"/>
  <c r="Y66" i="55"/>
  <c r="Y67" i="55"/>
  <c r="H88" i="55"/>
  <c r="Q88" i="55"/>
  <c r="Q89" i="55" s="1"/>
  <c r="U88" i="55"/>
  <c r="U89" i="55"/>
  <c r="Y88" i="55"/>
  <c r="Y89" i="55"/>
  <c r="H110" i="55"/>
  <c r="H111" i="55" s="1"/>
  <c r="L110" i="55"/>
  <c r="L111" i="55" s="1"/>
  <c r="Q110" i="55"/>
  <c r="Q111" i="55" s="1"/>
  <c r="U110" i="55"/>
  <c r="U111" i="55"/>
  <c r="Y110" i="55"/>
  <c r="Y111" i="55"/>
  <c r="H132" i="55"/>
  <c r="H133" i="55" s="1"/>
  <c r="L132" i="55"/>
  <c r="L133" i="55" s="1"/>
  <c r="Q132" i="55"/>
  <c r="Q133" i="55" s="1"/>
  <c r="U132" i="55"/>
  <c r="U133" i="55"/>
  <c r="Y132" i="55"/>
  <c r="Y133" i="55"/>
  <c r="H154" i="55"/>
  <c r="Q154" i="55"/>
  <c r="Q155" i="55" s="1"/>
  <c r="U154" i="55"/>
  <c r="U155" i="55"/>
  <c r="Y154" i="55"/>
  <c r="Y155" i="55"/>
  <c r="T167" i="49"/>
  <c r="X167" i="49"/>
  <c r="T168" i="49"/>
  <c r="X168" i="49"/>
  <c r="S23" i="53"/>
  <c r="T24" i="53"/>
  <c r="T178" i="53" s="1"/>
  <c r="X24" i="53"/>
  <c r="X178" i="53" s="1"/>
  <c r="T25" i="53"/>
  <c r="T179" i="53" s="1"/>
  <c r="X25" i="53"/>
  <c r="X179" i="53" s="1"/>
  <c r="V35" i="53"/>
  <c r="Z35" i="53"/>
  <c r="V36" i="53"/>
  <c r="Z36" i="53"/>
  <c r="T46" i="53"/>
  <c r="X46" i="53"/>
  <c r="T47" i="53"/>
  <c r="X47" i="53"/>
  <c r="V57" i="53"/>
  <c r="Z57" i="53"/>
  <c r="V58" i="53"/>
  <c r="Z58" i="53"/>
  <c r="T68" i="53"/>
  <c r="X68" i="53"/>
  <c r="T69" i="53"/>
  <c r="X69" i="53"/>
  <c r="V79" i="53"/>
  <c r="Z79" i="53"/>
  <c r="V80" i="53"/>
  <c r="Z80" i="53"/>
  <c r="T90" i="53"/>
  <c r="X90" i="53"/>
  <c r="T91" i="53"/>
  <c r="X91" i="53"/>
  <c r="L99" i="53"/>
  <c r="S99" i="53"/>
  <c r="S100" i="53" s="1"/>
  <c r="Z100" i="53"/>
  <c r="W101" i="53"/>
  <c r="V113" i="53"/>
  <c r="V112" i="53"/>
  <c r="Z113" i="53"/>
  <c r="Z112" i="53"/>
  <c r="I110" i="53"/>
  <c r="Z110" i="53"/>
  <c r="R111" i="53"/>
  <c r="W111" i="53"/>
  <c r="T112" i="53"/>
  <c r="T122" i="53"/>
  <c r="T124" i="53"/>
  <c r="T123" i="53"/>
  <c r="X122" i="53"/>
  <c r="X124" i="53"/>
  <c r="X123" i="53"/>
  <c r="T121" i="53"/>
  <c r="V122" i="53"/>
  <c r="X134" i="53"/>
  <c r="I165" i="53"/>
  <c r="I166" i="53" s="1"/>
  <c r="M165" i="53"/>
  <c r="M166" i="53" s="1"/>
  <c r="Z166" i="53"/>
  <c r="G169" i="53"/>
  <c r="P169" i="53"/>
  <c r="X169" i="53"/>
  <c r="T25" i="55"/>
  <c r="T179" i="55" s="1"/>
  <c r="G89" i="55"/>
  <c r="G90" i="55" s="1"/>
  <c r="G155" i="55"/>
  <c r="G156" i="55" s="1"/>
  <c r="M172" i="56"/>
  <c r="E48" i="45" s="1"/>
  <c r="AF48" i="45" s="1"/>
  <c r="Q173" i="56"/>
  <c r="G49" i="45" s="1"/>
  <c r="H33" i="56"/>
  <c r="U36" i="56"/>
  <c r="U35" i="56"/>
  <c r="W44" i="56"/>
  <c r="W45" i="56"/>
  <c r="Y47" i="56"/>
  <c r="Y46" i="56"/>
  <c r="U80" i="56"/>
  <c r="U79" i="56"/>
  <c r="H88" i="56"/>
  <c r="H89" i="56" s="1"/>
  <c r="Q88" i="56"/>
  <c r="Q89" i="56" s="1"/>
  <c r="W155" i="56"/>
  <c r="W154" i="56"/>
  <c r="G154" i="56"/>
  <c r="G155" i="56" s="1"/>
  <c r="T157" i="56"/>
  <c r="T156" i="56"/>
  <c r="Y156" i="56"/>
  <c r="Y157" i="56"/>
  <c r="H166" i="56"/>
  <c r="H167" i="56" s="1"/>
  <c r="M171" i="59"/>
  <c r="W15" i="45" s="1"/>
  <c r="K173" i="59"/>
  <c r="Q173" i="59"/>
  <c r="Y17" i="45" s="1"/>
  <c r="V173" i="59"/>
  <c r="V24" i="59"/>
  <c r="V178" i="59" s="1"/>
  <c r="R55" i="59"/>
  <c r="T166" i="49"/>
  <c r="X166" i="49"/>
  <c r="U167" i="49"/>
  <c r="Y167" i="49"/>
  <c r="U168" i="49"/>
  <c r="Y168" i="49"/>
  <c r="T23" i="53"/>
  <c r="T177" i="53" s="1"/>
  <c r="X23" i="53"/>
  <c r="X177" i="53" s="1"/>
  <c r="U24" i="53"/>
  <c r="U178" i="53" s="1"/>
  <c r="Y24" i="53"/>
  <c r="Y178" i="53" s="1"/>
  <c r="U25" i="53"/>
  <c r="U179" i="53" s="1"/>
  <c r="Y25" i="53"/>
  <c r="Y179" i="53" s="1"/>
  <c r="V34" i="53"/>
  <c r="Z34" i="53"/>
  <c r="G45" i="53"/>
  <c r="G46" i="53" s="1"/>
  <c r="T45" i="53"/>
  <c r="X45" i="53"/>
  <c r="V56" i="53"/>
  <c r="Z56" i="53"/>
  <c r="W57" i="53"/>
  <c r="W58" i="53"/>
  <c r="G67" i="53"/>
  <c r="G68" i="53" s="1"/>
  <c r="T67" i="53"/>
  <c r="X67" i="53"/>
  <c r="U68" i="53"/>
  <c r="Y68" i="53"/>
  <c r="U69" i="53"/>
  <c r="Y69" i="53"/>
  <c r="R78" i="53"/>
  <c r="R79" i="53" s="1"/>
  <c r="V78" i="53"/>
  <c r="Z78" i="53"/>
  <c r="W79" i="53"/>
  <c r="W80" i="53"/>
  <c r="T89" i="53"/>
  <c r="X89" i="53"/>
  <c r="U90" i="53"/>
  <c r="Y90" i="53"/>
  <c r="U91" i="53"/>
  <c r="Y91" i="53"/>
  <c r="M99" i="53"/>
  <c r="M100" i="53" s="1"/>
  <c r="M101" i="53" s="1"/>
  <c r="V100" i="53"/>
  <c r="Z102" i="53"/>
  <c r="S111" i="53"/>
  <c r="X111" i="53"/>
  <c r="W113" i="53"/>
  <c r="U124" i="53"/>
  <c r="U123" i="53"/>
  <c r="Y124" i="53"/>
  <c r="Y123" i="53"/>
  <c r="U121" i="53"/>
  <c r="Y122" i="53"/>
  <c r="V123" i="53"/>
  <c r="Z124" i="53"/>
  <c r="W135" i="53"/>
  <c r="W134" i="53"/>
  <c r="S132" i="53"/>
  <c r="T133" i="53"/>
  <c r="T135" i="53"/>
  <c r="Z167" i="53"/>
  <c r="V168" i="53"/>
  <c r="H22" i="55"/>
  <c r="H23" i="55" s="1"/>
  <c r="H171" i="55"/>
  <c r="L22" i="55"/>
  <c r="L171" i="55"/>
  <c r="D15" i="45" s="1"/>
  <c r="Q22" i="55"/>
  <c r="Q23" i="55" s="1"/>
  <c r="Q171" i="55"/>
  <c r="G15" i="45" s="1"/>
  <c r="U22" i="55"/>
  <c r="U176" i="55" s="1"/>
  <c r="U171" i="55"/>
  <c r="U23" i="55"/>
  <c r="U177" i="55" s="1"/>
  <c r="Y22" i="55"/>
  <c r="Y176" i="55" s="1"/>
  <c r="Y171" i="55"/>
  <c r="Y23" i="55"/>
  <c r="Y177" i="55" s="1"/>
  <c r="I172" i="55"/>
  <c r="M172" i="55"/>
  <c r="E16" i="45" s="1"/>
  <c r="AF16" i="45" s="1"/>
  <c r="H175" i="55"/>
  <c r="H33" i="55"/>
  <c r="H34" i="55" s="1"/>
  <c r="L33" i="55"/>
  <c r="L34" i="55" s="1"/>
  <c r="Q33" i="55"/>
  <c r="Q34" i="55" s="1"/>
  <c r="U33" i="55"/>
  <c r="U34" i="55"/>
  <c r="Y33" i="55"/>
  <c r="Y34" i="55"/>
  <c r="H55" i="55"/>
  <c r="H56" i="55" s="1"/>
  <c r="H57" i="55" s="1"/>
  <c r="L55" i="55"/>
  <c r="L56" i="55" s="1"/>
  <c r="L57" i="55" s="1"/>
  <c r="Q55" i="55"/>
  <c r="Q56" i="55" s="1"/>
  <c r="U55" i="55"/>
  <c r="U56" i="55"/>
  <c r="Y55" i="55"/>
  <c r="Y56" i="55"/>
  <c r="H77" i="55"/>
  <c r="H78" i="55" s="1"/>
  <c r="Q77" i="55"/>
  <c r="Q78" i="55" s="1"/>
  <c r="U77" i="55"/>
  <c r="U78" i="55"/>
  <c r="Y77" i="55"/>
  <c r="Y78" i="55"/>
  <c r="H99" i="55"/>
  <c r="H100" i="55" s="1"/>
  <c r="H101" i="55" s="1"/>
  <c r="L99" i="55"/>
  <c r="L100" i="55" s="1"/>
  <c r="L101" i="55" s="1"/>
  <c r="Q99" i="55"/>
  <c r="Q100" i="55" s="1"/>
  <c r="U99" i="55"/>
  <c r="U100" i="55"/>
  <c r="Y99" i="55"/>
  <c r="Y100" i="55"/>
  <c r="H121" i="55"/>
  <c r="H122" i="55" s="1"/>
  <c r="L121" i="55"/>
  <c r="L122" i="55" s="1"/>
  <c r="Q121" i="55"/>
  <c r="Q122" i="55" s="1"/>
  <c r="U121" i="55"/>
  <c r="U122" i="55"/>
  <c r="Y121" i="55"/>
  <c r="Y122" i="55"/>
  <c r="H143" i="55"/>
  <c r="H144" i="55" s="1"/>
  <c r="Q143" i="55"/>
  <c r="Q144" i="55" s="1"/>
  <c r="U143" i="55"/>
  <c r="U144" i="55"/>
  <c r="Y143" i="55"/>
  <c r="Y144" i="55"/>
  <c r="H165" i="55"/>
  <c r="H166" i="55" s="1"/>
  <c r="Q165" i="55"/>
  <c r="Q166" i="55" s="1"/>
  <c r="U165" i="55"/>
  <c r="U166" i="55"/>
  <c r="Y165" i="55"/>
  <c r="Y166" i="55"/>
  <c r="L173" i="56"/>
  <c r="D49" i="45" s="1"/>
  <c r="M174" i="56"/>
  <c r="E50" i="45" s="1"/>
  <c r="G45" i="56"/>
  <c r="H44" i="56"/>
  <c r="H45" i="56" s="1"/>
  <c r="L44" i="56"/>
  <c r="L45" i="56" s="1"/>
  <c r="U47" i="56"/>
  <c r="U46" i="56"/>
  <c r="S55" i="56"/>
  <c r="W55" i="56"/>
  <c r="W56" i="56"/>
  <c r="Y58" i="56"/>
  <c r="Y57" i="56"/>
  <c r="J132" i="56"/>
  <c r="G77" i="59"/>
  <c r="P77" i="59"/>
  <c r="P78" i="59" s="1"/>
  <c r="T78" i="59"/>
  <c r="T77" i="59"/>
  <c r="X78" i="59"/>
  <c r="X77" i="59"/>
  <c r="H173" i="59"/>
  <c r="M77" i="59"/>
  <c r="L66" i="60"/>
  <c r="L67" i="60" s="1"/>
  <c r="L68" i="60" s="1"/>
  <c r="H169" i="53"/>
  <c r="L169" i="53"/>
  <c r="M59" i="45" s="1"/>
  <c r="I170" i="53"/>
  <c r="M170" i="53"/>
  <c r="N60" i="45" s="1"/>
  <c r="J171" i="53"/>
  <c r="N171" i="53"/>
  <c r="O61" i="45" s="1"/>
  <c r="G172" i="53"/>
  <c r="K172" i="53"/>
  <c r="L62" i="45" s="1"/>
  <c r="H173" i="53"/>
  <c r="L173" i="53"/>
  <c r="M63" i="45" s="1"/>
  <c r="M174" i="53"/>
  <c r="N64" i="45" s="1"/>
  <c r="K22" i="53"/>
  <c r="T22" i="53"/>
  <c r="T176" i="53" s="1"/>
  <c r="U23" i="53"/>
  <c r="U177" i="53" s="1"/>
  <c r="Y23" i="53"/>
  <c r="Y177" i="53" s="1"/>
  <c r="Z101" i="53"/>
  <c r="V102" i="53"/>
  <c r="L110" i="53"/>
  <c r="W110" i="53"/>
  <c r="T111" i="53"/>
  <c r="X113" i="53"/>
  <c r="N121" i="53"/>
  <c r="H121" i="53"/>
  <c r="Q121" i="53"/>
  <c r="Q122" i="53" s="1"/>
  <c r="Z122" i="53"/>
  <c r="G132" i="53"/>
  <c r="K132" i="53"/>
  <c r="K133" i="53" s="1"/>
  <c r="H132" i="53"/>
  <c r="L132" i="53"/>
  <c r="W133" i="53"/>
  <c r="T134" i="53"/>
  <c r="U146" i="53"/>
  <c r="U145" i="53"/>
  <c r="Y146" i="53"/>
  <c r="Y145" i="53"/>
  <c r="U143" i="53"/>
  <c r="Y144" i="53"/>
  <c r="W157" i="53"/>
  <c r="W156" i="53"/>
  <c r="S154" i="53"/>
  <c r="S155" i="53" s="1"/>
  <c r="G166" i="53"/>
  <c r="G167" i="53" s="1"/>
  <c r="V166" i="53"/>
  <c r="I171" i="55"/>
  <c r="M171" i="55"/>
  <c r="E15" i="45" s="1"/>
  <c r="R171" i="55"/>
  <c r="H15" i="45" s="1"/>
  <c r="R23" i="55"/>
  <c r="V171" i="55"/>
  <c r="V23" i="55"/>
  <c r="V177" i="55" s="1"/>
  <c r="Z171" i="55"/>
  <c r="Z23" i="55"/>
  <c r="Z177" i="55" s="1"/>
  <c r="G173" i="55"/>
  <c r="K173" i="55"/>
  <c r="X25" i="55"/>
  <c r="X179" i="55" s="1"/>
  <c r="J33" i="55"/>
  <c r="G100" i="55"/>
  <c r="J121" i="55"/>
  <c r="J143" i="55"/>
  <c r="G144" i="55"/>
  <c r="G145" i="55" s="1"/>
  <c r="G146" i="55" s="1"/>
  <c r="J171" i="56"/>
  <c r="N171" i="56"/>
  <c r="F47" i="45" s="1"/>
  <c r="S171" i="56"/>
  <c r="I47" i="45" s="1"/>
  <c r="AJ47" i="45" s="1"/>
  <c r="W171" i="56"/>
  <c r="W22" i="56"/>
  <c r="W176" i="56" s="1"/>
  <c r="W23" i="56"/>
  <c r="W177" i="56" s="1"/>
  <c r="G172" i="56"/>
  <c r="K172" i="56"/>
  <c r="C48" i="45" s="1"/>
  <c r="AD48" i="45" s="1"/>
  <c r="H173" i="56"/>
  <c r="Y173" i="56"/>
  <c r="Y25" i="56"/>
  <c r="Y179" i="56" s="1"/>
  <c r="Y24" i="56"/>
  <c r="Y178" i="56" s="1"/>
  <c r="Q46" i="56"/>
  <c r="Q47" i="56" s="1"/>
  <c r="L55" i="56"/>
  <c r="L56" i="56" s="1"/>
  <c r="L57" i="56" s="1"/>
  <c r="I56" i="56"/>
  <c r="I57" i="56" s="1"/>
  <c r="U58" i="56"/>
  <c r="U57" i="56"/>
  <c r="W66" i="56"/>
  <c r="W67" i="56"/>
  <c r="Y69" i="56"/>
  <c r="Y68" i="56"/>
  <c r="U135" i="56"/>
  <c r="U134" i="56"/>
  <c r="H171" i="56"/>
  <c r="M55" i="59"/>
  <c r="V56" i="59"/>
  <c r="V55" i="59"/>
  <c r="G171" i="55"/>
  <c r="K171" i="55"/>
  <c r="C15" i="45" s="1"/>
  <c r="P171" i="55"/>
  <c r="T171" i="55"/>
  <c r="X171" i="55"/>
  <c r="R173" i="55"/>
  <c r="H17" i="45" s="1"/>
  <c r="AI17" i="45" s="1"/>
  <c r="V173" i="55"/>
  <c r="Z173" i="55"/>
  <c r="H22" i="56"/>
  <c r="L22" i="56"/>
  <c r="L23" i="56" s="1"/>
  <c r="I77" i="56"/>
  <c r="T77" i="56"/>
  <c r="R88" i="56"/>
  <c r="R89" i="56" s="1"/>
  <c r="V89" i="56"/>
  <c r="V88" i="56"/>
  <c r="G88" i="56"/>
  <c r="Z88" i="56"/>
  <c r="I99" i="56"/>
  <c r="M99" i="56"/>
  <c r="M100" i="56" s="1"/>
  <c r="V99" i="56"/>
  <c r="V100" i="56"/>
  <c r="Z99" i="56"/>
  <c r="Z100" i="56"/>
  <c r="T102" i="56"/>
  <c r="X102" i="56"/>
  <c r="X101" i="56"/>
  <c r="R99" i="56"/>
  <c r="I165" i="56"/>
  <c r="M165" i="56"/>
  <c r="R165" i="56"/>
  <c r="R166" i="56" s="1"/>
  <c r="V165" i="56"/>
  <c r="V166" i="56"/>
  <c r="Z165" i="56"/>
  <c r="Z166" i="56"/>
  <c r="X167" i="56"/>
  <c r="G165" i="56"/>
  <c r="K171" i="56"/>
  <c r="C47" i="45" s="1"/>
  <c r="H66" i="59"/>
  <c r="Q66" i="59"/>
  <c r="Q67" i="59" s="1"/>
  <c r="I66" i="59"/>
  <c r="S88" i="59"/>
  <c r="S89" i="59" s="1"/>
  <c r="W89" i="59"/>
  <c r="W88" i="59"/>
  <c r="G88" i="59"/>
  <c r="Q171" i="59"/>
  <c r="Y15" i="45" s="1"/>
  <c r="G44" i="60"/>
  <c r="G45" i="60" s="1"/>
  <c r="G46" i="60" s="1"/>
  <c r="K171" i="60"/>
  <c r="U47" i="45" s="1"/>
  <c r="P44" i="60"/>
  <c r="P45" i="60" s="1"/>
  <c r="P46" i="60" s="1"/>
  <c r="T45" i="60"/>
  <c r="T44" i="60"/>
  <c r="X45" i="60"/>
  <c r="M55" i="60"/>
  <c r="H165" i="60"/>
  <c r="Q165" i="60"/>
  <c r="Q166" i="60" s="1"/>
  <c r="U166" i="60"/>
  <c r="U165" i="60"/>
  <c r="Y165" i="60"/>
  <c r="Y166" i="60"/>
  <c r="V91" i="57"/>
  <c r="V90" i="57"/>
  <c r="V134" i="53"/>
  <c r="Z134" i="53"/>
  <c r="V135" i="53"/>
  <c r="Z135" i="53"/>
  <c r="T145" i="53"/>
  <c r="X145" i="53"/>
  <c r="T146" i="53"/>
  <c r="X146" i="53"/>
  <c r="V156" i="53"/>
  <c r="Z156" i="53"/>
  <c r="V157" i="53"/>
  <c r="Z157" i="53"/>
  <c r="T167" i="53"/>
  <c r="X167" i="53"/>
  <c r="T168" i="53"/>
  <c r="X168" i="53"/>
  <c r="V24" i="55"/>
  <c r="V178" i="55" s="1"/>
  <c r="Z24" i="55"/>
  <c r="Z178" i="55" s="1"/>
  <c r="V35" i="55"/>
  <c r="Z35" i="55"/>
  <c r="V46" i="55"/>
  <c r="Z46" i="55"/>
  <c r="R57" i="55"/>
  <c r="R58" i="55" s="1"/>
  <c r="V57" i="55"/>
  <c r="Z57" i="55"/>
  <c r="V68" i="55"/>
  <c r="Z68" i="55"/>
  <c r="V79" i="55"/>
  <c r="Z79" i="55"/>
  <c r="V90" i="55"/>
  <c r="Z90" i="55"/>
  <c r="V101" i="55"/>
  <c r="Z101" i="55"/>
  <c r="V112" i="55"/>
  <c r="Z112" i="55"/>
  <c r="V123" i="55"/>
  <c r="Z123" i="55"/>
  <c r="V134" i="55"/>
  <c r="Z134" i="55"/>
  <c r="V145" i="55"/>
  <c r="Z145" i="55"/>
  <c r="V156" i="55"/>
  <c r="Z156" i="55"/>
  <c r="V167" i="55"/>
  <c r="Z167" i="55"/>
  <c r="L171" i="56"/>
  <c r="D47" i="45" s="1"/>
  <c r="I172" i="56"/>
  <c r="R22" i="56"/>
  <c r="R23" i="56" s="1"/>
  <c r="V22" i="56"/>
  <c r="V176" i="56" s="1"/>
  <c r="Z22" i="56"/>
  <c r="Z176" i="56" s="1"/>
  <c r="T24" i="56"/>
  <c r="T178" i="56" s="1"/>
  <c r="X24" i="56"/>
  <c r="X178" i="56" s="1"/>
  <c r="T25" i="56"/>
  <c r="T179" i="56" s="1"/>
  <c r="X25" i="56"/>
  <c r="X179" i="56" s="1"/>
  <c r="T35" i="56"/>
  <c r="X35" i="56"/>
  <c r="X46" i="56"/>
  <c r="T57" i="56"/>
  <c r="X57" i="56"/>
  <c r="T68" i="56"/>
  <c r="X68" i="56"/>
  <c r="H77" i="56"/>
  <c r="L77" i="56"/>
  <c r="L78" i="56" s="1"/>
  <c r="V77" i="56"/>
  <c r="Z79" i="56"/>
  <c r="J88" i="56"/>
  <c r="I88" i="56"/>
  <c r="W111" i="56"/>
  <c r="W110" i="56"/>
  <c r="T113" i="56"/>
  <c r="T112" i="56"/>
  <c r="U112" i="56"/>
  <c r="L121" i="56"/>
  <c r="M154" i="59"/>
  <c r="L88" i="60"/>
  <c r="J55" i="57"/>
  <c r="G121" i="57"/>
  <c r="G122" i="57" s="1"/>
  <c r="P121" i="57"/>
  <c r="P122" i="57" s="1"/>
  <c r="T121" i="57"/>
  <c r="T122" i="57"/>
  <c r="X122" i="57"/>
  <c r="X121" i="57"/>
  <c r="H121" i="57"/>
  <c r="U124" i="57"/>
  <c r="U123" i="57"/>
  <c r="Z124" i="57"/>
  <c r="Z123" i="57"/>
  <c r="V134" i="57"/>
  <c r="V135" i="57"/>
  <c r="I171" i="56"/>
  <c r="M171" i="56"/>
  <c r="E47" i="45" s="1"/>
  <c r="J172" i="56"/>
  <c r="N172" i="56"/>
  <c r="F48" i="45" s="1"/>
  <c r="AG48" i="45" s="1"/>
  <c r="G173" i="56"/>
  <c r="K173" i="56"/>
  <c r="C49" i="45" s="1"/>
  <c r="P173" i="56"/>
  <c r="I175" i="56"/>
  <c r="T23" i="56"/>
  <c r="T177" i="56" s="1"/>
  <c r="X23" i="56"/>
  <c r="X177" i="56" s="1"/>
  <c r="R77" i="56"/>
  <c r="R78" i="56" s="1"/>
  <c r="V79" i="56"/>
  <c r="U91" i="56"/>
  <c r="U90" i="56"/>
  <c r="M88" i="56"/>
  <c r="I121" i="56"/>
  <c r="I122" i="56" s="1"/>
  <c r="M121" i="56"/>
  <c r="R121" i="56"/>
  <c r="R122" i="56" s="1"/>
  <c r="V121" i="56"/>
  <c r="V122" i="56"/>
  <c r="Z121" i="56"/>
  <c r="Z122" i="56"/>
  <c r="X124" i="56"/>
  <c r="X123" i="56"/>
  <c r="G121" i="56"/>
  <c r="G122" i="56" s="1"/>
  <c r="W133" i="56"/>
  <c r="W132" i="56"/>
  <c r="T135" i="56"/>
  <c r="T134" i="56"/>
  <c r="L143" i="56"/>
  <c r="H171" i="59"/>
  <c r="H22" i="59"/>
  <c r="L171" i="59"/>
  <c r="V15" i="45" s="1"/>
  <c r="U23" i="59"/>
  <c r="U177" i="59" s="1"/>
  <c r="U171" i="59"/>
  <c r="Y171" i="59"/>
  <c r="Y22" i="59"/>
  <c r="Y176" i="59" s="1"/>
  <c r="U24" i="59"/>
  <c r="U178" i="59" s="1"/>
  <c r="U173" i="59"/>
  <c r="Z173" i="59"/>
  <c r="Z24" i="59"/>
  <c r="Z178" i="59" s="1"/>
  <c r="H175" i="59"/>
  <c r="I44" i="59"/>
  <c r="I171" i="59"/>
  <c r="R44" i="59"/>
  <c r="R45" i="59" s="1"/>
  <c r="Z45" i="59"/>
  <c r="Z44" i="59"/>
  <c r="H55" i="59"/>
  <c r="Q55" i="59"/>
  <c r="Y56" i="59"/>
  <c r="Y55" i="59"/>
  <c r="L55" i="59"/>
  <c r="U66" i="59"/>
  <c r="L173" i="59"/>
  <c r="V17" i="45" s="1"/>
  <c r="I171" i="60"/>
  <c r="I22" i="60"/>
  <c r="M171" i="60"/>
  <c r="W47" i="45" s="1"/>
  <c r="R22" i="60"/>
  <c r="R23" i="60" s="1"/>
  <c r="R171" i="60"/>
  <c r="Z47" i="45" s="1"/>
  <c r="V23" i="60"/>
  <c r="V177" i="60" s="1"/>
  <c r="V171" i="60"/>
  <c r="Z171" i="60"/>
  <c r="Z23" i="60"/>
  <c r="Z177" i="60" s="1"/>
  <c r="Z22" i="60"/>
  <c r="Z176" i="60" s="1"/>
  <c r="P174" i="60"/>
  <c r="I33" i="60"/>
  <c r="R33" i="60"/>
  <c r="R34" i="60" s="1"/>
  <c r="V33" i="60"/>
  <c r="V34" i="60"/>
  <c r="Z34" i="60"/>
  <c r="Z33" i="60"/>
  <c r="P99" i="60"/>
  <c r="P100" i="60" s="1"/>
  <c r="P101" i="60" s="1"/>
  <c r="T100" i="60"/>
  <c r="T99" i="60"/>
  <c r="X99" i="60"/>
  <c r="X100" i="60"/>
  <c r="M77" i="58"/>
  <c r="N99" i="59"/>
  <c r="S99" i="59"/>
  <c r="Z111" i="59"/>
  <c r="Q154" i="59"/>
  <c r="Q155" i="59" s="1"/>
  <c r="U154" i="59"/>
  <c r="Y44" i="60"/>
  <c r="Q45" i="60"/>
  <c r="Q46" i="60" s="1"/>
  <c r="G56" i="60"/>
  <c r="G57" i="60" s="1"/>
  <c r="J66" i="60"/>
  <c r="T89" i="60"/>
  <c r="T88" i="60"/>
  <c r="H88" i="60"/>
  <c r="X88" i="60"/>
  <c r="P173" i="60"/>
  <c r="P33" i="57"/>
  <c r="P34" i="57" s="1"/>
  <c r="T33" i="57"/>
  <c r="T34" i="57"/>
  <c r="X33" i="57"/>
  <c r="X34" i="57"/>
  <c r="Z36" i="57"/>
  <c r="Z35" i="57"/>
  <c r="I132" i="57"/>
  <c r="I133" i="57" s="1"/>
  <c r="I134" i="57" s="1"/>
  <c r="I135" i="57" s="1"/>
  <c r="H110" i="58"/>
  <c r="L110" i="58"/>
  <c r="Q110" i="58"/>
  <c r="Q111" i="58" s="1"/>
  <c r="U111" i="58"/>
  <c r="U110" i="58"/>
  <c r="Y111" i="58"/>
  <c r="Y110" i="58"/>
  <c r="I110" i="58"/>
  <c r="G99" i="56"/>
  <c r="G100" i="56" s="1"/>
  <c r="G101" i="56" s="1"/>
  <c r="S99" i="56"/>
  <c r="S100" i="56" s="1"/>
  <c r="H110" i="56"/>
  <c r="H111" i="56" s="1"/>
  <c r="T124" i="56"/>
  <c r="T123" i="56"/>
  <c r="S121" i="56"/>
  <c r="S122" i="56" s="1"/>
  <c r="H132" i="56"/>
  <c r="H133" i="56" s="1"/>
  <c r="L132" i="56"/>
  <c r="L133" i="56" s="1"/>
  <c r="T146" i="56"/>
  <c r="T145" i="56"/>
  <c r="H154" i="56"/>
  <c r="L154" i="56"/>
  <c r="L155" i="56" s="1"/>
  <c r="T168" i="56"/>
  <c r="T167" i="56"/>
  <c r="P33" i="59"/>
  <c r="P34" i="59" s="1"/>
  <c r="X33" i="59"/>
  <c r="J55" i="59"/>
  <c r="G67" i="59"/>
  <c r="G68" i="59" s="1"/>
  <c r="L77" i="59"/>
  <c r="U78" i="59"/>
  <c r="H88" i="59"/>
  <c r="G100" i="59"/>
  <c r="K99" i="59"/>
  <c r="W99" i="59"/>
  <c r="R110" i="59"/>
  <c r="V121" i="59"/>
  <c r="M122" i="59"/>
  <c r="M123" i="59" s="1"/>
  <c r="Y133" i="59"/>
  <c r="Y154" i="59"/>
  <c r="P165" i="59"/>
  <c r="P166" i="59" s="1"/>
  <c r="T165" i="59"/>
  <c r="J171" i="59"/>
  <c r="Y173" i="59"/>
  <c r="H55" i="60"/>
  <c r="L55" i="60"/>
  <c r="T55" i="60"/>
  <c r="G66" i="60"/>
  <c r="S66" i="60"/>
  <c r="G77" i="60"/>
  <c r="P88" i="60"/>
  <c r="P89" i="60" s="1"/>
  <c r="S99" i="60"/>
  <c r="G111" i="60"/>
  <c r="H144" i="60"/>
  <c r="H145" i="60" s="1"/>
  <c r="I154" i="60"/>
  <c r="R154" i="60"/>
  <c r="R155" i="60" s="1"/>
  <c r="Z155" i="60"/>
  <c r="Z154" i="60"/>
  <c r="V154" i="60"/>
  <c r="Z173" i="60"/>
  <c r="V36" i="57"/>
  <c r="V35" i="57"/>
  <c r="P44" i="57"/>
  <c r="P45" i="57" s="1"/>
  <c r="P46" i="57" s="1"/>
  <c r="P47" i="57" s="1"/>
  <c r="T44" i="57"/>
  <c r="T45" i="57"/>
  <c r="X44" i="57"/>
  <c r="X45" i="57"/>
  <c r="R46" i="57"/>
  <c r="R47" i="57" s="1"/>
  <c r="V47" i="57"/>
  <c r="V46" i="57"/>
  <c r="Z47" i="57"/>
  <c r="Z46" i="57"/>
  <c r="U55" i="57"/>
  <c r="G110" i="57"/>
  <c r="G111" i="57" s="1"/>
  <c r="P110" i="57"/>
  <c r="P111" i="57" s="1"/>
  <c r="P112" i="57" s="1"/>
  <c r="T110" i="57"/>
  <c r="T111" i="57"/>
  <c r="H110" i="57"/>
  <c r="H111" i="57" s="1"/>
  <c r="Z113" i="57"/>
  <c r="Z112" i="57"/>
  <c r="U112" i="57"/>
  <c r="K143" i="57"/>
  <c r="K144" i="57" s="1"/>
  <c r="K145" i="57" s="1"/>
  <c r="Y89" i="56"/>
  <c r="M110" i="56"/>
  <c r="R110" i="56"/>
  <c r="R111" i="56" s="1"/>
  <c r="V110" i="56"/>
  <c r="V111" i="56"/>
  <c r="Z110" i="56"/>
  <c r="Z111" i="56"/>
  <c r="X113" i="56"/>
  <c r="X112" i="56"/>
  <c r="I132" i="56"/>
  <c r="I133" i="56" s="1"/>
  <c r="I134" i="56" s="1"/>
  <c r="I135" i="56" s="1"/>
  <c r="M132" i="56"/>
  <c r="R132" i="56"/>
  <c r="R133" i="56" s="1"/>
  <c r="V132" i="56"/>
  <c r="V133" i="56"/>
  <c r="Z132" i="56"/>
  <c r="Z133" i="56"/>
  <c r="X135" i="56"/>
  <c r="X134" i="56"/>
  <c r="R154" i="56"/>
  <c r="R155" i="56" s="1"/>
  <c r="V154" i="56"/>
  <c r="V155" i="56"/>
  <c r="Z154" i="56"/>
  <c r="Z155" i="56"/>
  <c r="X157" i="56"/>
  <c r="X156" i="56"/>
  <c r="G171" i="59"/>
  <c r="K171" i="59"/>
  <c r="U15" i="45" s="1"/>
  <c r="P171" i="59"/>
  <c r="T171" i="59"/>
  <c r="T23" i="59"/>
  <c r="T177" i="59" s="1"/>
  <c r="X171" i="59"/>
  <c r="X23" i="59"/>
  <c r="X177" i="59" s="1"/>
  <c r="G175" i="59"/>
  <c r="K175" i="59"/>
  <c r="U19" i="45" s="1"/>
  <c r="P175" i="59"/>
  <c r="V110" i="59"/>
  <c r="J121" i="59"/>
  <c r="M143" i="59"/>
  <c r="R143" i="59"/>
  <c r="R144" i="59" s="1"/>
  <c r="V143" i="59"/>
  <c r="H154" i="59"/>
  <c r="U166" i="59"/>
  <c r="N171" i="59"/>
  <c r="X15" i="45" s="1"/>
  <c r="G173" i="59"/>
  <c r="H171" i="60"/>
  <c r="H22" i="60"/>
  <c r="L171" i="60"/>
  <c r="V47" i="45" s="1"/>
  <c r="L22" i="60"/>
  <c r="Q171" i="60"/>
  <c r="Y47" i="45" s="1"/>
  <c r="U171" i="60"/>
  <c r="U23" i="60"/>
  <c r="U177" i="60" s="1"/>
  <c r="Y171" i="60"/>
  <c r="Y23" i="60"/>
  <c r="Y177" i="60" s="1"/>
  <c r="Y22" i="60"/>
  <c r="Y176" i="60" s="1"/>
  <c r="R173" i="60"/>
  <c r="Z49" i="45" s="1"/>
  <c r="V24" i="60"/>
  <c r="V178" i="60" s="1"/>
  <c r="V173" i="60"/>
  <c r="G175" i="60"/>
  <c r="U22" i="60"/>
  <c r="U176" i="60" s="1"/>
  <c r="L33" i="60"/>
  <c r="U33" i="60"/>
  <c r="H44" i="60"/>
  <c r="X55" i="60"/>
  <c r="W66" i="60"/>
  <c r="N99" i="60"/>
  <c r="W100" i="60"/>
  <c r="W99" i="60"/>
  <c r="Y132" i="60"/>
  <c r="Y133" i="60"/>
  <c r="L143" i="60"/>
  <c r="W154" i="60"/>
  <c r="I33" i="57"/>
  <c r="I34" i="57" s="1"/>
  <c r="G34" i="57"/>
  <c r="G35" i="57" s="1"/>
  <c r="H44" i="57"/>
  <c r="H45" i="57" s="1"/>
  <c r="L44" i="57"/>
  <c r="Q44" i="57"/>
  <c r="Y45" i="57"/>
  <c r="Y44" i="57"/>
  <c r="H55" i="57"/>
  <c r="L55" i="57"/>
  <c r="L56" i="57" s="1"/>
  <c r="L57" i="57" s="1"/>
  <c r="Q55" i="57"/>
  <c r="Q56" i="57" s="1"/>
  <c r="Y55" i="57"/>
  <c r="Y56" i="57"/>
  <c r="I99" i="57"/>
  <c r="M99" i="57"/>
  <c r="M100" i="57" s="1"/>
  <c r="M101" i="57" s="1"/>
  <c r="M102" i="57" s="1"/>
  <c r="R99" i="57"/>
  <c r="R100" i="57" s="1"/>
  <c r="V99" i="57"/>
  <c r="V100" i="57"/>
  <c r="Z99" i="57"/>
  <c r="Z100" i="57"/>
  <c r="X101" i="57"/>
  <c r="G99" i="57"/>
  <c r="G100" i="57" s="1"/>
  <c r="S154" i="57"/>
  <c r="W154" i="57"/>
  <c r="W155" i="57"/>
  <c r="H155" i="57"/>
  <c r="H156" i="57" s="1"/>
  <c r="H157" i="57" s="1"/>
  <c r="Y157" i="57"/>
  <c r="Y156" i="57"/>
  <c r="L171" i="57"/>
  <c r="M15" i="45" s="1"/>
  <c r="M22" i="59"/>
  <c r="R22" i="59"/>
  <c r="W23" i="59"/>
  <c r="W177" i="59" s="1"/>
  <c r="R34" i="59"/>
  <c r="V34" i="59"/>
  <c r="Z34" i="59"/>
  <c r="U45" i="59"/>
  <c r="Y45" i="59"/>
  <c r="T56" i="59"/>
  <c r="X56" i="59"/>
  <c r="H99" i="59"/>
  <c r="Z99" i="59"/>
  <c r="G110" i="59"/>
  <c r="Y110" i="59"/>
  <c r="G121" i="59"/>
  <c r="X121" i="59"/>
  <c r="G134" i="59"/>
  <c r="W171" i="59"/>
  <c r="J171" i="60"/>
  <c r="N171" i="60"/>
  <c r="X47" i="45" s="1"/>
  <c r="G173" i="60"/>
  <c r="K173" i="60"/>
  <c r="U49" i="45" s="1"/>
  <c r="P175" i="60"/>
  <c r="W22" i="60"/>
  <c r="W176" i="60" s="1"/>
  <c r="I44" i="60"/>
  <c r="M44" i="60"/>
  <c r="W44" i="60"/>
  <c r="V55" i="60"/>
  <c r="U66" i="60"/>
  <c r="I77" i="60"/>
  <c r="R77" i="60"/>
  <c r="R78" i="60" s="1"/>
  <c r="Z77" i="60"/>
  <c r="H99" i="60"/>
  <c r="L110" i="60"/>
  <c r="H122" i="60"/>
  <c r="H123" i="60" s="1"/>
  <c r="Z121" i="60"/>
  <c r="X132" i="60"/>
  <c r="G143" i="60"/>
  <c r="P143" i="60"/>
  <c r="P144" i="60" s="1"/>
  <c r="G154" i="60"/>
  <c r="I165" i="60"/>
  <c r="G171" i="57"/>
  <c r="K171" i="57"/>
  <c r="L15" i="45" s="1"/>
  <c r="P171" i="57"/>
  <c r="P22" i="57"/>
  <c r="P23" i="57" s="1"/>
  <c r="T171" i="57"/>
  <c r="T22" i="57"/>
  <c r="T176" i="57" s="1"/>
  <c r="T23" i="57"/>
  <c r="T177" i="57" s="1"/>
  <c r="X171" i="57"/>
  <c r="X22" i="57"/>
  <c r="X176" i="57" s="1"/>
  <c r="H172" i="57"/>
  <c r="L172" i="57"/>
  <c r="M16" i="45" s="1"/>
  <c r="I173" i="57"/>
  <c r="R173" i="57"/>
  <c r="Q17" i="45" s="1"/>
  <c r="V25" i="57"/>
  <c r="V179" i="57" s="1"/>
  <c r="V24" i="57"/>
  <c r="V178" i="57" s="1"/>
  <c r="Z173" i="57"/>
  <c r="Z25" i="57"/>
  <c r="Z179" i="57" s="1"/>
  <c r="Z24" i="57"/>
  <c r="Z178" i="57" s="1"/>
  <c r="G175" i="57"/>
  <c r="U22" i="57"/>
  <c r="U176" i="57" s="1"/>
  <c r="H33" i="57"/>
  <c r="H34" i="57" s="1"/>
  <c r="Y34" i="57"/>
  <c r="Y33" i="57"/>
  <c r="M44" i="57"/>
  <c r="M45" i="57" s="1"/>
  <c r="G46" i="57"/>
  <c r="G47" i="57" s="1"/>
  <c r="Z57" i="57"/>
  <c r="G66" i="57"/>
  <c r="G67" i="57" s="1"/>
  <c r="G68" i="57" s="1"/>
  <c r="P66" i="57"/>
  <c r="P67" i="57" s="1"/>
  <c r="T66" i="57"/>
  <c r="T67" i="57"/>
  <c r="U68" i="57"/>
  <c r="P77" i="57"/>
  <c r="P78" i="57" s="1"/>
  <c r="X78" i="57"/>
  <c r="X77" i="57"/>
  <c r="H77" i="57"/>
  <c r="H78" i="57" s="1"/>
  <c r="Z80" i="57"/>
  <c r="Z79" i="57"/>
  <c r="M88" i="57"/>
  <c r="R88" i="57"/>
  <c r="R89" i="57" s="1"/>
  <c r="V88" i="57"/>
  <c r="V89" i="57"/>
  <c r="X91" i="57"/>
  <c r="X90" i="57"/>
  <c r="G88" i="57"/>
  <c r="G89" i="57" s="1"/>
  <c r="G90" i="57" s="1"/>
  <c r="G91" i="57" s="1"/>
  <c r="Z89" i="57"/>
  <c r="W143" i="57"/>
  <c r="W144" i="57"/>
  <c r="Y146" i="57"/>
  <c r="Y145" i="57"/>
  <c r="N165" i="57"/>
  <c r="S165" i="57"/>
  <c r="W165" i="57"/>
  <c r="W166" i="57"/>
  <c r="Y168" i="57"/>
  <c r="Y167" i="57"/>
  <c r="U171" i="57"/>
  <c r="N77" i="59"/>
  <c r="I100" i="59"/>
  <c r="I101" i="59" s="1"/>
  <c r="V99" i="59"/>
  <c r="U110" i="59"/>
  <c r="G143" i="59"/>
  <c r="K22" i="60"/>
  <c r="K175" i="60"/>
  <c r="U51" i="45" s="1"/>
  <c r="G33" i="60"/>
  <c r="X33" i="60"/>
  <c r="M88" i="60"/>
  <c r="M99" i="60"/>
  <c r="I111" i="60"/>
  <c r="I112" i="60" s="1"/>
  <c r="V110" i="60"/>
  <c r="L154" i="60"/>
  <c r="L155" i="60" s="1"/>
  <c r="L156" i="60" s="1"/>
  <c r="H22" i="57"/>
  <c r="L22" i="57"/>
  <c r="L23" i="57" s="1"/>
  <c r="Q23" i="57"/>
  <c r="Q24" i="57" s="1"/>
  <c r="Q171" i="57"/>
  <c r="P15" i="45" s="1"/>
  <c r="Y171" i="57"/>
  <c r="Y23" i="57"/>
  <c r="Y177" i="57" s="1"/>
  <c r="Y22" i="57"/>
  <c r="Y176" i="57" s="1"/>
  <c r="I172" i="57"/>
  <c r="M172" i="57"/>
  <c r="N16" i="45" s="1"/>
  <c r="H175" i="57"/>
  <c r="M33" i="57"/>
  <c r="T55" i="57"/>
  <c r="T56" i="57"/>
  <c r="V57" i="57"/>
  <c r="V58" i="57"/>
  <c r="X56" i="57"/>
  <c r="L99" i="57"/>
  <c r="L132" i="57"/>
  <c r="M154" i="57"/>
  <c r="M155" i="57" s="1"/>
  <c r="M156" i="57" s="1"/>
  <c r="R173" i="58"/>
  <c r="Q49" i="45" s="1"/>
  <c r="M174" i="58"/>
  <c r="N50" i="45" s="1"/>
  <c r="H173" i="60"/>
  <c r="L173" i="60"/>
  <c r="V49" i="45" s="1"/>
  <c r="M174" i="60"/>
  <c r="W50" i="45" s="1"/>
  <c r="P22" i="60"/>
  <c r="T22" i="60"/>
  <c r="T176" i="60" s="1"/>
  <c r="T78" i="60"/>
  <c r="X78" i="60"/>
  <c r="W89" i="60"/>
  <c r="R100" i="60"/>
  <c r="V100" i="60"/>
  <c r="Z100" i="60"/>
  <c r="H111" i="60"/>
  <c r="H112" i="60" s="1"/>
  <c r="Q111" i="60"/>
  <c r="Q112" i="60" s="1"/>
  <c r="U111" i="60"/>
  <c r="Y111" i="60"/>
  <c r="G122" i="60"/>
  <c r="G123" i="60" s="1"/>
  <c r="X154" i="60"/>
  <c r="H155" i="60"/>
  <c r="H156" i="60" s="1"/>
  <c r="G165" i="60"/>
  <c r="I171" i="57"/>
  <c r="J172" i="57"/>
  <c r="N172" i="57"/>
  <c r="O16" i="45" s="1"/>
  <c r="G173" i="57"/>
  <c r="P173" i="57"/>
  <c r="P175" i="57"/>
  <c r="R22" i="57"/>
  <c r="R23" i="57" s="1"/>
  <c r="Z23" i="57"/>
  <c r="Z177" i="57" s="1"/>
  <c r="X25" i="57"/>
  <c r="X179" i="57" s="1"/>
  <c r="X36" i="57"/>
  <c r="X47" i="57"/>
  <c r="I55" i="57"/>
  <c r="V55" i="57"/>
  <c r="V56" i="57"/>
  <c r="T58" i="57"/>
  <c r="T57" i="57"/>
  <c r="X58" i="57"/>
  <c r="X57" i="57"/>
  <c r="R56" i="57"/>
  <c r="Z67" i="57"/>
  <c r="I77" i="57"/>
  <c r="I78" i="57" s="1"/>
  <c r="V77" i="57"/>
  <c r="V78" i="57"/>
  <c r="X80" i="57"/>
  <c r="X79" i="57"/>
  <c r="X88" i="57"/>
  <c r="Z90" i="57"/>
  <c r="U101" i="57"/>
  <c r="V102" i="57"/>
  <c r="Z111" i="57"/>
  <c r="I121" i="57"/>
  <c r="I122" i="57" s="1"/>
  <c r="V121" i="57"/>
  <c r="V122" i="57"/>
  <c r="X124" i="57"/>
  <c r="X123" i="57"/>
  <c r="T132" i="57"/>
  <c r="G143" i="57"/>
  <c r="G144" i="57" s="1"/>
  <c r="P143" i="57"/>
  <c r="P144" i="57" s="1"/>
  <c r="P145" i="57" s="1"/>
  <c r="P146" i="57" s="1"/>
  <c r="X144" i="57"/>
  <c r="X143" i="57"/>
  <c r="U146" i="57"/>
  <c r="U145" i="57"/>
  <c r="L143" i="57"/>
  <c r="L154" i="57"/>
  <c r="L155" i="57" s="1"/>
  <c r="U157" i="57"/>
  <c r="M171" i="57"/>
  <c r="N15" i="45" s="1"/>
  <c r="G77" i="58"/>
  <c r="G78" i="58" s="1"/>
  <c r="P77" i="58"/>
  <c r="P78" i="58" s="1"/>
  <c r="T77" i="58"/>
  <c r="T78" i="58"/>
  <c r="X77" i="58"/>
  <c r="X78" i="58"/>
  <c r="I77" i="58"/>
  <c r="Z80" i="58"/>
  <c r="Z79" i="58"/>
  <c r="K172" i="57"/>
  <c r="L16" i="45" s="1"/>
  <c r="V23" i="57"/>
  <c r="V177" i="57" s="1"/>
  <c r="X24" i="57"/>
  <c r="X178" i="57" s="1"/>
  <c r="T25" i="57"/>
  <c r="T179" i="57" s="1"/>
  <c r="Z56" i="57"/>
  <c r="I66" i="57"/>
  <c r="I67" i="57" s="1"/>
  <c r="I68" i="57" s="1"/>
  <c r="V66" i="57"/>
  <c r="V67" i="57"/>
  <c r="X69" i="57"/>
  <c r="X68" i="57"/>
  <c r="U90" i="57"/>
  <c r="T100" i="57"/>
  <c r="I110" i="57"/>
  <c r="V110" i="57"/>
  <c r="V111" i="57"/>
  <c r="X113" i="57"/>
  <c r="X112" i="57"/>
  <c r="U135" i="57"/>
  <c r="U134" i="57"/>
  <c r="M33" i="58"/>
  <c r="M34" i="58" s="1"/>
  <c r="V36" i="58"/>
  <c r="V35" i="58"/>
  <c r="P66" i="58"/>
  <c r="P67" i="58" s="1"/>
  <c r="T66" i="58"/>
  <c r="T67" i="58"/>
  <c r="X66" i="58"/>
  <c r="X67" i="58"/>
  <c r="Z69" i="58"/>
  <c r="Z68" i="58"/>
  <c r="J171" i="57"/>
  <c r="N171" i="57"/>
  <c r="O15" i="45" s="1"/>
  <c r="G172" i="57"/>
  <c r="L173" i="57"/>
  <c r="M17" i="45" s="1"/>
  <c r="M174" i="57"/>
  <c r="N18" i="45" s="1"/>
  <c r="T69" i="57"/>
  <c r="T68" i="57"/>
  <c r="T80" i="57"/>
  <c r="T79" i="57"/>
  <c r="T90" i="57"/>
  <c r="T102" i="57"/>
  <c r="T101" i="57"/>
  <c r="T113" i="57"/>
  <c r="T112" i="57"/>
  <c r="T124" i="57"/>
  <c r="T123" i="57"/>
  <c r="W132" i="57"/>
  <c r="W133" i="57"/>
  <c r="Y135" i="57"/>
  <c r="Y134" i="57"/>
  <c r="I143" i="57"/>
  <c r="I144" i="57" s="1"/>
  <c r="U167" i="57"/>
  <c r="T165" i="57"/>
  <c r="J171" i="58"/>
  <c r="N171" i="58"/>
  <c r="O47" i="45" s="1"/>
  <c r="S171" i="58"/>
  <c r="R47" i="45" s="1"/>
  <c r="S22" i="58"/>
  <c r="W171" i="58"/>
  <c r="W22" i="58"/>
  <c r="W176" i="58" s="1"/>
  <c r="W23" i="58"/>
  <c r="W177" i="58" s="1"/>
  <c r="G172" i="58"/>
  <c r="K172" i="58"/>
  <c r="L48" i="45" s="1"/>
  <c r="H173" i="58"/>
  <c r="Y173" i="58"/>
  <c r="Y25" i="58"/>
  <c r="Y179" i="58" s="1"/>
  <c r="Y24" i="58"/>
  <c r="Y178" i="58" s="1"/>
  <c r="K175" i="58"/>
  <c r="L51" i="45" s="1"/>
  <c r="H22" i="58"/>
  <c r="H23" i="58" s="1"/>
  <c r="V47" i="58"/>
  <c r="V46" i="58"/>
  <c r="V69" i="58"/>
  <c r="V68" i="58"/>
  <c r="T134" i="57"/>
  <c r="X134" i="57"/>
  <c r="T145" i="57"/>
  <c r="T156" i="57"/>
  <c r="X156" i="57"/>
  <c r="T167" i="57"/>
  <c r="G171" i="58"/>
  <c r="G23" i="58"/>
  <c r="G24" i="58" s="1"/>
  <c r="K171" i="58"/>
  <c r="L47" i="45" s="1"/>
  <c r="P171" i="58"/>
  <c r="T171" i="58"/>
  <c r="T23" i="58"/>
  <c r="T177" i="58" s="1"/>
  <c r="X171" i="58"/>
  <c r="X23" i="58"/>
  <c r="X177" i="58" s="1"/>
  <c r="H172" i="58"/>
  <c r="L172" i="58"/>
  <c r="M48" i="45" s="1"/>
  <c r="I173" i="58"/>
  <c r="U173" i="58"/>
  <c r="U25" i="58"/>
  <c r="U179" i="58" s="1"/>
  <c r="U24" i="58"/>
  <c r="U178" i="58" s="1"/>
  <c r="T22" i="58"/>
  <c r="T176" i="58" s="1"/>
  <c r="V24" i="58"/>
  <c r="V178" i="58" s="1"/>
  <c r="J33" i="58"/>
  <c r="S33" i="58"/>
  <c r="W33" i="58"/>
  <c r="W34" i="58"/>
  <c r="Y36" i="58"/>
  <c r="Y35" i="58"/>
  <c r="H33" i="58"/>
  <c r="H34" i="58" s="1"/>
  <c r="H35" i="58" s="1"/>
  <c r="Z35" i="58"/>
  <c r="H44" i="58"/>
  <c r="H45" i="58" s="1"/>
  <c r="T55" i="58"/>
  <c r="T56" i="58"/>
  <c r="V58" i="58"/>
  <c r="V57" i="58"/>
  <c r="Z58" i="58"/>
  <c r="Z57" i="58"/>
  <c r="U55" i="58"/>
  <c r="H66" i="58"/>
  <c r="H67" i="58" s="1"/>
  <c r="Q66" i="58"/>
  <c r="Q67" i="58" s="1"/>
  <c r="U67" i="58"/>
  <c r="U66" i="58"/>
  <c r="Y66" i="58"/>
  <c r="V80" i="58"/>
  <c r="V79" i="58"/>
  <c r="Q173" i="58"/>
  <c r="P49" i="45" s="1"/>
  <c r="U36" i="58"/>
  <c r="U35" i="58"/>
  <c r="X33" i="58"/>
  <c r="Z47" i="58"/>
  <c r="Z46" i="58"/>
  <c r="K44" i="58"/>
  <c r="T44" i="58"/>
  <c r="H55" i="58"/>
  <c r="H56" i="58" s="1"/>
  <c r="L55" i="58"/>
  <c r="L56" i="58" s="1"/>
  <c r="Y56" i="58"/>
  <c r="Y55" i="58"/>
  <c r="V124" i="58"/>
  <c r="T168" i="58"/>
  <c r="H171" i="58"/>
  <c r="L171" i="58"/>
  <c r="M47" i="45" s="1"/>
  <c r="I172" i="58"/>
  <c r="M172" i="58"/>
  <c r="N48" i="45" s="1"/>
  <c r="L175" i="58"/>
  <c r="M51" i="45" s="1"/>
  <c r="I22" i="58"/>
  <c r="M22" i="58"/>
  <c r="R22" i="58"/>
  <c r="V22" i="58"/>
  <c r="V176" i="58" s="1"/>
  <c r="Z22" i="58"/>
  <c r="Z176" i="58" s="1"/>
  <c r="T24" i="58"/>
  <c r="T178" i="58" s="1"/>
  <c r="X24" i="58"/>
  <c r="X178" i="58" s="1"/>
  <c r="T25" i="58"/>
  <c r="T179" i="58" s="1"/>
  <c r="X25" i="58"/>
  <c r="X179" i="58" s="1"/>
  <c r="V44" i="58"/>
  <c r="Z44" i="58"/>
  <c r="X58" i="58"/>
  <c r="L77" i="58"/>
  <c r="L78" i="58" s="1"/>
  <c r="L79" i="58" s="1"/>
  <c r="L80" i="58" s="1"/>
  <c r="Y77" i="58"/>
  <c r="P88" i="58"/>
  <c r="P89" i="58" s="1"/>
  <c r="T88" i="58"/>
  <c r="T89" i="58"/>
  <c r="X88" i="58"/>
  <c r="X89" i="58"/>
  <c r="V91" i="58"/>
  <c r="V90" i="58"/>
  <c r="Z91" i="58"/>
  <c r="Z90" i="58"/>
  <c r="I88" i="58"/>
  <c r="I89" i="58" s="1"/>
  <c r="G99" i="58"/>
  <c r="X100" i="58"/>
  <c r="X99" i="58"/>
  <c r="U99" i="58"/>
  <c r="V102" i="58"/>
  <c r="U77" i="58"/>
  <c r="U88" i="58"/>
  <c r="Y99" i="58"/>
  <c r="G110" i="58"/>
  <c r="P110" i="58"/>
  <c r="P111" i="58" s="1"/>
  <c r="T110" i="58"/>
  <c r="T111" i="58"/>
  <c r="X110" i="58"/>
  <c r="X111" i="58"/>
  <c r="V113" i="58"/>
  <c r="V112" i="58"/>
  <c r="Z113" i="58"/>
  <c r="Z112" i="58"/>
  <c r="G121" i="58"/>
  <c r="P121" i="58"/>
  <c r="T121" i="58"/>
  <c r="T122" i="58"/>
  <c r="X121" i="58"/>
  <c r="X122" i="58"/>
  <c r="Z124" i="58"/>
  <c r="Z123" i="58"/>
  <c r="H144" i="58"/>
  <c r="H145" i="58" s="1"/>
  <c r="H122" i="58"/>
  <c r="H123" i="58" s="1"/>
  <c r="L121" i="58"/>
  <c r="U121" i="58"/>
  <c r="G132" i="58"/>
  <c r="P132" i="58"/>
  <c r="P133" i="58" s="1"/>
  <c r="P134" i="58" s="1"/>
  <c r="P135" i="58" s="1"/>
  <c r="X133" i="58"/>
  <c r="X132" i="58"/>
  <c r="U135" i="58"/>
  <c r="U134" i="58"/>
  <c r="Z135" i="58"/>
  <c r="W143" i="58"/>
  <c r="W144" i="58"/>
  <c r="Y146" i="58"/>
  <c r="Y145" i="58"/>
  <c r="J99" i="58"/>
  <c r="U102" i="58"/>
  <c r="U101" i="58"/>
  <c r="Y102" i="58"/>
  <c r="Y101" i="58"/>
  <c r="T132" i="58"/>
  <c r="V134" i="58"/>
  <c r="G143" i="58"/>
  <c r="G144" i="58" s="1"/>
  <c r="P143" i="58"/>
  <c r="P144" i="58" s="1"/>
  <c r="X144" i="58"/>
  <c r="X143" i="58"/>
  <c r="L143" i="58"/>
  <c r="L144" i="58" s="1"/>
  <c r="L145" i="58" s="1"/>
  <c r="L146" i="58" s="1"/>
  <c r="U146" i="58"/>
  <c r="U145" i="58"/>
  <c r="U112" i="58"/>
  <c r="Y112" i="58"/>
  <c r="T124" i="58"/>
  <c r="T123" i="58"/>
  <c r="X124" i="58"/>
  <c r="X123" i="58"/>
  <c r="Y124" i="58"/>
  <c r="X135" i="58"/>
  <c r="X134" i="58"/>
  <c r="X154" i="58"/>
  <c r="X155" i="58"/>
  <c r="Z157" i="58"/>
  <c r="Z156" i="58"/>
  <c r="T155" i="58"/>
  <c r="J132" i="58"/>
  <c r="S132" i="58"/>
  <c r="S133" i="58" s="1"/>
  <c r="W132" i="58"/>
  <c r="W133" i="58"/>
  <c r="T135" i="58"/>
  <c r="T134" i="58"/>
  <c r="Y135" i="58"/>
  <c r="Y134" i="58"/>
  <c r="V133" i="58"/>
  <c r="I143" i="58"/>
  <c r="I144" i="58" s="1"/>
  <c r="I145" i="58" s="1"/>
  <c r="M143" i="58"/>
  <c r="V157" i="58"/>
  <c r="V156" i="58"/>
  <c r="I165" i="58"/>
  <c r="I166" i="58" s="1"/>
  <c r="R165" i="58"/>
  <c r="R166" i="58" s="1"/>
  <c r="V165" i="58"/>
  <c r="V166" i="58"/>
  <c r="Z165" i="58"/>
  <c r="Z166" i="58"/>
  <c r="X168" i="58"/>
  <c r="X167" i="58"/>
  <c r="T145" i="58"/>
  <c r="X145" i="58"/>
  <c r="I154" i="58"/>
  <c r="I155" i="58" s="1"/>
  <c r="I156" i="58" s="1"/>
  <c r="U154" i="58"/>
  <c r="G165" i="58"/>
  <c r="V154" i="58"/>
  <c r="V155" i="58"/>
  <c r="Z154" i="58"/>
  <c r="Z155" i="58"/>
  <c r="T157" i="58"/>
  <c r="T156" i="58"/>
  <c r="X157" i="58"/>
  <c r="X156" i="58"/>
  <c r="U166" i="58"/>
  <c r="Y166" i="58"/>
  <c r="V167" i="58"/>
  <c r="Z167" i="58"/>
  <c r="S45" i="51" l="1"/>
  <c r="S46" i="51" s="1"/>
  <c r="S47" i="51" s="1"/>
  <c r="S79" i="53"/>
  <c r="S80" i="53" s="1"/>
  <c r="S156" i="49"/>
  <c r="S157" i="49" s="1"/>
  <c r="S133" i="51"/>
  <c r="S134" i="51" s="1"/>
  <c r="S135" i="51" s="1"/>
  <c r="S68" i="51"/>
  <c r="S112" i="51"/>
  <c r="S113" i="51" s="1"/>
  <c r="S24" i="51"/>
  <c r="S80" i="39"/>
  <c r="S68" i="49"/>
  <c r="S69" i="49" s="1"/>
  <c r="S36" i="51"/>
  <c r="S57" i="49"/>
  <c r="S58" i="49" s="1"/>
  <c r="S167" i="53"/>
  <c r="S168" i="53" s="1"/>
  <c r="S145" i="51"/>
  <c r="S146" i="51" s="1"/>
  <c r="S123" i="51"/>
  <c r="S124" i="51" s="1"/>
  <c r="S101" i="51"/>
  <c r="S102" i="51" s="1"/>
  <c r="S25" i="39"/>
  <c r="S156" i="51"/>
  <c r="S157" i="51" s="1"/>
  <c r="S57" i="53"/>
  <c r="S58" i="53" s="1"/>
  <c r="S57" i="51"/>
  <c r="S58" i="51" s="1"/>
  <c r="S112" i="39"/>
  <c r="S113" i="39" s="1"/>
  <c r="S167" i="51"/>
  <c r="S168" i="51" s="1"/>
  <c r="S79" i="51"/>
  <c r="S80" i="51" s="1"/>
  <c r="S101" i="53"/>
  <c r="S102" i="53" s="1"/>
  <c r="S90" i="51"/>
  <c r="S91" i="51" s="1"/>
  <c r="S69" i="51"/>
  <c r="S112" i="53"/>
  <c r="S113" i="53" s="1"/>
  <c r="S176" i="53"/>
  <c r="R66" i="45" s="1"/>
  <c r="S144" i="49"/>
  <c r="S145" i="49" s="1"/>
  <c r="S146" i="49" s="1"/>
  <c r="S90" i="49"/>
  <c r="S91" i="49" s="1"/>
  <c r="S133" i="49"/>
  <c r="S133" i="53"/>
  <c r="S134" i="53" s="1"/>
  <c r="S144" i="53"/>
  <c r="S145" i="53" s="1"/>
  <c r="S45" i="53"/>
  <c r="S45" i="39"/>
  <c r="S46" i="39" s="1"/>
  <c r="S156" i="53"/>
  <c r="S157" i="53" s="1"/>
  <c r="S177" i="51"/>
  <c r="I67" i="45" s="1"/>
  <c r="S24" i="53"/>
  <c r="S101" i="49"/>
  <c r="S102" i="49" s="1"/>
  <c r="S176" i="49"/>
  <c r="R34" i="45" s="1"/>
  <c r="S57" i="39"/>
  <c r="S58" i="39" s="1"/>
  <c r="S111" i="49"/>
  <c r="S112" i="49" s="1"/>
  <c r="S69" i="39"/>
  <c r="S89" i="53"/>
  <c r="S144" i="39"/>
  <c r="S145" i="39" s="1"/>
  <c r="S24" i="49"/>
  <c r="S176" i="52"/>
  <c r="AA66" i="45" s="1"/>
  <c r="S101" i="39"/>
  <c r="S102" i="39" s="1"/>
  <c r="S124" i="53"/>
  <c r="S168" i="39"/>
  <c r="S176" i="39"/>
  <c r="I34" i="45" s="1"/>
  <c r="AJ34" i="45" s="1"/>
  <c r="S168" i="49"/>
  <c r="S102" i="52"/>
  <c r="S78" i="49"/>
  <c r="S177" i="49" s="1"/>
  <c r="R35" i="45" s="1"/>
  <c r="S176" i="51"/>
  <c r="I66" i="45" s="1"/>
  <c r="S25" i="51"/>
  <c r="S91" i="39"/>
  <c r="S69" i="53"/>
  <c r="S134" i="49"/>
  <c r="S135" i="39"/>
  <c r="S34" i="39"/>
  <c r="S124" i="39"/>
  <c r="S123" i="49"/>
  <c r="S124" i="49" s="1"/>
  <c r="AJ15" i="45"/>
  <c r="AJ29" i="45"/>
  <c r="AJ61" i="45"/>
  <c r="S56" i="56"/>
  <c r="S57" i="56" s="1"/>
  <c r="S58" i="56" s="1"/>
  <c r="S45" i="56"/>
  <c r="S46" i="56" s="1"/>
  <c r="S47" i="56" s="1"/>
  <c r="S111" i="57"/>
  <c r="S133" i="56"/>
  <c r="S144" i="57"/>
  <c r="S145" i="57" s="1"/>
  <c r="S146" i="57" s="1"/>
  <c r="S34" i="58"/>
  <c r="S35" i="58" s="1"/>
  <c r="S36" i="58" s="1"/>
  <c r="S100" i="59"/>
  <c r="S101" i="59" s="1"/>
  <c r="S102" i="59" s="1"/>
  <c r="S23" i="56"/>
  <c r="S67" i="56"/>
  <c r="S68" i="56" s="1"/>
  <c r="S69" i="56" s="1"/>
  <c r="S166" i="56"/>
  <c r="S45" i="60"/>
  <c r="S133" i="57"/>
  <c r="S144" i="58"/>
  <c r="S145" i="58" s="1"/>
  <c r="S146" i="58" s="1"/>
  <c r="I45" i="58"/>
  <c r="I46" i="58" s="1"/>
  <c r="I47" i="58" s="1"/>
  <c r="S100" i="48"/>
  <c r="S101" i="48" s="1"/>
  <c r="S89" i="55"/>
  <c r="S173" i="53"/>
  <c r="R63" i="45" s="1"/>
  <c r="S111" i="58"/>
  <c r="S112" i="58" s="1"/>
  <c r="S113" i="58" s="1"/>
  <c r="P166" i="57"/>
  <c r="P167" i="57" s="1"/>
  <c r="P168" i="57" s="1"/>
  <c r="L100" i="58"/>
  <c r="L101" i="58" s="1"/>
  <c r="M44" i="59"/>
  <c r="L22" i="58"/>
  <c r="M133" i="53"/>
  <c r="M134" i="53" s="1"/>
  <c r="M135" i="53" s="1"/>
  <c r="M133" i="51"/>
  <c r="M134" i="51" s="1"/>
  <c r="T46" i="57"/>
  <c r="X91" i="59"/>
  <c r="X46" i="59"/>
  <c r="X25" i="59"/>
  <c r="X179" i="59" s="1"/>
  <c r="I45" i="56"/>
  <c r="I46" i="56" s="1"/>
  <c r="I47" i="56" s="1"/>
  <c r="M78" i="55"/>
  <c r="M77" i="52"/>
  <c r="M78" i="52" s="1"/>
  <c r="AI31" i="45"/>
  <c r="I100" i="56"/>
  <c r="K110" i="58"/>
  <c r="K111" i="58" s="1"/>
  <c r="M45" i="49"/>
  <c r="X173" i="52"/>
  <c r="S111" i="59"/>
  <c r="S112" i="59" s="1"/>
  <c r="S113" i="59" s="1"/>
  <c r="M122" i="55"/>
  <c r="M123" i="55" s="1"/>
  <c r="M133" i="60"/>
  <c r="M134" i="60" s="1"/>
  <c r="L88" i="58"/>
  <c r="X58" i="55"/>
  <c r="X146" i="55"/>
  <c r="X173" i="59"/>
  <c r="R35" i="56"/>
  <c r="R36" i="56" s="1"/>
  <c r="T101" i="55"/>
  <c r="T168" i="60"/>
  <c r="X102" i="60"/>
  <c r="X69" i="60"/>
  <c r="T91" i="60"/>
  <c r="T36" i="60"/>
  <c r="M34" i="60"/>
  <c r="M35" i="60" s="1"/>
  <c r="I173" i="59"/>
  <c r="Q34" i="57"/>
  <c r="Q35" i="57" s="1"/>
  <c r="Q23" i="58"/>
  <c r="Q24" i="58" s="1"/>
  <c r="Q25" i="58" s="1"/>
  <c r="I34" i="53"/>
  <c r="I122" i="49"/>
  <c r="P133" i="57"/>
  <c r="P134" i="57" s="1"/>
  <c r="P135" i="57" s="1"/>
  <c r="M100" i="39"/>
  <c r="M101" i="39" s="1"/>
  <c r="S166" i="57"/>
  <c r="S167" i="57" s="1"/>
  <c r="S168" i="57" s="1"/>
  <c r="S155" i="57"/>
  <c r="I166" i="56"/>
  <c r="G111" i="58"/>
  <c r="G112" i="58" s="1"/>
  <c r="X167" i="57"/>
  <c r="X145" i="57"/>
  <c r="S23" i="58"/>
  <c r="S24" i="58" s="1"/>
  <c r="L144" i="57"/>
  <c r="L145" i="57" s="1"/>
  <c r="L146" i="57" s="1"/>
  <c r="M89" i="57"/>
  <c r="M111" i="56"/>
  <c r="S100" i="60"/>
  <c r="S101" i="60" s="1"/>
  <c r="S102" i="60" s="1"/>
  <c r="S144" i="56"/>
  <c r="S145" i="56" s="1"/>
  <c r="S146" i="56" s="1"/>
  <c r="I111" i="58"/>
  <c r="I112" i="58" s="1"/>
  <c r="M78" i="58"/>
  <c r="M122" i="56"/>
  <c r="S89" i="56"/>
  <c r="S90" i="56" s="1"/>
  <c r="S91" i="56" s="1"/>
  <c r="T46" i="56"/>
  <c r="I111" i="53"/>
  <c r="I45" i="49"/>
  <c r="I46" i="49" s="1"/>
  <c r="J23" i="51"/>
  <c r="K34" i="58"/>
  <c r="M23" i="39"/>
  <c r="S45" i="55"/>
  <c r="S46" i="55" s="1"/>
  <c r="S47" i="55" s="1"/>
  <c r="S133" i="55"/>
  <c r="S134" i="55" s="1"/>
  <c r="S135" i="55" s="1"/>
  <c r="S144" i="59"/>
  <c r="S111" i="56"/>
  <c r="S155" i="56"/>
  <c r="S156" i="56" s="1"/>
  <c r="S157" i="56" s="1"/>
  <c r="I23" i="56"/>
  <c r="I24" i="56" s="1"/>
  <c r="M78" i="60"/>
  <c r="M79" i="60" s="1"/>
  <c r="M80" i="60" s="1"/>
  <c r="U57" i="57"/>
  <c r="U79" i="58"/>
  <c r="X113" i="58"/>
  <c r="T101" i="58"/>
  <c r="U36" i="57"/>
  <c r="L45" i="58"/>
  <c r="L46" i="58" s="1"/>
  <c r="L47" i="58" s="1"/>
  <c r="P100" i="58"/>
  <c r="P101" i="58" s="1"/>
  <c r="P102" i="58" s="1"/>
  <c r="P34" i="48"/>
  <c r="P35" i="48" s="1"/>
  <c r="P36" i="48" s="1"/>
  <c r="M78" i="57"/>
  <c r="M79" i="57" s="1"/>
  <c r="M80" i="57" s="1"/>
  <c r="R155" i="58"/>
  <c r="R156" i="58" s="1"/>
  <c r="R157" i="58" s="1"/>
  <c r="M78" i="49"/>
  <c r="M79" i="49" s="1"/>
  <c r="M80" i="49" s="1"/>
  <c r="M78" i="53"/>
  <c r="M79" i="53" s="1"/>
  <c r="I100" i="49"/>
  <c r="I101" i="49" s="1"/>
  <c r="I56" i="49"/>
  <c r="I57" i="49" s="1"/>
  <c r="I58" i="49" s="1"/>
  <c r="I78" i="53"/>
  <c r="I79" i="53" s="1"/>
  <c r="Q122" i="58"/>
  <c r="K175" i="57"/>
  <c r="L19" i="45" s="1"/>
  <c r="G56" i="57"/>
  <c r="G57" i="57" s="1"/>
  <c r="G58" i="57" s="1"/>
  <c r="M173" i="51"/>
  <c r="E63" i="45" s="1"/>
  <c r="M111" i="39"/>
  <c r="M133" i="48"/>
  <c r="M134" i="48" s="1"/>
  <c r="I166" i="52"/>
  <c r="M100" i="49"/>
  <c r="M101" i="49" s="1"/>
  <c r="M102" i="49" s="1"/>
  <c r="M175" i="48"/>
  <c r="W33" i="45" s="1"/>
  <c r="H89" i="57"/>
  <c r="H90" i="57" s="1"/>
  <c r="H91" i="57" s="1"/>
  <c r="I33" i="49"/>
  <c r="I34" i="49" s="1"/>
  <c r="U91" i="58"/>
  <c r="U90" i="58"/>
  <c r="U80" i="57"/>
  <c r="U79" i="57"/>
  <c r="Q121" i="57"/>
  <c r="Q173" i="57"/>
  <c r="P17" i="45" s="1"/>
  <c r="X102" i="55"/>
  <c r="X101" i="55"/>
  <c r="X113" i="55"/>
  <c r="X112" i="55"/>
  <c r="X58" i="59"/>
  <c r="X57" i="59"/>
  <c r="T91" i="56"/>
  <c r="T90" i="56"/>
  <c r="T24" i="59"/>
  <c r="T178" i="59" s="1"/>
  <c r="T25" i="59"/>
  <c r="T179" i="59" s="1"/>
  <c r="T173" i="59"/>
  <c r="T46" i="55"/>
  <c r="T47" i="55"/>
  <c r="T35" i="59"/>
  <c r="T36" i="59"/>
  <c r="T124" i="59"/>
  <c r="T123" i="59"/>
  <c r="T134" i="60"/>
  <c r="T135" i="60"/>
  <c r="S175" i="39"/>
  <c r="I33" i="45" s="1"/>
  <c r="S34" i="56"/>
  <c r="S133" i="59"/>
  <c r="S134" i="59" s="1"/>
  <c r="S135" i="59" s="1"/>
  <c r="T145" i="59"/>
  <c r="T146" i="60"/>
  <c r="R78" i="57"/>
  <c r="R79" i="57" s="1"/>
  <c r="R80" i="57" s="1"/>
  <c r="S56" i="48"/>
  <c r="S58" i="48" s="1"/>
  <c r="M111" i="51"/>
  <c r="M112" i="51" s="1"/>
  <c r="M113" i="51" s="1"/>
  <c r="X101" i="59"/>
  <c r="X24" i="55"/>
  <c r="X178" i="55" s="1"/>
  <c r="M133" i="55"/>
  <c r="M111" i="59"/>
  <c r="M112" i="59" s="1"/>
  <c r="I78" i="39"/>
  <c r="I79" i="39" s="1"/>
  <c r="T112" i="58"/>
  <c r="T113" i="58"/>
  <c r="S89" i="60"/>
  <c r="S90" i="60" s="1"/>
  <c r="S91" i="60" s="1"/>
  <c r="M67" i="51"/>
  <c r="M68" i="51" s="1"/>
  <c r="M69" i="51" s="1"/>
  <c r="M78" i="39"/>
  <c r="M79" i="39" s="1"/>
  <c r="I155" i="57"/>
  <c r="I156" i="57" s="1"/>
  <c r="I157" i="57" s="1"/>
  <c r="M34" i="48"/>
  <c r="M35" i="48" s="1"/>
  <c r="S56" i="55"/>
  <c r="S57" i="55" s="1"/>
  <c r="S58" i="55" s="1"/>
  <c r="S144" i="55"/>
  <c r="S56" i="59"/>
  <c r="S57" i="59" s="1"/>
  <c r="S58" i="59" s="1"/>
  <c r="S155" i="60"/>
  <c r="S156" i="60" s="1"/>
  <c r="S157" i="60" s="1"/>
  <c r="S23" i="57"/>
  <c r="S24" i="57" s="1"/>
  <c r="S25" i="57" s="1"/>
  <c r="S122" i="57"/>
  <c r="S166" i="58"/>
  <c r="S167" i="58" s="1"/>
  <c r="S168" i="58" s="1"/>
  <c r="M34" i="39"/>
  <c r="M35" i="39" s="1"/>
  <c r="M144" i="39"/>
  <c r="I89" i="48"/>
  <c r="I90" i="48" s="1"/>
  <c r="M100" i="55"/>
  <c r="M101" i="55" s="1"/>
  <c r="L133" i="58"/>
  <c r="L134" i="58" s="1"/>
  <c r="L135" i="58" s="1"/>
  <c r="I78" i="52"/>
  <c r="I79" i="52" s="1"/>
  <c r="I23" i="57"/>
  <c r="I24" i="57" s="1"/>
  <c r="L45" i="57"/>
  <c r="L46" i="57" s="1"/>
  <c r="S67" i="60"/>
  <c r="S68" i="60" s="1"/>
  <c r="S69" i="60" s="1"/>
  <c r="M166" i="56"/>
  <c r="I144" i="49"/>
  <c r="S56" i="52"/>
  <c r="S57" i="52" s="1"/>
  <c r="S144" i="48"/>
  <c r="S146" i="48" s="1"/>
  <c r="M111" i="49"/>
  <c r="M112" i="49" s="1"/>
  <c r="S173" i="51"/>
  <c r="I63" i="45" s="1"/>
  <c r="K132" i="58"/>
  <c r="K133" i="58" s="1"/>
  <c r="S34" i="52"/>
  <c r="S35" i="52" s="1"/>
  <c r="S23" i="48"/>
  <c r="S67" i="55"/>
  <c r="S155" i="55"/>
  <c r="S156" i="55" s="1"/>
  <c r="S157" i="55" s="1"/>
  <c r="S78" i="55"/>
  <c r="S79" i="55" s="1"/>
  <c r="S80" i="55" s="1"/>
  <c r="S166" i="55"/>
  <c r="S167" i="55" s="1"/>
  <c r="S168" i="55" s="1"/>
  <c r="S45" i="59"/>
  <c r="S133" i="60"/>
  <c r="S134" i="60" s="1"/>
  <c r="S135" i="60" s="1"/>
  <c r="S89" i="57"/>
  <c r="S90" i="57" s="1"/>
  <c r="S91" i="57" s="1"/>
  <c r="S67" i="58"/>
  <c r="S68" i="58" s="1"/>
  <c r="S69" i="58" s="1"/>
  <c r="I144" i="39"/>
  <c r="I145" i="39" s="1"/>
  <c r="I146" i="39" s="1"/>
  <c r="I56" i="55"/>
  <c r="M67" i="60"/>
  <c r="M68" i="60" s="1"/>
  <c r="M56" i="57"/>
  <c r="M57" i="57" s="1"/>
  <c r="I155" i="56"/>
  <c r="M111" i="55"/>
  <c r="M112" i="55" s="1"/>
  <c r="M113" i="55" s="1"/>
  <c r="M133" i="59"/>
  <c r="M34" i="59"/>
  <c r="M175" i="56"/>
  <c r="E51" i="45" s="1"/>
  <c r="M155" i="56"/>
  <c r="M67" i="58"/>
  <c r="M166" i="58"/>
  <c r="M133" i="58"/>
  <c r="M134" i="58" s="1"/>
  <c r="I34" i="59"/>
  <c r="I35" i="59" s="1"/>
  <c r="I175" i="59"/>
  <c r="I166" i="57"/>
  <c r="I167" i="57" s="1"/>
  <c r="I78" i="59"/>
  <c r="I79" i="59" s="1"/>
  <c r="I80" i="59" s="1"/>
  <c r="K173" i="57"/>
  <c r="M56" i="39"/>
  <c r="M100" i="48"/>
  <c r="M175" i="52"/>
  <c r="W65" i="45" s="1"/>
  <c r="M166" i="39"/>
  <c r="M167" i="39" s="1"/>
  <c r="S145" i="48"/>
  <c r="S173" i="39"/>
  <c r="I31" i="45" s="1"/>
  <c r="S175" i="56"/>
  <c r="I51" i="45" s="1"/>
  <c r="S175" i="58"/>
  <c r="R51" i="45" s="1"/>
  <c r="S155" i="52"/>
  <c r="S156" i="52" s="1"/>
  <c r="S122" i="48"/>
  <c r="S123" i="48" s="1"/>
  <c r="S89" i="48"/>
  <c r="S111" i="48"/>
  <c r="S112" i="48" s="1"/>
  <c r="S122" i="52"/>
  <c r="S123" i="52" s="1"/>
  <c r="S78" i="52"/>
  <c r="S79" i="52" s="1"/>
  <c r="S175" i="49"/>
  <c r="R33" i="45" s="1"/>
  <c r="R144" i="58"/>
  <c r="R78" i="58"/>
  <c r="S56" i="60"/>
  <c r="S122" i="59"/>
  <c r="S123" i="59" s="1"/>
  <c r="S124" i="59" s="1"/>
  <c r="S67" i="57"/>
  <c r="S68" i="57" s="1"/>
  <c r="S69" i="57" s="1"/>
  <c r="S121" i="58"/>
  <c r="S122" i="58" s="1"/>
  <c r="S33" i="60"/>
  <c r="S34" i="60" s="1"/>
  <c r="S45" i="57"/>
  <c r="S46" i="57" s="1"/>
  <c r="S47" i="57" s="1"/>
  <c r="S121" i="60"/>
  <c r="S122" i="60" s="1"/>
  <c r="S33" i="59"/>
  <c r="S34" i="59" s="1"/>
  <c r="S55" i="57"/>
  <c r="S56" i="57" s="1"/>
  <c r="S175" i="55"/>
  <c r="I19" i="45" s="1"/>
  <c r="S175" i="57"/>
  <c r="R19" i="45" s="1"/>
  <c r="S133" i="52"/>
  <c r="S135" i="52" s="1"/>
  <c r="S155" i="48"/>
  <c r="S156" i="48" s="1"/>
  <c r="S34" i="48"/>
  <c r="S35" i="48" s="1"/>
  <c r="R166" i="57"/>
  <c r="R34" i="58"/>
  <c r="S166" i="52"/>
  <c r="S167" i="52" s="1"/>
  <c r="S22" i="60"/>
  <c r="S23" i="60" s="1"/>
  <c r="S78" i="59"/>
  <c r="S79" i="59" s="1"/>
  <c r="S80" i="59" s="1"/>
  <c r="S165" i="59"/>
  <c r="S166" i="59" s="1"/>
  <c r="S44" i="58"/>
  <c r="S45" i="58" s="1"/>
  <c r="S99" i="58"/>
  <c r="S100" i="58" s="1"/>
  <c r="S57" i="48"/>
  <c r="J67" i="56"/>
  <c r="J100" i="57"/>
  <c r="S145" i="52"/>
  <c r="S146" i="52" s="1"/>
  <c r="S175" i="52"/>
  <c r="AA65" i="45" s="1"/>
  <c r="S167" i="48"/>
  <c r="S168" i="48" s="1"/>
  <c r="S173" i="49"/>
  <c r="R31" i="45" s="1"/>
  <c r="S175" i="60"/>
  <c r="AA51" i="45" s="1"/>
  <c r="S111" i="52"/>
  <c r="S112" i="52" s="1"/>
  <c r="S89" i="52"/>
  <c r="S90" i="52" s="1"/>
  <c r="S67" i="48"/>
  <c r="S68" i="48" s="1"/>
  <c r="S67" i="52"/>
  <c r="S68" i="52" s="1"/>
  <c r="S78" i="48"/>
  <c r="S79" i="48" s="1"/>
  <c r="S101" i="52"/>
  <c r="R45" i="58"/>
  <c r="R46" i="58" s="1"/>
  <c r="R47" i="58" s="1"/>
  <c r="S34" i="57"/>
  <c r="R55" i="58"/>
  <c r="R56" i="58" s="1"/>
  <c r="R57" i="58" s="1"/>
  <c r="R58" i="58" s="1"/>
  <c r="S154" i="59"/>
  <c r="S155" i="59" s="1"/>
  <c r="S88" i="58"/>
  <c r="S89" i="58" s="1"/>
  <c r="S175" i="51"/>
  <c r="I65" i="45" s="1"/>
  <c r="AJ65" i="45" s="1"/>
  <c r="S175" i="48"/>
  <c r="AA33" i="45" s="1"/>
  <c r="S134" i="52"/>
  <c r="S175" i="53"/>
  <c r="R65" i="45" s="1"/>
  <c r="S175" i="59"/>
  <c r="AA19" i="45" s="1"/>
  <c r="S133" i="48"/>
  <c r="S45" i="48"/>
  <c r="S45" i="52"/>
  <c r="S78" i="60"/>
  <c r="S79" i="60" s="1"/>
  <c r="S80" i="60" s="1"/>
  <c r="R122" i="58"/>
  <c r="R123" i="58" s="1"/>
  <c r="R124" i="58" s="1"/>
  <c r="AJ50" i="45"/>
  <c r="AJ18" i="45"/>
  <c r="AJ66" i="45"/>
  <c r="S176" i="56"/>
  <c r="I52" i="45" s="1"/>
  <c r="S78" i="57"/>
  <c r="S23" i="59"/>
  <c r="S176" i="55"/>
  <c r="I20" i="45" s="1"/>
  <c r="S23" i="55"/>
  <c r="S24" i="55" s="1"/>
  <c r="S23" i="52"/>
  <c r="AI33" i="45"/>
  <c r="R79" i="58"/>
  <c r="R80" i="58" s="1"/>
  <c r="AI47" i="45"/>
  <c r="R35" i="58"/>
  <c r="R36" i="58" s="1"/>
  <c r="R133" i="55"/>
  <c r="R134" i="55" s="1"/>
  <c r="R135" i="55" s="1"/>
  <c r="R134" i="58"/>
  <c r="R135" i="58" s="1"/>
  <c r="R176" i="55"/>
  <c r="H20" i="45" s="1"/>
  <c r="R177" i="57"/>
  <c r="Q21" i="45" s="1"/>
  <c r="R176" i="58"/>
  <c r="Q52" i="45" s="1"/>
  <c r="R167" i="55"/>
  <c r="R168" i="55" s="1"/>
  <c r="R112" i="60"/>
  <c r="R113" i="60" s="1"/>
  <c r="R156" i="59"/>
  <c r="R157" i="59" s="1"/>
  <c r="R177" i="60"/>
  <c r="Z53" i="45" s="1"/>
  <c r="R123" i="55"/>
  <c r="R124" i="55" s="1"/>
  <c r="R69" i="56"/>
  <c r="R57" i="60"/>
  <c r="R58" i="60" s="1"/>
  <c r="R23" i="58"/>
  <c r="R24" i="58" s="1"/>
  <c r="R25" i="58" s="1"/>
  <c r="R100" i="55"/>
  <c r="R101" i="55" s="1"/>
  <c r="R102" i="55" s="1"/>
  <c r="R34" i="55"/>
  <c r="R35" i="55" s="1"/>
  <c r="R36" i="55" s="1"/>
  <c r="R45" i="55"/>
  <c r="R46" i="55" s="1"/>
  <c r="R47" i="55" s="1"/>
  <c r="R100" i="56"/>
  <c r="R101" i="56" s="1"/>
  <c r="R102" i="56" s="1"/>
  <c r="R176" i="59"/>
  <c r="Z20" i="45" s="1"/>
  <c r="R23" i="59"/>
  <c r="R24" i="59" s="1"/>
  <c r="R176" i="56"/>
  <c r="H52" i="45" s="1"/>
  <c r="R68" i="60"/>
  <c r="R69" i="60" s="1"/>
  <c r="R167" i="57"/>
  <c r="R89" i="58"/>
  <c r="R90" i="58" s="1"/>
  <c r="R91" i="58" s="1"/>
  <c r="R176" i="57"/>
  <c r="Q20" i="45" s="1"/>
  <c r="R176" i="60"/>
  <c r="Z52" i="45" s="1"/>
  <c r="AI15" i="45"/>
  <c r="R111" i="59"/>
  <c r="R112" i="59" s="1"/>
  <c r="R113" i="59" s="1"/>
  <c r="R56" i="59"/>
  <c r="R57" i="59" s="1"/>
  <c r="R58" i="59" s="1"/>
  <c r="R145" i="52"/>
  <c r="R146" i="52" s="1"/>
  <c r="R101" i="48"/>
  <c r="R102" i="48" s="1"/>
  <c r="R167" i="48"/>
  <c r="R168" i="48" s="1"/>
  <c r="R112" i="48"/>
  <c r="R113" i="48" s="1"/>
  <c r="R67" i="48"/>
  <c r="R68" i="48" s="1"/>
  <c r="R69" i="48" s="1"/>
  <c r="R89" i="48"/>
  <c r="R90" i="48" s="1"/>
  <c r="R91" i="48" s="1"/>
  <c r="R111" i="52"/>
  <c r="R112" i="52" s="1"/>
  <c r="R113" i="52" s="1"/>
  <c r="R166" i="52"/>
  <c r="R167" i="52" s="1"/>
  <c r="R168" i="52" s="1"/>
  <c r="R89" i="52"/>
  <c r="R123" i="52"/>
  <c r="R124" i="52" s="1"/>
  <c r="R57" i="48"/>
  <c r="R58" i="48" s="1"/>
  <c r="R34" i="52"/>
  <c r="R34" i="48"/>
  <c r="R35" i="48" s="1"/>
  <c r="R67" i="52"/>
  <c r="R68" i="52" s="1"/>
  <c r="R69" i="52" s="1"/>
  <c r="R133" i="52"/>
  <c r="R134" i="52" s="1"/>
  <c r="R46" i="48"/>
  <c r="R79" i="52"/>
  <c r="R80" i="52" s="1"/>
  <c r="R57" i="52"/>
  <c r="R58" i="52" s="1"/>
  <c r="R156" i="48"/>
  <c r="R157" i="48" s="1"/>
  <c r="R155" i="52"/>
  <c r="R156" i="52" s="1"/>
  <c r="R157" i="52" s="1"/>
  <c r="R122" i="48"/>
  <c r="R123" i="48" s="1"/>
  <c r="R124" i="48" s="1"/>
  <c r="AI29" i="45"/>
  <c r="AI61" i="45"/>
  <c r="R78" i="48"/>
  <c r="R79" i="48" s="1"/>
  <c r="R80" i="48" s="1"/>
  <c r="R133" i="48"/>
  <c r="R134" i="48" s="1"/>
  <c r="R135" i="48" s="1"/>
  <c r="R45" i="52"/>
  <c r="R46" i="52" s="1"/>
  <c r="R36" i="53"/>
  <c r="R176" i="51"/>
  <c r="H66" i="45" s="1"/>
  <c r="R47" i="39"/>
  <c r="R176" i="49"/>
  <c r="Q34" i="45" s="1"/>
  <c r="R24" i="39"/>
  <c r="R25" i="39" s="1"/>
  <c r="R157" i="39"/>
  <c r="R46" i="49"/>
  <c r="R47" i="49" s="1"/>
  <c r="R35" i="51"/>
  <c r="R36" i="51" s="1"/>
  <c r="R168" i="49"/>
  <c r="R57" i="49"/>
  <c r="R58" i="49" s="1"/>
  <c r="R90" i="51"/>
  <c r="R91" i="51" s="1"/>
  <c r="R168" i="51"/>
  <c r="R35" i="49"/>
  <c r="R36" i="49" s="1"/>
  <c r="R134" i="51"/>
  <c r="R135" i="51" s="1"/>
  <c r="R68" i="51"/>
  <c r="R69" i="51" s="1"/>
  <c r="R124" i="51"/>
  <c r="R112" i="51"/>
  <c r="R113" i="51" s="1"/>
  <c r="R156" i="51"/>
  <c r="R157" i="51" s="1"/>
  <c r="R58" i="53"/>
  <c r="R145" i="39"/>
  <c r="R146" i="39" s="1"/>
  <c r="R123" i="39"/>
  <c r="R124" i="39" s="1"/>
  <c r="R101" i="39"/>
  <c r="R102" i="39" s="1"/>
  <c r="R79" i="39"/>
  <c r="R80" i="39" s="1"/>
  <c r="R57" i="39"/>
  <c r="R58" i="39" s="1"/>
  <c r="R36" i="39"/>
  <c r="R176" i="53"/>
  <c r="Q66" i="45" s="1"/>
  <c r="R111" i="39"/>
  <c r="R112" i="39" s="1"/>
  <c r="R102" i="51"/>
  <c r="R69" i="39"/>
  <c r="R113" i="49"/>
  <c r="R167" i="39"/>
  <c r="R168" i="39" s="1"/>
  <c r="R176" i="39"/>
  <c r="H34" i="45" s="1"/>
  <c r="R24" i="53"/>
  <c r="R25" i="53" s="1"/>
  <c r="R89" i="39"/>
  <c r="R90" i="39" s="1"/>
  <c r="R145" i="51"/>
  <c r="R146" i="51" s="1"/>
  <c r="R168" i="53"/>
  <c r="R45" i="51"/>
  <c r="R46" i="51" s="1"/>
  <c r="R47" i="51" s="1"/>
  <c r="R45" i="53"/>
  <c r="R46" i="53" s="1"/>
  <c r="R156" i="49"/>
  <c r="R157" i="49" s="1"/>
  <c r="R23" i="49"/>
  <c r="R23" i="51"/>
  <c r="R133" i="39"/>
  <c r="R134" i="39" s="1"/>
  <c r="R80" i="51"/>
  <c r="R57" i="51"/>
  <c r="R58" i="51" s="1"/>
  <c r="R102" i="52"/>
  <c r="R134" i="49"/>
  <c r="R135" i="49" s="1"/>
  <c r="R156" i="53"/>
  <c r="R157" i="53" s="1"/>
  <c r="R101" i="49"/>
  <c r="R102" i="49" s="1"/>
  <c r="R123" i="49"/>
  <c r="R124" i="49" s="1"/>
  <c r="R134" i="53"/>
  <c r="R135" i="53" s="1"/>
  <c r="R145" i="49"/>
  <c r="R146" i="49" s="1"/>
  <c r="R124" i="53"/>
  <c r="R80" i="53"/>
  <c r="R144" i="53"/>
  <c r="R145" i="53" s="1"/>
  <c r="R78" i="49"/>
  <c r="R79" i="49" s="1"/>
  <c r="R176" i="48"/>
  <c r="Z34" i="45" s="1"/>
  <c r="R47" i="48"/>
  <c r="R102" i="53"/>
  <c r="R68" i="49"/>
  <c r="R69" i="49" s="1"/>
  <c r="R89" i="53"/>
  <c r="R90" i="53" s="1"/>
  <c r="R112" i="53"/>
  <c r="R113" i="53" s="1"/>
  <c r="R68" i="53"/>
  <c r="R69" i="53" s="1"/>
  <c r="R176" i="52"/>
  <c r="Z66" i="45" s="1"/>
  <c r="AI50" i="45"/>
  <c r="R101" i="57"/>
  <c r="R24" i="60"/>
  <c r="R25" i="60" s="1"/>
  <c r="R46" i="59"/>
  <c r="R47" i="59" s="1"/>
  <c r="R145" i="56"/>
  <c r="R146" i="56" s="1"/>
  <c r="R156" i="60"/>
  <c r="R157" i="60" s="1"/>
  <c r="H89" i="58"/>
  <c r="H90" i="58" s="1"/>
  <c r="M56" i="51"/>
  <c r="I23" i="39"/>
  <c r="I24" i="39" s="1"/>
  <c r="M45" i="51"/>
  <c r="M46" i="51" s="1"/>
  <c r="M47" i="51" s="1"/>
  <c r="M175" i="51"/>
  <c r="E65" i="45" s="1"/>
  <c r="AF65" i="45" s="1"/>
  <c r="R24" i="48"/>
  <c r="R25" i="48" s="1"/>
  <c r="I122" i="53"/>
  <c r="I123" i="53" s="1"/>
  <c r="I144" i="59"/>
  <c r="I145" i="59" s="1"/>
  <c r="H133" i="58"/>
  <c r="L173" i="58"/>
  <c r="M49" i="45" s="1"/>
  <c r="M89" i="53"/>
  <c r="M175" i="53"/>
  <c r="N65" i="45" s="1"/>
  <c r="M78" i="56"/>
  <c r="M79" i="56" s="1"/>
  <c r="I133" i="53"/>
  <c r="I134" i="53" s="1"/>
  <c r="I135" i="53" s="1"/>
  <c r="I166" i="59"/>
  <c r="P56" i="58"/>
  <c r="L175" i="57"/>
  <c r="M19" i="45" s="1"/>
  <c r="M78" i="48"/>
  <c r="M79" i="48" s="1"/>
  <c r="M133" i="52"/>
  <c r="M134" i="52" s="1"/>
  <c r="R102" i="57"/>
  <c r="R175" i="57"/>
  <c r="Q19" i="45" s="1"/>
  <c r="R145" i="59"/>
  <c r="R146" i="59" s="1"/>
  <c r="R156" i="56"/>
  <c r="R157" i="56" s="1"/>
  <c r="R134" i="56"/>
  <c r="R135" i="56" s="1"/>
  <c r="R35" i="60"/>
  <c r="R36" i="60" s="1"/>
  <c r="R90" i="56"/>
  <c r="R91" i="56" s="1"/>
  <c r="R24" i="52"/>
  <c r="R25" i="52" s="1"/>
  <c r="G66" i="58"/>
  <c r="G67" i="58" s="1"/>
  <c r="G173" i="58"/>
  <c r="M173" i="48"/>
  <c r="W31" i="45" s="1"/>
  <c r="M88" i="48"/>
  <c r="M89" i="48" s="1"/>
  <c r="I22" i="53"/>
  <c r="I23" i="53" s="1"/>
  <c r="I173" i="53"/>
  <c r="I173" i="39"/>
  <c r="I175" i="57"/>
  <c r="M22" i="60"/>
  <c r="M173" i="60"/>
  <c r="W49" i="45" s="1"/>
  <c r="I110" i="59"/>
  <c r="I111" i="59" s="1"/>
  <c r="M99" i="59"/>
  <c r="M100" i="59" s="1"/>
  <c r="M101" i="59" s="1"/>
  <c r="M102" i="59" s="1"/>
  <c r="M173" i="57"/>
  <c r="N17" i="45" s="1"/>
  <c r="M22" i="57"/>
  <c r="M23" i="57" s="1"/>
  <c r="M55" i="58"/>
  <c r="M56" i="58" s="1"/>
  <c r="M57" i="58" s="1"/>
  <c r="M58" i="58" s="1"/>
  <c r="M173" i="58"/>
  <c r="N49" i="45" s="1"/>
  <c r="M175" i="57"/>
  <c r="N19" i="45" s="1"/>
  <c r="I173" i="60"/>
  <c r="I175" i="55"/>
  <c r="I173" i="56"/>
  <c r="I33" i="56"/>
  <c r="I34" i="56" s="1"/>
  <c r="I175" i="60"/>
  <c r="R145" i="58"/>
  <c r="R146" i="58" s="1"/>
  <c r="H175" i="58"/>
  <c r="M173" i="53"/>
  <c r="N63" i="45" s="1"/>
  <c r="M22" i="53"/>
  <c r="M23" i="53" s="1"/>
  <c r="I173" i="49"/>
  <c r="I88" i="49"/>
  <c r="I89" i="49" s="1"/>
  <c r="I44" i="55"/>
  <c r="I45" i="55" s="1"/>
  <c r="I173" i="55"/>
  <c r="I154" i="53"/>
  <c r="I155" i="53" s="1"/>
  <c r="I175" i="53"/>
  <c r="U156" i="58"/>
  <c r="U157" i="58"/>
  <c r="H66" i="57"/>
  <c r="H67" i="57" s="1"/>
  <c r="H173" i="57"/>
  <c r="P175" i="58"/>
  <c r="K173" i="58"/>
  <c r="L49" i="45" s="1"/>
  <c r="G175" i="58"/>
  <c r="G45" i="58"/>
  <c r="K67" i="48"/>
  <c r="K68" i="48" s="1"/>
  <c r="K69" i="48" s="1"/>
  <c r="M100" i="51"/>
  <c r="M101" i="51" s="1"/>
  <c r="M173" i="52"/>
  <c r="W63" i="45" s="1"/>
  <c r="M44" i="52"/>
  <c r="M88" i="49"/>
  <c r="M89" i="49" s="1"/>
  <c r="M90" i="49" s="1"/>
  <c r="M173" i="49"/>
  <c r="N31" i="45" s="1"/>
  <c r="M44" i="55"/>
  <c r="M45" i="55" s="1"/>
  <c r="M173" i="55"/>
  <c r="E17" i="45" s="1"/>
  <c r="AF17" i="45" s="1"/>
  <c r="I175" i="39"/>
  <c r="I44" i="51"/>
  <c r="I173" i="51"/>
  <c r="I55" i="48"/>
  <c r="I56" i="48" s="1"/>
  <c r="I55" i="52"/>
  <c r="I56" i="52" s="1"/>
  <c r="I57" i="52" s="1"/>
  <c r="I173" i="52"/>
  <c r="I56" i="39"/>
  <c r="I57" i="39" s="1"/>
  <c r="I58" i="39" s="1"/>
  <c r="I144" i="48"/>
  <c r="I145" i="48" s="1"/>
  <c r="I155" i="51"/>
  <c r="I156" i="51" s="1"/>
  <c r="I157" i="51" s="1"/>
  <c r="I175" i="48"/>
  <c r="I175" i="52"/>
  <c r="I144" i="55"/>
  <c r="M166" i="48"/>
  <c r="M167" i="48" s="1"/>
  <c r="L67" i="58"/>
  <c r="M173" i="39"/>
  <c r="E31" i="45" s="1"/>
  <c r="M166" i="60"/>
  <c r="M167" i="60" s="1"/>
  <c r="I122" i="39"/>
  <c r="I123" i="39" s="1"/>
  <c r="M56" i="55"/>
  <c r="M57" i="55" s="1"/>
  <c r="H165" i="57"/>
  <c r="H166" i="57" s="1"/>
  <c r="H167" i="57" s="1"/>
  <c r="H168" i="57" s="1"/>
  <c r="I173" i="48"/>
  <c r="I100" i="53"/>
  <c r="I101" i="53" s="1"/>
  <c r="I56" i="53"/>
  <c r="I166" i="49"/>
  <c r="I167" i="49" s="1"/>
  <c r="K110" i="57"/>
  <c r="K111" i="57" s="1"/>
  <c r="K112" i="57" s="1"/>
  <c r="K113" i="57" s="1"/>
  <c r="M67" i="49"/>
  <c r="M23" i="48"/>
  <c r="M24" i="48" s="1"/>
  <c r="G155" i="58"/>
  <c r="M144" i="55"/>
  <c r="M145" i="55" s="1"/>
  <c r="L155" i="58"/>
  <c r="M56" i="56"/>
  <c r="M57" i="56" s="1"/>
  <c r="I89" i="60"/>
  <c r="I90" i="60" s="1"/>
  <c r="I91" i="60" s="1"/>
  <c r="M144" i="60"/>
  <c r="M145" i="60" s="1"/>
  <c r="I67" i="58"/>
  <c r="I68" i="58" s="1"/>
  <c r="I69" i="58" s="1"/>
  <c r="I67" i="60"/>
  <c r="I68" i="60" s="1"/>
  <c r="I78" i="55"/>
  <c r="I122" i="59"/>
  <c r="I123" i="59" s="1"/>
  <c r="I100" i="58"/>
  <c r="I101" i="58" s="1"/>
  <c r="I102" i="58" s="1"/>
  <c r="Q122" i="57"/>
  <c r="I166" i="39"/>
  <c r="I167" i="39" s="1"/>
  <c r="H111" i="58"/>
  <c r="H112" i="58" s="1"/>
  <c r="H113" i="58" s="1"/>
  <c r="H122" i="57"/>
  <c r="H123" i="57" s="1"/>
  <c r="H124" i="57" s="1"/>
  <c r="K154" i="58"/>
  <c r="K155" i="58" s="1"/>
  <c r="K156" i="58" s="1"/>
  <c r="K157" i="58" s="1"/>
  <c r="M67" i="39"/>
  <c r="M68" i="39" s="1"/>
  <c r="I122" i="58"/>
  <c r="I123" i="58" s="1"/>
  <c r="I124" i="58" s="1"/>
  <c r="H100" i="58"/>
  <c r="M166" i="59"/>
  <c r="M167" i="59" s="1"/>
  <c r="M122" i="60"/>
  <c r="M123" i="60" s="1"/>
  <c r="M124" i="60" s="1"/>
  <c r="M45" i="59"/>
  <c r="M46" i="59" s="1"/>
  <c r="L23" i="58"/>
  <c r="L34" i="57"/>
  <c r="M56" i="49"/>
  <c r="M57" i="49" s="1"/>
  <c r="M58" i="49" s="1"/>
  <c r="I166" i="55"/>
  <c r="I167" i="55" s="1"/>
  <c r="P56" i="57"/>
  <c r="P57" i="57" s="1"/>
  <c r="P58" i="57" s="1"/>
  <c r="Q78" i="58"/>
  <c r="Q79" i="58" s="1"/>
  <c r="Q80" i="58" s="1"/>
  <c r="I78" i="48"/>
  <c r="I79" i="48" s="1"/>
  <c r="I155" i="49"/>
  <c r="I89" i="53"/>
  <c r="I166" i="51"/>
  <c r="K44" i="57"/>
  <c r="K122" i="58"/>
  <c r="H78" i="58"/>
  <c r="I111" i="55"/>
  <c r="I112" i="55" s="1"/>
  <c r="M122" i="39"/>
  <c r="M123" i="39" s="1"/>
  <c r="M155" i="55"/>
  <c r="M156" i="55" s="1"/>
  <c r="M157" i="55" s="1"/>
  <c r="M67" i="56"/>
  <c r="M68" i="56" s="1"/>
  <c r="M111" i="53"/>
  <c r="M112" i="53" s="1"/>
  <c r="M113" i="53" s="1"/>
  <c r="Q100" i="57"/>
  <c r="I175" i="49"/>
  <c r="R24" i="57"/>
  <c r="R25" i="57" s="1"/>
  <c r="R24" i="55"/>
  <c r="R123" i="56"/>
  <c r="R124" i="56" s="1"/>
  <c r="AI49" i="45"/>
  <c r="X68" i="58"/>
  <c r="R79" i="56"/>
  <c r="R80" i="56" s="1"/>
  <c r="R79" i="60"/>
  <c r="R101" i="60"/>
  <c r="R102" i="60" s="1"/>
  <c r="M175" i="39"/>
  <c r="E33" i="45" s="1"/>
  <c r="R90" i="57"/>
  <c r="R91" i="57" s="1"/>
  <c r="AI63" i="45"/>
  <c r="R167" i="58"/>
  <c r="R57" i="57"/>
  <c r="R58" i="57" s="1"/>
  <c r="R167" i="56"/>
  <c r="R168" i="56" s="1"/>
  <c r="R156" i="57"/>
  <c r="R157" i="57" s="1"/>
  <c r="R24" i="56"/>
  <c r="R25" i="56" s="1"/>
  <c r="R35" i="59"/>
  <c r="R36" i="59" s="1"/>
  <c r="R112" i="56"/>
  <c r="R113" i="56" s="1"/>
  <c r="R168" i="57"/>
  <c r="AI51" i="45"/>
  <c r="J67" i="60"/>
  <c r="R175" i="58"/>
  <c r="Q51" i="45" s="1"/>
  <c r="AI65" i="45"/>
  <c r="AH27" i="45"/>
  <c r="AE27" i="45"/>
  <c r="AH63" i="45"/>
  <c r="Q57" i="56"/>
  <c r="Q58" i="56" s="1"/>
  <c r="AH29" i="45"/>
  <c r="Q145" i="57"/>
  <c r="Q146" i="57" s="1"/>
  <c r="AE59" i="45"/>
  <c r="AH32" i="45"/>
  <c r="AH47" i="45"/>
  <c r="AF31" i="45"/>
  <c r="AH61" i="45"/>
  <c r="AH64" i="45"/>
  <c r="AD30" i="45"/>
  <c r="Q156" i="57"/>
  <c r="Q157" i="57" s="1"/>
  <c r="Q134" i="59"/>
  <c r="Q135" i="59" s="1"/>
  <c r="Q57" i="58"/>
  <c r="Q58" i="58" s="1"/>
  <c r="Q166" i="56"/>
  <c r="Q167" i="56" s="1"/>
  <c r="Q168" i="56" s="1"/>
  <c r="Q123" i="58"/>
  <c r="Q90" i="58"/>
  <c r="Q91" i="58" s="1"/>
  <c r="AH50" i="45"/>
  <c r="Q112" i="58"/>
  <c r="Q113" i="58" s="1"/>
  <c r="Q35" i="56"/>
  <c r="Q36" i="56" s="1"/>
  <c r="Q134" i="57"/>
  <c r="Q135" i="57" s="1"/>
  <c r="Q68" i="56"/>
  <c r="Q69" i="56" s="1"/>
  <c r="Q56" i="60"/>
  <c r="Q57" i="60" s="1"/>
  <c r="Q58" i="60" s="1"/>
  <c r="Q101" i="57"/>
  <c r="Q102" i="57" s="1"/>
  <c r="Q167" i="57"/>
  <c r="Q168" i="57" s="1"/>
  <c r="Q24" i="56"/>
  <c r="Q25" i="56" s="1"/>
  <c r="Q101" i="59"/>
  <c r="Q102" i="59" s="1"/>
  <c r="J144" i="57"/>
  <c r="N155" i="56"/>
  <c r="N122" i="57"/>
  <c r="N34" i="58"/>
  <c r="N100" i="58"/>
  <c r="M175" i="55"/>
  <c r="E19" i="45" s="1"/>
  <c r="M173" i="56"/>
  <c r="E49" i="45" s="1"/>
  <c r="M175" i="59"/>
  <c r="W19" i="45" s="1"/>
  <c r="M175" i="60"/>
  <c r="W51" i="45" s="1"/>
  <c r="AF51" i="45" s="1"/>
  <c r="M175" i="49"/>
  <c r="N33" i="45" s="1"/>
  <c r="P173" i="58"/>
  <c r="I133" i="59"/>
  <c r="I134" i="59" s="1"/>
  <c r="Q175" i="57"/>
  <c r="P19" i="45" s="1"/>
  <c r="I133" i="60"/>
  <c r="I134" i="60" s="1"/>
  <c r="I135" i="60" s="1"/>
  <c r="Q144" i="58"/>
  <c r="Q145" i="58" s="1"/>
  <c r="Q146" i="58" s="1"/>
  <c r="Q89" i="57"/>
  <c r="Q90" i="57" s="1"/>
  <c r="Q91" i="57" s="1"/>
  <c r="J56" i="57"/>
  <c r="J57" i="57" s="1"/>
  <c r="J58" i="57" s="1"/>
  <c r="AE33" i="45"/>
  <c r="Q34" i="58"/>
  <c r="Q35" i="58" s="1"/>
  <c r="Q36" i="58" s="1"/>
  <c r="AH49" i="45"/>
  <c r="Q79" i="60"/>
  <c r="Q80" i="60" s="1"/>
  <c r="Q68" i="60"/>
  <c r="Q69" i="60" s="1"/>
  <c r="Q45" i="58"/>
  <c r="Q66" i="57"/>
  <c r="Q67" i="57" s="1"/>
  <c r="AH65" i="45"/>
  <c r="I144" i="60"/>
  <c r="I145" i="60" s="1"/>
  <c r="M111" i="57"/>
  <c r="AH51" i="45"/>
  <c r="AH19" i="45"/>
  <c r="N45" i="53"/>
  <c r="N46" i="53" s="1"/>
  <c r="J155" i="49"/>
  <c r="J156" i="49" s="1"/>
  <c r="J45" i="53"/>
  <c r="Q36" i="57"/>
  <c r="Q102" i="58"/>
  <c r="Q146" i="56"/>
  <c r="Q175" i="58"/>
  <c r="P51" i="45" s="1"/>
  <c r="Q113" i="59"/>
  <c r="Q124" i="56"/>
  <c r="Q134" i="56"/>
  <c r="Q135" i="56" s="1"/>
  <c r="AH31" i="45"/>
  <c r="Q176" i="59"/>
  <c r="Y20" i="45" s="1"/>
  <c r="Q25" i="57"/>
  <c r="Q145" i="60"/>
  <c r="Q146" i="60" s="1"/>
  <c r="Q166" i="58"/>
  <c r="Q167" i="58" s="1"/>
  <c r="Q168" i="58" s="1"/>
  <c r="Q90" i="59"/>
  <c r="Q91" i="59" s="1"/>
  <c r="N132" i="57"/>
  <c r="Q167" i="55"/>
  <c r="Q168" i="55" s="1"/>
  <c r="Q24" i="60"/>
  <c r="Q46" i="59"/>
  <c r="Q47" i="59" s="1"/>
  <c r="Q57" i="55"/>
  <c r="Q58" i="55" s="1"/>
  <c r="Q134" i="55"/>
  <c r="Q135" i="55" s="1"/>
  <c r="Q113" i="60"/>
  <c r="Q135" i="60"/>
  <c r="Q111" i="57"/>
  <c r="Q133" i="58"/>
  <c r="Q156" i="55"/>
  <c r="Q157" i="55" s="1"/>
  <c r="Q124" i="58"/>
  <c r="Q156" i="56"/>
  <c r="Q157" i="56" s="1"/>
  <c r="Q101" i="55"/>
  <c r="Q102" i="55" s="1"/>
  <c r="Q24" i="59"/>
  <c r="Q24" i="52"/>
  <c r="Q25" i="52" s="1"/>
  <c r="Q90" i="55"/>
  <c r="Q91" i="55" s="1"/>
  <c r="Q167" i="60"/>
  <c r="Q168" i="60" s="1"/>
  <c r="Q123" i="57"/>
  <c r="Q124" i="57" s="1"/>
  <c r="Q68" i="55"/>
  <c r="Q69" i="55" s="1"/>
  <c r="Q35" i="55"/>
  <c r="Q36" i="55" s="1"/>
  <c r="Q79" i="57"/>
  <c r="Q80" i="57" s="1"/>
  <c r="Q90" i="52"/>
  <c r="Q46" i="48"/>
  <c r="Q47" i="48" s="1"/>
  <c r="Q134" i="48"/>
  <c r="Q135" i="48" s="1"/>
  <c r="Q156" i="48"/>
  <c r="Q157" i="48" s="1"/>
  <c r="Q90" i="56"/>
  <c r="Q91" i="56" s="1"/>
  <c r="Q101" i="56"/>
  <c r="Q102" i="56" s="1"/>
  <c r="Q156" i="59"/>
  <c r="Q157" i="59" s="1"/>
  <c r="Q47" i="60"/>
  <c r="Q154" i="58"/>
  <c r="Q176" i="58" s="1"/>
  <c r="P52" i="45" s="1"/>
  <c r="Q123" i="55"/>
  <c r="Q124" i="55" s="1"/>
  <c r="Q57" i="57"/>
  <c r="Q58" i="57" s="1"/>
  <c r="Q79" i="52"/>
  <c r="Q80" i="52" s="1"/>
  <c r="Q79" i="55"/>
  <c r="Q80" i="55" s="1"/>
  <c r="AH17" i="45"/>
  <c r="Q68" i="59"/>
  <c r="Q69" i="59" s="1"/>
  <c r="Q46" i="55"/>
  <c r="Q47" i="55" s="1"/>
  <c r="Q24" i="48"/>
  <c r="Q25" i="48" s="1"/>
  <c r="Q145" i="55"/>
  <c r="Q146" i="55" s="1"/>
  <c r="Q68" i="58"/>
  <c r="Q69" i="58" s="1"/>
  <c r="Q24" i="55"/>
  <c r="Q57" i="52"/>
  <c r="Q58" i="52" s="1"/>
  <c r="Q79" i="48"/>
  <c r="Q80" i="48" s="1"/>
  <c r="Q112" i="55"/>
  <c r="Q113" i="55" s="1"/>
  <c r="Q112" i="52"/>
  <c r="Q113" i="52" s="1"/>
  <c r="Q68" i="48"/>
  <c r="Q69" i="48" s="1"/>
  <c r="AH62" i="45"/>
  <c r="AH30" i="45"/>
  <c r="Q45" i="57"/>
  <c r="AH15" i="45"/>
  <c r="Q177" i="55"/>
  <c r="G21" i="45" s="1"/>
  <c r="Q176" i="60"/>
  <c r="Y52" i="45" s="1"/>
  <c r="Q176" i="55"/>
  <c r="G20" i="45" s="1"/>
  <c r="Q56" i="59"/>
  <c r="Q177" i="59" s="1"/>
  <c r="Y21" i="45" s="1"/>
  <c r="Q176" i="56"/>
  <c r="G52" i="45" s="1"/>
  <c r="Q56" i="48"/>
  <c r="Q100" i="48"/>
  <c r="Q34" i="48"/>
  <c r="Q35" i="48" s="1"/>
  <c r="Q111" i="48"/>
  <c r="Q112" i="48" s="1"/>
  <c r="Q166" i="52"/>
  <c r="Q91" i="52"/>
  <c r="Q155" i="52"/>
  <c r="Q100" i="52"/>
  <c r="Q144" i="52"/>
  <c r="Q133" i="52"/>
  <c r="Q134" i="52" s="1"/>
  <c r="Q166" i="48"/>
  <c r="Q45" i="52"/>
  <c r="Q144" i="48"/>
  <c r="Q67" i="52"/>
  <c r="Q122" i="52"/>
  <c r="Q123" i="52" s="1"/>
  <c r="Q89" i="48"/>
  <c r="Q34" i="52"/>
  <c r="Q35" i="52" s="1"/>
  <c r="Q122" i="48"/>
  <c r="Q167" i="51"/>
  <c r="Q168" i="51" s="1"/>
  <c r="Q101" i="51"/>
  <c r="Q102" i="51" s="1"/>
  <c r="Q167" i="53"/>
  <c r="Q168" i="53" s="1"/>
  <c r="Q145" i="51"/>
  <c r="Q146" i="51" s="1"/>
  <c r="Q57" i="51"/>
  <c r="Q58" i="51" s="1"/>
  <c r="Q24" i="39"/>
  <c r="Q25" i="39" s="1"/>
  <c r="Q124" i="51"/>
  <c r="Q68" i="51"/>
  <c r="Q69" i="51" s="1"/>
  <c r="Q156" i="51"/>
  <c r="Q157" i="51" s="1"/>
  <c r="Q90" i="51"/>
  <c r="Q91" i="51" s="1"/>
  <c r="Q134" i="51"/>
  <c r="Q135" i="51" s="1"/>
  <c r="Q167" i="49"/>
  <c r="Q168" i="49" s="1"/>
  <c r="Q46" i="51"/>
  <c r="Q47" i="51" s="1"/>
  <c r="Q123" i="39"/>
  <c r="Q124" i="39" s="1"/>
  <c r="Q35" i="49"/>
  <c r="Q36" i="49" s="1"/>
  <c r="Q112" i="51"/>
  <c r="Q113" i="51" s="1"/>
  <c r="Q79" i="39"/>
  <c r="Q80" i="39" s="1"/>
  <c r="Q58" i="49"/>
  <c r="Q79" i="51"/>
  <c r="Q80" i="51" s="1"/>
  <c r="Q46" i="49"/>
  <c r="Q47" i="49" s="1"/>
  <c r="Q24" i="49"/>
  <c r="Q25" i="49" s="1"/>
  <c r="Q156" i="39"/>
  <c r="Q157" i="39" s="1"/>
  <c r="Q89" i="39"/>
  <c r="Q90" i="39" s="1"/>
  <c r="Q67" i="39"/>
  <c r="Q24" i="53"/>
  <c r="Q25" i="53" s="1"/>
  <c r="Q34" i="53"/>
  <c r="Q135" i="39"/>
  <c r="Q146" i="39"/>
  <c r="Q56" i="39"/>
  <c r="Q57" i="39" s="1"/>
  <c r="Q100" i="39"/>
  <c r="Q101" i="39" s="1"/>
  <c r="Q102" i="39" s="1"/>
  <c r="Q34" i="51"/>
  <c r="Q35" i="51" s="1"/>
  <c r="Q36" i="51" s="1"/>
  <c r="Q134" i="53"/>
  <c r="Q135" i="53" s="1"/>
  <c r="Q176" i="51"/>
  <c r="G66" i="45" s="1"/>
  <c r="Q35" i="39"/>
  <c r="Q36" i="39" s="1"/>
  <c r="Q112" i="39"/>
  <c r="Q113" i="39" s="1"/>
  <c r="Q57" i="53"/>
  <c r="Q58" i="53" s="1"/>
  <c r="Q166" i="39"/>
  <c r="Q167" i="39" s="1"/>
  <c r="Q176" i="49"/>
  <c r="P34" i="45" s="1"/>
  <c r="Q176" i="53"/>
  <c r="P66" i="45" s="1"/>
  <c r="Q45" i="53"/>
  <c r="Q24" i="51"/>
  <c r="Q25" i="51" s="1"/>
  <c r="Q176" i="39"/>
  <c r="G34" i="45" s="1"/>
  <c r="Q47" i="39"/>
  <c r="Q90" i="53"/>
  <c r="Q91" i="53" s="1"/>
  <c r="Q68" i="53"/>
  <c r="Q69" i="53" s="1"/>
  <c r="Q123" i="53"/>
  <c r="Q78" i="49"/>
  <c r="Q79" i="49" s="1"/>
  <c r="Q101" i="49"/>
  <c r="Q102" i="49" s="1"/>
  <c r="Q68" i="49"/>
  <c r="Q69" i="49" s="1"/>
  <c r="Q176" i="52"/>
  <c r="Y66" i="45" s="1"/>
  <c r="Q155" i="49"/>
  <c r="Q156" i="49" s="1"/>
  <c r="Q157" i="49" s="1"/>
  <c r="Q100" i="53"/>
  <c r="Q101" i="53" s="1"/>
  <c r="Q155" i="53"/>
  <c r="Q156" i="53" s="1"/>
  <c r="Q124" i="53"/>
  <c r="Q122" i="49"/>
  <c r="Q123" i="49" s="1"/>
  <c r="Q89" i="49"/>
  <c r="Q135" i="49"/>
  <c r="Q176" i="48"/>
  <c r="Y34" i="45" s="1"/>
  <c r="Q112" i="53"/>
  <c r="Q113" i="53" s="1"/>
  <c r="Q112" i="49"/>
  <c r="Q113" i="49" s="1"/>
  <c r="Q79" i="53"/>
  <c r="Q80" i="53" s="1"/>
  <c r="Q145" i="49"/>
  <c r="Q146" i="49" s="1"/>
  <c r="AE31" i="45"/>
  <c r="AD29" i="45"/>
  <c r="AE30" i="45"/>
  <c r="AG15" i="45"/>
  <c r="AD19" i="45"/>
  <c r="AD59" i="45"/>
  <c r="AD32" i="45"/>
  <c r="AE51" i="45"/>
  <c r="AE29" i="45"/>
  <c r="AF32" i="45"/>
  <c r="AE65" i="45"/>
  <c r="AG27" i="45"/>
  <c r="AD63" i="45"/>
  <c r="AE63" i="45"/>
  <c r="AF18" i="45"/>
  <c r="AE64" i="45"/>
  <c r="L68" i="51"/>
  <c r="L69" i="51" s="1"/>
  <c r="L174" i="57"/>
  <c r="M18" i="45" s="1"/>
  <c r="L123" i="53"/>
  <c r="L124" i="53" s="1"/>
  <c r="I97" i="45"/>
  <c r="N132" i="56"/>
  <c r="N133" i="56" s="1"/>
  <c r="N134" i="56" s="1"/>
  <c r="N135" i="56" s="1"/>
  <c r="N33" i="55"/>
  <c r="N132" i="58"/>
  <c r="N133" i="58" s="1"/>
  <c r="N134" i="58" s="1"/>
  <c r="N135" i="58" s="1"/>
  <c r="N88" i="59"/>
  <c r="N89" i="59" s="1"/>
  <c r="N90" i="59" s="1"/>
  <c r="N22" i="56"/>
  <c r="N23" i="56" s="1"/>
  <c r="N24" i="56" s="1"/>
  <c r="N25" i="56" s="1"/>
  <c r="I175" i="58"/>
  <c r="AF33" i="45"/>
  <c r="J89" i="51"/>
  <c r="AD51" i="45"/>
  <c r="J111" i="49"/>
  <c r="J112" i="49" s="1"/>
  <c r="J113" i="49" s="1"/>
  <c r="J45" i="56"/>
  <c r="J46" i="56" s="1"/>
  <c r="J47" i="56" s="1"/>
  <c r="N89" i="51"/>
  <c r="N90" i="51" s="1"/>
  <c r="N91" i="51" s="1"/>
  <c r="H57" i="39"/>
  <c r="H58" i="39" s="1"/>
  <c r="J133" i="58"/>
  <c r="N166" i="57"/>
  <c r="J34" i="58"/>
  <c r="J35" i="58" s="1"/>
  <c r="J36" i="58" s="1"/>
  <c r="N111" i="53"/>
  <c r="N89" i="49"/>
  <c r="N90" i="49" s="1"/>
  <c r="N23" i="58"/>
  <c r="N24" i="58" s="1"/>
  <c r="J144" i="49"/>
  <c r="J145" i="49" s="1"/>
  <c r="J155" i="57"/>
  <c r="J23" i="58"/>
  <c r="M46" i="48"/>
  <c r="M47" i="48" s="1"/>
  <c r="N144" i="57"/>
  <c r="N145" i="57" s="1"/>
  <c r="N146" i="57" s="1"/>
  <c r="J133" i="56"/>
  <c r="N34" i="56"/>
  <c r="N78" i="56"/>
  <c r="N79" i="56" s="1"/>
  <c r="N80" i="56" s="1"/>
  <c r="J34" i="56"/>
  <c r="N45" i="56"/>
  <c r="N66" i="57"/>
  <c r="N67" i="57" s="1"/>
  <c r="N68" i="57" s="1"/>
  <c r="N69" i="57" s="1"/>
  <c r="L174" i="59"/>
  <c r="V18" i="45" s="1"/>
  <c r="M101" i="58"/>
  <c r="M102" i="58" s="1"/>
  <c r="H57" i="56"/>
  <c r="H58" i="56" s="1"/>
  <c r="W112" i="60"/>
  <c r="W113" i="60"/>
  <c r="W145" i="60"/>
  <c r="W146" i="60"/>
  <c r="W167" i="60"/>
  <c r="W168" i="60"/>
  <c r="W123" i="60"/>
  <c r="W124" i="60"/>
  <c r="W90" i="60"/>
  <c r="W91" i="60"/>
  <c r="W35" i="60"/>
  <c r="W36" i="60"/>
  <c r="W156" i="60"/>
  <c r="W157" i="60"/>
  <c r="W68" i="60"/>
  <c r="W69" i="60"/>
  <c r="W101" i="60"/>
  <c r="W102" i="60"/>
  <c r="S57" i="60"/>
  <c r="S58" i="60" s="1"/>
  <c r="S46" i="60"/>
  <c r="S47" i="60" s="1"/>
  <c r="W57" i="60"/>
  <c r="W58" i="60"/>
  <c r="W79" i="60"/>
  <c r="W80" i="60"/>
  <c r="W46" i="60"/>
  <c r="W47" i="60"/>
  <c r="W134" i="60"/>
  <c r="W135" i="60"/>
  <c r="S112" i="60"/>
  <c r="S113" i="60" s="1"/>
  <c r="S145" i="60"/>
  <c r="S146" i="60" s="1"/>
  <c r="S167" i="60"/>
  <c r="S168" i="60" s="1"/>
  <c r="N154" i="57"/>
  <c r="N155" i="57" s="1"/>
  <c r="N156" i="57" s="1"/>
  <c r="N157" i="57" s="1"/>
  <c r="G79" i="57"/>
  <c r="G80" i="57" s="1"/>
  <c r="N77" i="57"/>
  <c r="N66" i="56"/>
  <c r="AE19" i="45"/>
  <c r="J166" i="53"/>
  <c r="H145" i="39"/>
  <c r="H146" i="39" s="1"/>
  <c r="J166" i="58"/>
  <c r="J167" i="58" s="1"/>
  <c r="J168" i="58" s="1"/>
  <c r="I57" i="58"/>
  <c r="I58" i="58" s="1"/>
  <c r="G134" i="56"/>
  <c r="G135" i="56" s="1"/>
  <c r="N122" i="53"/>
  <c r="J155" i="56"/>
  <c r="J156" i="56" s="1"/>
  <c r="J157" i="56" s="1"/>
  <c r="N166" i="53"/>
  <c r="N167" i="53" s="1"/>
  <c r="N168" i="53" s="1"/>
  <c r="K123" i="51"/>
  <c r="N175" i="49"/>
  <c r="O33" i="45" s="1"/>
  <c r="N175" i="59"/>
  <c r="X19" i="45" s="1"/>
  <c r="J175" i="48"/>
  <c r="J175" i="49"/>
  <c r="J56" i="56"/>
  <c r="J57" i="56" s="1"/>
  <c r="J58" i="56" s="1"/>
  <c r="J175" i="59"/>
  <c r="J122" i="56"/>
  <c r="J123" i="56" s="1"/>
  <c r="J124" i="56" s="1"/>
  <c r="J166" i="56"/>
  <c r="G46" i="56"/>
  <c r="G47" i="56" s="1"/>
  <c r="N67" i="56"/>
  <c r="I167" i="53"/>
  <c r="J122" i="53"/>
  <c r="J123" i="53" s="1"/>
  <c r="J124" i="53" s="1"/>
  <c r="J100" i="56"/>
  <c r="J101" i="56" s="1"/>
  <c r="J102" i="56" s="1"/>
  <c r="J23" i="55"/>
  <c r="J24" i="55" s="1"/>
  <c r="J25" i="55" s="1"/>
  <c r="L156" i="49"/>
  <c r="L157" i="49" s="1"/>
  <c r="N89" i="53"/>
  <c r="N90" i="53" s="1"/>
  <c r="N91" i="53" s="1"/>
  <c r="J67" i="49"/>
  <c r="J68" i="49" s="1"/>
  <c r="N175" i="48"/>
  <c r="X33" i="45" s="1"/>
  <c r="J23" i="56"/>
  <c r="J24" i="56" s="1"/>
  <c r="J25" i="56" s="1"/>
  <c r="I90" i="39"/>
  <c r="I91" i="39" s="1"/>
  <c r="I46" i="39"/>
  <c r="I35" i="56"/>
  <c r="I36" i="56" s="1"/>
  <c r="L167" i="56"/>
  <c r="L168" i="56" s="1"/>
  <c r="L79" i="48"/>
  <c r="L80" i="48" s="1"/>
  <c r="L35" i="49"/>
  <c r="L36" i="49" s="1"/>
  <c r="G24" i="39"/>
  <c r="L33" i="59"/>
  <c r="L34" i="59" s="1"/>
  <c r="L35" i="59" s="1"/>
  <c r="P101" i="57"/>
  <c r="P102" i="57" s="1"/>
  <c r="K166" i="60"/>
  <c r="K167" i="60" s="1"/>
  <c r="P90" i="56"/>
  <c r="P91" i="56" s="1"/>
  <c r="P156" i="56"/>
  <c r="P157" i="56" s="1"/>
  <c r="N23" i="52"/>
  <c r="P24" i="39"/>
  <c r="P25" i="39" s="1"/>
  <c r="P24" i="51"/>
  <c r="P25" i="51" s="1"/>
  <c r="P23" i="60"/>
  <c r="P35" i="60"/>
  <c r="P36" i="60" s="1"/>
  <c r="G23" i="48"/>
  <c r="G24" i="48" s="1"/>
  <c r="P67" i="52"/>
  <c r="P68" i="52" s="1"/>
  <c r="P69" i="52" s="1"/>
  <c r="P23" i="48"/>
  <c r="P24" i="48" s="1"/>
  <c r="K111" i="52"/>
  <c r="K112" i="52" s="1"/>
  <c r="K113" i="52" s="1"/>
  <c r="K155" i="52"/>
  <c r="H68" i="52"/>
  <c r="H69" i="52" s="1"/>
  <c r="L111" i="52"/>
  <c r="L112" i="52" s="1"/>
  <c r="L113" i="52" s="1"/>
  <c r="M89" i="52"/>
  <c r="M90" i="52" s="1"/>
  <c r="M91" i="52" s="1"/>
  <c r="M34" i="52"/>
  <c r="M35" i="52" s="1"/>
  <c r="M36" i="52" s="1"/>
  <c r="L89" i="52"/>
  <c r="L90" i="52" s="1"/>
  <c r="L91" i="52" s="1"/>
  <c r="J78" i="52"/>
  <c r="J79" i="52" s="1"/>
  <c r="J80" i="52" s="1"/>
  <c r="I122" i="52"/>
  <c r="I123" i="52" s="1"/>
  <c r="I124" i="52" s="1"/>
  <c r="I100" i="52"/>
  <c r="I101" i="52" s="1"/>
  <c r="L122" i="52"/>
  <c r="L123" i="52" s="1"/>
  <c r="L124" i="52" s="1"/>
  <c r="I34" i="52"/>
  <c r="I35" i="52" s="1"/>
  <c r="I167" i="52"/>
  <c r="I168" i="52" s="1"/>
  <c r="K166" i="52"/>
  <c r="K167" i="52" s="1"/>
  <c r="K168" i="52" s="1"/>
  <c r="N100" i="52"/>
  <c r="N101" i="52" s="1"/>
  <c r="N102" i="52" s="1"/>
  <c r="H45" i="52"/>
  <c r="I133" i="52"/>
  <c r="I134" i="52" s="1"/>
  <c r="I135" i="52" s="1"/>
  <c r="M122" i="52"/>
  <c r="M123" i="52" s="1"/>
  <c r="I45" i="52"/>
  <c r="I46" i="52" s="1"/>
  <c r="I47" i="52" s="1"/>
  <c r="M166" i="52"/>
  <c r="M167" i="52" s="1"/>
  <c r="M168" i="52" s="1"/>
  <c r="H122" i="52"/>
  <c r="H123" i="52" s="1"/>
  <c r="H124" i="52" s="1"/>
  <c r="K100" i="52"/>
  <c r="K101" i="52" s="1"/>
  <c r="L166" i="52"/>
  <c r="L167" i="52" s="1"/>
  <c r="L168" i="52" s="1"/>
  <c r="I144" i="52"/>
  <c r="I145" i="52" s="1"/>
  <c r="I146" i="52" s="1"/>
  <c r="M56" i="52"/>
  <c r="M45" i="52"/>
  <c r="M46" i="52" s="1"/>
  <c r="M47" i="52" s="1"/>
  <c r="L23" i="52"/>
  <c r="L24" i="52" s="1"/>
  <c r="L25" i="52" s="1"/>
  <c r="AE61" i="45"/>
  <c r="P23" i="52"/>
  <c r="P24" i="52" s="1"/>
  <c r="M144" i="52"/>
  <c r="M145" i="52" s="1"/>
  <c r="M146" i="52" s="1"/>
  <c r="I23" i="52"/>
  <c r="I24" i="52" s="1"/>
  <c r="I25" i="52" s="1"/>
  <c r="H111" i="52"/>
  <c r="H112" i="52" s="1"/>
  <c r="H113" i="52" s="1"/>
  <c r="G176" i="55"/>
  <c r="N99" i="56"/>
  <c r="N121" i="55"/>
  <c r="N122" i="55" s="1"/>
  <c r="N123" i="55" s="1"/>
  <c r="N124" i="55" s="1"/>
  <c r="N110" i="55"/>
  <c r="N111" i="55" s="1"/>
  <c r="W57" i="59"/>
  <c r="W58" i="59"/>
  <c r="W145" i="59"/>
  <c r="W146" i="59"/>
  <c r="W79" i="59"/>
  <c r="W80" i="59"/>
  <c r="W167" i="59"/>
  <c r="W168" i="59"/>
  <c r="W101" i="59"/>
  <c r="W102" i="59"/>
  <c r="W90" i="59"/>
  <c r="W91" i="59"/>
  <c r="S46" i="59"/>
  <c r="S47" i="59" s="1"/>
  <c r="N165" i="59"/>
  <c r="N166" i="59" s="1"/>
  <c r="N167" i="59" s="1"/>
  <c r="W46" i="59"/>
  <c r="W47" i="59"/>
  <c r="N77" i="60"/>
  <c r="N78" i="60" s="1"/>
  <c r="N79" i="60" s="1"/>
  <c r="W35" i="59"/>
  <c r="W36" i="59"/>
  <c r="W134" i="59"/>
  <c r="W135" i="59"/>
  <c r="S68" i="59"/>
  <c r="S69" i="59" s="1"/>
  <c r="W112" i="59"/>
  <c r="W113" i="59"/>
  <c r="W123" i="59"/>
  <c r="W124" i="59"/>
  <c r="W68" i="59"/>
  <c r="W69" i="59"/>
  <c r="W156" i="59"/>
  <c r="W157" i="59"/>
  <c r="S145" i="59"/>
  <c r="S146" i="59" s="1"/>
  <c r="S90" i="59"/>
  <c r="S91" i="59" s="1"/>
  <c r="N121" i="58"/>
  <c r="N122" i="58" s="1"/>
  <c r="N110" i="57"/>
  <c r="N55" i="57"/>
  <c r="N56" i="57" s="1"/>
  <c r="N57" i="57" s="1"/>
  <c r="N58" i="57" s="1"/>
  <c r="N154" i="58"/>
  <c r="N155" i="58" s="1"/>
  <c r="N156" i="58" s="1"/>
  <c r="N77" i="58"/>
  <c r="N78" i="58" s="1"/>
  <c r="N79" i="58" s="1"/>
  <c r="N99" i="57"/>
  <c r="N100" i="57" s="1"/>
  <c r="AE17" i="45"/>
  <c r="N133" i="51"/>
  <c r="N134" i="51" s="1"/>
  <c r="N135" i="51" s="1"/>
  <c r="N67" i="51"/>
  <c r="N68" i="51" s="1"/>
  <c r="N69" i="51" s="1"/>
  <c r="N78" i="53"/>
  <c r="N79" i="53" s="1"/>
  <c r="N80" i="53" s="1"/>
  <c r="N111" i="51"/>
  <c r="N112" i="51" s="1"/>
  <c r="N113" i="51" s="1"/>
  <c r="J56" i="49"/>
  <c r="J57" i="49" s="1"/>
  <c r="N155" i="51"/>
  <c r="N156" i="51" s="1"/>
  <c r="N157" i="51" s="1"/>
  <c r="N155" i="49"/>
  <c r="J155" i="51"/>
  <c r="N175" i="51"/>
  <c r="F65" i="45" s="1"/>
  <c r="N56" i="53"/>
  <c r="N57" i="53" s="1"/>
  <c r="N58" i="53" s="1"/>
  <c r="J67" i="39"/>
  <c r="J68" i="39" s="1"/>
  <c r="J69" i="39" s="1"/>
  <c r="P155" i="57"/>
  <c r="P156" i="57" s="1"/>
  <c r="P157" i="57" s="1"/>
  <c r="N56" i="49"/>
  <c r="N57" i="49" s="1"/>
  <c r="N58" i="49" s="1"/>
  <c r="G101" i="51"/>
  <c r="G102" i="51" s="1"/>
  <c r="K101" i="39"/>
  <c r="K102" i="39" s="1"/>
  <c r="N143" i="51"/>
  <c r="N144" i="51" s="1"/>
  <c r="N145" i="51" s="1"/>
  <c r="N146" i="51" s="1"/>
  <c r="N78" i="39"/>
  <c r="N79" i="39" s="1"/>
  <c r="N80" i="39" s="1"/>
  <c r="J133" i="39"/>
  <c r="J134" i="39" s="1"/>
  <c r="J44" i="39"/>
  <c r="J45" i="39" s="1"/>
  <c r="J46" i="39" s="1"/>
  <c r="J47" i="39" s="1"/>
  <c r="J99" i="39"/>
  <c r="J100" i="39" s="1"/>
  <c r="J101" i="39" s="1"/>
  <c r="J102" i="39" s="1"/>
  <c r="H123" i="39"/>
  <c r="H124" i="39" s="1"/>
  <c r="H79" i="39"/>
  <c r="H80" i="39" s="1"/>
  <c r="H35" i="39"/>
  <c r="H36" i="39" s="1"/>
  <c r="N45" i="49"/>
  <c r="N46" i="49" s="1"/>
  <c r="N47" i="49" s="1"/>
  <c r="L67" i="52"/>
  <c r="L68" i="52" s="1"/>
  <c r="I58" i="52"/>
  <c r="L78" i="52"/>
  <c r="L79" i="52" s="1"/>
  <c r="L80" i="52" s="1"/>
  <c r="G58" i="52"/>
  <c r="P79" i="48"/>
  <c r="P80" i="48" s="1"/>
  <c r="H135" i="52"/>
  <c r="K78" i="57"/>
  <c r="N174" i="60"/>
  <c r="X50" i="45" s="1"/>
  <c r="N100" i="56"/>
  <c r="M123" i="58"/>
  <c r="M124" i="58" s="1"/>
  <c r="L174" i="60"/>
  <c r="V50" i="45" s="1"/>
  <c r="L174" i="56"/>
  <c r="D50" i="45" s="1"/>
  <c r="L174" i="55"/>
  <c r="D18" i="45" s="1"/>
  <c r="L90" i="51"/>
  <c r="L91" i="51" s="1"/>
  <c r="L174" i="58"/>
  <c r="M50" i="45" s="1"/>
  <c r="N174" i="59"/>
  <c r="X18" i="45" s="1"/>
  <c r="N174" i="56"/>
  <c r="F50" i="45" s="1"/>
  <c r="N174" i="55"/>
  <c r="F18" i="45" s="1"/>
  <c r="N174" i="58"/>
  <c r="O50" i="45" s="1"/>
  <c r="L46" i="60"/>
  <c r="L47" i="60" s="1"/>
  <c r="L155" i="52"/>
  <c r="L156" i="52" s="1"/>
  <c r="P102" i="55"/>
  <c r="P122" i="55"/>
  <c r="P123" i="55" s="1"/>
  <c r="K67" i="57"/>
  <c r="K68" i="57" s="1"/>
  <c r="K69" i="57" s="1"/>
  <c r="M24" i="57"/>
  <c r="M25" i="57" s="1"/>
  <c r="L123" i="59"/>
  <c r="L124" i="59" s="1"/>
  <c r="K144" i="55"/>
  <c r="K145" i="55" s="1"/>
  <c r="K146" i="55" s="1"/>
  <c r="K78" i="52"/>
  <c r="K79" i="52" s="1"/>
  <c r="M24" i="39"/>
  <c r="M25" i="39" s="1"/>
  <c r="M122" i="48"/>
  <c r="M123" i="48" s="1"/>
  <c r="M124" i="48" s="1"/>
  <c r="P167" i="53"/>
  <c r="P168" i="53" s="1"/>
  <c r="P167" i="39"/>
  <c r="P168" i="39" s="1"/>
  <c r="N154" i="55"/>
  <c r="N155" i="55" s="1"/>
  <c r="M135" i="52"/>
  <c r="N174" i="57"/>
  <c r="O18" i="45" s="1"/>
  <c r="K124" i="51"/>
  <c r="AD64" i="45"/>
  <c r="L46" i="39"/>
  <c r="L47" i="39" s="1"/>
  <c r="L167" i="39"/>
  <c r="L168" i="39" s="1"/>
  <c r="K56" i="52"/>
  <c r="K57" i="52" s="1"/>
  <c r="L79" i="53"/>
  <c r="L80" i="53" s="1"/>
  <c r="M167" i="58"/>
  <c r="M168" i="58" s="1"/>
  <c r="H80" i="53"/>
  <c r="J45" i="49"/>
  <c r="J46" i="49" s="1"/>
  <c r="J47" i="49" s="1"/>
  <c r="M133" i="49"/>
  <c r="J89" i="39"/>
  <c r="J90" i="39" s="1"/>
  <c r="L112" i="57"/>
  <c r="L113" i="57" s="1"/>
  <c r="N111" i="49"/>
  <c r="N112" i="49" s="1"/>
  <c r="N113" i="49" s="1"/>
  <c r="P80" i="55"/>
  <c r="P68" i="56"/>
  <c r="P69" i="56" s="1"/>
  <c r="H68" i="56"/>
  <c r="H69" i="56" s="1"/>
  <c r="P58" i="59"/>
  <c r="M90" i="57"/>
  <c r="M91" i="57" s="1"/>
  <c r="G36" i="57"/>
  <c r="I176" i="56"/>
  <c r="M34" i="53"/>
  <c r="M35" i="53" s="1"/>
  <c r="M36" i="53" s="1"/>
  <c r="H133" i="49"/>
  <c r="H134" i="49" s="1"/>
  <c r="H135" i="49" s="1"/>
  <c r="M90" i="48"/>
  <c r="M91" i="48" s="1"/>
  <c r="L168" i="48"/>
  <c r="G135" i="59"/>
  <c r="L91" i="59"/>
  <c r="K23" i="58"/>
  <c r="K24" i="58" s="1"/>
  <c r="G101" i="59"/>
  <c r="G102" i="59" s="1"/>
  <c r="G112" i="53"/>
  <c r="G113" i="53" s="1"/>
  <c r="I102" i="49"/>
  <c r="H100" i="51"/>
  <c r="H101" i="51" s="1"/>
  <c r="M101" i="48"/>
  <c r="M102" i="48" s="1"/>
  <c r="K80" i="39"/>
  <c r="K176" i="39"/>
  <c r="C34" i="45" s="1"/>
  <c r="K34" i="39"/>
  <c r="K35" i="39" s="1"/>
  <c r="I25" i="59"/>
  <c r="M122" i="53"/>
  <c r="M123" i="53" s="1"/>
  <c r="M124" i="53" s="1"/>
  <c r="H155" i="52"/>
  <c r="H156" i="52" s="1"/>
  <c r="I89" i="59"/>
  <c r="I90" i="59" s="1"/>
  <c r="K167" i="39"/>
  <c r="K168" i="39" s="1"/>
  <c r="L47" i="59"/>
  <c r="M69" i="60"/>
  <c r="H80" i="60"/>
  <c r="H156" i="49"/>
  <c r="H157" i="49" s="1"/>
  <c r="H68" i="39"/>
  <c r="L89" i="39"/>
  <c r="L90" i="39" s="1"/>
  <c r="L91" i="39" s="1"/>
  <c r="H112" i="59"/>
  <c r="H113" i="59" s="1"/>
  <c r="M176" i="58"/>
  <c r="N52" i="45" s="1"/>
  <c r="M111" i="58"/>
  <c r="G122" i="58"/>
  <c r="G123" i="58" s="1"/>
  <c r="G124" i="58" s="1"/>
  <c r="M68" i="58"/>
  <c r="M69" i="58" s="1"/>
  <c r="I90" i="57"/>
  <c r="I91" i="57" s="1"/>
  <c r="L134" i="60"/>
  <c r="L135" i="60" s="1"/>
  <c r="G89" i="59"/>
  <c r="G90" i="59" s="1"/>
  <c r="H79" i="59"/>
  <c r="H80" i="59" s="1"/>
  <c r="J78" i="53"/>
  <c r="I80" i="52"/>
  <c r="K122" i="39"/>
  <c r="K123" i="39" s="1"/>
  <c r="K124" i="39" s="1"/>
  <c r="M134" i="59"/>
  <c r="M135" i="59" s="1"/>
  <c r="M35" i="56"/>
  <c r="M36" i="56" s="1"/>
  <c r="I176" i="55"/>
  <c r="I90" i="55"/>
  <c r="I91" i="55" s="1"/>
  <c r="I69" i="60"/>
  <c r="J166" i="52"/>
  <c r="J167" i="52" s="1"/>
  <c r="G176" i="52"/>
  <c r="AF29" i="45"/>
  <c r="G176" i="39"/>
  <c r="G100" i="39"/>
  <c r="G101" i="39" s="1"/>
  <c r="M36" i="48"/>
  <c r="K157" i="48"/>
  <c r="G47" i="59"/>
  <c r="L146" i="59"/>
  <c r="H135" i="60"/>
  <c r="G176" i="56"/>
  <c r="AF15" i="45"/>
  <c r="M176" i="55"/>
  <c r="E20" i="45" s="1"/>
  <c r="K122" i="55"/>
  <c r="K123" i="55" s="1"/>
  <c r="K124" i="55" s="1"/>
  <c r="N144" i="56"/>
  <c r="N145" i="56" s="1"/>
  <c r="N146" i="56" s="1"/>
  <c r="N67" i="53"/>
  <c r="N68" i="53" s="1"/>
  <c r="N69" i="53" s="1"/>
  <c r="N111" i="56"/>
  <c r="N78" i="57"/>
  <c r="N79" i="57" s="1"/>
  <c r="N80" i="57" s="1"/>
  <c r="J144" i="56"/>
  <c r="J145" i="56" s="1"/>
  <c r="J146" i="56" s="1"/>
  <c r="J67" i="53"/>
  <c r="J68" i="53" s="1"/>
  <c r="J69" i="53" s="1"/>
  <c r="J89" i="56"/>
  <c r="J90" i="56" s="1"/>
  <c r="J91" i="56" s="1"/>
  <c r="J166" i="57"/>
  <c r="J167" i="57" s="1"/>
  <c r="J168" i="57" s="1"/>
  <c r="G146" i="39"/>
  <c r="K69" i="52"/>
  <c r="J155" i="39"/>
  <c r="J156" i="39" s="1"/>
  <c r="J157" i="39" s="1"/>
  <c r="M135" i="48"/>
  <c r="H124" i="48"/>
  <c r="H36" i="59"/>
  <c r="N23" i="39"/>
  <c r="I91" i="48"/>
  <c r="K146" i="52"/>
  <c r="M168" i="60"/>
  <c r="H101" i="57"/>
  <c r="H102" i="57" s="1"/>
  <c r="P133" i="52"/>
  <c r="P134" i="52" s="1"/>
  <c r="P135" i="52" s="1"/>
  <c r="P36" i="55"/>
  <c r="P90" i="49"/>
  <c r="P91" i="49" s="1"/>
  <c r="P176" i="58"/>
  <c r="P176" i="55"/>
  <c r="P56" i="55"/>
  <c r="P57" i="55" s="1"/>
  <c r="P146" i="55"/>
  <c r="P176" i="59"/>
  <c r="P144" i="56"/>
  <c r="P145" i="56" s="1"/>
  <c r="P146" i="56" s="1"/>
  <c r="P145" i="58"/>
  <c r="P146" i="58" s="1"/>
  <c r="P177" i="60"/>
  <c r="P177" i="59"/>
  <c r="P24" i="55"/>
  <c r="P25" i="55" s="1"/>
  <c r="P168" i="55"/>
  <c r="P146" i="59"/>
  <c r="P176" i="56"/>
  <c r="P123" i="56"/>
  <c r="P124" i="56" s="1"/>
  <c r="P166" i="56"/>
  <c r="P167" i="56" s="1"/>
  <c r="P168" i="56" s="1"/>
  <c r="P122" i="58"/>
  <c r="P123" i="58" s="1"/>
  <c r="P124" i="58" s="1"/>
  <c r="P112" i="58"/>
  <c r="P113" i="58" s="1"/>
  <c r="P45" i="58"/>
  <c r="P46" i="58" s="1"/>
  <c r="P47" i="58" s="1"/>
  <c r="P91" i="59"/>
  <c r="P46" i="52"/>
  <c r="P47" i="52" s="1"/>
  <c r="P134" i="53"/>
  <c r="P135" i="53" s="1"/>
  <c r="P122" i="52"/>
  <c r="P100" i="52"/>
  <c r="P101" i="52" s="1"/>
  <c r="P144" i="48"/>
  <c r="P145" i="48" s="1"/>
  <c r="P146" i="48" s="1"/>
  <c r="P133" i="48"/>
  <c r="P134" i="48" s="1"/>
  <c r="P155" i="48"/>
  <c r="P156" i="48" s="1"/>
  <c r="P157" i="48" s="1"/>
  <c r="P112" i="52"/>
  <c r="P113" i="52" s="1"/>
  <c r="P36" i="39"/>
  <c r="P122" i="48"/>
  <c r="P123" i="48" s="1"/>
  <c r="P78" i="52"/>
  <c r="P79" i="53"/>
  <c r="P80" i="53" s="1"/>
  <c r="P68" i="48"/>
  <c r="P69" i="48" s="1"/>
  <c r="P90" i="52"/>
  <c r="P91" i="52" s="1"/>
  <c r="P176" i="53"/>
  <c r="P58" i="48"/>
  <c r="P58" i="52"/>
  <c r="P155" i="52"/>
  <c r="P156" i="52" s="1"/>
  <c r="P157" i="52" s="1"/>
  <c r="P166" i="52"/>
  <c r="P167" i="52" s="1"/>
  <c r="P111" i="48"/>
  <c r="P112" i="48" s="1"/>
  <c r="P133" i="49"/>
  <c r="P101" i="49"/>
  <c r="P102" i="49" s="1"/>
  <c r="P113" i="49"/>
  <c r="P101" i="51"/>
  <c r="P102" i="51" s="1"/>
  <c r="P91" i="39"/>
  <c r="P57" i="53"/>
  <c r="P58" i="53" s="1"/>
  <c r="P176" i="39"/>
  <c r="P122" i="39"/>
  <c r="P123" i="39" s="1"/>
  <c r="P123" i="51"/>
  <c r="P124" i="51" s="1"/>
  <c r="P156" i="49"/>
  <c r="P157" i="49" s="1"/>
  <c r="P101" i="53"/>
  <c r="P102" i="53" s="1"/>
  <c r="P145" i="53"/>
  <c r="P146" i="53" s="1"/>
  <c r="P167" i="49"/>
  <c r="P168" i="49" s="1"/>
  <c r="P69" i="49"/>
  <c r="P78" i="49"/>
  <c r="P79" i="49" s="1"/>
  <c r="P80" i="49" s="1"/>
  <c r="P134" i="51"/>
  <c r="P135" i="51" s="1"/>
  <c r="P35" i="51"/>
  <c r="P36" i="51" s="1"/>
  <c r="P157" i="53"/>
  <c r="P34" i="53"/>
  <c r="P35" i="53" s="1"/>
  <c r="P146" i="49"/>
  <c r="P135" i="39"/>
  <c r="P47" i="39"/>
  <c r="P145" i="52"/>
  <c r="P146" i="52" s="1"/>
  <c r="P36" i="49"/>
  <c r="P156" i="51"/>
  <c r="P157" i="51" s="1"/>
  <c r="P68" i="51"/>
  <c r="P69" i="51" s="1"/>
  <c r="P166" i="51"/>
  <c r="P167" i="51" s="1"/>
  <c r="P90" i="53"/>
  <c r="P91" i="53" s="1"/>
  <c r="P68" i="53"/>
  <c r="P69" i="53" s="1"/>
  <c r="P24" i="53"/>
  <c r="P24" i="49"/>
  <c r="P25" i="49" s="1"/>
  <c r="P58" i="49"/>
  <c r="P176" i="52"/>
  <c r="P90" i="51"/>
  <c r="P91" i="51" s="1"/>
  <c r="P101" i="39"/>
  <c r="P102" i="39" s="1"/>
  <c r="P57" i="39"/>
  <c r="P58" i="39" s="1"/>
  <c r="P144" i="39"/>
  <c r="P145" i="39" s="1"/>
  <c r="P57" i="51"/>
  <c r="P58" i="51" s="1"/>
  <c r="P156" i="39"/>
  <c r="P157" i="39" s="1"/>
  <c r="P112" i="39"/>
  <c r="P113" i="39" s="1"/>
  <c r="P68" i="39"/>
  <c r="P69" i="39" s="1"/>
  <c r="P176" i="49"/>
  <c r="P45" i="49"/>
  <c r="P101" i="48"/>
  <c r="P102" i="48" s="1"/>
  <c r="P123" i="49"/>
  <c r="P124" i="49" s="1"/>
  <c r="P79" i="51"/>
  <c r="P80" i="51" s="1"/>
  <c r="P176" i="48"/>
  <c r="P46" i="51"/>
  <c r="P47" i="51" s="1"/>
  <c r="P176" i="51"/>
  <c r="P78" i="39"/>
  <c r="P79" i="39" s="1"/>
  <c r="P112" i="51"/>
  <c r="P113" i="51" s="1"/>
  <c r="M89" i="60"/>
  <c r="M90" i="60" s="1"/>
  <c r="P90" i="60"/>
  <c r="P91" i="60" s="1"/>
  <c r="L89" i="60"/>
  <c r="L90" i="60" s="1"/>
  <c r="L91" i="60" s="1"/>
  <c r="H124" i="60"/>
  <c r="L80" i="60"/>
  <c r="P145" i="60"/>
  <c r="P146" i="60" s="1"/>
  <c r="L111" i="60"/>
  <c r="L112" i="60" s="1"/>
  <c r="K36" i="60"/>
  <c r="H56" i="60"/>
  <c r="G102" i="60"/>
  <c r="N89" i="60"/>
  <c r="N90" i="60" s="1"/>
  <c r="N91" i="60" s="1"/>
  <c r="H166" i="60"/>
  <c r="H167" i="60" s="1"/>
  <c r="H168" i="60" s="1"/>
  <c r="L69" i="60"/>
  <c r="I58" i="60"/>
  <c r="H36" i="60"/>
  <c r="H157" i="60"/>
  <c r="M157" i="60"/>
  <c r="L124" i="60"/>
  <c r="P80" i="60"/>
  <c r="H45" i="60"/>
  <c r="H46" i="60" s="1"/>
  <c r="N166" i="60"/>
  <c r="N167" i="60" s="1"/>
  <c r="L157" i="60"/>
  <c r="I166" i="60"/>
  <c r="I167" i="60" s="1"/>
  <c r="I168" i="60" s="1"/>
  <c r="I78" i="60"/>
  <c r="I79" i="60" s="1"/>
  <c r="M45" i="60"/>
  <c r="M46" i="60" s="1"/>
  <c r="K111" i="60"/>
  <c r="K112" i="60" s="1"/>
  <c r="J111" i="60"/>
  <c r="J112" i="60" s="1"/>
  <c r="J113" i="60" s="1"/>
  <c r="K80" i="60"/>
  <c r="N67" i="60"/>
  <c r="N68" i="60" s="1"/>
  <c r="N69" i="60" s="1"/>
  <c r="P102" i="60"/>
  <c r="J89" i="60"/>
  <c r="J90" i="60" s="1"/>
  <c r="J91" i="60" s="1"/>
  <c r="K45" i="60"/>
  <c r="K46" i="60" s="1"/>
  <c r="H146" i="60"/>
  <c r="I113" i="60"/>
  <c r="H69" i="60"/>
  <c r="H23" i="60"/>
  <c r="H24" i="60" s="1"/>
  <c r="H25" i="60" s="1"/>
  <c r="L56" i="60"/>
  <c r="L57" i="60" s="1"/>
  <c r="L58" i="60" s="1"/>
  <c r="H89" i="60"/>
  <c r="H90" i="60" s="1"/>
  <c r="P176" i="60"/>
  <c r="I45" i="60"/>
  <c r="I46" i="60" s="1"/>
  <c r="N100" i="60"/>
  <c r="N101" i="60" s="1"/>
  <c r="L34" i="60"/>
  <c r="I155" i="60"/>
  <c r="I156" i="60" s="1"/>
  <c r="K89" i="60"/>
  <c r="K90" i="60" s="1"/>
  <c r="K91" i="60" s="1"/>
  <c r="L166" i="60"/>
  <c r="L167" i="60" s="1"/>
  <c r="M56" i="60"/>
  <c r="M57" i="60" s="1"/>
  <c r="P47" i="60"/>
  <c r="G25" i="60"/>
  <c r="P135" i="60"/>
  <c r="I102" i="60"/>
  <c r="M146" i="60"/>
  <c r="M36" i="60"/>
  <c r="M135" i="60"/>
  <c r="P58" i="60"/>
  <c r="H113" i="60"/>
  <c r="G135" i="60"/>
  <c r="G58" i="60"/>
  <c r="G166" i="60"/>
  <c r="G167" i="60" s="1"/>
  <c r="G144" i="60"/>
  <c r="G145" i="60" s="1"/>
  <c r="G112" i="60"/>
  <c r="G113" i="60" s="1"/>
  <c r="G67" i="60"/>
  <c r="G68" i="60" s="1"/>
  <c r="G69" i="60" s="1"/>
  <c r="I176" i="60"/>
  <c r="G124" i="60"/>
  <c r="G47" i="60"/>
  <c r="G91" i="60"/>
  <c r="AD47" i="45"/>
  <c r="K133" i="59"/>
  <c r="K134" i="59" s="1"/>
  <c r="K111" i="59"/>
  <c r="J100" i="59"/>
  <c r="L113" i="59"/>
  <c r="G58" i="59"/>
  <c r="G168" i="59"/>
  <c r="M124" i="59"/>
  <c r="H47" i="59"/>
  <c r="H146" i="59"/>
  <c r="H89" i="59"/>
  <c r="L155" i="59"/>
  <c r="L156" i="59" s="1"/>
  <c r="K34" i="59"/>
  <c r="K35" i="59" s="1"/>
  <c r="H168" i="59"/>
  <c r="G122" i="59"/>
  <c r="G123" i="59" s="1"/>
  <c r="G124" i="59" s="1"/>
  <c r="H100" i="59"/>
  <c r="H101" i="59" s="1"/>
  <c r="G111" i="59"/>
  <c r="K100" i="59"/>
  <c r="K101" i="59" s="1"/>
  <c r="K102" i="59" s="1"/>
  <c r="J89" i="59"/>
  <c r="L67" i="59"/>
  <c r="L68" i="59" s="1"/>
  <c r="M168" i="59"/>
  <c r="I146" i="59"/>
  <c r="M113" i="59"/>
  <c r="G69" i="59"/>
  <c r="I36" i="59"/>
  <c r="I102" i="59"/>
  <c r="G157" i="59"/>
  <c r="K45" i="59"/>
  <c r="N100" i="59"/>
  <c r="N101" i="59" s="1"/>
  <c r="I56" i="59"/>
  <c r="I57" i="59" s="1"/>
  <c r="I58" i="59" s="1"/>
  <c r="K122" i="59"/>
  <c r="K123" i="59" s="1"/>
  <c r="I124" i="59"/>
  <c r="L133" i="59"/>
  <c r="L134" i="59" s="1"/>
  <c r="G144" i="59"/>
  <c r="G145" i="59" s="1"/>
  <c r="G146" i="59" s="1"/>
  <c r="M89" i="59"/>
  <c r="M90" i="59" s="1"/>
  <c r="H123" i="59"/>
  <c r="H124" i="59" s="1"/>
  <c r="I167" i="59"/>
  <c r="I168" i="59" s="1"/>
  <c r="M144" i="59"/>
  <c r="M145" i="59" s="1"/>
  <c r="L78" i="59"/>
  <c r="L79" i="59" s="1"/>
  <c r="L80" i="59" s="1"/>
  <c r="P35" i="59"/>
  <c r="P36" i="59" s="1"/>
  <c r="L56" i="59"/>
  <c r="L57" i="59" s="1"/>
  <c r="M56" i="59"/>
  <c r="M57" i="59" s="1"/>
  <c r="M58" i="59" s="1"/>
  <c r="G78" i="59"/>
  <c r="G79" i="59" s="1"/>
  <c r="H134" i="59"/>
  <c r="H135" i="59" s="1"/>
  <c r="I157" i="59"/>
  <c r="M47" i="59"/>
  <c r="G25" i="59"/>
  <c r="AD15" i="45"/>
  <c r="L100" i="59"/>
  <c r="L101" i="59" s="1"/>
  <c r="H155" i="59"/>
  <c r="H156" i="59" s="1"/>
  <c r="H34" i="52"/>
  <c r="H35" i="52" s="1"/>
  <c r="N78" i="52"/>
  <c r="N79" i="52" s="1"/>
  <c r="M67" i="52"/>
  <c r="M68" i="52" s="1"/>
  <c r="K133" i="52"/>
  <c r="K134" i="52" s="1"/>
  <c r="L100" i="52"/>
  <c r="G89" i="52"/>
  <c r="G90" i="52" s="1"/>
  <c r="N166" i="52"/>
  <c r="N167" i="52" s="1"/>
  <c r="H56" i="52"/>
  <c r="H57" i="52" s="1"/>
  <c r="K34" i="52"/>
  <c r="I111" i="52"/>
  <c r="I112" i="52" s="1"/>
  <c r="H23" i="52"/>
  <c r="H24" i="52" s="1"/>
  <c r="H25" i="52" s="1"/>
  <c r="J100" i="52"/>
  <c r="J101" i="52" s="1"/>
  <c r="I67" i="52"/>
  <c r="I68" i="52" s="1"/>
  <c r="AF62" i="45"/>
  <c r="H166" i="52"/>
  <c r="H167" i="52" s="1"/>
  <c r="H168" i="52" s="1"/>
  <c r="L144" i="52"/>
  <c r="L145" i="52" s="1"/>
  <c r="G133" i="52"/>
  <c r="G134" i="52" s="1"/>
  <c r="G135" i="52" s="1"/>
  <c r="L45" i="52"/>
  <c r="L46" i="52" s="1"/>
  <c r="K45" i="52"/>
  <c r="H100" i="52"/>
  <c r="H101" i="52" s="1"/>
  <c r="G36" i="52"/>
  <c r="AD62" i="45"/>
  <c r="G102" i="52"/>
  <c r="K23" i="52"/>
  <c r="K24" i="52" s="1"/>
  <c r="I155" i="52"/>
  <c r="I156" i="52" s="1"/>
  <c r="M100" i="52"/>
  <c r="G67" i="52"/>
  <c r="G68" i="52" s="1"/>
  <c r="G69" i="52" s="1"/>
  <c r="J89" i="52"/>
  <c r="J90" i="52" s="1"/>
  <c r="J91" i="52" s="1"/>
  <c r="H89" i="52"/>
  <c r="G122" i="52"/>
  <c r="G123" i="52" s="1"/>
  <c r="M111" i="52"/>
  <c r="G146" i="52"/>
  <c r="G113" i="52"/>
  <c r="N111" i="52"/>
  <c r="N112" i="52" s="1"/>
  <c r="M176" i="52"/>
  <c r="W66" i="45" s="1"/>
  <c r="I133" i="48"/>
  <c r="I134" i="48" s="1"/>
  <c r="I135" i="48" s="1"/>
  <c r="I23" i="48"/>
  <c r="I24" i="48" s="1"/>
  <c r="I25" i="48" s="1"/>
  <c r="G166" i="48"/>
  <c r="G167" i="48" s="1"/>
  <c r="G168" i="48" s="1"/>
  <c r="L100" i="48"/>
  <c r="L101" i="48" s="1"/>
  <c r="L102" i="48" s="1"/>
  <c r="M67" i="48"/>
  <c r="M68" i="48" s="1"/>
  <c r="K58" i="48"/>
  <c r="M146" i="48"/>
  <c r="L124" i="48"/>
  <c r="G113" i="48"/>
  <c r="H47" i="48"/>
  <c r="L157" i="48"/>
  <c r="K36" i="48"/>
  <c r="H34" i="48"/>
  <c r="H35" i="48" s="1"/>
  <c r="H36" i="48" s="1"/>
  <c r="H166" i="48"/>
  <c r="H167" i="48" s="1"/>
  <c r="G155" i="48"/>
  <c r="G156" i="48" s="1"/>
  <c r="G157" i="48" s="1"/>
  <c r="N45" i="48"/>
  <c r="N46" i="48" s="1"/>
  <c r="I45" i="48"/>
  <c r="I46" i="48" s="1"/>
  <c r="I47" i="48" s="1"/>
  <c r="H100" i="48"/>
  <c r="H101" i="48" s="1"/>
  <c r="I67" i="48"/>
  <c r="I68" i="48" s="1"/>
  <c r="G58" i="48"/>
  <c r="K146" i="48"/>
  <c r="I80" i="48"/>
  <c r="I146" i="48"/>
  <c r="K168" i="48"/>
  <c r="H157" i="48"/>
  <c r="G146" i="48"/>
  <c r="M25" i="48"/>
  <c r="M155" i="48"/>
  <c r="M156" i="48" s="1"/>
  <c r="L89" i="48"/>
  <c r="L90" i="48" s="1"/>
  <c r="K89" i="48"/>
  <c r="K90" i="48" s="1"/>
  <c r="K78" i="48"/>
  <c r="K79" i="48" s="1"/>
  <c r="L113" i="48"/>
  <c r="H69" i="48"/>
  <c r="M168" i="48"/>
  <c r="H135" i="48"/>
  <c r="M80" i="48"/>
  <c r="L133" i="48"/>
  <c r="L134" i="48" s="1"/>
  <c r="G133" i="48"/>
  <c r="G134" i="48" s="1"/>
  <c r="G135" i="48" s="1"/>
  <c r="K45" i="48"/>
  <c r="K46" i="48" s="1"/>
  <c r="K47" i="48" s="1"/>
  <c r="N78" i="48"/>
  <c r="M111" i="48"/>
  <c r="M112" i="48" s="1"/>
  <c r="I155" i="48"/>
  <c r="I156" i="48" s="1"/>
  <c r="I157" i="48" s="1"/>
  <c r="G89" i="48"/>
  <c r="G90" i="48" s="1"/>
  <c r="K124" i="48"/>
  <c r="M58" i="48"/>
  <c r="I36" i="48"/>
  <c r="K113" i="48"/>
  <c r="G80" i="48"/>
  <c r="I168" i="48"/>
  <c r="H91" i="48"/>
  <c r="L69" i="48"/>
  <c r="G67" i="48"/>
  <c r="G68" i="48" s="1"/>
  <c r="N89" i="48"/>
  <c r="N90" i="48" s="1"/>
  <c r="I112" i="48"/>
  <c r="I113" i="48" s="1"/>
  <c r="K146" i="57"/>
  <c r="P90" i="58"/>
  <c r="P91" i="58" s="1"/>
  <c r="I35" i="58"/>
  <c r="I36" i="58" s="1"/>
  <c r="L24" i="58"/>
  <c r="L25" i="58" s="1"/>
  <c r="P24" i="59"/>
  <c r="P25" i="59" s="1"/>
  <c r="L24" i="59"/>
  <c r="L25" i="59" s="1"/>
  <c r="P35" i="57"/>
  <c r="P36" i="57" s="1"/>
  <c r="I124" i="53"/>
  <c r="K135" i="49"/>
  <c r="L145" i="48"/>
  <c r="L146" i="48" s="1"/>
  <c r="H57" i="48"/>
  <c r="H58" i="48" s="1"/>
  <c r="G112" i="51"/>
  <c r="G113" i="51" s="1"/>
  <c r="K68" i="51"/>
  <c r="K69" i="51" s="1"/>
  <c r="H168" i="58"/>
  <c r="G58" i="51"/>
  <c r="H124" i="58"/>
  <c r="I157" i="58"/>
  <c r="K135" i="57"/>
  <c r="H46" i="57"/>
  <c r="H47" i="57" s="1"/>
  <c r="L58" i="56"/>
  <c r="I68" i="49"/>
  <c r="I69" i="49" s="1"/>
  <c r="M35" i="59"/>
  <c r="M36" i="59" s="1"/>
  <c r="K145" i="58"/>
  <c r="K146" i="58" s="1"/>
  <c r="L68" i="58"/>
  <c r="L69" i="58" s="1"/>
  <c r="I79" i="57"/>
  <c r="I80" i="57" s="1"/>
  <c r="L35" i="57"/>
  <c r="L36" i="57" s="1"/>
  <c r="M46" i="57"/>
  <c r="M47" i="57" s="1"/>
  <c r="G156" i="57"/>
  <c r="G157" i="57" s="1"/>
  <c r="H134" i="57"/>
  <c r="H135" i="57" s="1"/>
  <c r="P79" i="57"/>
  <c r="P80" i="57" s="1"/>
  <c r="G90" i="49"/>
  <c r="G91" i="49" s="1"/>
  <c r="I113" i="58"/>
  <c r="I57" i="53"/>
  <c r="I58" i="53" s="1"/>
  <c r="I35" i="53"/>
  <c r="I36" i="53" s="1"/>
  <c r="L101" i="49"/>
  <c r="L102" i="49" s="1"/>
  <c r="G80" i="39"/>
  <c r="H146" i="58"/>
  <c r="P36" i="58"/>
  <c r="G68" i="58"/>
  <c r="G69" i="58" s="1"/>
  <c r="P79" i="58"/>
  <c r="P80" i="58" s="1"/>
  <c r="M58" i="57"/>
  <c r="K146" i="51"/>
  <c r="G134" i="49"/>
  <c r="G135" i="49" s="1"/>
  <c r="H79" i="48"/>
  <c r="H80" i="48" s="1"/>
  <c r="M145" i="51"/>
  <c r="M146" i="51" s="1"/>
  <c r="M102" i="51"/>
  <c r="H112" i="39"/>
  <c r="H113" i="39" s="1"/>
  <c r="G91" i="39"/>
  <c r="L57" i="53"/>
  <c r="L58" i="53" s="1"/>
  <c r="G146" i="51"/>
  <c r="H157" i="39"/>
  <c r="G58" i="49"/>
  <c r="I123" i="51"/>
  <c r="I124" i="51" s="1"/>
  <c r="G46" i="51"/>
  <c r="G47" i="51" s="1"/>
  <c r="H25" i="39"/>
  <c r="L156" i="57"/>
  <c r="L157" i="57" s="1"/>
  <c r="G101" i="57"/>
  <c r="G102" i="57" s="1"/>
  <c r="K134" i="53"/>
  <c r="K135" i="53" s="1"/>
  <c r="I80" i="53"/>
  <c r="L157" i="53"/>
  <c r="G124" i="53"/>
  <c r="L91" i="53"/>
  <c r="G69" i="49"/>
  <c r="M135" i="51"/>
  <c r="M91" i="51"/>
  <c r="H79" i="49"/>
  <c r="H80" i="49" s="1"/>
  <c r="L46" i="51"/>
  <c r="L47" i="51" s="1"/>
  <c r="L167" i="51"/>
  <c r="L168" i="51" s="1"/>
  <c r="L146" i="51"/>
  <c r="L79" i="51"/>
  <c r="L80" i="51" s="1"/>
  <c r="L156" i="39"/>
  <c r="L157" i="39" s="1"/>
  <c r="M102" i="39"/>
  <c r="M156" i="58"/>
  <c r="M157" i="58" s="1"/>
  <c r="M69" i="39"/>
  <c r="M46" i="49"/>
  <c r="M47" i="49" s="1"/>
  <c r="M157" i="39"/>
  <c r="M145" i="39"/>
  <c r="M146" i="39" s="1"/>
  <c r="K146" i="39"/>
  <c r="G134" i="39"/>
  <c r="G135" i="39" s="1"/>
  <c r="M57" i="39"/>
  <c r="M58" i="39" s="1"/>
  <c r="G46" i="39"/>
  <c r="G47" i="39" s="1"/>
  <c r="L25" i="39"/>
  <c r="L102" i="58"/>
  <c r="M157" i="57"/>
  <c r="P68" i="57"/>
  <c r="P69" i="57" s="1"/>
  <c r="L47" i="57"/>
  <c r="I35" i="57"/>
  <c r="I36" i="57" s="1"/>
  <c r="P113" i="57"/>
  <c r="P167" i="59"/>
  <c r="P168" i="59" s="1"/>
  <c r="P123" i="57"/>
  <c r="P124" i="57" s="1"/>
  <c r="P79" i="59"/>
  <c r="P80" i="59" s="1"/>
  <c r="G157" i="49"/>
  <c r="M113" i="49"/>
  <c r="L47" i="53"/>
  <c r="K135" i="51"/>
  <c r="M168" i="51"/>
  <c r="M124" i="51"/>
  <c r="M79" i="51"/>
  <c r="M80" i="51" s="1"/>
  <c r="L112" i="49"/>
  <c r="L113" i="49" s="1"/>
  <c r="H168" i="51"/>
  <c r="H157" i="58"/>
  <c r="H156" i="53"/>
  <c r="I47" i="49"/>
  <c r="G156" i="51"/>
  <c r="G157" i="51" s="1"/>
  <c r="K112" i="51"/>
  <c r="K113" i="51" s="1"/>
  <c r="K90" i="51"/>
  <c r="K91" i="51" s="1"/>
  <c r="I47" i="39"/>
  <c r="I25" i="39"/>
  <c r="L113" i="39"/>
  <c r="H69" i="39"/>
  <c r="M79" i="55"/>
  <c r="M80" i="55" s="1"/>
  <c r="L102" i="56"/>
  <c r="H168" i="56"/>
  <c r="H69" i="55"/>
  <c r="G135" i="55"/>
  <c r="I113" i="55"/>
  <c r="G58" i="55"/>
  <c r="H102" i="56"/>
  <c r="H124" i="56"/>
  <c r="M102" i="55"/>
  <c r="G58" i="56"/>
  <c r="I168" i="55"/>
  <c r="I36" i="55"/>
  <c r="M168" i="55"/>
  <c r="L69" i="55"/>
  <c r="I79" i="55"/>
  <c r="I80" i="55" s="1"/>
  <c r="I24" i="55"/>
  <c r="I25" i="55" s="1"/>
  <c r="G102" i="56"/>
  <c r="I123" i="55"/>
  <c r="I124" i="55" s="1"/>
  <c r="I167" i="56"/>
  <c r="I168" i="56" s="1"/>
  <c r="K58" i="56"/>
  <c r="G47" i="55"/>
  <c r="G146" i="56"/>
  <c r="K112" i="58"/>
  <c r="K113" i="58" s="1"/>
  <c r="G112" i="57"/>
  <c r="G113" i="57" s="1"/>
  <c r="M145" i="49"/>
  <c r="M146" i="49" s="1"/>
  <c r="K102" i="57"/>
  <c r="G156" i="58"/>
  <c r="G157" i="58" s="1"/>
  <c r="K24" i="51"/>
  <c r="K25" i="51" s="1"/>
  <c r="M112" i="39"/>
  <c r="M113" i="39" s="1"/>
  <c r="G145" i="57"/>
  <c r="G146" i="57" s="1"/>
  <c r="H167" i="55"/>
  <c r="H168" i="55" s="1"/>
  <c r="I123" i="49"/>
  <c r="I124" i="49" s="1"/>
  <c r="I24" i="53"/>
  <c r="I25" i="53" s="1"/>
  <c r="G145" i="58"/>
  <c r="G146" i="58" s="1"/>
  <c r="K35" i="58"/>
  <c r="K36" i="58" s="1"/>
  <c r="K134" i="56"/>
  <c r="K135" i="56" s="1"/>
  <c r="M123" i="56"/>
  <c r="M124" i="56" s="1"/>
  <c r="K112" i="56"/>
  <c r="K113" i="56" s="1"/>
  <c r="M101" i="56"/>
  <c r="M102" i="56" s="1"/>
  <c r="I145" i="49"/>
  <c r="I146" i="49" s="1"/>
  <c r="I168" i="49"/>
  <c r="L80" i="49"/>
  <c r="N34" i="53"/>
  <c r="N35" i="53" s="1"/>
  <c r="N36" i="53" s="1"/>
  <c r="J34" i="53"/>
  <c r="I113" i="39"/>
  <c r="H134" i="56"/>
  <c r="H135" i="56" s="1"/>
  <c r="N23" i="49"/>
  <c r="G57" i="39"/>
  <c r="G58" i="39" s="1"/>
  <c r="L57" i="58"/>
  <c r="M35" i="58"/>
  <c r="M36" i="58" s="1"/>
  <c r="G79" i="58"/>
  <c r="G80" i="58" s="1"/>
  <c r="N123" i="53"/>
  <c r="N124" i="53" s="1"/>
  <c r="L167" i="55"/>
  <c r="L168" i="55" s="1"/>
  <c r="M123" i="49"/>
  <c r="M124" i="49" s="1"/>
  <c r="N144" i="49"/>
  <c r="N145" i="49" s="1"/>
  <c r="N146" i="49" s="1"/>
  <c r="J144" i="51"/>
  <c r="K36" i="53"/>
  <c r="G112" i="49"/>
  <c r="G113" i="49" s="1"/>
  <c r="K58" i="39"/>
  <c r="H177" i="58"/>
  <c r="L100" i="60"/>
  <c r="L101" i="60" s="1"/>
  <c r="M176" i="59"/>
  <c r="W20" i="45" s="1"/>
  <c r="P24" i="56"/>
  <c r="H176" i="56"/>
  <c r="G177" i="55"/>
  <c r="G24" i="55"/>
  <c r="G167" i="55"/>
  <c r="G168" i="55" s="1"/>
  <c r="H155" i="56"/>
  <c r="H156" i="56" s="1"/>
  <c r="M80" i="56"/>
  <c r="M91" i="49"/>
  <c r="N69" i="49"/>
  <c r="H57" i="49"/>
  <c r="H58" i="49" s="1"/>
  <c r="U33" i="45"/>
  <c r="AD33" i="45" s="1"/>
  <c r="N173" i="59"/>
  <c r="X17" i="45" s="1"/>
  <c r="J173" i="48"/>
  <c r="J167" i="56"/>
  <c r="J168" i="56" s="1"/>
  <c r="J165" i="51"/>
  <c r="J166" i="51" s="1"/>
  <c r="J77" i="51"/>
  <c r="J78" i="51" s="1"/>
  <c r="W91" i="55"/>
  <c r="W90" i="55"/>
  <c r="W102" i="55"/>
  <c r="W101" i="55"/>
  <c r="W36" i="56"/>
  <c r="W35" i="56"/>
  <c r="W135" i="56"/>
  <c r="W134" i="56"/>
  <c r="W102" i="57"/>
  <c r="W101" i="57"/>
  <c r="W80" i="58"/>
  <c r="W79" i="58"/>
  <c r="N33" i="52"/>
  <c r="N34" i="52" s="1"/>
  <c r="K174" i="59"/>
  <c r="U18" i="45" s="1"/>
  <c r="K22" i="59"/>
  <c r="S173" i="48"/>
  <c r="AA31" i="45" s="1"/>
  <c r="S24" i="56"/>
  <c r="S25" i="56" s="1"/>
  <c r="S173" i="56"/>
  <c r="I49" i="45" s="1"/>
  <c r="S173" i="59"/>
  <c r="AA17" i="45" s="1"/>
  <c r="S24" i="59"/>
  <c r="K79" i="49"/>
  <c r="K80" i="49" s="1"/>
  <c r="N45" i="39"/>
  <c r="N46" i="39" s="1"/>
  <c r="N47" i="39" s="1"/>
  <c r="I167" i="58"/>
  <c r="I168" i="58" s="1"/>
  <c r="I176" i="58"/>
  <c r="I23" i="58"/>
  <c r="H36" i="58"/>
  <c r="K57" i="58"/>
  <c r="K58" i="58" s="1"/>
  <c r="H176" i="58"/>
  <c r="H176" i="57"/>
  <c r="M111" i="60"/>
  <c r="M112" i="60" s="1"/>
  <c r="G46" i="58"/>
  <c r="G47" i="58" s="1"/>
  <c r="L144" i="60"/>
  <c r="L145" i="60" s="1"/>
  <c r="K176" i="53"/>
  <c r="K67" i="60"/>
  <c r="K68" i="60" s="1"/>
  <c r="M78" i="59"/>
  <c r="K78" i="59"/>
  <c r="K79" i="59" s="1"/>
  <c r="L68" i="56"/>
  <c r="L69" i="56" s="1"/>
  <c r="AE49" i="45"/>
  <c r="L123" i="55"/>
  <c r="L124" i="55" s="1"/>
  <c r="H123" i="55"/>
  <c r="H124" i="55" s="1"/>
  <c r="G101" i="55"/>
  <c r="G102" i="55" s="1"/>
  <c r="L102" i="55"/>
  <c r="H102" i="55"/>
  <c r="L58" i="55"/>
  <c r="H58" i="55"/>
  <c r="H24" i="55"/>
  <c r="H176" i="55"/>
  <c r="J154" i="53"/>
  <c r="J155" i="53" s="1"/>
  <c r="H122" i="53"/>
  <c r="I102" i="53"/>
  <c r="N99" i="53"/>
  <c r="N100" i="53" s="1"/>
  <c r="N101" i="53" s="1"/>
  <c r="N102" i="53" s="1"/>
  <c r="K89" i="53"/>
  <c r="K23" i="53"/>
  <c r="K24" i="53" s="1"/>
  <c r="H78" i="56"/>
  <c r="K34" i="56"/>
  <c r="K35" i="56" s="1"/>
  <c r="M146" i="55"/>
  <c r="K111" i="55"/>
  <c r="K112" i="55" s="1"/>
  <c r="K113" i="55" s="1"/>
  <c r="M58" i="55"/>
  <c r="M167" i="53"/>
  <c r="M168" i="53" s="1"/>
  <c r="N144" i="53"/>
  <c r="K123" i="53"/>
  <c r="K124" i="53" s="1"/>
  <c r="I112" i="53"/>
  <c r="I113" i="53" s="1"/>
  <c r="G91" i="53"/>
  <c r="G69" i="53"/>
  <c r="G47" i="53"/>
  <c r="G168" i="49"/>
  <c r="K167" i="49"/>
  <c r="K168" i="49" s="1"/>
  <c r="L155" i="55"/>
  <c r="L156" i="55" s="1"/>
  <c r="H155" i="55"/>
  <c r="L134" i="55"/>
  <c r="L135" i="55" s="1"/>
  <c r="H134" i="55"/>
  <c r="H135" i="55" s="1"/>
  <c r="G124" i="55"/>
  <c r="L89" i="55"/>
  <c r="L90" i="55" s="1"/>
  <c r="H89" i="55"/>
  <c r="H90" i="55" s="1"/>
  <c r="L46" i="55"/>
  <c r="L47" i="55" s="1"/>
  <c r="H46" i="55"/>
  <c r="H47" i="55" s="1"/>
  <c r="G36" i="55"/>
  <c r="J56" i="53"/>
  <c r="J57" i="53" s="1"/>
  <c r="J58" i="53" s="1"/>
  <c r="K156" i="49"/>
  <c r="K157" i="49" s="1"/>
  <c r="G113" i="55"/>
  <c r="J133" i="53"/>
  <c r="J134" i="53" s="1"/>
  <c r="I47" i="53"/>
  <c r="G176" i="53"/>
  <c r="G123" i="49"/>
  <c r="G124" i="49" s="1"/>
  <c r="L144" i="56"/>
  <c r="I58" i="56"/>
  <c r="L46" i="56"/>
  <c r="L47" i="56" s="1"/>
  <c r="L167" i="53"/>
  <c r="L168" i="53" s="1"/>
  <c r="H168" i="53"/>
  <c r="N165" i="49"/>
  <c r="N166" i="49" s="1"/>
  <c r="M167" i="49"/>
  <c r="M168" i="49" s="1"/>
  <c r="L135" i="49"/>
  <c r="N132" i="49"/>
  <c r="N133" i="49" s="1"/>
  <c r="G101" i="49"/>
  <c r="G102" i="49" s="1"/>
  <c r="I90" i="49"/>
  <c r="I91" i="49" s="1"/>
  <c r="G78" i="49"/>
  <c r="K176" i="48"/>
  <c r="U34" i="45" s="1"/>
  <c r="K155" i="51"/>
  <c r="K177" i="51" s="1"/>
  <c r="G34" i="53"/>
  <c r="G35" i="53" s="1"/>
  <c r="N121" i="49"/>
  <c r="N122" i="49" s="1"/>
  <c r="H101" i="49"/>
  <c r="H102" i="49" s="1"/>
  <c r="G155" i="52"/>
  <c r="M155" i="52"/>
  <c r="M156" i="52" s="1"/>
  <c r="I89" i="52"/>
  <c r="I90" i="52" s="1"/>
  <c r="G78" i="52"/>
  <c r="G79" i="52" s="1"/>
  <c r="K133" i="48"/>
  <c r="K134" i="48" s="1"/>
  <c r="L45" i="48"/>
  <c r="L46" i="48" s="1"/>
  <c r="G45" i="48"/>
  <c r="G46" i="48" s="1"/>
  <c r="I58" i="51"/>
  <c r="N175" i="39"/>
  <c r="F33" i="45" s="1"/>
  <c r="K46" i="55"/>
  <c r="K47" i="55" s="1"/>
  <c r="K134" i="55"/>
  <c r="K135" i="55" s="1"/>
  <c r="K57" i="55"/>
  <c r="K58" i="55" s="1"/>
  <c r="K174" i="58"/>
  <c r="L50" i="45" s="1"/>
  <c r="N66" i="52"/>
  <c r="N154" i="52"/>
  <c r="N89" i="55"/>
  <c r="N173" i="53"/>
  <c r="O63" i="45" s="1"/>
  <c r="N173" i="55"/>
  <c r="F17" i="45" s="1"/>
  <c r="N23" i="55"/>
  <c r="N100" i="55"/>
  <c r="N101" i="55" s="1"/>
  <c r="N102" i="55" s="1"/>
  <c r="N175" i="56"/>
  <c r="F51" i="45" s="1"/>
  <c r="N173" i="56"/>
  <c r="F49" i="45" s="1"/>
  <c r="N45" i="59"/>
  <c r="N46" i="59" s="1"/>
  <c r="N111" i="58"/>
  <c r="N44" i="57"/>
  <c r="N45" i="57" s="1"/>
  <c r="N33" i="59"/>
  <c r="N110" i="60"/>
  <c r="N175" i="58"/>
  <c r="O51" i="45" s="1"/>
  <c r="N132" i="59"/>
  <c r="N143" i="60"/>
  <c r="N55" i="58"/>
  <c r="N56" i="58" s="1"/>
  <c r="J89" i="49"/>
  <c r="J90" i="49" s="1"/>
  <c r="J66" i="52"/>
  <c r="J154" i="52"/>
  <c r="J89" i="55"/>
  <c r="J173" i="53"/>
  <c r="J173" i="55"/>
  <c r="J100" i="55"/>
  <c r="J175" i="56"/>
  <c r="J173" i="56"/>
  <c r="J68" i="56"/>
  <c r="J69" i="56" s="1"/>
  <c r="J44" i="59"/>
  <c r="J111" i="58"/>
  <c r="J112" i="58" s="1"/>
  <c r="J113" i="58" s="1"/>
  <c r="J44" i="57"/>
  <c r="J45" i="57" s="1"/>
  <c r="J134" i="56"/>
  <c r="J135" i="56" s="1"/>
  <c r="J33" i="59"/>
  <c r="J175" i="58"/>
  <c r="J132" i="59"/>
  <c r="J143" i="60"/>
  <c r="J165" i="60"/>
  <c r="J101" i="57"/>
  <c r="J102" i="57" s="1"/>
  <c r="J145" i="57"/>
  <c r="J146" i="57" s="1"/>
  <c r="J55" i="58"/>
  <c r="J56" i="58" s="1"/>
  <c r="J78" i="58"/>
  <c r="J79" i="58" s="1"/>
  <c r="J80" i="58" s="1"/>
  <c r="K101" i="53"/>
  <c r="K102" i="53" s="1"/>
  <c r="K100" i="49"/>
  <c r="K101" i="49" s="1"/>
  <c r="H46" i="49"/>
  <c r="H47" i="49" s="1"/>
  <c r="L176" i="49"/>
  <c r="M34" i="45" s="1"/>
  <c r="H176" i="49"/>
  <c r="J122" i="51"/>
  <c r="J123" i="51" s="1"/>
  <c r="J124" i="51" s="1"/>
  <c r="M67" i="53"/>
  <c r="M68" i="49"/>
  <c r="M69" i="49" s="1"/>
  <c r="H144" i="52"/>
  <c r="N132" i="52"/>
  <c r="L56" i="52"/>
  <c r="L57" i="52" s="1"/>
  <c r="G45" i="52"/>
  <c r="G46" i="52" s="1"/>
  <c r="N143" i="48"/>
  <c r="N121" i="48"/>
  <c r="J45" i="48"/>
  <c r="J46" i="48" s="1"/>
  <c r="L34" i="48"/>
  <c r="L35" i="48" s="1"/>
  <c r="G34" i="48"/>
  <c r="G35" i="48" s="1"/>
  <c r="J33" i="48"/>
  <c r="L176" i="48"/>
  <c r="V34" i="45" s="1"/>
  <c r="AG59" i="45"/>
  <c r="J133" i="51"/>
  <c r="J134" i="51" s="1"/>
  <c r="N121" i="51"/>
  <c r="L123" i="51"/>
  <c r="L124" i="51" s="1"/>
  <c r="H124" i="51"/>
  <c r="N99" i="51"/>
  <c r="N100" i="51" s="1"/>
  <c r="L101" i="51"/>
  <c r="L102" i="51" s="1"/>
  <c r="J67" i="51"/>
  <c r="J68" i="51" s="1"/>
  <c r="N55" i="51"/>
  <c r="N56" i="51" s="1"/>
  <c r="L57" i="51"/>
  <c r="L58" i="51" s="1"/>
  <c r="H58" i="51"/>
  <c r="K36" i="51"/>
  <c r="L176" i="51"/>
  <c r="D66" i="45" s="1"/>
  <c r="AE62" i="45"/>
  <c r="W113" i="55"/>
  <c r="W112" i="55"/>
  <c r="W36" i="55"/>
  <c r="W35" i="55"/>
  <c r="W124" i="55"/>
  <c r="W123" i="55"/>
  <c r="W47" i="56"/>
  <c r="W46" i="56"/>
  <c r="W173" i="60"/>
  <c r="W24" i="60"/>
  <c r="W178" i="60" s="1"/>
  <c r="W91" i="56"/>
  <c r="W90" i="56"/>
  <c r="W58" i="57"/>
  <c r="W57" i="57"/>
  <c r="W146" i="56"/>
  <c r="W145" i="56"/>
  <c r="W68" i="57"/>
  <c r="W69" i="57"/>
  <c r="W112" i="57"/>
  <c r="W113" i="57"/>
  <c r="W156" i="57"/>
  <c r="W157" i="57"/>
  <c r="W173" i="58"/>
  <c r="W24" i="58"/>
  <c r="W178" i="58" s="1"/>
  <c r="W25" i="58"/>
  <c r="W179" i="58" s="1"/>
  <c r="W91" i="58"/>
  <c r="W90" i="58"/>
  <c r="L46" i="49"/>
  <c r="L47" i="49" s="1"/>
  <c r="M133" i="39"/>
  <c r="M134" i="39" s="1"/>
  <c r="M45" i="39"/>
  <c r="M46" i="39" s="1"/>
  <c r="M47" i="39" s="1"/>
  <c r="L176" i="39"/>
  <c r="D34" i="45" s="1"/>
  <c r="G157" i="53"/>
  <c r="K56" i="53"/>
  <c r="K57" i="53" s="1"/>
  <c r="H145" i="49"/>
  <c r="H146" i="49" s="1"/>
  <c r="G144" i="49"/>
  <c r="G145" i="49" s="1"/>
  <c r="J78" i="49"/>
  <c r="J79" i="49" s="1"/>
  <c r="L68" i="49"/>
  <c r="L69" i="49" s="1"/>
  <c r="H69" i="49"/>
  <c r="J121" i="52"/>
  <c r="J122" i="52" s="1"/>
  <c r="G23" i="52"/>
  <c r="G24" i="52" s="1"/>
  <c r="J88" i="48"/>
  <c r="I45" i="51"/>
  <c r="I46" i="51" s="1"/>
  <c r="I47" i="51" s="1"/>
  <c r="N34" i="51"/>
  <c r="N35" i="51" s="1"/>
  <c r="G176" i="51"/>
  <c r="J175" i="51"/>
  <c r="M168" i="39"/>
  <c r="G157" i="39"/>
  <c r="M124" i="39"/>
  <c r="G113" i="39"/>
  <c r="M80" i="39"/>
  <c r="G69" i="39"/>
  <c r="M36" i="39"/>
  <c r="G25" i="39"/>
  <c r="K24" i="39"/>
  <c r="K67" i="59"/>
  <c r="K68" i="59" s="1"/>
  <c r="S90" i="55"/>
  <c r="S91" i="55" s="1"/>
  <c r="S173" i="55"/>
  <c r="I17" i="45" s="1"/>
  <c r="S101" i="55"/>
  <c r="S102" i="55" s="1"/>
  <c r="S35" i="56"/>
  <c r="S36" i="56" s="1"/>
  <c r="S79" i="56"/>
  <c r="S80" i="56" s="1"/>
  <c r="S134" i="56"/>
  <c r="S135" i="56" s="1"/>
  <c r="S101" i="57"/>
  <c r="S102" i="57" s="1"/>
  <c r="S57" i="58"/>
  <c r="S58" i="58" s="1"/>
  <c r="S79" i="58"/>
  <c r="S80" i="58" s="1"/>
  <c r="S156" i="58"/>
  <c r="S157" i="58" s="1"/>
  <c r="J155" i="58"/>
  <c r="N166" i="48"/>
  <c r="N167" i="48" s="1"/>
  <c r="J90" i="51"/>
  <c r="J91" i="51" s="1"/>
  <c r="I34" i="51"/>
  <c r="I67" i="39"/>
  <c r="I68" i="39" s="1"/>
  <c r="K36" i="49"/>
  <c r="H168" i="39"/>
  <c r="G124" i="39"/>
  <c r="J77" i="39"/>
  <c r="J78" i="39" s="1"/>
  <c r="J33" i="51"/>
  <c r="N66" i="39"/>
  <c r="G36" i="49"/>
  <c r="L69" i="39"/>
  <c r="M57" i="51"/>
  <c r="M58" i="51" s="1"/>
  <c r="N144" i="39"/>
  <c r="N145" i="39" s="1"/>
  <c r="J121" i="49"/>
  <c r="J143" i="39"/>
  <c r="J144" i="39" s="1"/>
  <c r="N111" i="39"/>
  <c r="N112" i="39" s="1"/>
  <c r="N55" i="39"/>
  <c r="N56" i="39" s="1"/>
  <c r="L17" i="45"/>
  <c r="I89" i="56"/>
  <c r="I90" i="56" s="1"/>
  <c r="H68" i="57"/>
  <c r="H69" i="57" s="1"/>
  <c r="M177" i="55"/>
  <c r="E21" i="45" s="1"/>
  <c r="L176" i="55"/>
  <c r="D20" i="45" s="1"/>
  <c r="M176" i="56"/>
  <c r="E52" i="45" s="1"/>
  <c r="H34" i="56"/>
  <c r="H35" i="56" s="1"/>
  <c r="N110" i="48"/>
  <c r="N111" i="48" s="1"/>
  <c r="N67" i="55"/>
  <c r="N68" i="55" s="1"/>
  <c r="N69" i="55" s="1"/>
  <c r="N175" i="53"/>
  <c r="O65" i="45" s="1"/>
  <c r="N121" i="56"/>
  <c r="N122" i="56" s="1"/>
  <c r="N44" i="60"/>
  <c r="N67" i="58"/>
  <c r="J175" i="53"/>
  <c r="J173" i="59"/>
  <c r="J44" i="52"/>
  <c r="W25" i="55"/>
  <c r="W179" i="55" s="1"/>
  <c r="W24" i="55"/>
  <c r="W178" i="55" s="1"/>
  <c r="W173" i="55"/>
  <c r="W57" i="58"/>
  <c r="W58" i="58"/>
  <c r="M45" i="53"/>
  <c r="M46" i="53" s="1"/>
  <c r="K122" i="52"/>
  <c r="K123" i="52" s="1"/>
  <c r="H176" i="52"/>
  <c r="K97" i="45"/>
  <c r="U31" i="45"/>
  <c r="AD31" i="45" s="1"/>
  <c r="S68" i="55"/>
  <c r="S69" i="55" s="1"/>
  <c r="S123" i="56"/>
  <c r="S124" i="56" s="1"/>
  <c r="S134" i="57"/>
  <c r="S135" i="57" s="1"/>
  <c r="H34" i="51"/>
  <c r="H35" i="51" s="1"/>
  <c r="J34" i="39"/>
  <c r="J35" i="39" s="1"/>
  <c r="L168" i="58"/>
  <c r="H68" i="58"/>
  <c r="H69" i="58" s="1"/>
  <c r="K157" i="57"/>
  <c r="G155" i="60"/>
  <c r="G156" i="60" s="1"/>
  <c r="I122" i="60"/>
  <c r="I123" i="60" s="1"/>
  <c r="L176" i="60"/>
  <c r="V52" i="45" s="1"/>
  <c r="L23" i="60"/>
  <c r="G156" i="56"/>
  <c r="G157" i="56" s="1"/>
  <c r="I112" i="56"/>
  <c r="I113" i="56" s="1"/>
  <c r="K56" i="60"/>
  <c r="K57" i="60" s="1"/>
  <c r="M155" i="59"/>
  <c r="M156" i="59" s="1"/>
  <c r="N22" i="59"/>
  <c r="M135" i="58"/>
  <c r="L111" i="58"/>
  <c r="H100" i="60"/>
  <c r="H101" i="60" s="1"/>
  <c r="M176" i="60"/>
  <c r="W52" i="45" s="1"/>
  <c r="M23" i="60"/>
  <c r="H176" i="59"/>
  <c r="L122" i="56"/>
  <c r="L123" i="56" s="1"/>
  <c r="K168" i="53"/>
  <c r="I67" i="59"/>
  <c r="I68" i="59" s="1"/>
  <c r="H67" i="59"/>
  <c r="H68" i="59" s="1"/>
  <c r="M89" i="56"/>
  <c r="M90" i="56" s="1"/>
  <c r="M91" i="56" s="1"/>
  <c r="K144" i="56"/>
  <c r="K145" i="56" s="1"/>
  <c r="J167" i="53"/>
  <c r="J168" i="53" s="1"/>
  <c r="L145" i="53"/>
  <c r="L146" i="53" s="1"/>
  <c r="G166" i="58"/>
  <c r="G167" i="58" s="1"/>
  <c r="M144" i="58"/>
  <c r="M145" i="58" s="1"/>
  <c r="H134" i="58"/>
  <c r="H135" i="58" s="1"/>
  <c r="L156" i="58"/>
  <c r="L157" i="58" s="1"/>
  <c r="H101" i="58"/>
  <c r="H102" i="58" s="1"/>
  <c r="I134" i="58"/>
  <c r="I135" i="58" s="1"/>
  <c r="G133" i="58"/>
  <c r="G134" i="58" s="1"/>
  <c r="G113" i="58"/>
  <c r="K91" i="58"/>
  <c r="L89" i="58"/>
  <c r="L90" i="58" s="1"/>
  <c r="L91" i="58" s="1"/>
  <c r="G100" i="58"/>
  <c r="G101" i="58" s="1"/>
  <c r="G102" i="58" s="1"/>
  <c r="H79" i="58"/>
  <c r="H80" i="58" s="1"/>
  <c r="P24" i="58"/>
  <c r="H46" i="58"/>
  <c r="H47" i="58" s="1"/>
  <c r="K45" i="58"/>
  <c r="H91" i="58"/>
  <c r="J44" i="58"/>
  <c r="K176" i="58"/>
  <c r="L52" i="45" s="1"/>
  <c r="K167" i="57"/>
  <c r="K168" i="57" s="1"/>
  <c r="J132" i="57"/>
  <c r="N88" i="57"/>
  <c r="N89" i="57" s="1"/>
  <c r="P68" i="58"/>
  <c r="P69" i="58" s="1"/>
  <c r="K68" i="58"/>
  <c r="K69" i="58" s="1"/>
  <c r="H79" i="57"/>
  <c r="H80" i="57" s="1"/>
  <c r="G69" i="57"/>
  <c r="G24" i="57"/>
  <c r="G25" i="57" s="1"/>
  <c r="I78" i="58"/>
  <c r="I79" i="58" s="1"/>
  <c r="K78" i="58"/>
  <c r="K79" i="58" s="1"/>
  <c r="K80" i="58" s="1"/>
  <c r="I145" i="57"/>
  <c r="I146" i="57" s="1"/>
  <c r="I56" i="57"/>
  <c r="G176" i="58"/>
  <c r="K79" i="57"/>
  <c r="K80" i="57" s="1"/>
  <c r="G34" i="60"/>
  <c r="G35" i="60" s="1"/>
  <c r="K124" i="57"/>
  <c r="H35" i="57"/>
  <c r="H36" i="57" s="1"/>
  <c r="N33" i="60"/>
  <c r="H56" i="57"/>
  <c r="H57" i="57" s="1"/>
  <c r="I176" i="57"/>
  <c r="H176" i="60"/>
  <c r="M156" i="56"/>
  <c r="M157" i="56" s="1"/>
  <c r="M112" i="56"/>
  <c r="M113" i="56" s="1"/>
  <c r="I111" i="57"/>
  <c r="I46" i="57"/>
  <c r="I47" i="57" s="1"/>
  <c r="K88" i="59"/>
  <c r="J22" i="59"/>
  <c r="L133" i="57"/>
  <c r="H57" i="60"/>
  <c r="H58" i="60" s="1"/>
  <c r="K100" i="60"/>
  <c r="K101" i="60" s="1"/>
  <c r="I34" i="60"/>
  <c r="I35" i="60" s="1"/>
  <c r="I45" i="59"/>
  <c r="I46" i="59" s="1"/>
  <c r="AD49" i="45"/>
  <c r="AF47" i="45"/>
  <c r="L123" i="57"/>
  <c r="L124" i="57" s="1"/>
  <c r="G166" i="56"/>
  <c r="G167" i="56" s="1"/>
  <c r="G168" i="56" s="1"/>
  <c r="G89" i="56"/>
  <c r="G24" i="56"/>
  <c r="G25" i="56" s="1"/>
  <c r="I145" i="55"/>
  <c r="I146" i="55" s="1"/>
  <c r="M134" i="55"/>
  <c r="M135" i="55" s="1"/>
  <c r="I57" i="55"/>
  <c r="I58" i="55" s="1"/>
  <c r="M46" i="55"/>
  <c r="M47" i="55" s="1"/>
  <c r="G168" i="53"/>
  <c r="K145" i="53"/>
  <c r="K146" i="53" s="1"/>
  <c r="M34" i="57"/>
  <c r="M35" i="57" s="1"/>
  <c r="K144" i="60"/>
  <c r="K145" i="60" s="1"/>
  <c r="M167" i="56"/>
  <c r="M168" i="56" s="1"/>
  <c r="K100" i="56"/>
  <c r="K101" i="56" s="1"/>
  <c r="K102" i="56" s="1"/>
  <c r="K78" i="56"/>
  <c r="K79" i="56" s="1"/>
  <c r="K80" i="56" s="1"/>
  <c r="I25" i="56"/>
  <c r="K176" i="56"/>
  <c r="C52" i="45" s="1"/>
  <c r="J165" i="55"/>
  <c r="I157" i="55"/>
  <c r="J77" i="55"/>
  <c r="I69" i="55"/>
  <c r="N132" i="53"/>
  <c r="N133" i="53" s="1"/>
  <c r="G133" i="53"/>
  <c r="G134" i="53" s="1"/>
  <c r="G135" i="53" s="1"/>
  <c r="J100" i="53"/>
  <c r="J101" i="53" s="1"/>
  <c r="J102" i="53" s="1"/>
  <c r="AF50" i="45"/>
  <c r="L145" i="55"/>
  <c r="L146" i="55" s="1"/>
  <c r="H145" i="55"/>
  <c r="H146" i="55" s="1"/>
  <c r="L79" i="55"/>
  <c r="L80" i="55" s="1"/>
  <c r="H79" i="55"/>
  <c r="H80" i="55" s="1"/>
  <c r="L35" i="55"/>
  <c r="L36" i="55" s="1"/>
  <c r="H35" i="55"/>
  <c r="H36" i="55" s="1"/>
  <c r="L23" i="55"/>
  <c r="M56" i="53"/>
  <c r="N156" i="49"/>
  <c r="N157" i="49" s="1"/>
  <c r="I176" i="59"/>
  <c r="I123" i="56"/>
  <c r="I124" i="56" s="1"/>
  <c r="K89" i="56"/>
  <c r="K90" i="56" s="1"/>
  <c r="H90" i="56"/>
  <c r="H91" i="56" s="1"/>
  <c r="H46" i="56"/>
  <c r="H47" i="56" s="1"/>
  <c r="J154" i="55"/>
  <c r="J155" i="55" s="1"/>
  <c r="M124" i="55"/>
  <c r="J66" i="55"/>
  <c r="M36" i="55"/>
  <c r="K176" i="55"/>
  <c r="C20" i="45" s="1"/>
  <c r="I168" i="53"/>
  <c r="J144" i="53"/>
  <c r="N112" i="53"/>
  <c r="N113" i="53" s="1"/>
  <c r="M80" i="53"/>
  <c r="G24" i="53"/>
  <c r="L112" i="55"/>
  <c r="L113" i="55" s="1"/>
  <c r="H112" i="55"/>
  <c r="H113" i="55" s="1"/>
  <c r="L111" i="53"/>
  <c r="L25" i="53"/>
  <c r="H122" i="49"/>
  <c r="H123" i="49" s="1"/>
  <c r="L90" i="49"/>
  <c r="L91" i="49" s="1"/>
  <c r="G91" i="55"/>
  <c r="M102" i="53"/>
  <c r="G79" i="53"/>
  <c r="G80" i="53" s="1"/>
  <c r="J166" i="49"/>
  <c r="J167" i="49" s="1"/>
  <c r="J168" i="49" s="1"/>
  <c r="K123" i="49"/>
  <c r="K124" i="49" s="1"/>
  <c r="G24" i="49"/>
  <c r="M176" i="49"/>
  <c r="N34" i="45" s="1"/>
  <c r="K168" i="51"/>
  <c r="K102" i="51"/>
  <c r="M145" i="56"/>
  <c r="M146" i="56" s="1"/>
  <c r="I145" i="56"/>
  <c r="I146" i="56" s="1"/>
  <c r="L79" i="56"/>
  <c r="L80" i="56" s="1"/>
  <c r="K67" i="56"/>
  <c r="K68" i="56" s="1"/>
  <c r="M46" i="56"/>
  <c r="M47" i="56" s="1"/>
  <c r="K23" i="56"/>
  <c r="M156" i="49"/>
  <c r="M157" i="49" s="1"/>
  <c r="I156" i="49"/>
  <c r="I157" i="49" s="1"/>
  <c r="L123" i="49"/>
  <c r="L124" i="49" s="1"/>
  <c r="H111" i="49"/>
  <c r="L58" i="49"/>
  <c r="L33" i="45"/>
  <c r="G176" i="48"/>
  <c r="G133" i="51"/>
  <c r="G89" i="51"/>
  <c r="G90" i="51" s="1"/>
  <c r="M90" i="53"/>
  <c r="M91" i="53" s="1"/>
  <c r="I90" i="53"/>
  <c r="I91" i="53" s="1"/>
  <c r="L176" i="53"/>
  <c r="M66" i="45" s="1"/>
  <c r="G166" i="52"/>
  <c r="G167" i="52" s="1"/>
  <c r="H144" i="48"/>
  <c r="H145" i="48" s="1"/>
  <c r="L56" i="48"/>
  <c r="L57" i="48" s="1"/>
  <c r="K23" i="48"/>
  <c r="K24" i="48" s="1"/>
  <c r="M176" i="51"/>
  <c r="E66" i="45" s="1"/>
  <c r="N173" i="51"/>
  <c r="F63" i="45" s="1"/>
  <c r="M90" i="39"/>
  <c r="M91" i="39" s="1"/>
  <c r="H177" i="39"/>
  <c r="J175" i="39"/>
  <c r="K68" i="55"/>
  <c r="K69" i="55" s="1"/>
  <c r="K156" i="55"/>
  <c r="K157" i="55" s="1"/>
  <c r="K79" i="55"/>
  <c r="K80" i="55" s="1"/>
  <c r="K167" i="55"/>
  <c r="K168" i="55" s="1"/>
  <c r="K122" i="56"/>
  <c r="N34" i="55"/>
  <c r="N35" i="55" s="1"/>
  <c r="N35" i="56"/>
  <c r="N36" i="56" s="1"/>
  <c r="N111" i="59"/>
  <c r="N112" i="59" s="1"/>
  <c r="N88" i="56"/>
  <c r="N89" i="56" s="1"/>
  <c r="N122" i="59"/>
  <c r="N123" i="59" s="1"/>
  <c r="N66" i="59"/>
  <c r="N154" i="59"/>
  <c r="N122" i="60"/>
  <c r="N123" i="60" s="1"/>
  <c r="N175" i="57"/>
  <c r="O19" i="45" s="1"/>
  <c r="N173" i="58"/>
  <c r="O49" i="45" s="1"/>
  <c r="N89" i="58"/>
  <c r="N90" i="58" s="1"/>
  <c r="N91" i="58" s="1"/>
  <c r="J111" i="55"/>
  <c r="J99" i="49"/>
  <c r="J111" i="53"/>
  <c r="J112" i="53" s="1"/>
  <c r="J34" i="55"/>
  <c r="J122" i="55"/>
  <c r="J123" i="55" s="1"/>
  <c r="J124" i="55" s="1"/>
  <c r="J35" i="56"/>
  <c r="J36" i="56" s="1"/>
  <c r="J78" i="56"/>
  <c r="J79" i="56" s="1"/>
  <c r="J110" i="59"/>
  <c r="J122" i="59"/>
  <c r="J123" i="59" s="1"/>
  <c r="J67" i="59"/>
  <c r="J68" i="59" s="1"/>
  <c r="J155" i="59"/>
  <c r="J156" i="59" s="1"/>
  <c r="J122" i="60"/>
  <c r="J123" i="60" s="1"/>
  <c r="J175" i="57"/>
  <c r="J66" i="57"/>
  <c r="J67" i="57" s="1"/>
  <c r="J110" i="57"/>
  <c r="J111" i="57" s="1"/>
  <c r="J156" i="57"/>
  <c r="J157" i="57" s="1"/>
  <c r="J173" i="58"/>
  <c r="J24" i="58"/>
  <c r="J89" i="58"/>
  <c r="J90" i="58" s="1"/>
  <c r="J91" i="58" s="1"/>
  <c r="H24" i="49"/>
  <c r="K89" i="52"/>
  <c r="K90" i="52" s="1"/>
  <c r="J155" i="48"/>
  <c r="J156" i="48" s="1"/>
  <c r="H23" i="59"/>
  <c r="H24" i="59" s="1"/>
  <c r="J132" i="52"/>
  <c r="J133" i="52" s="1"/>
  <c r="J56" i="52"/>
  <c r="J57" i="52" s="1"/>
  <c r="J143" i="48"/>
  <c r="N133" i="48"/>
  <c r="N134" i="48" s="1"/>
  <c r="N66" i="48"/>
  <c r="I176" i="48"/>
  <c r="J99" i="51"/>
  <c r="J100" i="51" s="1"/>
  <c r="J55" i="51"/>
  <c r="G35" i="51"/>
  <c r="G36" i="51" s="1"/>
  <c r="H176" i="51"/>
  <c r="AG64" i="45"/>
  <c r="AD27" i="45"/>
  <c r="W102" i="56"/>
  <c r="W101" i="56"/>
  <c r="W178" i="52"/>
  <c r="W173" i="52"/>
  <c r="W47" i="55"/>
  <c r="W46" i="55"/>
  <c r="W135" i="55"/>
  <c r="W134" i="55"/>
  <c r="W58" i="55"/>
  <c r="W57" i="55"/>
  <c r="W146" i="55"/>
  <c r="W145" i="55"/>
  <c r="W58" i="56"/>
  <c r="W57" i="56"/>
  <c r="W35" i="57"/>
  <c r="W36" i="57"/>
  <c r="W113" i="56"/>
  <c r="W112" i="56"/>
  <c r="W157" i="56"/>
  <c r="W156" i="56"/>
  <c r="W173" i="57"/>
  <c r="W24" i="57"/>
  <c r="W178" i="57" s="1"/>
  <c r="W25" i="57"/>
  <c r="W179" i="57" s="1"/>
  <c r="W79" i="57"/>
  <c r="W80" i="57"/>
  <c r="W123" i="57"/>
  <c r="W124" i="57"/>
  <c r="W167" i="57"/>
  <c r="W168" i="57"/>
  <c r="W36" i="58"/>
  <c r="W35" i="58"/>
  <c r="W101" i="58"/>
  <c r="W102" i="58"/>
  <c r="W135" i="58"/>
  <c r="W134" i="58"/>
  <c r="W168" i="58"/>
  <c r="W167" i="58"/>
  <c r="L100" i="53"/>
  <c r="L101" i="53" s="1"/>
  <c r="M176" i="53"/>
  <c r="N66" i="45" s="1"/>
  <c r="N155" i="48"/>
  <c r="N156" i="48" s="1"/>
  <c r="J156" i="51"/>
  <c r="J157" i="51" s="1"/>
  <c r="H176" i="39"/>
  <c r="H157" i="53"/>
  <c r="I144" i="53"/>
  <c r="G57" i="53"/>
  <c r="G58" i="53" s="1"/>
  <c r="H35" i="53"/>
  <c r="H36" i="53" s="1"/>
  <c r="K145" i="49"/>
  <c r="K146" i="49" s="1"/>
  <c r="N78" i="49"/>
  <c r="N79" i="49" s="1"/>
  <c r="K176" i="49"/>
  <c r="L34" i="45" s="1"/>
  <c r="L34" i="52"/>
  <c r="L35" i="52" s="1"/>
  <c r="J33" i="52"/>
  <c r="L176" i="52"/>
  <c r="V66" i="45" s="1"/>
  <c r="I100" i="48"/>
  <c r="I101" i="48" s="1"/>
  <c r="L23" i="48"/>
  <c r="K57" i="51"/>
  <c r="K58" i="51" s="1"/>
  <c r="N44" i="51"/>
  <c r="N45" i="51" s="1"/>
  <c r="AF64" i="45"/>
  <c r="I168" i="39"/>
  <c r="K135" i="39"/>
  <c r="I124" i="39"/>
  <c r="K91" i="39"/>
  <c r="I80" i="39"/>
  <c r="K47" i="39"/>
  <c r="I36" i="39"/>
  <c r="J23" i="39"/>
  <c r="M176" i="39"/>
  <c r="E34" i="45" s="1"/>
  <c r="N173" i="39"/>
  <c r="F31" i="45" s="1"/>
  <c r="K174" i="60"/>
  <c r="U50" i="45" s="1"/>
  <c r="K23" i="60"/>
  <c r="K155" i="60"/>
  <c r="K156" i="60" s="1"/>
  <c r="S112" i="55"/>
  <c r="S113" i="55" s="1"/>
  <c r="S35" i="55"/>
  <c r="S36" i="55" s="1"/>
  <c r="S123" i="55"/>
  <c r="S124" i="55" s="1"/>
  <c r="S173" i="60"/>
  <c r="AA49" i="45" s="1"/>
  <c r="S112" i="57"/>
  <c r="S113" i="57" s="1"/>
  <c r="S156" i="57"/>
  <c r="S157" i="57" s="1"/>
  <c r="S173" i="58"/>
  <c r="R49" i="45" s="1"/>
  <c r="H176" i="53"/>
  <c r="K46" i="51"/>
  <c r="K47" i="51" s="1"/>
  <c r="G23" i="51"/>
  <c r="G24" i="51" s="1"/>
  <c r="AF27" i="45"/>
  <c r="G166" i="39"/>
  <c r="G167" i="39" s="1"/>
  <c r="I133" i="39"/>
  <c r="I134" i="39" s="1"/>
  <c r="N121" i="39"/>
  <c r="N89" i="39"/>
  <c r="N90" i="39" s="1"/>
  <c r="N91" i="39" s="1"/>
  <c r="N33" i="39"/>
  <c r="N34" i="39" s="1"/>
  <c r="J111" i="51"/>
  <c r="H78" i="52"/>
  <c r="H79" i="52" s="1"/>
  <c r="N166" i="39"/>
  <c r="N167" i="39" s="1"/>
  <c r="L144" i="39"/>
  <c r="L145" i="39" s="1"/>
  <c r="I79" i="51"/>
  <c r="I80" i="51" s="1"/>
  <c r="N155" i="39"/>
  <c r="N156" i="39" s="1"/>
  <c r="N157" i="39" s="1"/>
  <c r="J111" i="39"/>
  <c r="J112" i="39" s="1"/>
  <c r="J55" i="39"/>
  <c r="K101" i="58"/>
  <c r="K102" i="58" s="1"/>
  <c r="K176" i="60"/>
  <c r="U52" i="45" s="1"/>
  <c r="M23" i="59"/>
  <c r="M24" i="59" s="1"/>
  <c r="H112" i="57"/>
  <c r="H113" i="57" s="1"/>
  <c r="G123" i="56"/>
  <c r="G124" i="56" s="1"/>
  <c r="I123" i="57"/>
  <c r="I124" i="57" s="1"/>
  <c r="U17" i="45"/>
  <c r="M25" i="55"/>
  <c r="M69" i="56"/>
  <c r="K58" i="49"/>
  <c r="N22" i="48"/>
  <c r="N173" i="48"/>
  <c r="X31" i="45" s="1"/>
  <c r="N55" i="60"/>
  <c r="N133" i="60"/>
  <c r="N134" i="60" s="1"/>
  <c r="J110" i="48"/>
  <c r="J56" i="60"/>
  <c r="J57" i="60" s="1"/>
  <c r="J78" i="60"/>
  <c r="J79" i="60" s="1"/>
  <c r="J44" i="60"/>
  <c r="J67" i="58"/>
  <c r="J68" i="58" s="1"/>
  <c r="J69" i="58" s="1"/>
  <c r="J122" i="58"/>
  <c r="J123" i="58" s="1"/>
  <c r="J34" i="49"/>
  <c r="J35" i="49" s="1"/>
  <c r="J144" i="52"/>
  <c r="J145" i="52" s="1"/>
  <c r="C65" i="45"/>
  <c r="W80" i="56"/>
  <c r="W79" i="56"/>
  <c r="W113" i="58"/>
  <c r="W112" i="58"/>
  <c r="W46" i="57"/>
  <c r="W47" i="57"/>
  <c r="W146" i="57"/>
  <c r="W145" i="57"/>
  <c r="W157" i="58"/>
  <c r="W156" i="58"/>
  <c r="H133" i="53"/>
  <c r="J100" i="48"/>
  <c r="J101" i="48" s="1"/>
  <c r="K176" i="51"/>
  <c r="C66" i="45" s="1"/>
  <c r="J132" i="49"/>
  <c r="J133" i="49" s="1"/>
  <c r="H24" i="51"/>
  <c r="H25" i="51" s="1"/>
  <c r="J165" i="39"/>
  <c r="J166" i="39" s="1"/>
  <c r="N133" i="39"/>
  <c r="N134" i="39" s="1"/>
  <c r="J122" i="39"/>
  <c r="J123" i="39" s="1"/>
  <c r="J124" i="39" s="1"/>
  <c r="J144" i="58"/>
  <c r="J145" i="58" s="1"/>
  <c r="L122" i="58"/>
  <c r="L123" i="58" s="1"/>
  <c r="L124" i="58" s="1"/>
  <c r="I90" i="58"/>
  <c r="I91" i="58" s="1"/>
  <c r="M144" i="57"/>
  <c r="M145" i="57" s="1"/>
  <c r="M166" i="57"/>
  <c r="M100" i="60"/>
  <c r="M101" i="60" s="1"/>
  <c r="L176" i="58"/>
  <c r="M52" i="45" s="1"/>
  <c r="K56" i="57"/>
  <c r="L176" i="57"/>
  <c r="M20" i="45" s="1"/>
  <c r="G176" i="60"/>
  <c r="J88" i="57"/>
  <c r="L80" i="57"/>
  <c r="I69" i="57"/>
  <c r="G177" i="57"/>
  <c r="I25" i="57"/>
  <c r="K176" i="57"/>
  <c r="L20" i="45" s="1"/>
  <c r="I156" i="56"/>
  <c r="I157" i="56" s="1"/>
  <c r="G35" i="59"/>
  <c r="G36" i="59" s="1"/>
  <c r="L134" i="56"/>
  <c r="L135" i="56" s="1"/>
  <c r="K34" i="57"/>
  <c r="K35" i="57" s="1"/>
  <c r="K36" i="57" s="1"/>
  <c r="M79" i="58"/>
  <c r="M80" i="58" s="1"/>
  <c r="I23" i="60"/>
  <c r="H56" i="59"/>
  <c r="H57" i="59" s="1"/>
  <c r="I78" i="56"/>
  <c r="G176" i="59"/>
  <c r="H112" i="56"/>
  <c r="H113" i="56" s="1"/>
  <c r="N165" i="55"/>
  <c r="N77" i="55"/>
  <c r="N78" i="55" s="1"/>
  <c r="N79" i="55" s="1"/>
  <c r="K34" i="55"/>
  <c r="K35" i="55" s="1"/>
  <c r="K36" i="55" s="1"/>
  <c r="I146" i="58"/>
  <c r="K134" i="58"/>
  <c r="K135" i="58" s="1"/>
  <c r="N144" i="58"/>
  <c r="N145" i="58" s="1"/>
  <c r="G89" i="58"/>
  <c r="G90" i="58" s="1"/>
  <c r="G25" i="58"/>
  <c r="H57" i="58"/>
  <c r="H58" i="58" s="1"/>
  <c r="P57" i="58"/>
  <c r="P58" i="58" s="1"/>
  <c r="N45" i="58"/>
  <c r="N46" i="58" s="1"/>
  <c r="N47" i="58" s="1"/>
  <c r="H24" i="58"/>
  <c r="N133" i="57"/>
  <c r="K89" i="57"/>
  <c r="G123" i="57"/>
  <c r="G124" i="57" s="1"/>
  <c r="L100" i="57"/>
  <c r="L101" i="57" s="1"/>
  <c r="M23" i="58"/>
  <c r="L24" i="57"/>
  <c r="H23" i="57"/>
  <c r="K134" i="60"/>
  <c r="K135" i="60" s="1"/>
  <c r="P176" i="57"/>
  <c r="P24" i="57"/>
  <c r="G176" i="57"/>
  <c r="J132" i="60"/>
  <c r="J33" i="60"/>
  <c r="I100" i="57"/>
  <c r="I101" i="57" s="1"/>
  <c r="I102" i="57" s="1"/>
  <c r="L58" i="57"/>
  <c r="M176" i="57"/>
  <c r="N20" i="45" s="1"/>
  <c r="L166" i="59"/>
  <c r="L167" i="59" s="1"/>
  <c r="K55" i="59"/>
  <c r="M133" i="56"/>
  <c r="M134" i="56" s="1"/>
  <c r="G78" i="60"/>
  <c r="G79" i="60" s="1"/>
  <c r="K165" i="59"/>
  <c r="N166" i="56"/>
  <c r="N167" i="56" s="1"/>
  <c r="L156" i="56"/>
  <c r="L157" i="56" s="1"/>
  <c r="L112" i="56"/>
  <c r="L113" i="56" s="1"/>
  <c r="M133" i="57"/>
  <c r="M112" i="57"/>
  <c r="M113" i="57" s="1"/>
  <c r="P24" i="60"/>
  <c r="AE47" i="45"/>
  <c r="I101" i="56"/>
  <c r="I102" i="56" s="1"/>
  <c r="L176" i="56"/>
  <c r="D52" i="45" s="1"/>
  <c r="M68" i="57"/>
  <c r="M69" i="57" s="1"/>
  <c r="L90" i="56"/>
  <c r="L91" i="56" s="1"/>
  <c r="AG47" i="45"/>
  <c r="C17" i="45"/>
  <c r="M58" i="56"/>
  <c r="N55" i="56"/>
  <c r="N56" i="56" s="1"/>
  <c r="L24" i="56"/>
  <c r="AE15" i="45"/>
  <c r="M25" i="56"/>
  <c r="G80" i="55"/>
  <c r="H25" i="53"/>
  <c r="G79" i="56"/>
  <c r="G80" i="56" s="1"/>
  <c r="G157" i="55"/>
  <c r="G69" i="55"/>
  <c r="K79" i="53"/>
  <c r="K80" i="53" s="1"/>
  <c r="I176" i="49"/>
  <c r="K24" i="55"/>
  <c r="K25" i="55" s="1"/>
  <c r="J89" i="53"/>
  <c r="N23" i="53"/>
  <c r="N24" i="53" s="1"/>
  <c r="L144" i="49"/>
  <c r="L177" i="49" s="1"/>
  <c r="M35" i="45" s="1"/>
  <c r="M23" i="49"/>
  <c r="K176" i="52"/>
  <c r="U66" i="45" s="1"/>
  <c r="I144" i="51"/>
  <c r="I145" i="51" s="1"/>
  <c r="I146" i="51" s="1"/>
  <c r="I100" i="51"/>
  <c r="I101" i="51" s="1"/>
  <c r="H23" i="56"/>
  <c r="J56" i="48"/>
  <c r="J57" i="48" s="1"/>
  <c r="J22" i="48"/>
  <c r="I176" i="51"/>
  <c r="J173" i="51"/>
  <c r="K90" i="55"/>
  <c r="K91" i="55" s="1"/>
  <c r="K174" i="55"/>
  <c r="C18" i="45" s="1"/>
  <c r="K101" i="55"/>
  <c r="K102" i="55" s="1"/>
  <c r="K174" i="56"/>
  <c r="C50" i="45" s="1"/>
  <c r="K45" i="57"/>
  <c r="K46" i="57" s="1"/>
  <c r="K174" i="57"/>
  <c r="L18" i="45" s="1"/>
  <c r="K23" i="57"/>
  <c r="K123" i="58"/>
  <c r="K124" i="58" s="1"/>
  <c r="K166" i="58"/>
  <c r="N175" i="52"/>
  <c r="X65" i="45" s="1"/>
  <c r="N79" i="48"/>
  <c r="N80" i="48" s="1"/>
  <c r="N173" i="49"/>
  <c r="O31" i="45" s="1"/>
  <c r="N173" i="52"/>
  <c r="X63" i="45" s="1"/>
  <c r="N45" i="55"/>
  <c r="N46" i="55" s="1"/>
  <c r="N47" i="55" s="1"/>
  <c r="N133" i="55"/>
  <c r="N134" i="55" s="1"/>
  <c r="N135" i="55" s="1"/>
  <c r="N56" i="55"/>
  <c r="N144" i="55"/>
  <c r="N56" i="59"/>
  <c r="N57" i="59" s="1"/>
  <c r="N175" i="55"/>
  <c r="F19" i="45" s="1"/>
  <c r="N46" i="56"/>
  <c r="N47" i="56" s="1"/>
  <c r="N173" i="60"/>
  <c r="X49" i="45" s="1"/>
  <c r="N22" i="60"/>
  <c r="N154" i="60"/>
  <c r="N143" i="59"/>
  <c r="N78" i="59"/>
  <c r="N79" i="59" s="1"/>
  <c r="N33" i="57"/>
  <c r="N34" i="57" s="1"/>
  <c r="N112" i="56"/>
  <c r="N113" i="56" s="1"/>
  <c r="N156" i="56"/>
  <c r="N157" i="56" s="1"/>
  <c r="N173" i="57"/>
  <c r="O17" i="45" s="1"/>
  <c r="N22" i="57"/>
  <c r="N175" i="60"/>
  <c r="X51" i="45" s="1"/>
  <c r="N123" i="57"/>
  <c r="N124" i="57" s="1"/>
  <c r="N167" i="57"/>
  <c r="N168" i="57" s="1"/>
  <c r="N35" i="58"/>
  <c r="N36" i="58" s="1"/>
  <c r="N101" i="58"/>
  <c r="N102" i="58" s="1"/>
  <c r="N165" i="58"/>
  <c r="N166" i="58" s="1"/>
  <c r="J175" i="52"/>
  <c r="J173" i="49"/>
  <c r="J173" i="52"/>
  <c r="J45" i="55"/>
  <c r="J133" i="55"/>
  <c r="J46" i="53"/>
  <c r="J47" i="53" s="1"/>
  <c r="J56" i="55"/>
  <c r="J144" i="55"/>
  <c r="J56" i="59"/>
  <c r="J57" i="59" s="1"/>
  <c r="J175" i="55"/>
  <c r="J173" i="60"/>
  <c r="J22" i="60"/>
  <c r="J155" i="60"/>
  <c r="J156" i="60" s="1"/>
  <c r="J143" i="59"/>
  <c r="J78" i="59"/>
  <c r="J79" i="59" s="1"/>
  <c r="J166" i="59"/>
  <c r="J167" i="59" s="1"/>
  <c r="J33" i="57"/>
  <c r="J34" i="57" s="1"/>
  <c r="J35" i="57" s="1"/>
  <c r="J36" i="57" s="1"/>
  <c r="J110" i="56"/>
  <c r="J68" i="60"/>
  <c r="J69" i="60" s="1"/>
  <c r="J173" i="57"/>
  <c r="J22" i="57"/>
  <c r="J175" i="60"/>
  <c r="J99" i="60"/>
  <c r="J77" i="57"/>
  <c r="J121" i="57"/>
  <c r="J122" i="57" s="1"/>
  <c r="J123" i="57" s="1"/>
  <c r="J100" i="58"/>
  <c r="J101" i="58" s="1"/>
  <c r="J134" i="58"/>
  <c r="J135" i="58" s="1"/>
  <c r="J22" i="53"/>
  <c r="I176" i="53"/>
  <c r="I24" i="49"/>
  <c r="I25" i="49" s="1"/>
  <c r="J22" i="49"/>
  <c r="L25" i="49"/>
  <c r="J77" i="48"/>
  <c r="N33" i="49"/>
  <c r="J97" i="45"/>
  <c r="L31" i="45"/>
  <c r="L133" i="52"/>
  <c r="N44" i="52"/>
  <c r="U65" i="45"/>
  <c r="J133" i="48"/>
  <c r="J134" i="48" s="1"/>
  <c r="G122" i="48"/>
  <c r="G123" i="48" s="1"/>
  <c r="J121" i="48"/>
  <c r="N55" i="48"/>
  <c r="N33" i="48"/>
  <c r="M176" i="48"/>
  <c r="W34" i="45" s="1"/>
  <c r="H176" i="48"/>
  <c r="N165" i="51"/>
  <c r="H145" i="51"/>
  <c r="H146" i="51" s="1"/>
  <c r="N77" i="51"/>
  <c r="N78" i="51" s="1"/>
  <c r="N79" i="51" s="1"/>
  <c r="H80" i="51"/>
  <c r="J24" i="51"/>
  <c r="M23" i="51"/>
  <c r="M177" i="51" s="1"/>
  <c r="E67" i="45" s="1"/>
  <c r="AF63" i="45"/>
  <c r="AD61" i="45"/>
  <c r="AF59" i="45"/>
  <c r="W24" i="48"/>
  <c r="W178" i="48" s="1"/>
  <c r="W173" i="48"/>
  <c r="W69" i="55"/>
  <c r="W68" i="55"/>
  <c r="W157" i="55"/>
  <c r="W156" i="55"/>
  <c r="W80" i="55"/>
  <c r="W79" i="55"/>
  <c r="W168" i="55"/>
  <c r="W167" i="55"/>
  <c r="W173" i="56"/>
  <c r="W25" i="56"/>
  <c r="W179" i="56" s="1"/>
  <c r="W24" i="56"/>
  <c r="W178" i="56" s="1"/>
  <c r="W69" i="56"/>
  <c r="W68" i="56"/>
  <c r="W173" i="59"/>
  <c r="W24" i="59"/>
  <c r="W178" i="59" s="1"/>
  <c r="W124" i="56"/>
  <c r="W123" i="56"/>
  <c r="W168" i="56"/>
  <c r="W167" i="56"/>
  <c r="W90" i="57"/>
  <c r="W91" i="57"/>
  <c r="W135" i="57"/>
  <c r="W134" i="57"/>
  <c r="W69" i="58"/>
  <c r="W68" i="58"/>
  <c r="W46" i="58"/>
  <c r="W47" i="58"/>
  <c r="W123" i="58"/>
  <c r="W124" i="58"/>
  <c r="W145" i="58"/>
  <c r="W146" i="58"/>
  <c r="M24" i="53"/>
  <c r="M25" i="53" s="1"/>
  <c r="G34" i="39"/>
  <c r="G35" i="39" s="1"/>
  <c r="N154" i="53"/>
  <c r="L133" i="53"/>
  <c r="N100" i="49"/>
  <c r="N143" i="52"/>
  <c r="N121" i="52"/>
  <c r="J111" i="52"/>
  <c r="J112" i="52" s="1"/>
  <c r="N55" i="52"/>
  <c r="J23" i="52"/>
  <c r="J24" i="52" s="1"/>
  <c r="M23" i="52"/>
  <c r="M24" i="52" s="1"/>
  <c r="I176" i="52"/>
  <c r="H23" i="48"/>
  <c r="H24" i="48" s="1"/>
  <c r="J44" i="51"/>
  <c r="I24" i="51"/>
  <c r="I25" i="51" s="1"/>
  <c r="L23" i="51"/>
  <c r="L177" i="51" s="1"/>
  <c r="D67" i="45" s="1"/>
  <c r="I176" i="39"/>
  <c r="J173" i="39"/>
  <c r="K144" i="59"/>
  <c r="K145" i="59" s="1"/>
  <c r="K155" i="59"/>
  <c r="K156" i="59" s="1"/>
  <c r="K123" i="60"/>
  <c r="K124" i="60" s="1"/>
  <c r="S101" i="56"/>
  <c r="S102" i="56" s="1"/>
  <c r="S173" i="52"/>
  <c r="AA63" i="45" s="1"/>
  <c r="AJ63" i="45" s="1"/>
  <c r="S145" i="55"/>
  <c r="S146" i="55" s="1"/>
  <c r="S35" i="57"/>
  <c r="S36" i="57" s="1"/>
  <c r="S112" i="56"/>
  <c r="S113" i="56" s="1"/>
  <c r="S173" i="57"/>
  <c r="R17" i="45" s="1"/>
  <c r="S79" i="57"/>
  <c r="S80" i="57" s="1"/>
  <c r="S123" i="57"/>
  <c r="S124" i="57" s="1"/>
  <c r="S134" i="58"/>
  <c r="S135" i="58" s="1"/>
  <c r="G176" i="49"/>
  <c r="N88" i="52"/>
  <c r="J166" i="48"/>
  <c r="J167" i="48" s="1"/>
  <c r="N99" i="48"/>
  <c r="N22" i="51"/>
  <c r="I155" i="39"/>
  <c r="I156" i="39" s="1"/>
  <c r="I167" i="51"/>
  <c r="I168" i="51" s="1"/>
  <c r="J66" i="48"/>
  <c r="N99" i="39"/>
  <c r="N100" i="39" s="1"/>
  <c r="D23" i="19"/>
  <c r="F19" i="19"/>
  <c r="G42" i="19"/>
  <c r="D43" i="19"/>
  <c r="D40" i="19"/>
  <c r="E17" i="19"/>
  <c r="D47" i="19"/>
  <c r="C40" i="19"/>
  <c r="F38" i="19"/>
  <c r="C16" i="19"/>
  <c r="G21" i="19"/>
  <c r="E26" i="19"/>
  <c r="E46" i="19"/>
  <c r="F25" i="19"/>
  <c r="F17" i="19"/>
  <c r="E15" i="19"/>
  <c r="F46" i="19"/>
  <c r="D35" i="19"/>
  <c r="C21" i="19"/>
  <c r="G46" i="19"/>
  <c r="D46" i="19"/>
  <c r="C26" i="19"/>
  <c r="C47" i="19"/>
  <c r="C43" i="19"/>
  <c r="F18" i="19"/>
  <c r="C42" i="19"/>
  <c r="E14" i="19"/>
  <c r="E18" i="19"/>
  <c r="D37" i="19"/>
  <c r="D42" i="19"/>
  <c r="G18" i="19"/>
  <c r="G15" i="19"/>
  <c r="C36" i="19"/>
  <c r="E27" i="19"/>
  <c r="E24" i="19"/>
  <c r="E16" i="19"/>
  <c r="C15" i="19"/>
  <c r="C46" i="19"/>
  <c r="F41" i="19"/>
  <c r="G43" i="19"/>
  <c r="C39" i="19"/>
  <c r="G35" i="19"/>
  <c r="C45" i="19"/>
  <c r="C37" i="19"/>
  <c r="F48" i="19"/>
  <c r="G22" i="19"/>
  <c r="E19" i="19"/>
  <c r="G26" i="19"/>
  <c r="F16" i="19"/>
  <c r="G39" i="19"/>
  <c r="D41" i="19"/>
  <c r="F43" i="19"/>
  <c r="C18" i="19"/>
  <c r="F36" i="19"/>
  <c r="D19" i="19"/>
  <c r="C24" i="19"/>
  <c r="G37" i="19"/>
  <c r="E36" i="19"/>
  <c r="C48" i="19"/>
  <c r="D18" i="19"/>
  <c r="C41" i="19"/>
  <c r="D36" i="19"/>
  <c r="C25" i="19"/>
  <c r="G41" i="19"/>
  <c r="E45" i="19"/>
  <c r="E43" i="19"/>
  <c r="G14" i="19"/>
  <c r="D45" i="19"/>
  <c r="C19" i="19"/>
  <c r="G47" i="19"/>
  <c r="E37" i="19"/>
  <c r="D39" i="19"/>
  <c r="C22" i="19"/>
  <c r="F20" i="19"/>
  <c r="C14" i="19"/>
  <c r="F24" i="19"/>
  <c r="G25" i="19"/>
  <c r="G16" i="19"/>
  <c r="G27" i="19"/>
  <c r="E41" i="19"/>
  <c r="D48" i="19"/>
  <c r="C17" i="19"/>
  <c r="G40" i="19"/>
  <c r="G38" i="19"/>
  <c r="C35" i="19"/>
  <c r="S35" i="39" l="1"/>
  <c r="S178" i="39" s="1"/>
  <c r="I36" i="45" s="1"/>
  <c r="S135" i="49"/>
  <c r="S178" i="51"/>
  <c r="I68" i="45" s="1"/>
  <c r="S134" i="48"/>
  <c r="S135" i="48" s="1"/>
  <c r="S178" i="49"/>
  <c r="R36" i="45" s="1"/>
  <c r="S177" i="53"/>
  <c r="R67" i="45" s="1"/>
  <c r="S69" i="52"/>
  <c r="S157" i="52"/>
  <c r="S91" i="52"/>
  <c r="S79" i="49"/>
  <c r="S80" i="49" s="1"/>
  <c r="S80" i="48"/>
  <c r="S113" i="48"/>
  <c r="S46" i="53"/>
  <c r="S47" i="53" s="1"/>
  <c r="S90" i="48"/>
  <c r="S91" i="48" s="1"/>
  <c r="S25" i="53"/>
  <c r="S46" i="52"/>
  <c r="S47" i="52"/>
  <c r="S24" i="48"/>
  <c r="S25" i="48" s="1"/>
  <c r="S179" i="48" s="1"/>
  <c r="AA37" i="45" s="1"/>
  <c r="S177" i="39"/>
  <c r="I35" i="45" s="1"/>
  <c r="S90" i="53"/>
  <c r="S91" i="53" s="1"/>
  <c r="S113" i="49"/>
  <c r="S157" i="48"/>
  <c r="S80" i="52"/>
  <c r="S124" i="52"/>
  <c r="S124" i="48"/>
  <c r="S58" i="52"/>
  <c r="S146" i="53"/>
  <c r="S146" i="39"/>
  <c r="S113" i="52"/>
  <c r="S102" i="48"/>
  <c r="S46" i="48"/>
  <c r="S47" i="48"/>
  <c r="S179" i="51"/>
  <c r="I69" i="45" s="1"/>
  <c r="S36" i="48"/>
  <c r="S168" i="52"/>
  <c r="S36" i="52"/>
  <c r="S25" i="49"/>
  <c r="S47" i="39"/>
  <c r="S69" i="48"/>
  <c r="S135" i="53"/>
  <c r="S176" i="57"/>
  <c r="R20" i="45" s="1"/>
  <c r="S176" i="59"/>
  <c r="AA20" i="45" s="1"/>
  <c r="S177" i="48"/>
  <c r="AA35" i="45" s="1"/>
  <c r="AJ35" i="45" s="1"/>
  <c r="S176" i="58"/>
  <c r="R52" i="45" s="1"/>
  <c r="S177" i="56"/>
  <c r="I53" i="45" s="1"/>
  <c r="S177" i="55"/>
  <c r="I21" i="45" s="1"/>
  <c r="S176" i="60"/>
  <c r="AA52" i="45" s="1"/>
  <c r="AJ52" i="45" s="1"/>
  <c r="S167" i="56"/>
  <c r="S168" i="56" s="1"/>
  <c r="S177" i="52"/>
  <c r="AA67" i="45" s="1"/>
  <c r="AJ67" i="45" s="1"/>
  <c r="AJ33" i="45"/>
  <c r="S24" i="60"/>
  <c r="S25" i="60" s="1"/>
  <c r="AJ17" i="45"/>
  <c r="M79" i="52"/>
  <c r="M80" i="52" s="1"/>
  <c r="I35" i="49"/>
  <c r="I36" i="49" s="1"/>
  <c r="I179" i="49" s="1"/>
  <c r="I177" i="49"/>
  <c r="S25" i="59"/>
  <c r="I168" i="57"/>
  <c r="I112" i="59"/>
  <c r="I113" i="59" s="1"/>
  <c r="S35" i="59"/>
  <c r="S36" i="59" s="1"/>
  <c r="S123" i="58"/>
  <c r="S124" i="58" s="1"/>
  <c r="S90" i="58"/>
  <c r="S91" i="58" s="1"/>
  <c r="S101" i="58"/>
  <c r="S102" i="58" s="1"/>
  <c r="S123" i="60"/>
  <c r="S124" i="60" s="1"/>
  <c r="S156" i="59"/>
  <c r="S157" i="59" s="1"/>
  <c r="S46" i="58"/>
  <c r="S47" i="58" s="1"/>
  <c r="S177" i="58"/>
  <c r="R53" i="45" s="1"/>
  <c r="S167" i="59"/>
  <c r="S168" i="59" s="1"/>
  <c r="S57" i="57"/>
  <c r="S58" i="57" s="1"/>
  <c r="S177" i="60"/>
  <c r="AA53" i="45" s="1"/>
  <c r="AJ53" i="45" s="1"/>
  <c r="S35" i="60"/>
  <c r="S36" i="60" s="1"/>
  <c r="S178" i="55"/>
  <c r="I22" i="45" s="1"/>
  <c r="S25" i="58"/>
  <c r="S25" i="55"/>
  <c r="S179" i="55" s="1"/>
  <c r="I23" i="45" s="1"/>
  <c r="S24" i="52"/>
  <c r="S178" i="52" s="1"/>
  <c r="AA68" i="45" s="1"/>
  <c r="AJ68" i="45" s="1"/>
  <c r="AJ19" i="45"/>
  <c r="AJ31" i="45"/>
  <c r="L176" i="59"/>
  <c r="V20" i="45" s="1"/>
  <c r="S177" i="57"/>
  <c r="R21" i="45" s="1"/>
  <c r="AJ51" i="45"/>
  <c r="AJ49" i="45"/>
  <c r="S177" i="59"/>
  <c r="AA21" i="45" s="1"/>
  <c r="AJ21" i="45" s="1"/>
  <c r="AJ20" i="45"/>
  <c r="AF49" i="45"/>
  <c r="AI20" i="45"/>
  <c r="R177" i="55"/>
  <c r="H21" i="45" s="1"/>
  <c r="R177" i="58"/>
  <c r="Q53" i="45" s="1"/>
  <c r="AI52" i="45"/>
  <c r="R177" i="56"/>
  <c r="H53" i="45" s="1"/>
  <c r="AI53" i="45" s="1"/>
  <c r="R178" i="55"/>
  <c r="H22" i="45" s="1"/>
  <c r="R177" i="59"/>
  <c r="Z21" i="45" s="1"/>
  <c r="R177" i="51"/>
  <c r="H67" i="45" s="1"/>
  <c r="R177" i="48"/>
  <c r="Z35" i="45" s="1"/>
  <c r="R177" i="52"/>
  <c r="Z67" i="45" s="1"/>
  <c r="R36" i="48"/>
  <c r="R179" i="48" s="1"/>
  <c r="Z37" i="45" s="1"/>
  <c r="R178" i="48"/>
  <c r="Z36" i="45" s="1"/>
  <c r="R47" i="52"/>
  <c r="R135" i="52"/>
  <c r="R90" i="52"/>
  <c r="R91" i="52" s="1"/>
  <c r="R35" i="52"/>
  <c r="AI34" i="45"/>
  <c r="AI66" i="45"/>
  <c r="R91" i="39"/>
  <c r="R177" i="49"/>
  <c r="Q35" i="45" s="1"/>
  <c r="R24" i="51"/>
  <c r="R25" i="51" s="1"/>
  <c r="R178" i="39"/>
  <c r="H36" i="45" s="1"/>
  <c r="R177" i="53"/>
  <c r="Q67" i="45" s="1"/>
  <c r="R146" i="53"/>
  <c r="R177" i="39"/>
  <c r="H35" i="45" s="1"/>
  <c r="AI35" i="45" s="1"/>
  <c r="R47" i="53"/>
  <c r="R113" i="39"/>
  <c r="R24" i="49"/>
  <c r="R178" i="49" s="1"/>
  <c r="Q36" i="45" s="1"/>
  <c r="R178" i="53"/>
  <c r="Q68" i="45" s="1"/>
  <c r="R135" i="39"/>
  <c r="R91" i="53"/>
  <c r="R80" i="49"/>
  <c r="R25" i="55"/>
  <c r="R179" i="55" s="1"/>
  <c r="H23" i="45" s="1"/>
  <c r="R178" i="58"/>
  <c r="Q54" i="45" s="1"/>
  <c r="R178" i="60"/>
  <c r="Z54" i="45" s="1"/>
  <c r="I57" i="48"/>
  <c r="I178" i="48" s="1"/>
  <c r="I58" i="48"/>
  <c r="R178" i="59"/>
  <c r="Z22" i="45" s="1"/>
  <c r="R178" i="56"/>
  <c r="H54" i="45" s="1"/>
  <c r="AI54" i="45" s="1"/>
  <c r="I46" i="55"/>
  <c r="I47" i="55" s="1"/>
  <c r="I177" i="55"/>
  <c r="I156" i="53"/>
  <c r="I157" i="53" s="1"/>
  <c r="I177" i="53"/>
  <c r="N47" i="53"/>
  <c r="J91" i="39"/>
  <c r="I146" i="60"/>
  <c r="R179" i="57"/>
  <c r="Q23" i="45" s="1"/>
  <c r="R178" i="57"/>
  <c r="Q22" i="45" s="1"/>
  <c r="R168" i="58"/>
  <c r="AI22" i="45"/>
  <c r="N91" i="49"/>
  <c r="I135" i="59"/>
  <c r="R179" i="58"/>
  <c r="Q55" i="45" s="1"/>
  <c r="R25" i="59"/>
  <c r="R179" i="59" s="1"/>
  <c r="Z23" i="45" s="1"/>
  <c r="R80" i="60"/>
  <c r="R179" i="56"/>
  <c r="H55" i="45" s="1"/>
  <c r="AG65" i="45"/>
  <c r="AF19" i="45"/>
  <c r="AH66" i="45"/>
  <c r="AG33" i="45"/>
  <c r="Q177" i="60"/>
  <c r="Y53" i="45" s="1"/>
  <c r="AH20" i="45"/>
  <c r="Q177" i="56"/>
  <c r="G53" i="45" s="1"/>
  <c r="Q176" i="57"/>
  <c r="P20" i="45" s="1"/>
  <c r="Q68" i="57"/>
  <c r="Q69" i="57" s="1"/>
  <c r="Q177" i="57"/>
  <c r="P21" i="45" s="1"/>
  <c r="Q46" i="58"/>
  <c r="Q47" i="58" s="1"/>
  <c r="J69" i="49"/>
  <c r="Q178" i="55"/>
  <c r="G22" i="45" s="1"/>
  <c r="AG19" i="45"/>
  <c r="J157" i="49"/>
  <c r="N101" i="56"/>
  <c r="N102" i="56" s="1"/>
  <c r="AH52" i="45"/>
  <c r="Q145" i="52"/>
  <c r="Q146" i="52" s="1"/>
  <c r="Q112" i="57"/>
  <c r="Q113" i="57" s="1"/>
  <c r="Q25" i="55"/>
  <c r="Q46" i="57"/>
  <c r="Q145" i="48"/>
  <c r="Q146" i="48" s="1"/>
  <c r="Q123" i="48"/>
  <c r="Q124" i="48" s="1"/>
  <c r="Q57" i="48"/>
  <c r="Q155" i="58"/>
  <c r="Q177" i="58" s="1"/>
  <c r="P53" i="45" s="1"/>
  <c r="Q68" i="52"/>
  <c r="Q69" i="52" s="1"/>
  <c r="Q90" i="48"/>
  <c r="Q91" i="48" s="1"/>
  <c r="Q25" i="59"/>
  <c r="Q101" i="52"/>
  <c r="Q46" i="52"/>
  <c r="Q47" i="52" s="1"/>
  <c r="Q167" i="52"/>
  <c r="Q168" i="52" s="1"/>
  <c r="Q124" i="52"/>
  <c r="Q135" i="52"/>
  <c r="Q113" i="48"/>
  <c r="Q57" i="59"/>
  <c r="Q58" i="59" s="1"/>
  <c r="Q179" i="56"/>
  <c r="G55" i="45" s="1"/>
  <c r="Q134" i="58"/>
  <c r="Q135" i="58" s="1"/>
  <c r="Q178" i="60"/>
  <c r="Y54" i="45" s="1"/>
  <c r="Q178" i="56"/>
  <c r="G54" i="45" s="1"/>
  <c r="Q167" i="48"/>
  <c r="Q168" i="48" s="1"/>
  <c r="Q101" i="48"/>
  <c r="Q102" i="48" s="1"/>
  <c r="Q25" i="60"/>
  <c r="Q179" i="60" s="1"/>
  <c r="Y55" i="45" s="1"/>
  <c r="Q156" i="52"/>
  <c r="Q157" i="52" s="1"/>
  <c r="Q177" i="52"/>
  <c r="Y67" i="45" s="1"/>
  <c r="AH21" i="45"/>
  <c r="Q177" i="48"/>
  <c r="Y35" i="45" s="1"/>
  <c r="Q36" i="48"/>
  <c r="Q36" i="52"/>
  <c r="Q177" i="39"/>
  <c r="G35" i="45" s="1"/>
  <c r="Q46" i="53"/>
  <c r="Q47" i="53" s="1"/>
  <c r="Q179" i="51"/>
  <c r="G69" i="45" s="1"/>
  <c r="Q80" i="49"/>
  <c r="Q178" i="51"/>
  <c r="G68" i="45" s="1"/>
  <c r="Q168" i="39"/>
  <c r="Q177" i="51"/>
  <c r="G67" i="45" s="1"/>
  <c r="Q58" i="39"/>
  <c r="Q177" i="49"/>
  <c r="P35" i="45" s="1"/>
  <c r="Q68" i="39"/>
  <c r="Q69" i="39" s="1"/>
  <c r="Q177" i="53"/>
  <c r="P67" i="45" s="1"/>
  <c r="AH34" i="45"/>
  <c r="Q91" i="39"/>
  <c r="Q35" i="53"/>
  <c r="Q36" i="53" s="1"/>
  <c r="Q90" i="49"/>
  <c r="Q91" i="49" s="1"/>
  <c r="Q157" i="53"/>
  <c r="Q102" i="53"/>
  <c r="Q124" i="49"/>
  <c r="L97" i="45"/>
  <c r="AE50" i="45"/>
  <c r="AE18" i="45"/>
  <c r="K168" i="60"/>
  <c r="E99" i="45"/>
  <c r="F107" i="45"/>
  <c r="J146" i="49"/>
  <c r="G107" i="45"/>
  <c r="J58" i="49"/>
  <c r="P177" i="49"/>
  <c r="N68" i="56"/>
  <c r="N69" i="56" s="1"/>
  <c r="P177" i="57"/>
  <c r="E107" i="45"/>
  <c r="M177" i="48"/>
  <c r="W35" i="45" s="1"/>
  <c r="G25" i="48"/>
  <c r="L177" i="52"/>
  <c r="V67" i="45" s="1"/>
  <c r="AE67" i="45" s="1"/>
  <c r="K177" i="49"/>
  <c r="J100" i="45" s="1"/>
  <c r="J135" i="39"/>
  <c r="AG50" i="45"/>
  <c r="N24" i="39"/>
  <c r="N25" i="39" s="1"/>
  <c r="N23" i="51"/>
  <c r="N24" i="51" s="1"/>
  <c r="N25" i="51" s="1"/>
  <c r="N24" i="52"/>
  <c r="N25" i="52" s="1"/>
  <c r="N24" i="55"/>
  <c r="N25" i="55" s="1"/>
  <c r="P25" i="60"/>
  <c r="M124" i="52"/>
  <c r="K58" i="52"/>
  <c r="K102" i="52"/>
  <c r="I36" i="52"/>
  <c r="H145" i="52"/>
  <c r="H146" i="52" s="1"/>
  <c r="L47" i="52"/>
  <c r="J134" i="52"/>
  <c r="J135" i="52" s="1"/>
  <c r="N35" i="52"/>
  <c r="N36" i="52" s="1"/>
  <c r="I102" i="52"/>
  <c r="L101" i="52"/>
  <c r="L102" i="52" s="1"/>
  <c r="M57" i="52"/>
  <c r="M58" i="52" s="1"/>
  <c r="H90" i="52"/>
  <c r="H91" i="52" s="1"/>
  <c r="M112" i="52"/>
  <c r="M113" i="52" s="1"/>
  <c r="K91" i="52"/>
  <c r="J123" i="52"/>
  <c r="J124" i="52" s="1"/>
  <c r="N133" i="52"/>
  <c r="N134" i="52" s="1"/>
  <c r="N135" i="52" s="1"/>
  <c r="L58" i="52"/>
  <c r="L157" i="52"/>
  <c r="K80" i="52"/>
  <c r="L69" i="52"/>
  <c r="K35" i="52"/>
  <c r="K36" i="52" s="1"/>
  <c r="K46" i="52"/>
  <c r="K47" i="52" s="1"/>
  <c r="K156" i="52"/>
  <c r="K157" i="52" s="1"/>
  <c r="L134" i="52"/>
  <c r="L135" i="52" s="1"/>
  <c r="M101" i="52"/>
  <c r="M102" i="52" s="1"/>
  <c r="H46" i="52"/>
  <c r="H47" i="52" s="1"/>
  <c r="N111" i="57"/>
  <c r="N112" i="57" s="1"/>
  <c r="N113" i="57" s="1"/>
  <c r="N101" i="57"/>
  <c r="N102" i="57" s="1"/>
  <c r="F99" i="45"/>
  <c r="J176" i="58"/>
  <c r="P177" i="55"/>
  <c r="K124" i="52"/>
  <c r="H80" i="52"/>
  <c r="H91" i="60"/>
  <c r="H157" i="52"/>
  <c r="L177" i="53"/>
  <c r="M67" i="45" s="1"/>
  <c r="N176" i="49"/>
  <c r="O34" i="45" s="1"/>
  <c r="G177" i="53"/>
  <c r="J79" i="53"/>
  <c r="J80" i="53" s="1"/>
  <c r="I157" i="52"/>
  <c r="J25" i="52"/>
  <c r="J168" i="52"/>
  <c r="I177" i="52"/>
  <c r="L36" i="52"/>
  <c r="AG18" i="45"/>
  <c r="K177" i="39"/>
  <c r="C35" i="45" s="1"/>
  <c r="M157" i="52"/>
  <c r="M178" i="48"/>
  <c r="W36" i="45" s="1"/>
  <c r="L113" i="60"/>
  <c r="P124" i="55"/>
  <c r="L157" i="59"/>
  <c r="E97" i="45"/>
  <c r="L135" i="59"/>
  <c r="K25" i="52"/>
  <c r="H177" i="57"/>
  <c r="F100" i="45" s="1"/>
  <c r="H178" i="39"/>
  <c r="M134" i="49"/>
  <c r="M135" i="49" s="1"/>
  <c r="H102" i="51"/>
  <c r="M177" i="39"/>
  <c r="E35" i="45" s="1"/>
  <c r="G99" i="45"/>
  <c r="K25" i="58"/>
  <c r="N91" i="59"/>
  <c r="M58" i="60"/>
  <c r="K177" i="58"/>
  <c r="L53" i="45" s="1"/>
  <c r="H90" i="59"/>
  <c r="H91" i="59" s="1"/>
  <c r="H102" i="59"/>
  <c r="G177" i="59"/>
  <c r="AF20" i="45"/>
  <c r="M91" i="59"/>
  <c r="G146" i="60"/>
  <c r="I91" i="59"/>
  <c r="J156" i="53"/>
  <c r="J157" i="53" s="1"/>
  <c r="J102" i="58"/>
  <c r="K91" i="48"/>
  <c r="I113" i="52"/>
  <c r="K69" i="59"/>
  <c r="I80" i="60"/>
  <c r="N168" i="60"/>
  <c r="L135" i="48"/>
  <c r="I69" i="52"/>
  <c r="H36" i="52"/>
  <c r="M146" i="59"/>
  <c r="J80" i="59"/>
  <c r="L36" i="59"/>
  <c r="N58" i="59"/>
  <c r="I157" i="60"/>
  <c r="K36" i="39"/>
  <c r="G91" i="59"/>
  <c r="L178" i="39"/>
  <c r="D36" i="45" s="1"/>
  <c r="J113" i="52"/>
  <c r="I178" i="52"/>
  <c r="J58" i="52"/>
  <c r="J99" i="45"/>
  <c r="N113" i="52"/>
  <c r="H102" i="52"/>
  <c r="J102" i="52"/>
  <c r="H58" i="52"/>
  <c r="M69" i="52"/>
  <c r="N102" i="59"/>
  <c r="M112" i="58"/>
  <c r="M113" i="58" s="1"/>
  <c r="N101" i="39"/>
  <c r="N102" i="39" s="1"/>
  <c r="M177" i="58"/>
  <c r="N53" i="45" s="1"/>
  <c r="N176" i="55"/>
  <c r="F20" i="45" s="1"/>
  <c r="J146" i="52"/>
  <c r="J56" i="51"/>
  <c r="J57" i="51" s="1"/>
  <c r="J58" i="51" s="1"/>
  <c r="I99" i="45"/>
  <c r="J78" i="57"/>
  <c r="J79" i="57" s="1"/>
  <c r="J80" i="57" s="1"/>
  <c r="N47" i="48"/>
  <c r="N168" i="52"/>
  <c r="K135" i="52"/>
  <c r="N80" i="52"/>
  <c r="I47" i="59"/>
  <c r="L102" i="59"/>
  <c r="N102" i="60"/>
  <c r="G102" i="39"/>
  <c r="G80" i="59"/>
  <c r="P124" i="48"/>
  <c r="P102" i="52"/>
  <c r="P177" i="52"/>
  <c r="P123" i="52"/>
  <c r="P124" i="52" s="1"/>
  <c r="P177" i="58"/>
  <c r="P58" i="55"/>
  <c r="P178" i="56"/>
  <c r="P177" i="56"/>
  <c r="P179" i="59"/>
  <c r="P178" i="55"/>
  <c r="P178" i="48"/>
  <c r="P79" i="52"/>
  <c r="P80" i="52" s="1"/>
  <c r="P113" i="48"/>
  <c r="P168" i="52"/>
  <c r="P135" i="48"/>
  <c r="P177" i="48"/>
  <c r="P124" i="39"/>
  <c r="P177" i="53"/>
  <c r="P80" i="39"/>
  <c r="P146" i="39"/>
  <c r="P134" i="49"/>
  <c r="P135" i="49" s="1"/>
  <c r="P36" i="53"/>
  <c r="P177" i="39"/>
  <c r="P46" i="49"/>
  <c r="P47" i="49" s="1"/>
  <c r="P178" i="51"/>
  <c r="P178" i="39"/>
  <c r="P178" i="53"/>
  <c r="P25" i="53"/>
  <c r="P25" i="48"/>
  <c r="P25" i="52"/>
  <c r="P168" i="51"/>
  <c r="P177" i="51"/>
  <c r="M102" i="60"/>
  <c r="J133" i="60"/>
  <c r="J134" i="60" s="1"/>
  <c r="J135" i="60" s="1"/>
  <c r="L35" i="60"/>
  <c r="L36" i="60" s="1"/>
  <c r="N56" i="60"/>
  <c r="N57" i="60" s="1"/>
  <c r="K177" i="60"/>
  <c r="U53" i="45" s="1"/>
  <c r="N34" i="60"/>
  <c r="N35" i="60" s="1"/>
  <c r="N36" i="60" s="1"/>
  <c r="J166" i="60"/>
  <c r="J167" i="60" s="1"/>
  <c r="N111" i="60"/>
  <c r="N112" i="60" s="1"/>
  <c r="H102" i="60"/>
  <c r="J58" i="60"/>
  <c r="K146" i="60"/>
  <c r="M47" i="60"/>
  <c r="L102" i="60"/>
  <c r="K102" i="60"/>
  <c r="M113" i="60"/>
  <c r="M91" i="60"/>
  <c r="J100" i="60"/>
  <c r="J101" i="60" s="1"/>
  <c r="J23" i="60"/>
  <c r="J24" i="60" s="1"/>
  <c r="N155" i="60"/>
  <c r="N156" i="60" s="1"/>
  <c r="J144" i="60"/>
  <c r="J145" i="60" s="1"/>
  <c r="N144" i="60"/>
  <c r="N145" i="60" s="1"/>
  <c r="J157" i="60"/>
  <c r="K157" i="60"/>
  <c r="N135" i="60"/>
  <c r="K58" i="60"/>
  <c r="L146" i="60"/>
  <c r="I124" i="60"/>
  <c r="I36" i="60"/>
  <c r="J80" i="60"/>
  <c r="J124" i="60"/>
  <c r="P178" i="60"/>
  <c r="I47" i="60"/>
  <c r="L168" i="60"/>
  <c r="K69" i="60"/>
  <c r="K47" i="60"/>
  <c r="K113" i="60"/>
  <c r="N124" i="60"/>
  <c r="H47" i="60"/>
  <c r="N80" i="60"/>
  <c r="G157" i="60"/>
  <c r="G80" i="60"/>
  <c r="AE52" i="45"/>
  <c r="AF52" i="45"/>
  <c r="G36" i="60"/>
  <c r="G168" i="60"/>
  <c r="M24" i="60"/>
  <c r="M25" i="60" s="1"/>
  <c r="J111" i="59"/>
  <c r="J112" i="59" s="1"/>
  <c r="J113" i="59" s="1"/>
  <c r="N67" i="59"/>
  <c r="N68" i="59" s="1"/>
  <c r="N69" i="59" s="1"/>
  <c r="J45" i="59"/>
  <c r="J46" i="59" s="1"/>
  <c r="N144" i="59"/>
  <c r="K112" i="59"/>
  <c r="K113" i="59" s="1"/>
  <c r="J133" i="59"/>
  <c r="N133" i="59"/>
  <c r="N134" i="59" s="1"/>
  <c r="N135" i="59" s="1"/>
  <c r="I69" i="59"/>
  <c r="L58" i="59"/>
  <c r="J69" i="59"/>
  <c r="N168" i="59"/>
  <c r="M25" i="59"/>
  <c r="L69" i="59"/>
  <c r="M157" i="59"/>
  <c r="J124" i="59"/>
  <c r="J168" i="59"/>
  <c r="K36" i="59"/>
  <c r="N80" i="59"/>
  <c r="N47" i="59"/>
  <c r="K146" i="59"/>
  <c r="K135" i="59"/>
  <c r="J144" i="59"/>
  <c r="J145" i="59" s="1"/>
  <c r="H69" i="59"/>
  <c r="J90" i="59"/>
  <c r="J91" i="59" s="1"/>
  <c r="J101" i="59"/>
  <c r="J102" i="59" s="1"/>
  <c r="K166" i="59"/>
  <c r="K89" i="59"/>
  <c r="K90" i="59" s="1"/>
  <c r="K46" i="59"/>
  <c r="K47" i="59" s="1"/>
  <c r="K157" i="59"/>
  <c r="L168" i="59"/>
  <c r="N124" i="59"/>
  <c r="J58" i="59"/>
  <c r="G112" i="59"/>
  <c r="G113" i="59" s="1"/>
  <c r="N155" i="59"/>
  <c r="N156" i="59" s="1"/>
  <c r="N157" i="59" s="1"/>
  <c r="N23" i="59"/>
  <c r="N24" i="59" s="1"/>
  <c r="K23" i="59"/>
  <c r="H25" i="59"/>
  <c r="J157" i="59"/>
  <c r="K124" i="59"/>
  <c r="K80" i="59"/>
  <c r="H157" i="59"/>
  <c r="H58" i="59"/>
  <c r="N113" i="59"/>
  <c r="P178" i="59"/>
  <c r="J176" i="59"/>
  <c r="AD18" i="45"/>
  <c r="G97" i="45"/>
  <c r="M25" i="52"/>
  <c r="N122" i="52"/>
  <c r="N123" i="52" s="1"/>
  <c r="H177" i="52"/>
  <c r="AF66" i="45"/>
  <c r="J155" i="52"/>
  <c r="J156" i="52" s="1"/>
  <c r="G47" i="52"/>
  <c r="G80" i="52"/>
  <c r="G168" i="52"/>
  <c r="I91" i="52"/>
  <c r="N89" i="52"/>
  <c r="N90" i="52" s="1"/>
  <c r="N91" i="52" s="1"/>
  <c r="J45" i="52"/>
  <c r="J46" i="52" s="1"/>
  <c r="J67" i="52"/>
  <c r="J68" i="52" s="1"/>
  <c r="N155" i="52"/>
  <c r="N67" i="52"/>
  <c r="N68" i="52" s="1"/>
  <c r="L146" i="52"/>
  <c r="M177" i="52"/>
  <c r="W67" i="45" s="1"/>
  <c r="AF67" i="45" s="1"/>
  <c r="N144" i="52"/>
  <c r="N145" i="52" s="1"/>
  <c r="N45" i="52"/>
  <c r="J34" i="52"/>
  <c r="J35" i="52" s="1"/>
  <c r="K177" i="52"/>
  <c r="U67" i="45" s="1"/>
  <c r="G156" i="52"/>
  <c r="G157" i="52" s="1"/>
  <c r="G124" i="52"/>
  <c r="G91" i="52"/>
  <c r="AD66" i="45"/>
  <c r="AG63" i="45"/>
  <c r="AD65" i="45"/>
  <c r="K135" i="48"/>
  <c r="J102" i="48"/>
  <c r="J135" i="48"/>
  <c r="H168" i="48"/>
  <c r="M113" i="48"/>
  <c r="J67" i="48"/>
  <c r="N56" i="48"/>
  <c r="N57" i="48" s="1"/>
  <c r="J122" i="48"/>
  <c r="J123" i="48" s="1"/>
  <c r="J89" i="48"/>
  <c r="J90" i="48" s="1"/>
  <c r="J91" i="48" s="1"/>
  <c r="J157" i="48"/>
  <c r="G124" i="48"/>
  <c r="K25" i="48"/>
  <c r="M157" i="48"/>
  <c r="J47" i="48"/>
  <c r="H146" i="48"/>
  <c r="N91" i="48"/>
  <c r="H25" i="48"/>
  <c r="G91" i="48"/>
  <c r="N34" i="48"/>
  <c r="N35" i="48" s="1"/>
  <c r="N67" i="48"/>
  <c r="N68" i="48" s="1"/>
  <c r="N122" i="48"/>
  <c r="N123" i="48" s="1"/>
  <c r="J168" i="48"/>
  <c r="N157" i="48"/>
  <c r="G69" i="48"/>
  <c r="N135" i="48"/>
  <c r="H102" i="48"/>
  <c r="L58" i="48"/>
  <c r="J78" i="48"/>
  <c r="J79" i="48" s="1"/>
  <c r="J80" i="48" s="1"/>
  <c r="J111" i="48"/>
  <c r="J112" i="48" s="1"/>
  <c r="J113" i="48" s="1"/>
  <c r="N144" i="48"/>
  <c r="N145" i="48" s="1"/>
  <c r="J58" i="48"/>
  <c r="N168" i="48"/>
  <c r="K80" i="48"/>
  <c r="L91" i="48"/>
  <c r="L36" i="48"/>
  <c r="I69" i="48"/>
  <c r="I102" i="48"/>
  <c r="M69" i="48"/>
  <c r="L47" i="48"/>
  <c r="G36" i="48"/>
  <c r="G47" i="48"/>
  <c r="H177" i="51"/>
  <c r="G36" i="53"/>
  <c r="L178" i="59"/>
  <c r="V22" i="45" s="1"/>
  <c r="L24" i="51"/>
  <c r="L25" i="51" s="1"/>
  <c r="L179" i="51" s="1"/>
  <c r="D69" i="45" s="1"/>
  <c r="P178" i="57"/>
  <c r="G178" i="39"/>
  <c r="L177" i="56"/>
  <c r="D53" i="45" s="1"/>
  <c r="J145" i="51"/>
  <c r="J146" i="51" s="1"/>
  <c r="P25" i="57"/>
  <c r="K57" i="57"/>
  <c r="K58" i="57" s="1"/>
  <c r="H179" i="39"/>
  <c r="G177" i="52"/>
  <c r="J57" i="58"/>
  <c r="J58" i="58" s="1"/>
  <c r="I177" i="58"/>
  <c r="I177" i="48"/>
  <c r="J69" i="51"/>
  <c r="I102" i="51"/>
  <c r="M146" i="57"/>
  <c r="J124" i="58"/>
  <c r="I177" i="51"/>
  <c r="G146" i="49"/>
  <c r="N135" i="39"/>
  <c r="J113" i="39"/>
  <c r="M24" i="51"/>
  <c r="M178" i="51" s="1"/>
  <c r="E68" i="45" s="1"/>
  <c r="I177" i="57"/>
  <c r="G135" i="58"/>
  <c r="I177" i="59"/>
  <c r="N113" i="39"/>
  <c r="I178" i="39"/>
  <c r="N134" i="49"/>
  <c r="N135" i="49" s="1"/>
  <c r="J36" i="49"/>
  <c r="I145" i="53"/>
  <c r="I146" i="53" s="1"/>
  <c r="H58" i="57"/>
  <c r="L177" i="58"/>
  <c r="M53" i="45" s="1"/>
  <c r="N112" i="48"/>
  <c r="N113" i="48" s="1"/>
  <c r="G177" i="49"/>
  <c r="J90" i="53"/>
  <c r="J91" i="53" s="1"/>
  <c r="J35" i="55"/>
  <c r="J36" i="55" s="1"/>
  <c r="N123" i="56"/>
  <c r="N124" i="56" s="1"/>
  <c r="H79" i="56"/>
  <c r="H80" i="56" s="1"/>
  <c r="N168" i="56"/>
  <c r="M135" i="56"/>
  <c r="M179" i="56" s="1"/>
  <c r="E55" i="45" s="1"/>
  <c r="J80" i="56"/>
  <c r="N36" i="55"/>
  <c r="I177" i="56"/>
  <c r="G178" i="55"/>
  <c r="I91" i="56"/>
  <c r="I79" i="56"/>
  <c r="I178" i="56" s="1"/>
  <c r="K177" i="55"/>
  <c r="C21" i="45" s="1"/>
  <c r="I179" i="55"/>
  <c r="L102" i="53"/>
  <c r="G178" i="60"/>
  <c r="K102" i="49"/>
  <c r="K179" i="49" s="1"/>
  <c r="L37" i="45" s="1"/>
  <c r="K178" i="49"/>
  <c r="N90" i="56"/>
  <c r="N91" i="56" s="1"/>
  <c r="N46" i="51"/>
  <c r="N47" i="51" s="1"/>
  <c r="J79" i="39"/>
  <c r="J80" i="39" s="1"/>
  <c r="J167" i="51"/>
  <c r="J168" i="51" s="1"/>
  <c r="I178" i="59"/>
  <c r="N57" i="56"/>
  <c r="N58" i="56" s="1"/>
  <c r="N177" i="56"/>
  <c r="F53" i="45" s="1"/>
  <c r="J46" i="57"/>
  <c r="J47" i="57" s="1"/>
  <c r="H178" i="48"/>
  <c r="K123" i="56"/>
  <c r="K124" i="56" s="1"/>
  <c r="N176" i="52"/>
  <c r="X66" i="45" s="1"/>
  <c r="K24" i="59"/>
  <c r="K25" i="59" s="1"/>
  <c r="K146" i="56"/>
  <c r="G177" i="58"/>
  <c r="F108" i="45" s="1"/>
  <c r="H177" i="49"/>
  <c r="G178" i="58"/>
  <c r="H112" i="49"/>
  <c r="H113" i="49" s="1"/>
  <c r="G179" i="57"/>
  <c r="L145" i="56"/>
  <c r="L146" i="56" s="1"/>
  <c r="N145" i="59"/>
  <c r="H177" i="56"/>
  <c r="G79" i="49"/>
  <c r="G80" i="49" s="1"/>
  <c r="I107" i="45"/>
  <c r="N134" i="57"/>
  <c r="N135" i="57" s="1"/>
  <c r="H124" i="49"/>
  <c r="L177" i="48"/>
  <c r="V35" i="45" s="1"/>
  <c r="L24" i="48"/>
  <c r="L178" i="48" s="1"/>
  <c r="V36" i="45" s="1"/>
  <c r="J112" i="51"/>
  <c r="J113" i="51" s="1"/>
  <c r="J113" i="53"/>
  <c r="J112" i="55"/>
  <c r="J113" i="55" s="1"/>
  <c r="N112" i="55"/>
  <c r="N113" i="55" s="1"/>
  <c r="K177" i="48"/>
  <c r="G25" i="55"/>
  <c r="G179" i="55" s="1"/>
  <c r="G178" i="53"/>
  <c r="K69" i="56"/>
  <c r="N176" i="56"/>
  <c r="F52" i="45" s="1"/>
  <c r="L177" i="59"/>
  <c r="V21" i="45" s="1"/>
  <c r="G178" i="57"/>
  <c r="J89" i="57"/>
  <c r="J90" i="57" s="1"/>
  <c r="J91" i="57" s="1"/>
  <c r="M177" i="56"/>
  <c r="E53" i="45" s="1"/>
  <c r="L177" i="60"/>
  <c r="V53" i="45" s="1"/>
  <c r="L24" i="60"/>
  <c r="J45" i="58"/>
  <c r="J177" i="58" s="1"/>
  <c r="G177" i="48"/>
  <c r="J67" i="55"/>
  <c r="N123" i="58"/>
  <c r="N124" i="58" s="1"/>
  <c r="N68" i="58"/>
  <c r="N69" i="58" s="1"/>
  <c r="N80" i="55"/>
  <c r="M178" i="39"/>
  <c r="E36" i="45" s="1"/>
  <c r="H177" i="60"/>
  <c r="G91" i="58"/>
  <c r="N36" i="51"/>
  <c r="AE34" i="45"/>
  <c r="N57" i="39"/>
  <c r="N58" i="39" s="1"/>
  <c r="N101" i="51"/>
  <c r="N102" i="51" s="1"/>
  <c r="J34" i="48"/>
  <c r="J35" i="48" s="1"/>
  <c r="N56" i="52"/>
  <c r="J156" i="58"/>
  <c r="J157" i="58" s="1"/>
  <c r="J34" i="59"/>
  <c r="J35" i="59" s="1"/>
  <c r="J101" i="55"/>
  <c r="J102" i="55" s="1"/>
  <c r="J90" i="55"/>
  <c r="J91" i="55" s="1"/>
  <c r="N157" i="58"/>
  <c r="N34" i="59"/>
  <c r="N112" i="58"/>
  <c r="N113" i="58" s="1"/>
  <c r="AG49" i="45"/>
  <c r="N90" i="55"/>
  <c r="N91" i="55" s="1"/>
  <c r="J144" i="48"/>
  <c r="J145" i="48" s="1"/>
  <c r="N80" i="51"/>
  <c r="L157" i="55"/>
  <c r="L124" i="56"/>
  <c r="J135" i="53"/>
  <c r="K176" i="59"/>
  <c r="U20" i="45" s="1"/>
  <c r="AD20" i="45" s="1"/>
  <c r="N176" i="53"/>
  <c r="O66" i="45" s="1"/>
  <c r="J78" i="55"/>
  <c r="J156" i="55"/>
  <c r="J157" i="55" s="1"/>
  <c r="N90" i="57"/>
  <c r="N91" i="57" s="1"/>
  <c r="H157" i="56"/>
  <c r="J34" i="51"/>
  <c r="K90" i="53"/>
  <c r="K178" i="53" s="1"/>
  <c r="J176" i="52"/>
  <c r="AD34" i="45"/>
  <c r="J45" i="51"/>
  <c r="J46" i="51" s="1"/>
  <c r="J47" i="51" s="1"/>
  <c r="J35" i="53"/>
  <c r="J36" i="53" s="1"/>
  <c r="N146" i="39"/>
  <c r="I69" i="39"/>
  <c r="M177" i="53"/>
  <c r="N67" i="45" s="1"/>
  <c r="J45" i="60"/>
  <c r="J46" i="60" s="1"/>
  <c r="J80" i="49"/>
  <c r="N45" i="60"/>
  <c r="N46" i="60" s="1"/>
  <c r="N166" i="51"/>
  <c r="N167" i="51" s="1"/>
  <c r="H36" i="56"/>
  <c r="N100" i="48"/>
  <c r="N101" i="48" s="1"/>
  <c r="N176" i="60"/>
  <c r="X52" i="45" s="1"/>
  <c r="N23" i="60"/>
  <c r="N24" i="60" s="1"/>
  <c r="L25" i="56"/>
  <c r="G178" i="48"/>
  <c r="H177" i="59"/>
  <c r="G100" i="45" s="1"/>
  <c r="G177" i="60"/>
  <c r="G108" i="45" s="1"/>
  <c r="K178" i="48"/>
  <c r="J167" i="39"/>
  <c r="J168" i="39" s="1"/>
  <c r="K46" i="58"/>
  <c r="M167" i="57"/>
  <c r="M168" i="57" s="1"/>
  <c r="G168" i="58"/>
  <c r="I108" i="45"/>
  <c r="C67" i="45"/>
  <c r="J79" i="51"/>
  <c r="J80" i="51" s="1"/>
  <c r="N167" i="49"/>
  <c r="N168" i="49" s="1"/>
  <c r="J36" i="39"/>
  <c r="J176" i="53"/>
  <c r="J23" i="53"/>
  <c r="J177" i="53" s="1"/>
  <c r="J57" i="55"/>
  <c r="J58" i="55" s="1"/>
  <c r="J46" i="55"/>
  <c r="J47" i="55" s="1"/>
  <c r="N57" i="55"/>
  <c r="N58" i="55" s="1"/>
  <c r="H178" i="60"/>
  <c r="K56" i="59"/>
  <c r="K57" i="59" s="1"/>
  <c r="H178" i="51"/>
  <c r="N176" i="48"/>
  <c r="X34" i="45" s="1"/>
  <c r="L177" i="57"/>
  <c r="M21" i="45" s="1"/>
  <c r="N176" i="51"/>
  <c r="F66" i="45" s="1"/>
  <c r="H177" i="48"/>
  <c r="K107" i="45"/>
  <c r="N25" i="53"/>
  <c r="J124" i="57"/>
  <c r="J145" i="55"/>
  <c r="J146" i="55" s="1"/>
  <c r="J134" i="55"/>
  <c r="J135" i="55" s="1"/>
  <c r="N167" i="58"/>
  <c r="N168" i="58" s="1"/>
  <c r="N35" i="57"/>
  <c r="N36" i="57" s="1"/>
  <c r="N145" i="55"/>
  <c r="N146" i="55" s="1"/>
  <c r="K177" i="57"/>
  <c r="L21" i="45" s="1"/>
  <c r="K47" i="57"/>
  <c r="K179" i="55"/>
  <c r="C23" i="45" s="1"/>
  <c r="G177" i="39"/>
  <c r="N176" i="58"/>
  <c r="O52" i="45" s="1"/>
  <c r="K24" i="60"/>
  <c r="K178" i="60" s="1"/>
  <c r="U54" i="45" s="1"/>
  <c r="N176" i="39"/>
  <c r="F34" i="45" s="1"/>
  <c r="J134" i="49"/>
  <c r="J135" i="49" s="1"/>
  <c r="J146" i="58"/>
  <c r="N166" i="55"/>
  <c r="N167" i="55" s="1"/>
  <c r="N156" i="55"/>
  <c r="N157" i="55" s="1"/>
  <c r="M178" i="56"/>
  <c r="E54" i="45" s="1"/>
  <c r="L102" i="57"/>
  <c r="N35" i="39"/>
  <c r="N36" i="39" s="1"/>
  <c r="AG31" i="45"/>
  <c r="J25" i="58"/>
  <c r="J112" i="57"/>
  <c r="J113" i="57" s="1"/>
  <c r="J68" i="57"/>
  <c r="J69" i="57" s="1"/>
  <c r="J145" i="53"/>
  <c r="J146" i="53" s="1"/>
  <c r="N134" i="53"/>
  <c r="N135" i="53" s="1"/>
  <c r="H24" i="56"/>
  <c r="M134" i="57"/>
  <c r="P178" i="58"/>
  <c r="P25" i="58"/>
  <c r="L112" i="58"/>
  <c r="L113" i="58" s="1"/>
  <c r="G177" i="56"/>
  <c r="M177" i="60"/>
  <c r="W53" i="45" s="1"/>
  <c r="J133" i="57"/>
  <c r="J134" i="57" s="1"/>
  <c r="J176" i="51"/>
  <c r="J34" i="60"/>
  <c r="N146" i="58"/>
  <c r="AE20" i="45"/>
  <c r="F97" i="45"/>
  <c r="J122" i="49"/>
  <c r="J123" i="49" s="1"/>
  <c r="J124" i="49" s="1"/>
  <c r="G91" i="51"/>
  <c r="M135" i="39"/>
  <c r="M179" i="39" s="1"/>
  <c r="E37" i="45" s="1"/>
  <c r="K178" i="39"/>
  <c r="K25" i="39"/>
  <c r="K58" i="53"/>
  <c r="AE66" i="45"/>
  <c r="N57" i="51"/>
  <c r="N58" i="51" s="1"/>
  <c r="N80" i="58"/>
  <c r="N57" i="58"/>
  <c r="N46" i="57"/>
  <c r="N47" i="57" s="1"/>
  <c r="AG51" i="45"/>
  <c r="L177" i="39"/>
  <c r="D35" i="45" s="1"/>
  <c r="N123" i="49"/>
  <c r="N124" i="49" s="1"/>
  <c r="P25" i="56"/>
  <c r="G25" i="49"/>
  <c r="G90" i="56"/>
  <c r="G178" i="56" s="1"/>
  <c r="L66" i="45"/>
  <c r="J107" i="45"/>
  <c r="N145" i="53"/>
  <c r="N146" i="53" s="1"/>
  <c r="J166" i="55"/>
  <c r="J167" i="55" s="1"/>
  <c r="N67" i="39"/>
  <c r="I35" i="51"/>
  <c r="I36" i="51" s="1"/>
  <c r="I57" i="57"/>
  <c r="I58" i="57" s="1"/>
  <c r="K90" i="57"/>
  <c r="K91" i="57" s="1"/>
  <c r="L58" i="58"/>
  <c r="N24" i="49"/>
  <c r="H123" i="53"/>
  <c r="L25" i="57"/>
  <c r="N177" i="58"/>
  <c r="O53" i="45" s="1"/>
  <c r="I135" i="39"/>
  <c r="G168" i="39"/>
  <c r="N23" i="48"/>
  <c r="N24" i="48" s="1"/>
  <c r="N122" i="51"/>
  <c r="N123" i="51" s="1"/>
  <c r="N168" i="39"/>
  <c r="H156" i="55"/>
  <c r="H157" i="55" s="1"/>
  <c r="J176" i="57"/>
  <c r="J23" i="57"/>
  <c r="J24" i="57" s="1"/>
  <c r="J176" i="48"/>
  <c r="J176" i="56"/>
  <c r="G36" i="39"/>
  <c r="L91" i="55"/>
  <c r="H25" i="55"/>
  <c r="M47" i="53"/>
  <c r="J101" i="51"/>
  <c r="J102" i="51" s="1"/>
  <c r="M57" i="53"/>
  <c r="J111" i="56"/>
  <c r="J177" i="56" s="1"/>
  <c r="G178" i="52"/>
  <c r="J176" i="49"/>
  <c r="J23" i="49"/>
  <c r="J24" i="49" s="1"/>
  <c r="J176" i="60"/>
  <c r="H177" i="55"/>
  <c r="E100" i="45" s="1"/>
  <c r="L134" i="53"/>
  <c r="L135" i="53" s="1"/>
  <c r="I177" i="60"/>
  <c r="N155" i="53"/>
  <c r="N177" i="53" s="1"/>
  <c r="O67" i="45" s="1"/>
  <c r="M177" i="59"/>
  <c r="W21" i="45" s="1"/>
  <c r="AF21" i="45" s="1"/>
  <c r="N122" i="39"/>
  <c r="N123" i="39" s="1"/>
  <c r="N124" i="39" s="1"/>
  <c r="J24" i="39"/>
  <c r="N34" i="49"/>
  <c r="N35" i="49" s="1"/>
  <c r="H25" i="49"/>
  <c r="N176" i="57"/>
  <c r="O20" i="45" s="1"/>
  <c r="N23" i="57"/>
  <c r="N24" i="57" s="1"/>
  <c r="K167" i="58"/>
  <c r="K168" i="58" s="1"/>
  <c r="AD50" i="45"/>
  <c r="M177" i="49"/>
  <c r="N35" i="45" s="1"/>
  <c r="M24" i="49"/>
  <c r="K178" i="55"/>
  <c r="C22" i="45" s="1"/>
  <c r="J176" i="55"/>
  <c r="H177" i="53"/>
  <c r="AD17" i="45"/>
  <c r="K24" i="57"/>
  <c r="H178" i="58"/>
  <c r="K167" i="59"/>
  <c r="I177" i="39"/>
  <c r="M179" i="55"/>
  <c r="E23" i="45" s="1"/>
  <c r="M178" i="55"/>
  <c r="E22" i="45" s="1"/>
  <c r="G177" i="51"/>
  <c r="AF34" i="45"/>
  <c r="J23" i="48"/>
  <c r="J100" i="49"/>
  <c r="J101" i="49" s="1"/>
  <c r="N25" i="58"/>
  <c r="N101" i="49"/>
  <c r="N102" i="49" s="1"/>
  <c r="K177" i="56"/>
  <c r="C53" i="45" s="1"/>
  <c r="K24" i="56"/>
  <c r="K91" i="56"/>
  <c r="L177" i="55"/>
  <c r="D21" i="45" s="1"/>
  <c r="L24" i="55"/>
  <c r="L178" i="55" s="1"/>
  <c r="D22" i="45" s="1"/>
  <c r="AD52" i="45"/>
  <c r="M36" i="57"/>
  <c r="M177" i="57"/>
  <c r="N21" i="45" s="1"/>
  <c r="J23" i="59"/>
  <c r="I80" i="58"/>
  <c r="M146" i="58"/>
  <c r="L112" i="53"/>
  <c r="N176" i="59"/>
  <c r="X20" i="45" s="1"/>
  <c r="I24" i="60"/>
  <c r="I25" i="60" s="1"/>
  <c r="H36" i="51"/>
  <c r="N80" i="49"/>
  <c r="H25" i="58"/>
  <c r="H179" i="58" s="1"/>
  <c r="J56" i="39"/>
  <c r="J57" i="39" s="1"/>
  <c r="J58" i="39" s="1"/>
  <c r="K156" i="51"/>
  <c r="K157" i="51" s="1"/>
  <c r="K179" i="51" s="1"/>
  <c r="C69" i="45" s="1"/>
  <c r="J145" i="39"/>
  <c r="J146" i="39" s="1"/>
  <c r="J91" i="49"/>
  <c r="AG17" i="45"/>
  <c r="H134" i="53"/>
  <c r="H135" i="53" s="1"/>
  <c r="H91" i="55"/>
  <c r="K36" i="56"/>
  <c r="K177" i="53"/>
  <c r="K25" i="53"/>
  <c r="H24" i="57"/>
  <c r="H178" i="57" s="1"/>
  <c r="M24" i="58"/>
  <c r="I24" i="58"/>
  <c r="I178" i="58" s="1"/>
  <c r="K99" i="45"/>
  <c r="L145" i="49"/>
  <c r="L178" i="49" s="1"/>
  <c r="M36" i="45" s="1"/>
  <c r="M68" i="53"/>
  <c r="M69" i="53" s="1"/>
  <c r="M79" i="59"/>
  <c r="M178" i="59" s="1"/>
  <c r="W22" i="45" s="1"/>
  <c r="I112" i="57"/>
  <c r="I113" i="57" s="1"/>
  <c r="J176" i="39"/>
  <c r="L146" i="39"/>
  <c r="L179" i="39" s="1"/>
  <c r="D37" i="45" s="1"/>
  <c r="J135" i="51"/>
  <c r="J25" i="51"/>
  <c r="L134" i="57"/>
  <c r="L178" i="57" s="1"/>
  <c r="M22" i="45" s="1"/>
  <c r="I157" i="39"/>
  <c r="G134" i="51"/>
  <c r="G135" i="51" s="1"/>
  <c r="G25" i="53"/>
  <c r="G179" i="53" s="1"/>
  <c r="F40" i="19"/>
  <c r="D44" i="19"/>
  <c r="F22" i="19"/>
  <c r="E39" i="19"/>
  <c r="F15" i="19"/>
  <c r="D25" i="19"/>
  <c r="E35" i="19"/>
  <c r="H38" i="19"/>
  <c r="E44" i="19"/>
  <c r="D22" i="19"/>
  <c r="H41" i="19"/>
  <c r="C27" i="19"/>
  <c r="F26" i="19"/>
  <c r="D17" i="19"/>
  <c r="F47" i="19"/>
  <c r="D26" i="19"/>
  <c r="D15" i="19"/>
  <c r="E22" i="19"/>
  <c r="H25" i="19"/>
  <c r="F42" i="19"/>
  <c r="G19" i="19"/>
  <c r="C44" i="19"/>
  <c r="F37" i="19"/>
  <c r="F27" i="19"/>
  <c r="F39" i="19"/>
  <c r="H43" i="19"/>
  <c r="H15" i="19"/>
  <c r="D14" i="19"/>
  <c r="E48" i="19"/>
  <c r="D16" i="19"/>
  <c r="H27" i="19"/>
  <c r="E38" i="19"/>
  <c r="H17" i="19"/>
  <c r="G44" i="19"/>
  <c r="F35" i="19"/>
  <c r="C23" i="19"/>
  <c r="H26" i="19"/>
  <c r="E23" i="19"/>
  <c r="H24" i="19"/>
  <c r="H23" i="19"/>
  <c r="E25" i="19"/>
  <c r="H18" i="19"/>
  <c r="D20" i="19"/>
  <c r="C20" i="19"/>
  <c r="G20" i="19"/>
  <c r="H35" i="19"/>
  <c r="D38" i="19"/>
  <c r="F45" i="19"/>
  <c r="E42" i="19"/>
  <c r="C38" i="19"/>
  <c r="H40" i="19"/>
  <c r="H21" i="19"/>
  <c r="H16" i="19"/>
  <c r="H42" i="19"/>
  <c r="D27" i="19"/>
  <c r="H48" i="19"/>
  <c r="G36" i="19"/>
  <c r="G45" i="19"/>
  <c r="H22" i="19"/>
  <c r="F21" i="19"/>
  <c r="H37" i="19"/>
  <c r="G17" i="19"/>
  <c r="H47" i="19"/>
  <c r="G24" i="19"/>
  <c r="H19" i="19"/>
  <c r="E20" i="19"/>
  <c r="H14" i="19"/>
  <c r="D21" i="19"/>
  <c r="G48" i="19"/>
  <c r="F44" i="19"/>
  <c r="F14" i="19"/>
  <c r="E47" i="19"/>
  <c r="H46" i="19"/>
  <c r="H36" i="19"/>
  <c r="G23" i="19"/>
  <c r="S36" i="39" l="1"/>
  <c r="S179" i="39" s="1"/>
  <c r="I37" i="45" s="1"/>
  <c r="AJ37" i="45" s="1"/>
  <c r="AJ38" i="45" s="1"/>
  <c r="S179" i="53"/>
  <c r="R69" i="45" s="1"/>
  <c r="S178" i="53"/>
  <c r="R68" i="45" s="1"/>
  <c r="S178" i="48"/>
  <c r="AA36" i="45" s="1"/>
  <c r="AJ36" i="45" s="1"/>
  <c r="S179" i="49"/>
  <c r="R37" i="45" s="1"/>
  <c r="S25" i="52"/>
  <c r="S178" i="56"/>
  <c r="I54" i="45" s="1"/>
  <c r="S179" i="56"/>
  <c r="I55" i="45" s="1"/>
  <c r="I178" i="53"/>
  <c r="I178" i="55"/>
  <c r="I178" i="49"/>
  <c r="S178" i="57"/>
  <c r="R22" i="45" s="1"/>
  <c r="S179" i="59"/>
  <c r="AA23" i="45" s="1"/>
  <c r="AJ23" i="45" s="1"/>
  <c r="AJ24" i="45" s="1"/>
  <c r="S179" i="57"/>
  <c r="R23" i="45" s="1"/>
  <c r="S178" i="60"/>
  <c r="AA54" i="45" s="1"/>
  <c r="AJ54" i="45" s="1"/>
  <c r="S178" i="59"/>
  <c r="AA22" i="45" s="1"/>
  <c r="AJ22" i="45" s="1"/>
  <c r="S178" i="58"/>
  <c r="R54" i="45" s="1"/>
  <c r="S179" i="60"/>
  <c r="AA55" i="45" s="1"/>
  <c r="S179" i="58"/>
  <c r="R55" i="45" s="1"/>
  <c r="R179" i="60"/>
  <c r="Z55" i="45" s="1"/>
  <c r="AI55" i="45" s="1"/>
  <c r="AI56" i="45" s="1"/>
  <c r="AI21" i="45"/>
  <c r="AI36" i="45"/>
  <c r="R179" i="51"/>
  <c r="H69" i="45" s="1"/>
  <c r="AI67" i="45"/>
  <c r="R178" i="51"/>
  <c r="H68" i="45" s="1"/>
  <c r="R36" i="52"/>
  <c r="R178" i="52"/>
  <c r="Z68" i="45" s="1"/>
  <c r="R179" i="39"/>
  <c r="H37" i="45" s="1"/>
  <c r="AI37" i="45" s="1"/>
  <c r="AI38" i="45" s="1"/>
  <c r="R179" i="53"/>
  <c r="Q69" i="45" s="1"/>
  <c r="R25" i="49"/>
  <c r="AI23" i="45"/>
  <c r="AI24" i="45" s="1"/>
  <c r="I179" i="53"/>
  <c r="AH67" i="45"/>
  <c r="AH53" i="45"/>
  <c r="M178" i="60"/>
  <c r="W54" i="45" s="1"/>
  <c r="Q178" i="52"/>
  <c r="Y68" i="45" s="1"/>
  <c r="AH68" i="45" s="1"/>
  <c r="Q156" i="58"/>
  <c r="Q178" i="58" s="1"/>
  <c r="P54" i="45" s="1"/>
  <c r="Q178" i="57"/>
  <c r="P22" i="45" s="1"/>
  <c r="H179" i="51"/>
  <c r="Q178" i="48"/>
  <c r="Y36" i="45" s="1"/>
  <c r="Q102" i="52"/>
  <c r="Q179" i="52" s="1"/>
  <c r="Y69" i="45" s="1"/>
  <c r="AH69" i="45" s="1"/>
  <c r="AH70" i="45" s="1"/>
  <c r="Q58" i="48"/>
  <c r="Q179" i="48" s="1"/>
  <c r="Y37" i="45" s="1"/>
  <c r="AH54" i="45"/>
  <c r="AH55" i="45"/>
  <c r="AH56" i="45" s="1"/>
  <c r="Q178" i="59"/>
  <c r="Y22" i="45" s="1"/>
  <c r="AH22" i="45" s="1"/>
  <c r="Q47" i="57"/>
  <c r="Q179" i="59"/>
  <c r="Y23" i="45" s="1"/>
  <c r="Q179" i="55"/>
  <c r="G23" i="45" s="1"/>
  <c r="AH35" i="45"/>
  <c r="Q178" i="53"/>
  <c r="P68" i="45" s="1"/>
  <c r="Q179" i="53"/>
  <c r="P69" i="45" s="1"/>
  <c r="Q179" i="39"/>
  <c r="G37" i="45" s="1"/>
  <c r="Q178" i="49"/>
  <c r="P36" i="45" s="1"/>
  <c r="Q178" i="39"/>
  <c r="G36" i="45" s="1"/>
  <c r="Q179" i="49"/>
  <c r="P37" i="45" s="1"/>
  <c r="H99" i="45"/>
  <c r="H97" i="45"/>
  <c r="H107" i="45"/>
  <c r="C49" i="19"/>
  <c r="C50" i="19" s="1"/>
  <c r="G49" i="19"/>
  <c r="G50" i="19" s="1"/>
  <c r="P179" i="58"/>
  <c r="P179" i="60"/>
  <c r="P179" i="57"/>
  <c r="P179" i="55"/>
  <c r="F49" i="19"/>
  <c r="F50" i="19" s="1"/>
  <c r="D49" i="19"/>
  <c r="D50" i="19" s="1"/>
  <c r="L178" i="51"/>
  <c r="D68" i="45" s="1"/>
  <c r="P179" i="51"/>
  <c r="L35" i="45"/>
  <c r="H178" i="59"/>
  <c r="I178" i="51"/>
  <c r="AF35" i="45"/>
  <c r="AE22" i="45"/>
  <c r="L99" i="45"/>
  <c r="K108" i="45"/>
  <c r="L108" i="45" s="1"/>
  <c r="L178" i="52"/>
  <c r="V68" i="45" s="1"/>
  <c r="AE53" i="45"/>
  <c r="M178" i="58"/>
  <c r="N54" i="45" s="1"/>
  <c r="H178" i="52"/>
  <c r="J101" i="45"/>
  <c r="J102" i="45" s="1"/>
  <c r="P178" i="52"/>
  <c r="K178" i="52"/>
  <c r="U68" i="45" s="1"/>
  <c r="M178" i="52"/>
  <c r="W68" i="45" s="1"/>
  <c r="AF68" i="45" s="1"/>
  <c r="N46" i="52"/>
  <c r="N47" i="52" s="1"/>
  <c r="N156" i="52"/>
  <c r="N157" i="52" s="1"/>
  <c r="N57" i="52"/>
  <c r="N58" i="52" s="1"/>
  <c r="AG66" i="45"/>
  <c r="AF36" i="45"/>
  <c r="L178" i="60"/>
  <c r="V54" i="45" s="1"/>
  <c r="G179" i="58"/>
  <c r="J47" i="52"/>
  <c r="G178" i="49"/>
  <c r="I179" i="51"/>
  <c r="K179" i="39"/>
  <c r="C37" i="45" s="1"/>
  <c r="N177" i="59"/>
  <c r="X21" i="45" s="1"/>
  <c r="AG20" i="45"/>
  <c r="N124" i="48"/>
  <c r="N58" i="60"/>
  <c r="P178" i="49"/>
  <c r="N177" i="48"/>
  <c r="X35" i="45" s="1"/>
  <c r="J178" i="52"/>
  <c r="G179" i="48"/>
  <c r="J157" i="52"/>
  <c r="N36" i="48"/>
  <c r="AE36" i="45"/>
  <c r="J134" i="59"/>
  <c r="J135" i="59" s="1"/>
  <c r="N178" i="58"/>
  <c r="O54" i="45" s="1"/>
  <c r="M178" i="57"/>
  <c r="N22" i="45" s="1"/>
  <c r="N146" i="59"/>
  <c r="AD53" i="45"/>
  <c r="N25" i="59"/>
  <c r="N25" i="60"/>
  <c r="N69" i="48"/>
  <c r="M80" i="59"/>
  <c r="N113" i="60"/>
  <c r="N146" i="52"/>
  <c r="N69" i="52"/>
  <c r="N157" i="60"/>
  <c r="K91" i="59"/>
  <c r="N124" i="52"/>
  <c r="K168" i="59"/>
  <c r="J146" i="59"/>
  <c r="J25" i="60"/>
  <c r="P179" i="48"/>
  <c r="L179" i="58"/>
  <c r="M55" i="45" s="1"/>
  <c r="N146" i="48"/>
  <c r="J36" i="48"/>
  <c r="J36" i="52"/>
  <c r="N146" i="60"/>
  <c r="J102" i="60"/>
  <c r="P179" i="39"/>
  <c r="P179" i="56"/>
  <c r="P179" i="53"/>
  <c r="P179" i="49"/>
  <c r="P179" i="52"/>
  <c r="J47" i="60"/>
  <c r="J168" i="60"/>
  <c r="K25" i="60"/>
  <c r="J146" i="60"/>
  <c r="N47" i="60"/>
  <c r="L25" i="60"/>
  <c r="AG52" i="45"/>
  <c r="G179" i="60"/>
  <c r="G178" i="59"/>
  <c r="J36" i="59"/>
  <c r="K58" i="59"/>
  <c r="J47" i="59"/>
  <c r="G109" i="45"/>
  <c r="G110" i="45" s="1"/>
  <c r="AE21" i="45"/>
  <c r="N35" i="59"/>
  <c r="N178" i="59" s="1"/>
  <c r="X22" i="45" s="1"/>
  <c r="J177" i="52"/>
  <c r="J69" i="52"/>
  <c r="G25" i="52"/>
  <c r="AD67" i="45"/>
  <c r="N58" i="48"/>
  <c r="J68" i="48"/>
  <c r="J69" i="48" s="1"/>
  <c r="J146" i="48"/>
  <c r="N102" i="48"/>
  <c r="J124" i="48"/>
  <c r="L25" i="48"/>
  <c r="J177" i="48"/>
  <c r="AG34" i="45"/>
  <c r="J177" i="59"/>
  <c r="K178" i="56"/>
  <c r="C54" i="45" s="1"/>
  <c r="AD54" i="45" s="1"/>
  <c r="M178" i="53"/>
  <c r="N68" i="45" s="1"/>
  <c r="I100" i="45"/>
  <c r="I101" i="45" s="1"/>
  <c r="J46" i="58"/>
  <c r="J178" i="58" s="1"/>
  <c r="M25" i="51"/>
  <c r="M179" i="51" s="1"/>
  <c r="E69" i="45" s="1"/>
  <c r="L178" i="53"/>
  <c r="M68" i="45" s="1"/>
  <c r="G179" i="39"/>
  <c r="N178" i="55"/>
  <c r="F22" i="45" s="1"/>
  <c r="I179" i="57"/>
  <c r="N58" i="58"/>
  <c r="N179" i="58" s="1"/>
  <c r="O55" i="45" s="1"/>
  <c r="H178" i="53"/>
  <c r="AF54" i="45"/>
  <c r="J177" i="39"/>
  <c r="N168" i="51"/>
  <c r="I179" i="39"/>
  <c r="J177" i="51"/>
  <c r="K91" i="53"/>
  <c r="K179" i="53" s="1"/>
  <c r="L69" i="45" s="1"/>
  <c r="M135" i="57"/>
  <c r="M179" i="57" s="1"/>
  <c r="N23" i="45" s="1"/>
  <c r="K178" i="58"/>
  <c r="L54" i="45" s="1"/>
  <c r="H178" i="49"/>
  <c r="L178" i="56"/>
  <c r="D54" i="45" s="1"/>
  <c r="N178" i="56"/>
  <c r="F54" i="45" s="1"/>
  <c r="N177" i="55"/>
  <c r="F21" i="45" s="1"/>
  <c r="G91" i="56"/>
  <c r="G179" i="56" s="1"/>
  <c r="J177" i="55"/>
  <c r="H178" i="56"/>
  <c r="E111" i="45" s="1"/>
  <c r="E112" i="45" s="1"/>
  <c r="K25" i="56"/>
  <c r="K179" i="56" s="1"/>
  <c r="C55" i="45" s="1"/>
  <c r="I80" i="56"/>
  <c r="I179" i="56" s="1"/>
  <c r="J42" i="19"/>
  <c r="J41" i="19"/>
  <c r="I44" i="19"/>
  <c r="I45" i="19"/>
  <c r="G101" i="45"/>
  <c r="G102" i="45" s="1"/>
  <c r="H100" i="45"/>
  <c r="E101" i="45"/>
  <c r="J178" i="57"/>
  <c r="J25" i="57"/>
  <c r="K47" i="58"/>
  <c r="K179" i="58" s="1"/>
  <c r="L55" i="45" s="1"/>
  <c r="M58" i="53"/>
  <c r="M179" i="53" s="1"/>
  <c r="N69" i="45" s="1"/>
  <c r="J177" i="60"/>
  <c r="N177" i="39"/>
  <c r="F35" i="45" s="1"/>
  <c r="K178" i="57"/>
  <c r="L22" i="45" s="1"/>
  <c r="K25" i="57"/>
  <c r="K179" i="57" s="1"/>
  <c r="L23" i="45" s="1"/>
  <c r="H179" i="55"/>
  <c r="I178" i="60"/>
  <c r="I25" i="58"/>
  <c r="I179" i="58" s="1"/>
  <c r="L135" i="57"/>
  <c r="L179" i="57" s="1"/>
  <c r="M23" i="45" s="1"/>
  <c r="L113" i="53"/>
  <c r="L179" i="53" s="1"/>
  <c r="M69" i="45" s="1"/>
  <c r="G178" i="51"/>
  <c r="N177" i="57"/>
  <c r="O21" i="45" s="1"/>
  <c r="N178" i="57"/>
  <c r="O22" i="45" s="1"/>
  <c r="H179" i="49"/>
  <c r="J178" i="49"/>
  <c r="J168" i="55"/>
  <c r="N178" i="49"/>
  <c r="O36" i="45" s="1"/>
  <c r="N25" i="49"/>
  <c r="G179" i="49"/>
  <c r="I103" i="45"/>
  <c r="C36" i="45"/>
  <c r="E108" i="45"/>
  <c r="H25" i="57"/>
  <c r="H179" i="57" s="1"/>
  <c r="H25" i="56"/>
  <c r="H179" i="56" s="1"/>
  <c r="H178" i="55"/>
  <c r="E103" i="45" s="1"/>
  <c r="J35" i="60"/>
  <c r="J36" i="60" s="1"/>
  <c r="L107" i="45"/>
  <c r="I109" i="45"/>
  <c r="N179" i="56"/>
  <c r="F55" i="45" s="1"/>
  <c r="K178" i="59"/>
  <c r="U22" i="45" s="1"/>
  <c r="AD22" i="45" s="1"/>
  <c r="K178" i="51"/>
  <c r="G25" i="51"/>
  <c r="G179" i="51" s="1"/>
  <c r="F111" i="45"/>
  <c r="F112" i="45" s="1"/>
  <c r="M178" i="49"/>
  <c r="N36" i="45" s="1"/>
  <c r="M25" i="49"/>
  <c r="M179" i="49" s="1"/>
  <c r="N37" i="45" s="1"/>
  <c r="N36" i="49"/>
  <c r="J178" i="39"/>
  <c r="L146" i="49"/>
  <c r="L179" i="49" s="1"/>
  <c r="M37" i="45" s="1"/>
  <c r="J79" i="55"/>
  <c r="J80" i="55" s="1"/>
  <c r="AE35" i="45"/>
  <c r="N168" i="55"/>
  <c r="N156" i="53"/>
  <c r="N178" i="53" s="1"/>
  <c r="O68" i="45" s="1"/>
  <c r="N178" i="60"/>
  <c r="X54" i="45" s="1"/>
  <c r="N68" i="39"/>
  <c r="N178" i="39" s="1"/>
  <c r="F36" i="45" s="1"/>
  <c r="K103" i="45"/>
  <c r="K104" i="45" s="1"/>
  <c r="U36" i="45"/>
  <c r="I179" i="59"/>
  <c r="M179" i="48"/>
  <c r="W37" i="45" s="1"/>
  <c r="AF37" i="45" s="1"/>
  <c r="AF38" i="45" s="1"/>
  <c r="L179" i="52"/>
  <c r="V69" i="45" s="1"/>
  <c r="AE69" i="45" s="1"/>
  <c r="AE70" i="45" s="1"/>
  <c r="N177" i="49"/>
  <c r="O35" i="45" s="1"/>
  <c r="I178" i="57"/>
  <c r="F103" i="45"/>
  <c r="F104" i="45" s="1"/>
  <c r="H124" i="53"/>
  <c r="H179" i="53" s="1"/>
  <c r="J24" i="59"/>
  <c r="K177" i="59"/>
  <c r="U21" i="45" s="1"/>
  <c r="AD21" i="45" s="1"/>
  <c r="N124" i="51"/>
  <c r="N177" i="52"/>
  <c r="X67" i="45" s="1"/>
  <c r="J25" i="49"/>
  <c r="J24" i="48"/>
  <c r="J25" i="48" s="1"/>
  <c r="J103" i="45"/>
  <c r="J104" i="45" s="1"/>
  <c r="L36" i="45"/>
  <c r="J102" i="49"/>
  <c r="J25" i="39"/>
  <c r="J179" i="39" s="1"/>
  <c r="N178" i="51"/>
  <c r="F68" i="45" s="1"/>
  <c r="J108" i="45"/>
  <c r="L67" i="45"/>
  <c r="F101" i="45"/>
  <c r="F102" i="45" s="1"/>
  <c r="F109" i="45"/>
  <c r="F110" i="45" s="1"/>
  <c r="L68" i="45"/>
  <c r="J135" i="57"/>
  <c r="AF22" i="45"/>
  <c r="J177" i="49"/>
  <c r="N177" i="51"/>
  <c r="F67" i="45" s="1"/>
  <c r="J177" i="57"/>
  <c r="M25" i="58"/>
  <c r="M179" i="58" s="1"/>
  <c r="N55" i="45" s="1"/>
  <c r="J68" i="55"/>
  <c r="N178" i="48"/>
  <c r="X36" i="45" s="1"/>
  <c r="L179" i="56"/>
  <c r="D55" i="45" s="1"/>
  <c r="N177" i="60"/>
  <c r="X53" i="45" s="1"/>
  <c r="AG53" i="45" s="1"/>
  <c r="AF53" i="45"/>
  <c r="K100" i="45"/>
  <c r="U35" i="45"/>
  <c r="AD35" i="45" s="1"/>
  <c r="L178" i="58"/>
  <c r="M54" i="45" s="1"/>
  <c r="J112" i="56"/>
  <c r="J178" i="56" s="1"/>
  <c r="J35" i="51"/>
  <c r="J24" i="53"/>
  <c r="L25" i="55"/>
  <c r="L179" i="55" s="1"/>
  <c r="D23" i="45" s="1"/>
  <c r="H44" i="19"/>
  <c r="E21" i="19"/>
  <c r="F23" i="19"/>
  <c r="H39" i="19"/>
  <c r="H20" i="19"/>
  <c r="H45" i="19"/>
  <c r="D24" i="19"/>
  <c r="J24" i="19" l="1"/>
  <c r="J44" i="19"/>
  <c r="S179" i="52"/>
  <c r="AA69" i="45" s="1"/>
  <c r="AJ69" i="45" s="1"/>
  <c r="AJ70" i="45" s="1"/>
  <c r="AJ55" i="45"/>
  <c r="AJ56" i="45" s="1"/>
  <c r="J45" i="19"/>
  <c r="R179" i="49"/>
  <c r="Q37" i="45" s="1"/>
  <c r="AI68" i="45"/>
  <c r="R179" i="52"/>
  <c r="Z69" i="45" s="1"/>
  <c r="AI69" i="45" s="1"/>
  <c r="AI70" i="45" s="1"/>
  <c r="AH36" i="45"/>
  <c r="AH23" i="45"/>
  <c r="AH24" i="45" s="1"/>
  <c r="G103" i="45"/>
  <c r="G104" i="45" s="1"/>
  <c r="AH37" i="45"/>
  <c r="AH38" i="45" s="1"/>
  <c r="Q157" i="58"/>
  <c r="H49" i="19"/>
  <c r="H50" i="19" s="1"/>
  <c r="Q179" i="57"/>
  <c r="P23" i="45" s="1"/>
  <c r="AG21" i="45"/>
  <c r="AE68" i="45"/>
  <c r="K109" i="45"/>
  <c r="K110" i="45" s="1"/>
  <c r="N178" i="52"/>
  <c r="X68" i="45" s="1"/>
  <c r="AG68" i="45" s="1"/>
  <c r="K111" i="45"/>
  <c r="K112" i="45" s="1"/>
  <c r="L100" i="45"/>
  <c r="AG35" i="45"/>
  <c r="AE54" i="45"/>
  <c r="J178" i="59"/>
  <c r="F113" i="45"/>
  <c r="N179" i="51"/>
  <c r="F69" i="45" s="1"/>
  <c r="AG54" i="45"/>
  <c r="J111" i="45"/>
  <c r="J112" i="45" s="1"/>
  <c r="N36" i="59"/>
  <c r="J47" i="58"/>
  <c r="J179" i="58" s="1"/>
  <c r="AG22" i="45"/>
  <c r="J178" i="60"/>
  <c r="G111" i="45" s="1"/>
  <c r="M179" i="60"/>
  <c r="W55" i="45" s="1"/>
  <c r="AF55" i="45" s="1"/>
  <c r="AF56" i="45" s="1"/>
  <c r="J25" i="59"/>
  <c r="G179" i="59"/>
  <c r="K179" i="52"/>
  <c r="U69" i="45" s="1"/>
  <c r="AD69" i="45" s="1"/>
  <c r="AD70" i="45" s="1"/>
  <c r="N25" i="48"/>
  <c r="H179" i="52"/>
  <c r="N157" i="53"/>
  <c r="I179" i="48"/>
  <c r="L179" i="60"/>
  <c r="V55" i="45" s="1"/>
  <c r="AE55" i="45" s="1"/>
  <c r="AE56" i="45" s="1"/>
  <c r="AD36" i="45"/>
  <c r="I24" i="19"/>
  <c r="K179" i="60"/>
  <c r="U55" i="45" s="1"/>
  <c r="AD55" i="45" s="1"/>
  <c r="AD56" i="45" s="1"/>
  <c r="N25" i="57"/>
  <c r="N179" i="57" s="1"/>
  <c r="O23" i="45" s="1"/>
  <c r="H101" i="45"/>
  <c r="L179" i="59"/>
  <c r="V23" i="45" s="1"/>
  <c r="AE23" i="45" s="1"/>
  <c r="AE24" i="45" s="1"/>
  <c r="I179" i="52"/>
  <c r="H179" i="60"/>
  <c r="K179" i="48"/>
  <c r="U37" i="45" s="1"/>
  <c r="AD37" i="45" s="1"/>
  <c r="AD38" i="45" s="1"/>
  <c r="F105" i="45"/>
  <c r="J105" i="45"/>
  <c r="L179" i="48"/>
  <c r="V37" i="45" s="1"/>
  <c r="AE37" i="45" s="1"/>
  <c r="AE38" i="45" s="1"/>
  <c r="H179" i="48"/>
  <c r="J178" i="55"/>
  <c r="I23" i="19"/>
  <c r="F28" i="19"/>
  <c r="F29" i="19" s="1"/>
  <c r="I41" i="19"/>
  <c r="J36" i="19"/>
  <c r="I20" i="19"/>
  <c r="C28" i="19"/>
  <c r="C29" i="19" s="1"/>
  <c r="J20" i="19"/>
  <c r="J46" i="19"/>
  <c r="I42" i="19"/>
  <c r="J178" i="48"/>
  <c r="M179" i="59"/>
  <c r="W23" i="45" s="1"/>
  <c r="AF23" i="45" s="1"/>
  <c r="AF24" i="45" s="1"/>
  <c r="H179" i="59"/>
  <c r="J109" i="45"/>
  <c r="J110" i="45" s="1"/>
  <c r="J179" i="49"/>
  <c r="M179" i="52"/>
  <c r="W69" i="45" s="1"/>
  <c r="AF69" i="45" s="1"/>
  <c r="AF70" i="45" s="1"/>
  <c r="AG36" i="45"/>
  <c r="K101" i="45"/>
  <c r="K102" i="45" s="1"/>
  <c r="K105" i="45" s="1"/>
  <c r="H108" i="45"/>
  <c r="E109" i="45"/>
  <c r="H109" i="45" s="1"/>
  <c r="N179" i="49"/>
  <c r="O37" i="45" s="1"/>
  <c r="J69" i="55"/>
  <c r="J179" i="55" s="1"/>
  <c r="J178" i="53"/>
  <c r="J25" i="53"/>
  <c r="J179" i="53" s="1"/>
  <c r="J179" i="52"/>
  <c r="I111" i="45"/>
  <c r="C68" i="45"/>
  <c r="AD68" i="45" s="1"/>
  <c r="I110" i="45"/>
  <c r="E104" i="45"/>
  <c r="I104" i="45"/>
  <c r="L104" i="45" s="1"/>
  <c r="L103" i="45"/>
  <c r="N179" i="55"/>
  <c r="F23" i="45" s="1"/>
  <c r="E102" i="45"/>
  <c r="H102" i="45" s="1"/>
  <c r="J178" i="51"/>
  <c r="J36" i="51"/>
  <c r="J179" i="51" s="1"/>
  <c r="J113" i="56"/>
  <c r="J179" i="56" s="1"/>
  <c r="AG67" i="45"/>
  <c r="I102" i="45"/>
  <c r="J179" i="57"/>
  <c r="N69" i="39"/>
  <c r="E40" i="19"/>
  <c r="G105" i="45" l="1"/>
  <c r="H103" i="45"/>
  <c r="H104" i="45"/>
  <c r="E49" i="19"/>
  <c r="E50" i="19" s="1"/>
  <c r="Q179" i="58"/>
  <c r="P55" i="45" s="1"/>
  <c r="L109" i="45"/>
  <c r="K113" i="45"/>
  <c r="J113" i="45"/>
  <c r="I179" i="60"/>
  <c r="L101" i="45"/>
  <c r="N179" i="53"/>
  <c r="O69" i="45" s="1"/>
  <c r="E28" i="19"/>
  <c r="E29" i="19" s="1"/>
  <c r="J179" i="60"/>
  <c r="E110" i="45"/>
  <c r="H110" i="45" s="1"/>
  <c r="I36" i="19"/>
  <c r="J23" i="19"/>
  <c r="J39" i="19"/>
  <c r="J35" i="19"/>
  <c r="I15" i="19"/>
  <c r="I21" i="19"/>
  <c r="D28" i="19"/>
  <c r="D29" i="19" s="1"/>
  <c r="I46" i="19"/>
  <c r="J15" i="19"/>
  <c r="L110" i="45"/>
  <c r="K179" i="59"/>
  <c r="U23" i="45" s="1"/>
  <c r="AD23" i="45" s="1"/>
  <c r="AD24" i="45" s="1"/>
  <c r="G179" i="52"/>
  <c r="E105" i="45"/>
  <c r="G112" i="45"/>
  <c r="H112" i="45" s="1"/>
  <c r="H111" i="45"/>
  <c r="I112" i="45"/>
  <c r="L112" i="45" s="1"/>
  <c r="L111" i="45"/>
  <c r="N179" i="39"/>
  <c r="F37" i="45" s="1"/>
  <c r="I105" i="45"/>
  <c r="L105" i="45" s="1"/>
  <c r="L102" i="45"/>
  <c r="H105" i="45" l="1"/>
  <c r="E113" i="45"/>
  <c r="G113" i="45"/>
  <c r="I18" i="19"/>
  <c r="I35" i="19"/>
  <c r="I25" i="19"/>
  <c r="J43" i="19"/>
  <c r="J21" i="19"/>
  <c r="I39" i="19"/>
  <c r="J48" i="19"/>
  <c r="J18" i="19"/>
  <c r="J179" i="48"/>
  <c r="J179" i="59"/>
  <c r="I113" i="45"/>
  <c r="L113" i="45" s="1"/>
  <c r="H113" i="45" l="1"/>
  <c r="J27" i="19"/>
  <c r="I14" i="19"/>
  <c r="I48" i="19"/>
  <c r="J25" i="19"/>
  <c r="I43" i="19"/>
  <c r="J37" i="19"/>
  <c r="J47" i="19"/>
  <c r="I27" i="19"/>
  <c r="J16" i="19" l="1"/>
  <c r="I37" i="19"/>
  <c r="J14" i="19"/>
  <c r="I47" i="19"/>
  <c r="J38" i="19"/>
  <c r="I16" i="19"/>
  <c r="J40" i="19"/>
  <c r="I22" i="19"/>
  <c r="N179" i="60"/>
  <c r="X55" i="45" s="1"/>
  <c r="AG55" i="45" s="1"/>
  <c r="AG56" i="45" s="1"/>
  <c r="N179" i="52"/>
  <c r="X69" i="45" s="1"/>
  <c r="AG69" i="45" s="1"/>
  <c r="AG70" i="45" s="1"/>
  <c r="J49" i="19" l="1"/>
  <c r="J50" i="19" s="1"/>
  <c r="I17" i="19"/>
  <c r="I26" i="19"/>
  <c r="I40" i="19"/>
  <c r="I38" i="19"/>
  <c r="J22" i="19"/>
  <c r="J17" i="19"/>
  <c r="I49" i="19" l="1"/>
  <c r="I50" i="19" s="1"/>
  <c r="I19" i="19"/>
  <c r="I28" i="19" s="1"/>
  <c r="I29" i="19" s="1"/>
  <c r="G28" i="19"/>
  <c r="G29" i="19" s="1"/>
  <c r="J26" i="19"/>
  <c r="N179" i="59"/>
  <c r="X23" i="45" s="1"/>
  <c r="AG23" i="45" s="1"/>
  <c r="AG24" i="45" s="1"/>
  <c r="J19" i="19" l="1"/>
  <c r="J28" i="19" s="1"/>
  <c r="J29" i="19" s="1"/>
  <c r="H28" i="19"/>
  <c r="H29" i="19" s="1"/>
  <c r="N179" i="48"/>
  <c r="X37" i="45" s="1"/>
  <c r="AG37" i="45" s="1"/>
  <c r="AG38" i="45" s="1"/>
</calcChain>
</file>

<file path=xl/sharedStrings.xml><?xml version="1.0" encoding="utf-8"?>
<sst xmlns="http://schemas.openxmlformats.org/spreadsheetml/2006/main" count="15094" uniqueCount="607">
  <si>
    <t>Nil kWh</t>
  </si>
  <si>
    <t>Standard Credit</t>
  </si>
  <si>
    <t>Policy costs</t>
  </si>
  <si>
    <t>Fuel / Benchmark Metering Arrangement</t>
  </si>
  <si>
    <t>Unit</t>
  </si>
  <si>
    <t>28AD Charge Restriction Period:</t>
  </si>
  <si>
    <t>April 2017 - September 2017</t>
  </si>
  <si>
    <t>October 2017 - March 2018</t>
  </si>
  <si>
    <t>April 2018 - September 2018</t>
  </si>
  <si>
    <t>April 2019 - September 2019</t>
  </si>
  <si>
    <t>October 2019 - March 2020</t>
  </si>
  <si>
    <t>April 2020 - September 2020</t>
  </si>
  <si>
    <t>October 2020 - March 2021</t>
  </si>
  <si>
    <t>April 2021 - September 2021</t>
  </si>
  <si>
    <t>October 2021 - March 2022</t>
  </si>
  <si>
    <t>April 2022 - September 2022</t>
  </si>
  <si>
    <t>October 2022 - March 2023</t>
  </si>
  <si>
    <t>April 2023 - September 2023</t>
  </si>
  <si>
    <t>October 2023 - December 2023</t>
  </si>
  <si>
    <t>February 2017</t>
  </si>
  <si>
    <t>August 2017</t>
  </si>
  <si>
    <t>February 2018</t>
  </si>
  <si>
    <t>February 2019</t>
  </si>
  <si>
    <t>August 2019</t>
  </si>
  <si>
    <t>February 2020</t>
  </si>
  <si>
    <t>August 2020</t>
  </si>
  <si>
    <t>February 2021</t>
  </si>
  <si>
    <t>August 2021</t>
  </si>
  <si>
    <t>February 2022</t>
  </si>
  <si>
    <t>August 2022</t>
  </si>
  <si>
    <t>February 2023</t>
  </si>
  <si>
    <t>August 2023</t>
  </si>
  <si>
    <t>Electricity</t>
  </si>
  <si>
    <t>Gas</t>
  </si>
  <si>
    <t>2017/18</t>
  </si>
  <si>
    <t>2018/19</t>
  </si>
  <si>
    <t>2019/2020</t>
  </si>
  <si>
    <t>2020/2021</t>
  </si>
  <si>
    <t>2021/2022</t>
  </si>
  <si>
    <t>2022/2023</t>
  </si>
  <si>
    <t>2023/2024</t>
  </si>
  <si>
    <t>Fuel</t>
  </si>
  <si>
    <t>Nil consumption</t>
  </si>
  <si>
    <t>SMNCC</t>
  </si>
  <si>
    <t>Total</t>
  </si>
  <si>
    <t>Charge Restriction Region</t>
  </si>
  <si>
    <t>April 2015 - September 2015</t>
  </si>
  <si>
    <t>April 2016 - September 2016</t>
  </si>
  <si>
    <t>October 2016 - March 2017</t>
  </si>
  <si>
    <t>Title</t>
  </si>
  <si>
    <t>CPIH INDEX 00: ALL ITEMS 2015=100</t>
  </si>
  <si>
    <t>CDID</t>
  </si>
  <si>
    <t>L522</t>
  </si>
  <si>
    <t>Source dataset ID</t>
  </si>
  <si>
    <t>MM23</t>
  </si>
  <si>
    <t>PreUnit</t>
  </si>
  <si>
    <t/>
  </si>
  <si>
    <t>Index, base year = 100</t>
  </si>
  <si>
    <t>Release date</t>
  </si>
  <si>
    <t>Next release</t>
  </si>
  <si>
    <t>Important notes</t>
  </si>
  <si>
    <t>2005</t>
  </si>
  <si>
    <t>2006</t>
  </si>
  <si>
    <t>2007</t>
  </si>
  <si>
    <t>2008</t>
  </si>
  <si>
    <t>2009</t>
  </si>
  <si>
    <t>2010</t>
  </si>
  <si>
    <t>2011</t>
  </si>
  <si>
    <t>2012</t>
  </si>
  <si>
    <t>2013</t>
  </si>
  <si>
    <t>2014</t>
  </si>
  <si>
    <t>2015</t>
  </si>
  <si>
    <t>2016</t>
  </si>
  <si>
    <t>2017</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</si>
  <si>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</si>
  <si>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</si>
  <si>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</si>
  <si>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</si>
  <si>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</si>
  <si>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</si>
  <si>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</si>
  <si>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</si>
  <si>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</si>
  <si>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</si>
  <si>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</si>
  <si>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</si>
  <si>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</si>
  <si>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</si>
  <si>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</si>
  <si>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</si>
  <si>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</si>
  <si>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</si>
  <si>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</si>
  <si>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</si>
  <si>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</si>
  <si>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</si>
  <si>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</si>
  <si>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</si>
  <si>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</si>
  <si>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</si>
  <si>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</si>
  <si>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</si>
  <si>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</si>
  <si>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</si>
  <si>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</si>
  <si>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</si>
  <si>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</si>
  <si>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</si>
  <si>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</si>
  <si>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</si>
  <si>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</si>
  <si>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</si>
  <si>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</si>
  <si>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</si>
  <si>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</si>
  <si>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</si>
  <si>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</si>
  <si>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</si>
  <si>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</si>
  <si>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</si>
  <si>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</si>
  <si>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</si>
  <si>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</si>
  <si>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</si>
  <si>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</si>
  <si>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</si>
  <si>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</si>
  <si>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2005 JAN</t>
  </si>
  <si>
    <t>2005 FEB</t>
  </si>
  <si>
    <t>2005 MAR</t>
  </si>
  <si>
    <t>2005 APR</t>
  </si>
  <si>
    <t>2005 MAY</t>
  </si>
  <si>
    <t>2005 JUN</t>
  </si>
  <si>
    <t>2005 JUL</t>
  </si>
  <si>
    <t>2005 AUG</t>
  </si>
  <si>
    <t>2005 SEP</t>
  </si>
  <si>
    <t>2005 OCT</t>
  </si>
  <si>
    <t>2005 NOV</t>
  </si>
  <si>
    <t>2005 DEC</t>
  </si>
  <si>
    <t>2006 JAN</t>
  </si>
  <si>
    <t>2006 FEB</t>
  </si>
  <si>
    <t>2006 MAR</t>
  </si>
  <si>
    <t>2006 APR</t>
  </si>
  <si>
    <t>2006 MAY</t>
  </si>
  <si>
    <t>2006 JUN</t>
  </si>
  <si>
    <t>2006 JUL</t>
  </si>
  <si>
    <t>2006 AUG</t>
  </si>
  <si>
    <t>2006 SEP</t>
  </si>
  <si>
    <t>2006 OCT</t>
  </si>
  <si>
    <t>2006 NOV</t>
  </si>
  <si>
    <t>2006 DEC</t>
  </si>
  <si>
    <t>2007 JAN</t>
  </si>
  <si>
    <t>2007 FEB</t>
  </si>
  <si>
    <t>2007 MAR</t>
  </si>
  <si>
    <t>2007 APR</t>
  </si>
  <si>
    <t>2007 MAY</t>
  </si>
  <si>
    <t>2007 JUN</t>
  </si>
  <si>
    <t>2007 JUL</t>
  </si>
  <si>
    <t>2007 AUG</t>
  </si>
  <si>
    <t>2007 SEP</t>
  </si>
  <si>
    <t>2007 OCT</t>
  </si>
  <si>
    <t>2007 NOV</t>
  </si>
  <si>
    <t>2007 DEC</t>
  </si>
  <si>
    <t>2008 JAN</t>
  </si>
  <si>
    <t>2008 FEB</t>
  </si>
  <si>
    <t>2008 MAR</t>
  </si>
  <si>
    <t>2008 APR</t>
  </si>
  <si>
    <t>2008 MAY</t>
  </si>
  <si>
    <t>2008 JUN</t>
  </si>
  <si>
    <t>2008 JUL</t>
  </si>
  <si>
    <t>2008 AUG</t>
  </si>
  <si>
    <t>2008 SEP</t>
  </si>
  <si>
    <t>2008 OCT</t>
  </si>
  <si>
    <t>2008 NOV</t>
  </si>
  <si>
    <t>2008 DEC</t>
  </si>
  <si>
    <t>2009 JAN</t>
  </si>
  <si>
    <t>2009 FEB</t>
  </si>
  <si>
    <t>2009 MAR</t>
  </si>
  <si>
    <t>2009 APR</t>
  </si>
  <si>
    <t>2009 MAY</t>
  </si>
  <si>
    <t>2009 JUN</t>
  </si>
  <si>
    <t>2009 JUL</t>
  </si>
  <si>
    <t>2009 AUG</t>
  </si>
  <si>
    <t>2009 SEP</t>
  </si>
  <si>
    <t>2009 OCT</t>
  </si>
  <si>
    <t>2009 NOV</t>
  </si>
  <si>
    <t>2009 DEC</t>
  </si>
  <si>
    <t>2010 JAN</t>
  </si>
  <si>
    <t>2010 FEB</t>
  </si>
  <si>
    <t>2010 MAR</t>
  </si>
  <si>
    <t>2010 APR</t>
  </si>
  <si>
    <t>2010 MAY</t>
  </si>
  <si>
    <t>2010 JUN</t>
  </si>
  <si>
    <t>2010 JUL</t>
  </si>
  <si>
    <t>2010 AUG</t>
  </si>
  <si>
    <t>2010 SEP</t>
  </si>
  <si>
    <t>2010 OCT</t>
  </si>
  <si>
    <t>2010 NOV</t>
  </si>
  <si>
    <t>2010 DEC</t>
  </si>
  <si>
    <t>2011 JAN</t>
  </si>
  <si>
    <t>2011 FEB</t>
  </si>
  <si>
    <t>2011 MAR</t>
  </si>
  <si>
    <t>2011 APR</t>
  </si>
  <si>
    <t>2011 MAY</t>
  </si>
  <si>
    <t>2011 JUN</t>
  </si>
  <si>
    <t>2011 JUL</t>
  </si>
  <si>
    <t>2011 AUG</t>
  </si>
  <si>
    <t>2011 SEP</t>
  </si>
  <si>
    <t>2011 OCT</t>
  </si>
  <si>
    <t>2011 NOV</t>
  </si>
  <si>
    <t>2011 DEC</t>
  </si>
  <si>
    <t>2012 JAN</t>
  </si>
  <si>
    <t>2012 FEB</t>
  </si>
  <si>
    <t>2012 MAR</t>
  </si>
  <si>
    <t>2012 APR</t>
  </si>
  <si>
    <t>2012 MAY</t>
  </si>
  <si>
    <t>2012 JUN</t>
  </si>
  <si>
    <t>2012 JUL</t>
  </si>
  <si>
    <t>2012 AUG</t>
  </si>
  <si>
    <t>2012 SEP</t>
  </si>
  <si>
    <t>2012 OCT</t>
  </si>
  <si>
    <t>2012 NOV</t>
  </si>
  <si>
    <t>2012 DEC</t>
  </si>
  <si>
    <t>2013 JAN</t>
  </si>
  <si>
    <t>2013 FEB</t>
  </si>
  <si>
    <t>2013 MAR</t>
  </si>
  <si>
    <t>2013 APR</t>
  </si>
  <si>
    <t>2013 MAY</t>
  </si>
  <si>
    <t>2013 JUN</t>
  </si>
  <si>
    <t>2013 JUL</t>
  </si>
  <si>
    <t>2013 AUG</t>
  </si>
  <si>
    <t>2013 SEP</t>
  </si>
  <si>
    <t>2013 OCT</t>
  </si>
  <si>
    <t>2013 NOV</t>
  </si>
  <si>
    <t>2013 DEC</t>
  </si>
  <si>
    <t>2014 JAN</t>
  </si>
  <si>
    <t>2014 FEB</t>
  </si>
  <si>
    <t>2014 MAR</t>
  </si>
  <si>
    <t>2014 APR</t>
  </si>
  <si>
    <t>2014 MAY</t>
  </si>
  <si>
    <t>2014 JUN</t>
  </si>
  <si>
    <t>2014 JUL</t>
  </si>
  <si>
    <t>2014 AUG</t>
  </si>
  <si>
    <t>2014 SEP</t>
  </si>
  <si>
    <t>2014 OCT</t>
  </si>
  <si>
    <t>2014 NOV</t>
  </si>
  <si>
    <t>2014 DEC</t>
  </si>
  <si>
    <t>2015 JAN</t>
  </si>
  <si>
    <t>2015 FEB</t>
  </si>
  <si>
    <t>2015 MAR</t>
  </si>
  <si>
    <t>2015 APR</t>
  </si>
  <si>
    <t>2015 MAY</t>
  </si>
  <si>
    <t>2015 JUN</t>
  </si>
  <si>
    <t>2015 JUL</t>
  </si>
  <si>
    <t>2015 AUG</t>
  </si>
  <si>
    <t>2015 SEP</t>
  </si>
  <si>
    <t>2015 OCT</t>
  </si>
  <si>
    <t>2015 NOV</t>
  </si>
  <si>
    <t>2015 DEC</t>
  </si>
  <si>
    <t>2016 JAN</t>
  </si>
  <si>
    <t>2016 FEB</t>
  </si>
  <si>
    <t>2016 MAR</t>
  </si>
  <si>
    <t>2016 APR</t>
  </si>
  <si>
    <t>2016 MAY</t>
  </si>
  <si>
    <t>2016 JUN</t>
  </si>
  <si>
    <t>2016 JUL</t>
  </si>
  <si>
    <t>2016 AUG</t>
  </si>
  <si>
    <t>2016 SEP</t>
  </si>
  <si>
    <t>2016 OCT</t>
  </si>
  <si>
    <t>2016 NOV</t>
  </si>
  <si>
    <t>2016 DEC</t>
  </si>
  <si>
    <t>2017 JAN</t>
  </si>
  <si>
    <t>2017 FEB</t>
  </si>
  <si>
    <t>2017 MAR</t>
  </si>
  <si>
    <t>2017 APR</t>
  </si>
  <si>
    <t>2017 MAY</t>
  </si>
  <si>
    <t>2017 JUN</t>
  </si>
  <si>
    <t>2017 JUL</t>
  </si>
  <si>
    <t>2017 AUG</t>
  </si>
  <si>
    <t>2017 SEP</t>
  </si>
  <si>
    <t>2017 OCT</t>
  </si>
  <si>
    <t>2017 NOV</t>
  </si>
  <si>
    <t>2017 DEC</t>
  </si>
  <si>
    <t>2018 JAN</t>
  </si>
  <si>
    <t>2018 FEB</t>
  </si>
  <si>
    <t>2018 MAR</t>
  </si>
  <si>
    <t>2018 APR</t>
  </si>
  <si>
    <t>2018 MAY</t>
  </si>
  <si>
    <t>CPIH</t>
  </si>
  <si>
    <t>PAACo</t>
  </si>
  <si>
    <t>Nil</t>
  </si>
  <si>
    <t>GB average</t>
  </si>
  <si>
    <t>Headroom</t>
  </si>
  <si>
    <t>m (3,100 kWh)</t>
  </si>
  <si>
    <t>m (4,200 kWh)</t>
  </si>
  <si>
    <t>Output</t>
  </si>
  <si>
    <t>Input data, from ONS</t>
  </si>
  <si>
    <t>October 2015- March 2016</t>
  </si>
  <si>
    <t>April 2016-September 2016</t>
  </si>
  <si>
    <t>October 2016-March 2017</t>
  </si>
  <si>
    <t>CM</t>
  </si>
  <si>
    <t>Outputs</t>
  </si>
  <si>
    <t>Region name</t>
  </si>
  <si>
    <t>April 2015 – September 2015</t>
  </si>
  <si>
    <t>October 2018 - March 2019</t>
  </si>
  <si>
    <t>February 2015</t>
  </si>
  <si>
    <t>August 2015</t>
  </si>
  <si>
    <t>February 2016</t>
  </si>
  <si>
    <t>August 2016</t>
  </si>
  <si>
    <t>August 2018</t>
  </si>
  <si>
    <t>November 2018</t>
  </si>
  <si>
    <t>Year:</t>
  </si>
  <si>
    <t>2015/16</t>
  </si>
  <si>
    <t>2016/17</t>
  </si>
  <si>
    <t>2018/2019</t>
  </si>
  <si>
    <t>Eastern</t>
  </si>
  <si>
    <t>£ per customer per year</t>
  </si>
  <si>
    <t>East Midlands</t>
  </si>
  <si>
    <t>London</t>
  </si>
  <si>
    <t>N Wales and Mersey</t>
  </si>
  <si>
    <t>Midlands</t>
  </si>
  <si>
    <t>Northern</t>
  </si>
  <si>
    <t>North West</t>
  </si>
  <si>
    <t>Southern</t>
  </si>
  <si>
    <t>South East</t>
  </si>
  <si>
    <t>South Wales</t>
  </si>
  <si>
    <t>Southern Western</t>
  </si>
  <si>
    <t>Yorkshire</t>
  </si>
  <si>
    <t>Southern Scotland</t>
  </si>
  <si>
    <t>Northern Scotland</t>
  </si>
  <si>
    <t>Summer</t>
  </si>
  <si>
    <t>Winter</t>
  </si>
  <si>
    <t>£/MWh supplied</t>
  </si>
  <si>
    <t>-</t>
  </si>
  <si>
    <t>Benchmark Metering Arrangement</t>
  </si>
  <si>
    <t>Charging year:</t>
  </si>
  <si>
    <t>18-07-2018</t>
  </si>
  <si>
    <t>15 August 2018</t>
  </si>
  <si>
    <t>2018 Q2</t>
  </si>
  <si>
    <t>2018 JUN</t>
  </si>
  <si>
    <t>https://www.ons.gov.uk/economy/inflationandpriceindices/timeseries/l522/mm23</t>
  </si>
  <si>
    <t>DF</t>
  </si>
  <si>
    <t>PC</t>
  </si>
  <si>
    <t>NC</t>
  </si>
  <si>
    <t>OC</t>
  </si>
  <si>
    <t>Payment Method</t>
  </si>
  <si>
    <t>Category</t>
  </si>
  <si>
    <t>Value</t>
  </si>
  <si>
    <t>n/a</t>
  </si>
  <si>
    <t>Operating costs</t>
  </si>
  <si>
    <t>Wholesale</t>
  </si>
  <si>
    <t>Component</t>
  </si>
  <si>
    <t>Network costs</t>
  </si>
  <si>
    <t>Non standard credit</t>
  </si>
  <si>
    <t>Policy</t>
  </si>
  <si>
    <t>RO</t>
  </si>
  <si>
    <t>CfDs</t>
  </si>
  <si>
    <t>ECO</t>
  </si>
  <si>
    <t>WHD</t>
  </si>
  <si>
    <t>FiTs</t>
  </si>
  <si>
    <t>AAHEDC</t>
  </si>
  <si>
    <t>Transmission</t>
  </si>
  <si>
    <t>Distribution</t>
  </si>
  <si>
    <t>BSUoS</t>
  </si>
  <si>
    <t>EBIT (applied to everything)</t>
  </si>
  <si>
    <t>Networks</t>
  </si>
  <si>
    <t>Scheme</t>
  </si>
  <si>
    <t>CfD (GB average)</t>
  </si>
  <si>
    <t>FiT</t>
  </si>
  <si>
    <t>£/customer</t>
  </si>
  <si>
    <t>AAHEDC (GB average)</t>
  </si>
  <si>
    <t>Fuel and Benchmark Metering Arrangement</t>
  </si>
  <si>
    <t>CfD</t>
  </si>
  <si>
    <t>Fuel  / Benchmark Metering Arrangement</t>
  </si>
  <si>
    <t>ElecSingle_nonSC_Nil</t>
  </si>
  <si>
    <t>Gas_nonSC_Nil</t>
  </si>
  <si>
    <t>ElecMulti_nonSC_Nil</t>
  </si>
  <si>
    <t>Total_GB average</t>
  </si>
  <si>
    <t>Total inc VAT</t>
  </si>
  <si>
    <t>Update calculated as of:</t>
  </si>
  <si>
    <t>2018 DEC</t>
  </si>
  <si>
    <t>2019 JUN</t>
  </si>
  <si>
    <t>2019 DEC</t>
  </si>
  <si>
    <t>2020 JUN</t>
  </si>
  <si>
    <t>2020 DEC</t>
  </si>
  <si>
    <t>2021 JUN</t>
  </si>
  <si>
    <t>2021 DEC</t>
  </si>
  <si>
    <t>2022 JUN</t>
  </si>
  <si>
    <t>2022 DEC</t>
  </si>
  <si>
    <t>2023 JUN</t>
  </si>
  <si>
    <t>Source:</t>
  </si>
  <si>
    <t>Notes:</t>
  </si>
  <si>
    <t>Updated values to be pasted below every six months. Value of CPIH for December used for February updates (ie cap level applying from April) value of CPIH for June used for August updates (ie cap level applying from October)</t>
  </si>
  <si>
    <t>EBIT</t>
  </si>
  <si>
    <t>PAAC</t>
  </si>
  <si>
    <t>Non-standard credit</t>
  </si>
  <si>
    <t>ElecSingle_SC_Nil</t>
  </si>
  <si>
    <t>ElecMulti_SC_Nil</t>
  </si>
  <si>
    <t>Gas_SC_Nil</t>
  </si>
  <si>
    <t>Payment method adjustment</t>
  </si>
  <si>
    <t>Pass through costs</t>
  </si>
  <si>
    <t>Description</t>
  </si>
  <si>
    <t>DCC charges</t>
  </si>
  <si>
    <t>£ per customer</t>
  </si>
  <si>
    <t>SEGB charges</t>
  </si>
  <si>
    <t>SMICoP charges</t>
  </si>
  <si>
    <t>Total pass through charges</t>
  </si>
  <si>
    <t>CPIH compared to baseline</t>
  </si>
  <si>
    <t>Multiplier</t>
  </si>
  <si>
    <t>Net Change in DCC, SEGB &amp; SMICoP charges</t>
  </si>
  <si>
    <t>HAP</t>
  </si>
  <si>
    <t>Typical consumption</t>
  </si>
  <si>
    <t>PAP</t>
  </si>
  <si>
    <t>Version Control</t>
  </si>
  <si>
    <t>Date Published</t>
  </si>
  <si>
    <t>Changes</t>
  </si>
  <si>
    <t>v1.0</t>
  </si>
  <si>
    <t>&lt;= Denotes an input</t>
  </si>
  <si>
    <t>&lt;= Denotes a calculation or output</t>
  </si>
  <si>
    <t>Tab name</t>
  </si>
  <si>
    <t>Tab type</t>
  </si>
  <si>
    <t>Front sheet</t>
  </si>
  <si>
    <t>Notes</t>
  </si>
  <si>
    <t>1 Outputs=&gt;</t>
  </si>
  <si>
    <t>Headroom (applied to everything ex networks)</t>
  </si>
  <si>
    <t>Direct fuel</t>
  </si>
  <si>
    <t>Dual fuel (implied)</t>
  </si>
  <si>
    <t>Apr 2017 - Sep 2017</t>
  </si>
  <si>
    <t>Oct 2017 - Mar 2018</t>
  </si>
  <si>
    <t>Apr 2018 - Sep 2018</t>
  </si>
  <si>
    <t>Oct 2018 - Mar 2019</t>
  </si>
  <si>
    <t>2017/18 weighted average - detailed breakdown (£ per customer per year, average of GB regions)</t>
  </si>
  <si>
    <t>1a Default tariff cap</t>
  </si>
  <si>
    <t>2 Calculations=&gt;</t>
  </si>
  <si>
    <t>3 Inputs=&gt;</t>
  </si>
  <si>
    <t>Calculations</t>
  </si>
  <si>
    <t>3a DF</t>
  </si>
  <si>
    <t>3b CM</t>
  </si>
  <si>
    <t>3c PC</t>
  </si>
  <si>
    <t>3d NC - Elec</t>
  </si>
  <si>
    <t>3e NC - Gas</t>
  </si>
  <si>
    <t>3f CPIH</t>
  </si>
  <si>
    <t>3g OC</t>
  </si>
  <si>
    <t>3h SMNCC</t>
  </si>
  <si>
    <t>3i PAAC PAP</t>
  </si>
  <si>
    <t>3j EBIT</t>
  </si>
  <si>
    <t>3k HAP</t>
  </si>
  <si>
    <t>Inputs</t>
  </si>
  <si>
    <t>VAT @ 5%</t>
  </si>
  <si>
    <t>Non standard credit only</t>
  </si>
  <si>
    <t>Costs</t>
  </si>
  <si>
    <t>Gas transmission charges</t>
  </si>
  <si>
    <t>Gas distribution charges</t>
  </si>
  <si>
    <t>Fiscal year (April to March):</t>
  </si>
  <si>
    <t>2015/2016</t>
  </si>
  <si>
    <t>2016/2017</t>
  </si>
  <si>
    <t>2017/2018</t>
  </si>
  <si>
    <t>Term</t>
  </si>
  <si>
    <t>Costs calculated through the model (see "Notes")</t>
  </si>
  <si>
    <t>The model increment</t>
  </si>
  <si>
    <t>£ per meter</t>
  </si>
  <si>
    <t>Calculate</t>
  </si>
  <si>
    <t>"</t>
  </si>
  <si>
    <t>This tab</t>
  </si>
  <si>
    <t>Values of Smart Metering Net Cost Change taken from Annex 5 to the licence conditions</t>
  </si>
  <si>
    <t>Default tariff cap</t>
  </si>
  <si>
    <t>Scaling factor</t>
  </si>
  <si>
    <t>January 2019 - March 2019</t>
  </si>
  <si>
    <t>GB average, inc VAT (at 5%)</t>
  </si>
  <si>
    <t>Historical level tables</t>
  </si>
  <si>
    <t>1b Historical level tables</t>
  </si>
  <si>
    <t>Weights (estimated proportion of demand in each season)</t>
  </si>
  <si>
    <t>Direct Fuel Cost Component</t>
  </si>
  <si>
    <t>Values of Direct Fuel Cost Component taken from Annex 2 to the licence conditions</t>
  </si>
  <si>
    <t>Values of Capacity Market Cost Component taken from Annex 2 to the licence conditions</t>
  </si>
  <si>
    <t>Capacity Market Cost Component</t>
  </si>
  <si>
    <t>Lookups - Charge Restriction Periods to columns</t>
  </si>
  <si>
    <t>Column reference</t>
  </si>
  <si>
    <t>Column reference, current charging period:</t>
  </si>
  <si>
    <t xml:space="preserve">These are for historical periods, for illustration only. </t>
  </si>
  <si>
    <t>Model context</t>
  </si>
  <si>
    <t>This file sets out the inputs and calculations used to calculate the level of the default tariff cap in each 28AD Charge Restriction Period - for each fuel, Charge Restriction Region, Benchmark Annual Consumption Level, Benchmark Metering Arrangement and Payment Method.</t>
  </si>
  <si>
    <t>1. Direct Fuel Cost Component value, to be used to update level of default tariff cap</t>
  </si>
  <si>
    <t>Headroom Allowance Percentage</t>
  </si>
  <si>
    <t>This tab shows the Headroom Allowance Percentage, as published in the notice.
Note that the value of the Headroom Allowance Percentage is identical for each fuel, Bechmark Metering Arrangement and Benchmark Annual Consumption Level.</t>
  </si>
  <si>
    <t>Benchmark Annual Consumption Level</t>
  </si>
  <si>
    <t>m (12,000 kWh)</t>
  </si>
  <si>
    <t>EBIT Margin Percentage</t>
  </si>
  <si>
    <t>Operating Cost Allowance</t>
  </si>
  <si>
    <t>This tab shows the consumer price index (including owner occupiers' housing costs) (the 'CPIH Index'). This is used to index the Operating Cost Allowance and Payment Method Adjustment Additional Cost. It also shows the Initial Value of CPIH ('CPIHo'), as published in the notice.</t>
  </si>
  <si>
    <t>CPIH Initial Value (December 2016):</t>
  </si>
  <si>
    <t>Value of CPIH as of:</t>
  </si>
  <si>
    <t>Values to be used to update level of default tariff cap</t>
  </si>
  <si>
    <t>These are the values that will be populated to calculate the updated level of the default tariff cap</t>
  </si>
  <si>
    <t>October 2015 - March 2016</t>
  </si>
  <si>
    <t>Single-Rate Metering Arrangement</t>
  </si>
  <si>
    <t>Multi-Register Metering Arrangement</t>
  </si>
  <si>
    <t>Electricity - Single-Rate Metering Arrangement</t>
  </si>
  <si>
    <t>Electricity - Multi-Register Metering Arrangement</t>
  </si>
  <si>
    <t>This tab shows the Direct Fuel Cost Component values for each fuel, Charge Restriction Region, Benchmark Metering Arrangement and 28AD Charge Restriction Period, calculated according to Annex 2 to the licence conditions.
The values below are for Benchmark Annual Consumption Level m kWh (typical consumption). The value of the Direct Fuel Cost Component at Benchmark Annual Consumption Level nil kWh is zero.</t>
  </si>
  <si>
    <t>Historical examples</t>
  </si>
  <si>
    <t>2. Weighted average annual values (weighted by proportion of demand in each season). (GB average)</t>
  </si>
  <si>
    <t>This tab shows the Capacity Market Cost Component values for each Charge Restriction Region, Benchmark Metering Arrangement and 28AD Charge Restriction Period, calculated according to Annex 2 to the licence conditions. The Capacity Market Cost Component applies to electricity only.
The values below are for Benchmark Annual Consumption Level m kWh (typical consumption). The value of the Capacity Market Cost Component at Benchmark Annual Consumption Level nil kWh is zero.</t>
  </si>
  <si>
    <t>1. Capacity Market Cost Component value, to be used to update level of default tariff cap. At Benchmark Annual Consumption Level m (typical consumption)</t>
  </si>
  <si>
    <t>Policy Cost Allowance</t>
  </si>
  <si>
    <t>This tab shows the Policy Cost Allowance values for each fuel, Benchmark Metering Arrangement and 28AD Charge Restriction Period, calculated according to Annex 4 to the licence conditions.
The values in section 1 below are for Benchmark Annual Consumption Level m kWh (typical consumption). The values of the Policy Cost Allowance at Benchmark Annual Consumption Level nil kWh are equal to the WHD values in section 2 below.</t>
  </si>
  <si>
    <t>1. Policy Cost Allowance values at Benchmark Annual Consumption Level m (typical consumption), to be used to update level of default tariff cap</t>
  </si>
  <si>
    <t>3. Weighted average annual values (Weighted by proportion of demand in each season). (GB average)</t>
  </si>
  <si>
    <t>2. Scheme by scheme estimates (GB average). The WHD estimate for each fuel and Benchmark Metering Arrangement is used as the Policy Cost Allowance at Benchmark Annual Consumption Level nil kWh.</t>
  </si>
  <si>
    <t>These are for historical periods. The values for April-September 2017 are those included in the operating costs allowance, and are the baseline against which the SMNCC is calculated. Other periods are shown for illustration only.</t>
  </si>
  <si>
    <t>SMNCC at Benchmark Annual Consumption Level nil kWh</t>
  </si>
  <si>
    <t>In line with historical pricing at nil consumption - see appendix 1 of statutory consultation</t>
  </si>
  <si>
    <t>SMNCC at Benchmark Annual Consumption Level m kWh</t>
  </si>
  <si>
    <t>SMNCC at Benchmark Annual Consumption Level m kWh (typical consumption)</t>
  </si>
  <si>
    <t>This tab shows the Baseline Value of the Operating Cost Allowance for each fuel, Benchmark Metering Arrangement and Benchmark Annual Consumption Level, as published in the notice. (These are used as the values for April-September 2017 and indexed subsequently using CPIH, relative to CPIH in December 2016).</t>
  </si>
  <si>
    <t>Network Cost Allowance - Electricity</t>
  </si>
  <si>
    <t>This tab shows the electricity Network Cost Allowance values for each 28AD Charge Restriction Period, Benchmark Metering Arrangement, Benchmark Annual Consumption Level and Charge Restriction Region, calculated according to Annex 3 to the Electricity licence conditions.</t>
  </si>
  <si>
    <t>1. Network Cost Allowance, electricity, £ per customer per year</t>
  </si>
  <si>
    <t xml:space="preserve">2. Weighted average annual values (weighted by proportion of demand in each season). For Benchmark Annual Consumption Level m kWh (typical consumption). GB average </t>
  </si>
  <si>
    <t>Network Cost Allowance - Gas</t>
  </si>
  <si>
    <t>1. Network Cost Allowance, Gas, £ per customer per year</t>
  </si>
  <si>
    <t>Network Cost Allowance, Gas (at Benchmark Annual Consumption Level m)</t>
  </si>
  <si>
    <t>This tab shows the gas Network Cost Allowance values for each 28AD Charge Restriction Period and Charge Restriction Region, calculated according to Annex 3 to the Gas licence conditions.
The figures below are for Benchmark Annual Consumption Level m kWh (typical consumption). The value of the gas Network Cost Allowance at Benchmark Annual Consumption Level nil kWh is zero.</t>
  </si>
  <si>
    <t>Fuel - Benchmark Metering Arrangment</t>
  </si>
  <si>
    <t>Single-Rate</t>
  </si>
  <si>
    <t>Multi-Register</t>
  </si>
  <si>
    <t>This table brings together allowances to calculate level of default tariff cap in £ per customer for the given fuel - Benchmark Metering Arrangement - Benchmark Annual Consumption Level - Payment Method. Values are calculated by 28AD Charge Restriction Period and Charge Restriction Region.</t>
  </si>
  <si>
    <t>ElecSingle_nonSC_3100kWh</t>
  </si>
  <si>
    <t>ElecMulti_nonSC_4200kWh</t>
  </si>
  <si>
    <t>Gas_nonSC_12000kWh</t>
  </si>
  <si>
    <t>ElecSingle_SC_3100kWh</t>
  </si>
  <si>
    <t>ElecMulti_SC_4200kWh</t>
  </si>
  <si>
    <t>Gas_SC_12000kWh</t>
  </si>
  <si>
    <t>3,100 kWh</t>
  </si>
  <si>
    <t>12,000 kWh</t>
  </si>
  <si>
    <t>4,200 kWh</t>
  </si>
  <si>
    <t>E</t>
  </si>
  <si>
    <t>H</t>
  </si>
  <si>
    <t>Baseline Value of EBIT Margin Percentage as published in our Notice</t>
  </si>
  <si>
    <t>Baseline Value of Headroom Allowance Percentage , as published in our Notice</t>
  </si>
  <si>
    <t>Baseline Value of Payment Method Adjustment Additional Cost, and Payment Method Adjustment Percentage, as published in our Notice</t>
  </si>
  <si>
    <t>Baseline Value of Operating Cost Allowance, as published in our Notice</t>
  </si>
  <si>
    <t>Latest value of CPIH, as published by ONS, used to update Operating Cost Allowance and Payment Method Adjustment Additional Cost</t>
  </si>
  <si>
    <t>Values of Network Cost Allowance for gas taken from Annex 3 to the gas licence condition</t>
  </si>
  <si>
    <t>Values of Network Cost Allowance for electricity taken from Annex 3 to the electricity licence condition</t>
  </si>
  <si>
    <t>Values of Policy Cost Allowance taken from Annex 4 to the licence conditions</t>
  </si>
  <si>
    <t>Level of the default tariff cap for each Charge Restriction Region, each fuel and Benchmark Metering Arrangment, each Benchmark Annual Consumption Level and each Payment Method for a selected 28AD Charge Restriction Period</t>
  </si>
  <si>
    <t>Supplementary tables showing trend in level of the cap as it would have been calculated for historical periods; and demand weighted average level of cap for the year 2017/18</t>
  </si>
  <si>
    <t>This table brings together allowances to calculate level of default tariff cap in pounds per customer for the given fuel - Benchmark Metering Arrangement - Benchmark Annual Consumption Level - Payment Method (as designated by tab title). Values are calculated by 28AD Charge Restriction Period and Charge Restriction Region.</t>
  </si>
  <si>
    <r>
      <t xml:space="preserve">Default tariff cap
</t>
    </r>
    <r>
      <rPr>
        <sz val="10"/>
        <color theme="1"/>
        <rFont val="Verdana"/>
        <family val="2"/>
      </rPr>
      <t>This model. It brings together inputs to calculate the overall level of the default tariff cap for each Charge Restriction Region and Charge Restriction Period</t>
    </r>
  </si>
  <si>
    <r>
      <t xml:space="preserve">Notice
</t>
    </r>
    <r>
      <rPr>
        <sz val="10"/>
        <color theme="1"/>
        <rFont val="Verdana"/>
        <family val="2"/>
      </rPr>
      <t>Contains the Baseline Values of the Operating Cost Allowance, payment method adjustment, EBIT Margin Percentage and Headroom Allowance Percentage, and the Initial Value of the CPIH Index</t>
    </r>
  </si>
  <si>
    <r>
      <t xml:space="preserve">Annex 5 - SMNCC
</t>
    </r>
    <r>
      <rPr>
        <sz val="10"/>
        <color theme="1"/>
        <rFont val="Verdana"/>
        <family val="2"/>
      </rPr>
      <t>Calculates the value of the Smart Metering Net Cost Change, using smart industry body charging statements and budgets, and the modelled allowance for non-pass through costs</t>
    </r>
  </si>
  <si>
    <t>List of tabs</t>
  </si>
  <si>
    <t>Electricity: Single-Rate Metering Arrangement</t>
  </si>
  <si>
    <t>Electricity: Multi-Register Metering Arrangement</t>
  </si>
  <si>
    <t>Model map</t>
  </si>
  <si>
    <t>The first diagram below ('model context') describes how the different workbooks feeding into this file fit together.</t>
  </si>
  <si>
    <t>The second diagram below ('model map') provides an overview of the structure of this file.</t>
  </si>
  <si>
    <t>The inputs used are the outputs of Annexes 2 - 5 of the licence condition, together with the latest value of CPIH, and Baseline Values of the Operating Cost Allowance, payment method adjustments, EBIT Margin Percentage, Headroom Allowance Percentage, and Initial Value of the CPIH Index as published in our notice.</t>
  </si>
  <si>
    <t>28AD Charge Restriction Period</t>
  </si>
  <si>
    <t>Supplementary tables showing trend in level of the default tariff cap as it would have been calculated for historical periods; and demand weighted average level of the default tariff cap for the year 2017/18</t>
  </si>
  <si>
    <t>Trend in the indicative level of the default tariff cap for historical periods (£ per customer per year, average across GB regions)</t>
  </si>
  <si>
    <t>Level of the default tariff cap for the chosen 28AD Charge Restriction Period, broken down by fuel and Benchmark Metering Arrangment, Benchmark Annual Consumption Level, Payment Method and Charge Restriction Region.
All units are pounds per customer, excluding VAT except where specified.
Dual fuel values are provided for information only.</t>
  </si>
  <si>
    <t>Dual Fuel</t>
  </si>
  <si>
    <t>Total, including VAT, excluding headroom</t>
  </si>
  <si>
    <t>Headroom (applied to everything excluding networks)</t>
  </si>
  <si>
    <t>Total, including VAT, including headroom</t>
  </si>
  <si>
    <t>Standard Credit only</t>
  </si>
  <si>
    <t>Supplementary model - default tariff cap level</t>
  </si>
  <si>
    <t>Published alongside statutory consultation</t>
  </si>
  <si>
    <t>v1.1</t>
  </si>
  <si>
    <t>m (3,100kWh electricity; 12,000 kWh gas)</t>
  </si>
  <si>
    <t>-Inputs replaced with revised values from Annexes 2 to 5 of the licence condition, and revised baseline values taken from the notice
-EBIT parameter increased to ensure allowance equal to 1.9% of revenue (not costs)
-Electricity benchmark consumption level for dual fuel clarified in default tariff cap tables (previously this only referred to the gas benchmark consumption level)
-Minor correction to formulae in gas calculation tabs, so that the regional totals now correctly refer to relevant cells when determining whether to show blank
-Correction to labelling in "Gas_nonSC_12000kWh" sheet, column B, for Northern Scotland
-Formula error correction in "Gas_SC_12000kWh" sheet: headroom percentage was not previously being applied to EBIT
-Addition to sheet "1a Default tariff cap" to ensure cap values rounded to two decimal places, consistent with published PDF version of this table</t>
  </si>
  <si>
    <t xml:space="preserve">The tables marked 'Non-Standard Credit' cover the values for both the Payment Methods 'Other Payment Method' and 'Fully-Interoperable Smart Prepayment'. </t>
  </si>
  <si>
    <t>Also included in the model are values of the indices for historical periods. These illustrate what the cap would have been, had the model been used to calculate the cap for previous periods, and are included for illustration only. For the avoidance of doubt, these values will not be used to set the level of the default tariff cap.</t>
  </si>
  <si>
    <r>
      <t xml:space="preserve">Supplementary workbook, Demand and losses
</t>
    </r>
    <r>
      <rPr>
        <sz val="10"/>
        <color theme="1"/>
        <rFont val="Verdana"/>
        <family val="2"/>
      </rPr>
      <t>Shows calculation of distribution and transmission loss multipliers, and electricity demand parameters, for use in Annexes</t>
    </r>
  </si>
  <si>
    <r>
      <t xml:space="preserve">Annex 2 - Wholesale cost allowance
</t>
    </r>
    <r>
      <rPr>
        <sz val="10"/>
        <color theme="1"/>
        <rFont val="Verdana"/>
        <family val="2"/>
      </rPr>
      <t>Calculates the value of the Direct Fuel Cost Component using information on wholesale prices, and the Capacity Market Cost Component using information on auction clearing prices and obligated capacity. Together these allowances form the Wholesale Cost Allowance</t>
    </r>
  </si>
  <si>
    <r>
      <t xml:space="preserve">Annex 3 - Network cost allowance elec
</t>
    </r>
    <r>
      <rPr>
        <sz val="10"/>
        <color theme="1"/>
        <rFont val="Verdana"/>
        <family val="2"/>
      </rPr>
      <t>Calculates the value of the Network Cost Allowance for electricity, using data from network companies' charging statements and assumptions about demand and losses</t>
    </r>
  </si>
  <si>
    <r>
      <t xml:space="preserve">Annex 3 - Network cost allowance gas
</t>
    </r>
    <r>
      <rPr>
        <sz val="10"/>
        <color theme="1"/>
        <rFont val="Verdana"/>
        <family val="2"/>
      </rPr>
      <t>Calculates the value of the Network Cost Allowance for gas, using data from network companies' charging statements and assumptions about demand</t>
    </r>
  </si>
  <si>
    <r>
      <t xml:space="preserve">Annex 4 - Policy cost allowance
</t>
    </r>
    <r>
      <rPr>
        <sz val="10"/>
        <color theme="1"/>
        <rFont val="Verdana"/>
        <family val="2"/>
      </rPr>
      <t>Calculates the value of the Policy Cost Allowance, using forecasts from scheme administrators and assumptions about demand</t>
    </r>
  </si>
  <si>
    <t>Version control</t>
  </si>
  <si>
    <t>Note that the table marked 'Non-standard credit' cover the values for both the Payment Methods 'Other Payment Method' and 'Fully-Interoperable Smart Prepayment'</t>
  </si>
  <si>
    <r>
      <t xml:space="preserve">This tab shows the Baseline Values, as published in the notice, for: 
(a) the Payment Method Adjustment Additional Cost, for each fuel and Payment Method, (which are used as the values for April-September 2017 and indexed subsequently using CPIH, relative to the Initial Value of CPIH in December 2016) and 
(b) the Payment Method Adjustment Percentage, for each fuel, Benchmark Metering Arrangement and Payment Method.
These values are the same at each Benchmark Annual Consumption Level.
</t>
    </r>
    <r>
      <rPr>
        <b/>
        <sz val="9"/>
        <color theme="1"/>
        <rFont val="Verdana"/>
        <family val="2"/>
      </rPr>
      <t>Note that the rows marked 'Non-standard credit' cover the values for both the Payment Methods 'Other Payment Method' and 'Fully-Interoperable Smart Prepayment'</t>
    </r>
  </si>
  <si>
    <t>Apr 2019 - Sep 2019</t>
  </si>
  <si>
    <t>2018 JUL</t>
  </si>
  <si>
    <t>2018 AUG</t>
  </si>
  <si>
    <t>2018 SEP</t>
  </si>
  <si>
    <t>2018 OCT</t>
  </si>
  <si>
    <t>2018 NOV</t>
  </si>
  <si>
    <t>v1.2</t>
  </si>
  <si>
    <t>v1.3</t>
  </si>
  <si>
    <t>Oct 2019 - Mar 2020</t>
  </si>
  <si>
    <t>2019 JAN</t>
  </si>
  <si>
    <t>2019 FEB</t>
  </si>
  <si>
    <t>2019 MAR</t>
  </si>
  <si>
    <t>2019 APR</t>
  </si>
  <si>
    <t>2019 MAY</t>
  </si>
  <si>
    <t>-Inputs updated with latest values from Annexes 2 to 5 of the licence condition</t>
  </si>
  <si>
    <t>This tab shows the value of the Smart Metering Net Cost Change for each fuel, Benchmark Annual Consumption Level and 28AD Charge Restriction Period, calculated according to Annex 5 of the licence conditions.
Pass-through costs are compared to those included in the operating cost baseline in April 2017. Because the operating cost baseline is uplifted by CPIH, we also uplift the baseline value of pass-through costs in calculating the difference.
The non-pass-through component is calculated using "the model" (see Notes in Annex 5).</t>
  </si>
  <si>
    <r>
      <t xml:space="preserve">This tab shows the Baseline Value of the Earnings Before Interest and Tax Margin Percentage, as published in the notice. Note that this value is the same for each Fuel, Benchmark Metering Arrangement and Benchmark Annual Consumption Level. 
The percentage reflects the % of </t>
    </r>
    <r>
      <rPr>
        <i/>
        <sz val="9"/>
        <color theme="1"/>
        <rFont val="Verdana"/>
        <family val="2"/>
      </rPr>
      <t>costs</t>
    </r>
    <r>
      <rPr>
        <sz val="9"/>
        <color theme="1"/>
        <rFont val="Verdana"/>
        <family val="2"/>
      </rPr>
      <t xml:space="preserve"> required to provide an EBIT allowance equal to 1.9% of </t>
    </r>
    <r>
      <rPr>
        <i/>
        <sz val="9"/>
        <color theme="1"/>
        <rFont val="Verdana"/>
        <family val="2"/>
      </rPr>
      <t>revenue.</t>
    </r>
  </si>
  <si>
    <t>v1.4</t>
  </si>
  <si>
    <t>Apr 2020 - Sep 2020</t>
  </si>
  <si>
    <t>2019 JUL</t>
  </si>
  <si>
    <t>2019 AUG</t>
  </si>
  <si>
    <t>2019 SEP</t>
  </si>
  <si>
    <t>2019 OCT</t>
  </si>
  <si>
    <t>2019 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</si>
</sst>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quot;£&quot;#,##0.00_);[Red]\(&quot;£&quot;#,##0.00\)"/>
    <numFmt numFmtId="165" formatCode="_(* #,##0.00_);_(* \(#,##0.00\);_(* &quot;-&quot;??_);_(@_)"/>
    <numFmt numFmtId="166" formatCode="0.0%"/>
    <numFmt numFmtId="167" formatCode="0.000000"/>
    <numFmt numFmtId="168" formatCode="0.0"/>
    <numFmt numFmtId="169" formatCode="&quot;£&quot;#,##0.00;[Red]&quot;£&quot;#,##0.00"/>
    <numFmt numFmtId="170" formatCode="_-[$€-2]* #,##0.00_-;\-[$€-2]* #,##0.00_-;_-[$€-2]* &quot;-&quot;??_-"/>
    <numFmt numFmtId="171" formatCode="#,##0.00_ ;\-#,##0.00\ "/>
    <numFmt numFmtId="172" formatCode="0.0000%"/>
    <numFmt numFmtId="173" formatCode="0.0000"/>
  </numFmts>
  <fonts count="52" x14ac:knownFonts="1">
    <font>
      <sz val="10"/>
      <color theme="1"/>
      <name val="Verdana"/>
      <family val="2"/>
    </font>
    <font>
      <sz val="10"/>
      <color theme="1"/>
      <name val="Verdana"/>
      <family val="2"/>
    </font>
    <font>
      <b/>
      <sz val="10"/>
      <color theme="0"/>
      <name val="Verdana"/>
      <family val="2"/>
    </font>
    <font>
      <b/>
      <sz val="10"/>
      <color theme="1"/>
      <name val="Verdana"/>
      <family val="2"/>
    </font>
    <font>
      <u/>
      <sz val="10"/>
      <color theme="10"/>
      <name val="Verdana"/>
      <family val="2"/>
    </font>
    <font>
      <sz val="10"/>
      <name val="Verdana"/>
      <family val="2"/>
    </font>
    <font>
      <sz val="11"/>
      <color theme="1"/>
      <name val="Calibri"/>
      <family val="2"/>
      <scheme val="minor"/>
    </font>
    <font>
      <b/>
      <sz val="10"/>
      <name val="Verdana"/>
      <family val="2"/>
    </font>
    <font>
      <sz val="11"/>
      <color rgb="FF3F3F76"/>
      <name val="Calibri"/>
      <family val="2"/>
      <scheme val="minor"/>
    </font>
    <font>
      <i/>
      <sz val="10"/>
      <name val="Verdana"/>
      <family val="2"/>
    </font>
    <font>
      <i/>
      <sz val="11"/>
      <color rgb="FF7F7F7F"/>
      <name val="Calibri"/>
      <family val="2"/>
      <scheme val="minor"/>
    </font>
    <font>
      <b/>
      <sz val="11"/>
      <color rgb="FFFA7D00"/>
      <name val="Calibri"/>
      <family val="2"/>
      <scheme val="minor"/>
    </font>
    <font>
      <sz val="9"/>
      <color theme="1"/>
      <name val="Verdana"/>
      <family val="2"/>
    </font>
    <font>
      <i/>
      <sz val="10"/>
      <color theme="1"/>
      <name val="Verdana"/>
      <family val="2"/>
    </font>
    <font>
      <sz val="10"/>
      <name val="Arial"/>
      <family val="2"/>
    </font>
    <font>
      <sz val="10"/>
      <color theme="0" tint="-0.249977111117893"/>
      <name val="Verdana"/>
      <family val="2"/>
    </font>
    <font>
      <b/>
      <sz val="10"/>
      <name val="Arial"/>
      <family val="2"/>
    </font>
    <font>
      <sz val="10"/>
      <color theme="0"/>
      <name val="Verdana"/>
      <family val="2"/>
    </font>
    <font>
      <b/>
      <sz val="14"/>
      <color theme="1"/>
      <name val="Verdana"/>
      <family val="2"/>
    </font>
    <font>
      <b/>
      <u/>
      <sz val="10"/>
      <name val="Verdana"/>
      <family val="2"/>
    </font>
    <font>
      <b/>
      <sz val="9"/>
      <color theme="1"/>
      <name val="Verdana"/>
      <family val="2"/>
    </font>
    <font>
      <sz val="9"/>
      <name val="Verdana"/>
      <family val="2"/>
    </font>
    <font>
      <sz val="9"/>
      <color theme="0"/>
      <name val="Verdana"/>
      <family val="2"/>
    </font>
    <font>
      <b/>
      <sz val="9"/>
      <name val="Verdana"/>
      <family val="2"/>
    </font>
    <font>
      <b/>
      <u/>
      <sz val="9"/>
      <name val="Verdana"/>
      <family val="2"/>
    </font>
    <font>
      <i/>
      <sz val="9"/>
      <name val="Verdana"/>
      <family val="2"/>
    </font>
    <font>
      <sz val="9"/>
      <color rgb="FF000000"/>
      <name val="Verdana"/>
      <family val="2"/>
    </font>
    <font>
      <sz val="11"/>
      <color theme="1"/>
      <name val="Verdana"/>
      <family val="2"/>
    </font>
    <font>
      <b/>
      <sz val="9"/>
      <color theme="0"/>
      <name val="Verdana"/>
      <family val="2"/>
    </font>
    <font>
      <sz val="10"/>
      <name val="Arial"/>
      <family val="2"/>
    </font>
    <font>
      <b/>
      <u/>
      <sz val="9"/>
      <color theme="1"/>
      <name val="Verdana"/>
      <family val="2"/>
    </font>
    <font>
      <b/>
      <sz val="10"/>
      <color theme="0"/>
      <name val="Arial"/>
      <family val="2"/>
    </font>
    <font>
      <i/>
      <sz val="9"/>
      <color theme="1"/>
      <name val="Verdana"/>
      <family val="2"/>
    </font>
    <font>
      <u/>
      <sz val="9"/>
      <color theme="0"/>
      <name val="Verdana"/>
      <family val="2"/>
    </font>
    <font>
      <b/>
      <u/>
      <sz val="12"/>
      <name val="Verdana"/>
      <family val="2"/>
    </font>
    <font>
      <u/>
      <sz val="9"/>
      <name val="Verdana"/>
      <family val="2"/>
    </font>
    <font>
      <b/>
      <sz val="12"/>
      <name val="Verdana"/>
      <family val="2"/>
    </font>
    <font>
      <u/>
      <sz val="9"/>
      <color theme="1"/>
      <name val="Verdana"/>
      <family val="2"/>
    </font>
    <font>
      <sz val="10"/>
      <color rgb="FFFF0000"/>
      <name val="Verdana"/>
      <family val="2"/>
    </font>
    <font>
      <sz val="11"/>
      <color theme="0" tint="-0.249977111117893"/>
      <name val="Verdana"/>
      <family val="2"/>
    </font>
    <font>
      <sz val="9"/>
      <color theme="0" tint="-0.249977111117893"/>
      <name val="Verdana"/>
      <family val="2"/>
    </font>
    <font>
      <b/>
      <u/>
      <sz val="10"/>
      <color theme="1"/>
      <name val="Verdana"/>
      <family val="2"/>
    </font>
    <font>
      <b/>
      <sz val="10"/>
      <color rgb="FF000000"/>
      <name val="Verdana"/>
      <family val="2"/>
    </font>
    <font>
      <sz val="10"/>
      <color rgb="FF000000"/>
      <name val="Verdana"/>
      <family val="2"/>
    </font>
    <font>
      <i/>
      <sz val="10"/>
      <color theme="0" tint="-0.34998626667073579"/>
      <name val="Verdana"/>
      <family val="2"/>
    </font>
    <font>
      <sz val="10"/>
      <color theme="0" tint="-0.34998626667073579"/>
      <name val="Verdana"/>
      <family val="2"/>
    </font>
    <font>
      <b/>
      <i/>
      <sz val="10"/>
      <color theme="0" tint="-0.34998626667073579"/>
      <name val="Verdana"/>
      <family val="2"/>
    </font>
    <font>
      <b/>
      <sz val="11"/>
      <color theme="1"/>
      <name val="Calibri"/>
      <family val="2"/>
      <scheme val="minor"/>
    </font>
    <font>
      <b/>
      <sz val="10"/>
      <color theme="2" tint="-0.499984740745262"/>
      <name val="Verdana"/>
      <family val="2"/>
    </font>
    <font>
      <sz val="10"/>
      <color theme="2" tint="-0.499984740745262"/>
      <name val="Verdana"/>
      <family val="2"/>
    </font>
    <font>
      <sz val="10"/>
      <name val="Arial"/>
      <family val="2"/>
    </font>
    <font>
      <sz val="10"/>
      <name val="Arial"/>
      <family val="2"/>
    </font>
  </fonts>
  <fills count="21">
    <fill>
      <patternFill patternType="none"/>
    </fill>
    <fill>
      <patternFill patternType="gray125"/>
    </fill>
    <fill>
      <patternFill patternType="solid">
        <fgColor rgb="FFFFCC99"/>
      </patternFill>
    </fill>
    <fill>
      <patternFill patternType="solid">
        <fgColor rgb="FFF2F2F2"/>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3"/>
        <bgColor indexed="64"/>
      </patternFill>
    </fill>
    <fill>
      <patternFill patternType="lightDown">
        <bgColor theme="2" tint="-0.499984740745262"/>
      </patternFill>
    </fill>
    <fill>
      <patternFill patternType="solid">
        <fgColor theme="8" tint="0.79995117038483843"/>
        <bgColor indexed="64"/>
      </patternFill>
    </fill>
    <fill>
      <patternFill patternType="solid">
        <fgColor theme="8"/>
        <bgColor indexed="64"/>
      </patternFill>
    </fill>
    <fill>
      <patternFill patternType="solid">
        <fgColor theme="8" tint="-0.249977111117893"/>
        <bgColor indexed="64"/>
      </patternFill>
    </fill>
    <fill>
      <patternFill patternType="solid">
        <fgColor rgb="FFFFFFFF"/>
        <bgColor indexed="64"/>
      </patternFill>
    </fill>
    <fill>
      <patternFill patternType="solid">
        <fgColor theme="8" tint="0.39997558519241921"/>
        <bgColor indexed="64"/>
      </patternFill>
    </fill>
    <fill>
      <patternFill patternType="solid">
        <fgColor theme="8" tint="-0.499984740745262"/>
        <bgColor indexed="64"/>
      </patternFill>
    </fill>
    <fill>
      <patternFill patternType="solid">
        <fgColor rgb="FFD9E1F2"/>
        <bgColor indexed="64"/>
      </patternFill>
    </fill>
    <fill>
      <patternFill patternType="solid">
        <fgColor theme="5" tint="0.39997558519241921"/>
        <bgColor indexed="64"/>
      </patternFill>
    </fill>
    <fill>
      <patternFill patternType="solid">
        <fgColor theme="8" tint="0.59999389629810485"/>
        <bgColor indexed="64"/>
      </patternFill>
    </fill>
  </fills>
  <borders count="50">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rgb="FF7F7F7F"/>
      </right>
      <top/>
      <bottom style="thin">
        <color rgb="FF7F7F7F"/>
      </bottom>
      <diagonal/>
    </border>
    <border>
      <left/>
      <right/>
      <top style="thin">
        <color indexed="64"/>
      </top>
      <bottom/>
      <diagonal/>
    </border>
    <border>
      <left/>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top style="medium">
        <color indexed="64"/>
      </top>
      <bottom style="thin">
        <color indexed="64"/>
      </bottom>
      <diagonal/>
    </border>
    <border>
      <left/>
      <right style="thin">
        <color rgb="FF7F7F7F"/>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4">
    <xf numFmtId="0" fontId="0" fillId="0" borderId="0"/>
    <xf numFmtId="165" fontId="1" fillId="0" borderId="0" applyFont="0" applyFill="0" applyBorder="0" applyAlignment="0" applyProtection="0"/>
    <xf numFmtId="0" fontId="6" fillId="0" borderId="0"/>
    <xf numFmtId="0" fontId="8" fillId="2" borderId="1" applyNumberFormat="0" applyAlignment="0" applyProtection="0"/>
    <xf numFmtId="0" fontId="10" fillId="0" borderId="0" applyNumberFormat="0" applyFill="0" applyBorder="0" applyAlignment="0" applyProtection="0"/>
    <xf numFmtId="165" fontId="6" fillId="0" borderId="0" applyFont="0" applyFill="0" applyBorder="0" applyAlignment="0" applyProtection="0"/>
    <xf numFmtId="0" fontId="11" fillId="3" borderId="1" applyNumberFormat="0" applyAlignment="0" applyProtection="0"/>
    <xf numFmtId="0" fontId="1" fillId="0" borderId="0"/>
    <xf numFmtId="0" fontId="4" fillId="0" borderId="0" applyNumberFormat="0" applyFill="0" applyBorder="0" applyAlignment="0" applyProtection="0"/>
    <xf numFmtId="165" fontId="1" fillId="0" borderId="0" applyFont="0" applyFill="0" applyBorder="0" applyAlignment="0" applyProtection="0"/>
    <xf numFmtId="165" fontId="6" fillId="0" borderId="0" applyFont="0" applyFill="0" applyBorder="0" applyAlignment="0" applyProtection="0"/>
    <xf numFmtId="0" fontId="14" fillId="0" borderId="0"/>
    <xf numFmtId="0" fontId="6" fillId="0" borderId="0"/>
    <xf numFmtId="170" fontId="14" fillId="0" borderId="0"/>
    <xf numFmtId="0" fontId="1" fillId="0" borderId="0"/>
    <xf numFmtId="0" fontId="6" fillId="0" borderId="0"/>
    <xf numFmtId="0" fontId="16" fillId="0" borderId="0"/>
    <xf numFmtId="165" fontId="6" fillId="0" borderId="0" applyFont="0" applyFill="0" applyBorder="0" applyAlignment="0" applyProtection="0"/>
    <xf numFmtId="0" fontId="29" fillId="0" borderId="0"/>
    <xf numFmtId="0" fontId="4" fillId="0" borderId="0" applyNumberFormat="0" applyFill="0" applyBorder="0" applyAlignment="0" applyProtection="0"/>
    <xf numFmtId="0" fontId="1" fillId="0" borderId="0"/>
    <xf numFmtId="9" fontId="1" fillId="0" borderId="0" applyFont="0" applyFill="0" applyBorder="0" applyAlignment="0" applyProtection="0"/>
    <xf numFmtId="0" fontId="50" fillId="0" borderId="0"/>
    <xf numFmtId="0" fontId="51" fillId="0" borderId="0"/>
  </cellStyleXfs>
  <cellXfs count="636">
    <xf numFmtId="0" fontId="0" fillId="0" borderId="0" xfId="0"/>
    <xf numFmtId="0" fontId="0" fillId="0" borderId="0" xfId="0" applyFill="1"/>
    <xf numFmtId="0" fontId="0" fillId="0" borderId="0" xfId="0" applyFont="1"/>
    <xf numFmtId="0" fontId="0" fillId="4" borderId="0" xfId="0" applyFill="1"/>
    <xf numFmtId="0" fontId="14" fillId="0" borderId="0" xfId="11"/>
    <xf numFmtId="0" fontId="18" fillId="4" borderId="0" xfId="0" applyFont="1" applyFill="1"/>
    <xf numFmtId="0" fontId="0" fillId="4" borderId="0" xfId="0" applyFill="1" applyAlignment="1">
      <alignment wrapText="1"/>
    </xf>
    <xf numFmtId="0" fontId="0" fillId="8" borderId="0" xfId="0" applyFill="1"/>
    <xf numFmtId="0" fontId="3" fillId="8" borderId="0" xfId="0" applyFont="1" applyFill="1"/>
    <xf numFmtId="0" fontId="0" fillId="8" borderId="0" xfId="0" applyFont="1" applyFill="1"/>
    <xf numFmtId="0" fontId="17" fillId="10" borderId="0" xfId="0" applyFont="1" applyFill="1"/>
    <xf numFmtId="0" fontId="2" fillId="10" borderId="0" xfId="0" applyFont="1" applyFill="1"/>
    <xf numFmtId="0" fontId="12" fillId="11" borderId="0" xfId="0" applyFont="1" applyFill="1" applyBorder="1" applyAlignment="1">
      <alignment horizontal="right" vertical="center" wrapText="1"/>
    </xf>
    <xf numFmtId="0" fontId="12" fillId="6" borderId="2" xfId="0" applyFont="1" applyFill="1" applyBorder="1" applyAlignment="1">
      <alignment horizontal="right" vertical="center" wrapText="1"/>
    </xf>
    <xf numFmtId="0" fontId="12" fillId="6" borderId="8"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6" borderId="5" xfId="0" applyFont="1" applyFill="1" applyBorder="1" applyAlignment="1">
      <alignment horizontal="center" vertical="center" wrapText="1"/>
    </xf>
    <xf numFmtId="49" fontId="12" fillId="6" borderId="2" xfId="0" applyNumberFormat="1" applyFont="1" applyFill="1" applyBorder="1" applyAlignment="1">
      <alignment horizontal="center" vertical="center" wrapText="1"/>
    </xf>
    <xf numFmtId="49" fontId="12" fillId="6" borderId="4" xfId="0" applyNumberFormat="1" applyFont="1" applyFill="1" applyBorder="1" applyAlignment="1">
      <alignment horizontal="center" vertical="center" wrapText="1"/>
    </xf>
    <xf numFmtId="49" fontId="12" fillId="6" borderId="5" xfId="0" applyNumberFormat="1" applyFont="1" applyFill="1" applyBorder="1" applyAlignment="1">
      <alignment horizontal="center" vertical="center" wrapText="1"/>
    </xf>
    <xf numFmtId="0" fontId="12" fillId="6" borderId="2" xfId="0" applyFont="1" applyFill="1" applyBorder="1" applyAlignment="1">
      <alignment horizontal="right" vertical="center"/>
    </xf>
    <xf numFmtId="0" fontId="12" fillId="6" borderId="4" xfId="0" applyFont="1" applyFill="1" applyBorder="1" applyAlignment="1">
      <alignment horizontal="center" vertical="center" wrapText="1"/>
    </xf>
    <xf numFmtId="0" fontId="20" fillId="11" borderId="0" xfId="0" applyFont="1" applyFill="1" applyBorder="1" applyAlignment="1">
      <alignment horizontal="right" vertical="center" wrapText="1"/>
    </xf>
    <xf numFmtId="0" fontId="0" fillId="8" borderId="0" xfId="0" applyFill="1" applyBorder="1" applyAlignment="1">
      <alignment horizontal="center" vertical="center"/>
    </xf>
    <xf numFmtId="0" fontId="0" fillId="6" borderId="2" xfId="0" applyFill="1" applyBorder="1" applyAlignment="1">
      <alignment horizontal="center"/>
    </xf>
    <xf numFmtId="0" fontId="0" fillId="0" borderId="2" xfId="0" applyBorder="1" applyAlignment="1">
      <alignment horizontal="left"/>
    </xf>
    <xf numFmtId="0" fontId="18" fillId="4" borderId="0" xfId="12" applyFont="1" applyFill="1"/>
    <xf numFmtId="0" fontId="12" fillId="4" borderId="0" xfId="12" applyFont="1" applyFill="1" applyAlignment="1">
      <alignment horizontal="left" wrapText="1"/>
    </xf>
    <xf numFmtId="0" fontId="12" fillId="8" borderId="0" xfId="12" applyFont="1" applyFill="1"/>
    <xf numFmtId="0" fontId="12" fillId="0" borderId="0" xfId="12" applyFont="1"/>
    <xf numFmtId="0" fontId="20" fillId="11" borderId="0" xfId="12" applyFont="1" applyFill="1" applyBorder="1" applyAlignment="1">
      <alignment horizontal="right" vertical="center" wrapText="1"/>
    </xf>
    <xf numFmtId="0" fontId="12" fillId="6" borderId="2" xfId="12" applyFont="1" applyFill="1" applyBorder="1" applyAlignment="1">
      <alignment horizontal="right" vertical="center" wrapText="1"/>
    </xf>
    <xf numFmtId="0" fontId="12" fillId="6" borderId="16" xfId="12" applyFont="1" applyFill="1" applyBorder="1" applyAlignment="1">
      <alignment horizontal="center" vertical="center" wrapText="1"/>
    </xf>
    <xf numFmtId="0" fontId="12" fillId="6" borderId="2" xfId="12" applyFont="1" applyFill="1" applyBorder="1" applyAlignment="1">
      <alignment horizontal="center" vertical="center" wrapText="1"/>
    </xf>
    <xf numFmtId="0" fontId="12" fillId="6" borderId="5" xfId="12" applyFont="1" applyFill="1" applyBorder="1" applyAlignment="1">
      <alignment horizontal="center" vertical="center" wrapText="1"/>
    </xf>
    <xf numFmtId="49" fontId="12" fillId="6" borderId="2" xfId="12" applyNumberFormat="1" applyFont="1" applyFill="1" applyBorder="1" applyAlignment="1">
      <alignment horizontal="center" vertical="center" wrapText="1"/>
    </xf>
    <xf numFmtId="49" fontId="12" fillId="6" borderId="4" xfId="12" applyNumberFormat="1" applyFont="1" applyFill="1" applyBorder="1" applyAlignment="1">
      <alignment horizontal="center" vertical="center" wrapText="1"/>
    </xf>
    <xf numFmtId="49" fontId="12" fillId="6" borderId="5" xfId="12" applyNumberFormat="1" applyFont="1" applyFill="1" applyBorder="1" applyAlignment="1">
      <alignment horizontal="center" vertical="center" wrapText="1"/>
    </xf>
    <xf numFmtId="0" fontId="12" fillId="6" borderId="8" xfId="12" applyFont="1" applyFill="1" applyBorder="1" applyAlignment="1">
      <alignment horizontal="center" vertical="center" wrapText="1"/>
    </xf>
    <xf numFmtId="0" fontId="12" fillId="6" borderId="2" xfId="12" applyFont="1" applyFill="1" applyBorder="1" applyAlignment="1">
      <alignment horizontal="right" vertical="center"/>
    </xf>
    <xf numFmtId="2" fontId="12" fillId="7" borderId="2" xfId="12" applyNumberFormat="1" applyFont="1" applyFill="1" applyBorder="1" applyAlignment="1">
      <alignment horizontal="center"/>
    </xf>
    <xf numFmtId="166" fontId="26" fillId="0" borderId="2" xfId="13" applyNumberFormat="1" applyFont="1" applyFill="1" applyBorder="1" applyAlignment="1">
      <alignment horizontal="left"/>
    </xf>
    <xf numFmtId="166" fontId="26" fillId="8" borderId="0" xfId="13" applyNumberFormat="1" applyFont="1" applyFill="1" applyBorder="1" applyAlignment="1">
      <alignment horizontal="left" vertical="center"/>
    </xf>
    <xf numFmtId="0" fontId="27" fillId="8" borderId="0" xfId="12" applyFont="1" applyFill="1"/>
    <xf numFmtId="166" fontId="26" fillId="8" borderId="0" xfId="13" applyNumberFormat="1" applyFont="1" applyFill="1" applyBorder="1" applyAlignment="1">
      <alignment horizontal="left"/>
    </xf>
    <xf numFmtId="166" fontId="26" fillId="0" borderId="0" xfId="13" applyNumberFormat="1" applyFont="1" applyFill="1" applyBorder="1" applyAlignment="1">
      <alignment horizontal="left"/>
    </xf>
    <xf numFmtId="0" fontId="1" fillId="4" borderId="0" xfId="14" applyFill="1"/>
    <xf numFmtId="0" fontId="18" fillId="4" borderId="0" xfId="14" applyFont="1" applyFill="1"/>
    <xf numFmtId="0" fontId="1" fillId="4" borderId="0" xfId="14" applyFill="1" applyAlignment="1">
      <alignment wrapText="1"/>
    </xf>
    <xf numFmtId="0" fontId="1" fillId="8" borderId="0" xfId="14" applyFill="1"/>
    <xf numFmtId="0" fontId="3" fillId="8" borderId="0" xfId="14" applyFont="1" applyFill="1"/>
    <xf numFmtId="0" fontId="17" fillId="10" borderId="0" xfId="14" applyFont="1" applyFill="1"/>
    <xf numFmtId="0" fontId="2" fillId="10" borderId="0" xfId="14" applyFont="1" applyFill="1"/>
    <xf numFmtId="0" fontId="12" fillId="11" borderId="0" xfId="14" applyFont="1" applyFill="1" applyBorder="1" applyAlignment="1">
      <alignment horizontal="right" vertical="center" wrapText="1"/>
    </xf>
    <xf numFmtId="0" fontId="1" fillId="0" borderId="0" xfId="14" applyFill="1"/>
    <xf numFmtId="0" fontId="12" fillId="6" borderId="2" xfId="14" applyFont="1" applyFill="1" applyBorder="1" applyAlignment="1">
      <alignment horizontal="right" vertical="center" wrapText="1"/>
    </xf>
    <xf numFmtId="0" fontId="12" fillId="6" borderId="8" xfId="14" applyFont="1" applyFill="1" applyBorder="1" applyAlignment="1">
      <alignment horizontal="center" vertical="center" wrapText="1"/>
    </xf>
    <xf numFmtId="0" fontId="12" fillId="6" borderId="16" xfId="14" applyFont="1" applyFill="1" applyBorder="1" applyAlignment="1">
      <alignment horizontal="center" vertical="center" wrapText="1"/>
    </xf>
    <xf numFmtId="0" fontId="12" fillId="6" borderId="2" xfId="14" applyFont="1" applyFill="1" applyBorder="1" applyAlignment="1">
      <alignment horizontal="center" vertical="center" wrapText="1"/>
    </xf>
    <xf numFmtId="0" fontId="12" fillId="6" borderId="5" xfId="14" applyFont="1" applyFill="1" applyBorder="1" applyAlignment="1">
      <alignment horizontal="center" vertical="center" wrapText="1"/>
    </xf>
    <xf numFmtId="49" fontId="12" fillId="6" borderId="2" xfId="14" applyNumberFormat="1" applyFont="1" applyFill="1" applyBorder="1" applyAlignment="1">
      <alignment horizontal="center" vertical="center" wrapText="1"/>
    </xf>
    <xf numFmtId="49" fontId="12" fillId="6" borderId="4" xfId="14" applyNumberFormat="1" applyFont="1" applyFill="1" applyBorder="1" applyAlignment="1">
      <alignment horizontal="center" vertical="center" wrapText="1"/>
    </xf>
    <xf numFmtId="49" fontId="12" fillId="6" borderId="5" xfId="14" applyNumberFormat="1" applyFont="1" applyFill="1" applyBorder="1" applyAlignment="1">
      <alignment horizontal="center" vertical="center" wrapText="1"/>
    </xf>
    <xf numFmtId="0" fontId="1" fillId="0" borderId="0" xfId="14" applyFont="1"/>
    <xf numFmtId="166" fontId="1" fillId="0" borderId="2" xfId="15" applyNumberFormat="1" applyFont="1" applyBorder="1" applyAlignment="1">
      <alignment horizontal="left"/>
    </xf>
    <xf numFmtId="0" fontId="20" fillId="11" borderId="0" xfId="14" applyFont="1" applyFill="1" applyBorder="1" applyAlignment="1">
      <alignment horizontal="right" vertical="center" wrapText="1"/>
    </xf>
    <xf numFmtId="0" fontId="1" fillId="0" borderId="0" xfId="14"/>
    <xf numFmtId="0" fontId="1" fillId="8" borderId="0" xfId="14" applyFill="1" applyBorder="1" applyAlignment="1">
      <alignment horizontal="center" vertical="center"/>
    </xf>
    <xf numFmtId="0" fontId="1" fillId="6" borderId="2" xfId="14" applyFill="1" applyBorder="1" applyAlignment="1">
      <alignment horizontal="center"/>
    </xf>
    <xf numFmtId="0" fontId="1" fillId="6" borderId="2" xfId="14" applyFont="1" applyFill="1" applyBorder="1" applyAlignment="1">
      <alignment horizontal="right"/>
    </xf>
    <xf numFmtId="166" fontId="1" fillId="0" borderId="2" xfId="12" applyNumberFormat="1" applyFont="1" applyBorder="1" applyAlignment="1">
      <alignment horizontal="left"/>
    </xf>
    <xf numFmtId="0" fontId="0" fillId="0" borderId="2" xfId="0" applyFill="1" applyBorder="1" applyAlignment="1">
      <alignment horizontal="left" vertical="center" wrapText="1"/>
    </xf>
    <xf numFmtId="0" fontId="27" fillId="4" borderId="0" xfId="12" applyFont="1" applyFill="1"/>
    <xf numFmtId="0" fontId="27" fillId="4" borderId="0" xfId="12" applyFont="1" applyFill="1" applyAlignment="1">
      <alignment horizontal="left" wrapText="1"/>
    </xf>
    <xf numFmtId="0" fontId="27" fillId="4" borderId="0" xfId="12" applyFont="1" applyFill="1" applyAlignment="1">
      <alignment wrapText="1"/>
    </xf>
    <xf numFmtId="0" fontId="12" fillId="6" borderId="4" xfId="12" applyFont="1" applyFill="1" applyBorder="1" applyAlignment="1">
      <alignment horizontal="center" vertical="center" wrapText="1"/>
    </xf>
    <xf numFmtId="166" fontId="12" fillId="0" borderId="2" xfId="16" applyNumberFormat="1" applyFont="1" applyBorder="1" applyAlignment="1">
      <alignment horizontal="left"/>
    </xf>
    <xf numFmtId="0" fontId="27" fillId="8" borderId="0" xfId="12" applyFont="1" applyFill="1" applyAlignment="1">
      <alignment horizontal="left" wrapText="1"/>
    </xf>
    <xf numFmtId="0" fontId="27" fillId="8" borderId="0" xfId="12" applyFont="1" applyFill="1" applyAlignment="1">
      <alignment wrapText="1"/>
    </xf>
    <xf numFmtId="0" fontId="0" fillId="6" borderId="2" xfId="0" applyFill="1" applyBorder="1" applyAlignment="1">
      <alignment horizontal="left"/>
    </xf>
    <xf numFmtId="0" fontId="0" fillId="0" borderId="0" xfId="0" applyBorder="1"/>
    <xf numFmtId="0" fontId="12" fillId="8" borderId="2" xfId="12" applyFont="1" applyFill="1" applyBorder="1" applyAlignment="1">
      <alignment horizontal="left" wrapText="1"/>
    </xf>
    <xf numFmtId="0" fontId="12" fillId="8" borderId="2" xfId="12" applyFont="1" applyFill="1" applyBorder="1" applyAlignment="1">
      <alignment horizontal="left"/>
    </xf>
    <xf numFmtId="0" fontId="12" fillId="7" borderId="2" xfId="12" applyFont="1" applyFill="1" applyBorder="1" applyAlignment="1">
      <alignment horizontal="left" wrapText="1"/>
    </xf>
    <xf numFmtId="0" fontId="12" fillId="7" borderId="2" xfId="12" applyFont="1" applyFill="1" applyBorder="1"/>
    <xf numFmtId="0" fontId="12" fillId="0" borderId="0" xfId="0" applyFont="1"/>
    <xf numFmtId="2" fontId="12" fillId="5" borderId="2" xfId="0" applyNumberFormat="1" applyFont="1" applyFill="1" applyBorder="1" applyAlignment="1">
      <alignment horizontal="center"/>
    </xf>
    <xf numFmtId="0" fontId="12" fillId="8" borderId="0" xfId="0" applyFont="1" applyFill="1"/>
    <xf numFmtId="0" fontId="12" fillId="6" borderId="2" xfId="0" applyFont="1" applyFill="1" applyBorder="1" applyAlignment="1">
      <alignment horizontal="center" vertical="center"/>
    </xf>
    <xf numFmtId="0" fontId="12" fillId="6" borderId="2" xfId="0" applyFont="1" applyFill="1" applyBorder="1" applyAlignment="1">
      <alignment horizontal="center"/>
    </xf>
    <xf numFmtId="0" fontId="0" fillId="6" borderId="2" xfId="0" applyFont="1" applyFill="1" applyBorder="1" applyAlignment="1">
      <alignment horizontal="left" vertical="center" wrapText="1"/>
    </xf>
    <xf numFmtId="0" fontId="20" fillId="8" borderId="0" xfId="0" applyFont="1" applyFill="1"/>
    <xf numFmtId="0" fontId="30" fillId="8" borderId="0" xfId="0" applyFont="1" applyFill="1"/>
    <xf numFmtId="0" fontId="27" fillId="4" borderId="0" xfId="0" applyFont="1" applyFill="1"/>
    <xf numFmtId="0" fontId="27" fillId="4" borderId="0" xfId="0" applyFont="1" applyFill="1" applyAlignment="1">
      <alignment horizontal="left" wrapText="1"/>
    </xf>
    <xf numFmtId="0" fontId="27" fillId="4" borderId="0" xfId="0" applyFont="1" applyFill="1" applyAlignment="1">
      <alignment wrapText="1"/>
    </xf>
    <xf numFmtId="0" fontId="12" fillId="4" borderId="0" xfId="0" applyFont="1" applyFill="1" applyAlignment="1">
      <alignment horizontal="left" wrapText="1"/>
    </xf>
    <xf numFmtId="0" fontId="12" fillId="6" borderId="2" xfId="0" applyFont="1" applyFill="1" applyBorder="1" applyAlignment="1">
      <alignment horizontal="left" vertical="center" wrapText="1"/>
    </xf>
    <xf numFmtId="0" fontId="12" fillId="8" borderId="0" xfId="16" applyFont="1" applyFill="1"/>
    <xf numFmtId="0" fontId="27" fillId="8" borderId="0" xfId="0" applyFont="1" applyFill="1"/>
    <xf numFmtId="0" fontId="1" fillId="8" borderId="0" xfId="0" applyFont="1" applyFill="1"/>
    <xf numFmtId="0" fontId="1" fillId="8" borderId="0" xfId="0" applyFont="1" applyFill="1" applyAlignment="1">
      <alignment horizontal="center" wrapText="1"/>
    </xf>
    <xf numFmtId="2" fontId="1" fillId="8" borderId="0" xfId="0" applyNumberFormat="1" applyFont="1" applyFill="1" applyAlignment="1">
      <alignment horizontal="center" wrapText="1"/>
    </xf>
    <xf numFmtId="2" fontId="1" fillId="8" borderId="0" xfId="0" applyNumberFormat="1" applyFont="1" applyFill="1" applyBorder="1" applyAlignment="1">
      <alignment horizontal="center" wrapText="1"/>
    </xf>
    <xf numFmtId="0" fontId="1" fillId="0" borderId="0" xfId="0" applyFont="1"/>
    <xf numFmtId="2" fontId="1" fillId="0" borderId="0" xfId="0" applyNumberFormat="1" applyFont="1" applyFill="1" applyAlignment="1">
      <alignment horizontal="center" wrapText="1"/>
    </xf>
    <xf numFmtId="167" fontId="1" fillId="0" borderId="0" xfId="0" applyNumberFormat="1" applyFont="1" applyFill="1" applyAlignment="1">
      <alignment horizontal="center" wrapText="1"/>
    </xf>
    <xf numFmtId="2" fontId="12" fillId="8" borderId="0" xfId="0" applyNumberFormat="1" applyFont="1" applyFill="1"/>
    <xf numFmtId="0" fontId="12" fillId="4" borderId="0" xfId="12" applyFont="1" applyFill="1" applyAlignment="1">
      <alignment horizontal="left" wrapText="1"/>
    </xf>
    <xf numFmtId="0" fontId="12" fillId="6" borderId="2" xfId="12" applyFont="1" applyFill="1" applyBorder="1" applyAlignment="1">
      <alignment horizontal="center" vertical="center" wrapText="1"/>
    </xf>
    <xf numFmtId="0" fontId="12" fillId="6" borderId="8" xfId="12" applyFont="1" applyFill="1" applyBorder="1" applyAlignment="1">
      <alignment horizontal="center" vertical="center" wrapText="1"/>
    </xf>
    <xf numFmtId="0" fontId="1" fillId="6" borderId="2" xfId="14" applyFont="1" applyFill="1" applyBorder="1" applyAlignment="1">
      <alignment horizontal="left" vertical="center"/>
    </xf>
    <xf numFmtId="0" fontId="0" fillId="0" borderId="2" xfId="0" applyFill="1" applyBorder="1" applyAlignment="1">
      <alignment horizontal="left" vertical="center"/>
    </xf>
    <xf numFmtId="0" fontId="0" fillId="6" borderId="2" xfId="0" applyFont="1" applyFill="1" applyBorder="1" applyAlignment="1">
      <alignment horizontal="left" vertical="center"/>
    </xf>
    <xf numFmtId="0" fontId="12" fillId="6" borderId="2" xfId="0" applyFont="1" applyFill="1" applyBorder="1" applyAlignment="1">
      <alignment horizontal="left" vertical="center"/>
    </xf>
    <xf numFmtId="0" fontId="12" fillId="4" borderId="0" xfId="0" applyFont="1" applyFill="1" applyAlignment="1">
      <alignment horizontal="left" wrapText="1"/>
    </xf>
    <xf numFmtId="0" fontId="12" fillId="4" borderId="0" xfId="0" applyFont="1" applyFill="1"/>
    <xf numFmtId="0" fontId="20" fillId="4" borderId="0" xfId="0" applyFont="1" applyFill="1"/>
    <xf numFmtId="0" fontId="12" fillId="4" borderId="0" xfId="0" applyFont="1" applyFill="1" applyAlignment="1">
      <alignment wrapText="1"/>
    </xf>
    <xf numFmtId="0" fontId="21" fillId="8" borderId="0" xfId="0" applyFont="1" applyFill="1"/>
    <xf numFmtId="0" fontId="22" fillId="8" borderId="0" xfId="0" applyFont="1" applyFill="1"/>
    <xf numFmtId="0" fontId="12" fillId="8" borderId="0" xfId="0" applyFont="1" applyFill="1" applyBorder="1" applyAlignment="1">
      <alignment horizontal="left"/>
    </xf>
    <xf numFmtId="0" fontId="12" fillId="8" borderId="0" xfId="0" applyFont="1" applyFill="1" applyBorder="1" applyAlignment="1">
      <alignment horizontal="center"/>
    </xf>
    <xf numFmtId="2" fontId="12" fillId="8" borderId="0" xfId="0" applyNumberFormat="1" applyFont="1" applyFill="1" applyBorder="1" applyAlignment="1">
      <alignment horizontal="center"/>
    </xf>
    <xf numFmtId="0" fontId="27" fillId="0" borderId="0" xfId="0" applyFont="1"/>
    <xf numFmtId="0" fontId="22" fillId="10" borderId="0" xfId="0" applyFont="1" applyFill="1"/>
    <xf numFmtId="0" fontId="28" fillId="10" borderId="0" xfId="0" applyFont="1" applyFill="1"/>
    <xf numFmtId="0" fontId="12" fillId="6" borderId="2" xfId="0" applyFont="1" applyFill="1" applyBorder="1" applyAlignment="1">
      <alignment horizontal="right"/>
    </xf>
    <xf numFmtId="0" fontId="12" fillId="6" borderId="4" xfId="14" applyFont="1" applyFill="1" applyBorder="1" applyAlignment="1">
      <alignment horizontal="right" vertical="center"/>
    </xf>
    <xf numFmtId="2" fontId="0" fillId="0" borderId="0" xfId="0" applyNumberFormat="1"/>
    <xf numFmtId="166" fontId="12" fillId="7" borderId="2" xfId="16" applyNumberFormat="1" applyFont="1" applyFill="1" applyBorder="1" applyAlignment="1">
      <alignment horizontal="left"/>
    </xf>
    <xf numFmtId="0" fontId="12" fillId="7" borderId="2" xfId="12" applyFont="1" applyFill="1" applyBorder="1" applyAlignment="1"/>
    <xf numFmtId="2" fontId="12" fillId="9" borderId="2" xfId="12" applyNumberFormat="1" applyFont="1" applyFill="1" applyBorder="1" applyAlignment="1">
      <alignment horizontal="center"/>
    </xf>
    <xf numFmtId="166" fontId="12" fillId="9" borderId="2" xfId="16" applyNumberFormat="1" applyFont="1" applyFill="1" applyBorder="1" applyAlignment="1">
      <alignment horizontal="left"/>
    </xf>
    <xf numFmtId="0" fontId="12" fillId="9" borderId="2" xfId="12" applyFont="1" applyFill="1" applyBorder="1" applyAlignment="1"/>
    <xf numFmtId="0" fontId="12" fillId="9" borderId="2" xfId="12" applyFont="1" applyFill="1" applyBorder="1" applyAlignment="1">
      <alignment vertical="center"/>
    </xf>
    <xf numFmtId="0" fontId="12" fillId="7" borderId="8" xfId="12" applyFont="1" applyFill="1" applyBorder="1" applyAlignment="1"/>
    <xf numFmtId="166" fontId="12" fillId="7" borderId="3" xfId="16" applyNumberFormat="1" applyFont="1" applyFill="1" applyBorder="1" applyAlignment="1">
      <alignment horizontal="left"/>
    </xf>
    <xf numFmtId="166" fontId="12" fillId="9" borderId="3" xfId="16" applyNumberFormat="1" applyFont="1" applyFill="1" applyBorder="1" applyAlignment="1">
      <alignment horizontal="left"/>
    </xf>
    <xf numFmtId="0" fontId="12" fillId="7" borderId="2" xfId="12" applyFont="1" applyFill="1" applyBorder="1" applyAlignment="1">
      <alignment vertical="center"/>
    </xf>
    <xf numFmtId="166" fontId="12" fillId="7" borderId="8" xfId="16" applyNumberFormat="1" applyFont="1" applyFill="1" applyBorder="1" applyAlignment="1">
      <alignment horizontal="left"/>
    </xf>
    <xf numFmtId="2" fontId="27" fillId="8" borderId="0" xfId="12" applyNumberFormat="1" applyFont="1" applyFill="1"/>
    <xf numFmtId="0" fontId="21" fillId="7" borderId="5" xfId="16" applyFont="1" applyFill="1" applyBorder="1" applyAlignment="1">
      <alignment horizontal="left"/>
    </xf>
    <xf numFmtId="0" fontId="21" fillId="12" borderId="2" xfId="0" applyFont="1" applyFill="1" applyBorder="1" applyAlignment="1">
      <alignment horizontal="center"/>
    </xf>
    <xf numFmtId="166" fontId="12" fillId="5" borderId="2" xfId="0" applyNumberFormat="1" applyFont="1" applyFill="1" applyBorder="1" applyAlignment="1">
      <alignment horizontal="center"/>
    </xf>
    <xf numFmtId="0" fontId="12" fillId="6" borderId="2" xfId="0" applyFont="1" applyFill="1" applyBorder="1" applyAlignment="1">
      <alignment horizontal="center" vertical="center" wrapText="1"/>
    </xf>
    <xf numFmtId="0" fontId="12" fillId="6" borderId="8" xfId="0" applyFont="1" applyFill="1" applyBorder="1" applyAlignment="1">
      <alignment horizontal="center" vertical="center" wrapText="1"/>
    </xf>
    <xf numFmtId="2" fontId="0" fillId="8" borderId="0" xfId="0" applyNumberFormat="1" applyFill="1"/>
    <xf numFmtId="0" fontId="14" fillId="8" borderId="0" xfId="11" applyFill="1"/>
    <xf numFmtId="0" fontId="31" fillId="14" borderId="0" xfId="11" applyFont="1" applyFill="1"/>
    <xf numFmtId="0" fontId="20" fillId="0" borderId="2" xfId="0" applyFont="1" applyFill="1" applyBorder="1" applyAlignment="1">
      <alignment horizontal="left" vertical="center" wrapText="1"/>
    </xf>
    <xf numFmtId="0" fontId="21" fillId="7" borderId="2" xfId="11" applyFont="1" applyFill="1" applyBorder="1" applyAlignment="1">
      <alignment horizontal="center" vertical="center"/>
    </xf>
    <xf numFmtId="0" fontId="21" fillId="0" borderId="0" xfId="11" applyFont="1"/>
    <xf numFmtId="0" fontId="21" fillId="6" borderId="2" xfId="11" applyFont="1" applyFill="1" applyBorder="1" applyAlignment="1">
      <alignment horizontal="right"/>
    </xf>
    <xf numFmtId="0" fontId="12" fillId="6" borderId="2" xfId="11" applyFont="1" applyFill="1" applyBorder="1" applyAlignment="1">
      <alignment horizontal="center"/>
    </xf>
    <xf numFmtId="0" fontId="23" fillId="0" borderId="2" xfId="11" applyFont="1" applyBorder="1" applyAlignment="1">
      <alignment horizontal="right"/>
    </xf>
    <xf numFmtId="0" fontId="5" fillId="8" borderId="0" xfId="11" applyFont="1" applyFill="1"/>
    <xf numFmtId="0" fontId="21" fillId="8" borderId="0" xfId="11" applyFont="1" applyFill="1"/>
    <xf numFmtId="0" fontId="23" fillId="8" borderId="0" xfId="11" applyFont="1" applyFill="1" applyBorder="1"/>
    <xf numFmtId="0" fontId="21" fillId="8" borderId="0" xfId="11" applyFont="1" applyFill="1" applyBorder="1"/>
    <xf numFmtId="0" fontId="7" fillId="8" borderId="0" xfId="11" applyFont="1" applyFill="1" applyBorder="1"/>
    <xf numFmtId="0" fontId="5" fillId="8" borderId="0" xfId="11" applyFont="1" applyFill="1" applyBorder="1"/>
    <xf numFmtId="0" fontId="2" fillId="14" borderId="0" xfId="11" applyFont="1" applyFill="1"/>
    <xf numFmtId="0" fontId="21" fillId="8" borderId="2" xfId="11" applyFont="1" applyFill="1" applyBorder="1" applyAlignment="1">
      <alignment vertical="center"/>
    </xf>
    <xf numFmtId="0" fontId="12" fillId="4" borderId="0" xfId="12" applyFont="1" applyFill="1" applyAlignment="1">
      <alignment horizontal="left" wrapText="1"/>
    </xf>
    <xf numFmtId="0" fontId="12" fillId="4" borderId="0" xfId="12" applyFont="1" applyFill="1" applyAlignment="1">
      <alignment horizontal="left" wrapText="1"/>
    </xf>
    <xf numFmtId="0" fontId="32" fillId="8" borderId="0" xfId="0" applyFont="1" applyFill="1"/>
    <xf numFmtId="0" fontId="12" fillId="4" borderId="0" xfId="12" applyFont="1" applyFill="1" applyAlignment="1">
      <alignment horizontal="left" wrapText="1"/>
    </xf>
    <xf numFmtId="0" fontId="1" fillId="4" borderId="0" xfId="0" applyFont="1" applyFill="1"/>
    <xf numFmtId="0" fontId="3" fillId="4" borderId="0" xfId="0" applyFont="1" applyFill="1"/>
    <xf numFmtId="0" fontId="1" fillId="4" borderId="0" xfId="0" applyFont="1" applyFill="1" applyAlignment="1">
      <alignment wrapText="1"/>
    </xf>
    <xf numFmtId="0" fontId="1" fillId="0" borderId="0" xfId="0" applyFont="1" applyFill="1"/>
    <xf numFmtId="0" fontId="3" fillId="11" borderId="0" xfId="0" applyFont="1" applyFill="1" applyBorder="1" applyAlignment="1">
      <alignment horizontal="right" vertical="center" wrapText="1"/>
    </xf>
    <xf numFmtId="0" fontId="1" fillId="6" borderId="13" xfId="0" applyFont="1" applyFill="1" applyBorder="1" applyAlignment="1">
      <alignment horizontal="right" vertical="center" wrapText="1"/>
    </xf>
    <xf numFmtId="0" fontId="1" fillId="6" borderId="8" xfId="0" applyFont="1" applyFill="1" applyBorder="1" applyAlignment="1">
      <alignment horizontal="center" vertical="center" wrapText="1"/>
    </xf>
    <xf numFmtId="0" fontId="1" fillId="0" borderId="0" xfId="0" applyFont="1" applyFill="1" applyAlignment="1">
      <alignment wrapText="1"/>
    </xf>
    <xf numFmtId="0" fontId="1" fillId="6" borderId="5" xfId="0" applyFont="1" applyFill="1" applyBorder="1" applyAlignment="1">
      <alignment horizontal="right" vertical="center"/>
    </xf>
    <xf numFmtId="17" fontId="1" fillId="6" borderId="2" xfId="0" applyNumberFormat="1" applyFont="1" applyFill="1" applyBorder="1" applyAlignment="1">
      <alignment horizontal="center" vertical="center"/>
    </xf>
    <xf numFmtId="17" fontId="1" fillId="6" borderId="2" xfId="0" quotePrefix="1" applyNumberFormat="1" applyFont="1" applyFill="1" applyBorder="1" applyAlignment="1">
      <alignment horizontal="center" vertical="center"/>
    </xf>
    <xf numFmtId="0" fontId="1" fillId="6" borderId="2" xfId="0" applyFont="1" applyFill="1" applyBorder="1" applyAlignment="1">
      <alignment horizontal="center" vertical="center" wrapText="1"/>
    </xf>
    <xf numFmtId="0" fontId="1" fillId="0" borderId="2" xfId="0" applyFont="1" applyBorder="1"/>
    <xf numFmtId="0" fontId="1" fillId="0" borderId="2" xfId="0" applyFont="1" applyFill="1" applyBorder="1"/>
    <xf numFmtId="0" fontId="1" fillId="6" borderId="6" xfId="0" applyFont="1" applyFill="1" applyBorder="1" applyAlignment="1">
      <alignment horizontal="center" vertical="center"/>
    </xf>
    <xf numFmtId="0" fontId="1" fillId="6" borderId="2" xfId="0" applyFont="1" applyFill="1" applyBorder="1" applyAlignment="1">
      <alignment horizontal="center" vertical="center"/>
    </xf>
    <xf numFmtId="0" fontId="21" fillId="9" borderId="5" xfId="16" applyFont="1" applyFill="1" applyBorder="1" applyAlignment="1">
      <alignment horizontal="left"/>
    </xf>
    <xf numFmtId="0" fontId="21" fillId="9" borderId="2" xfId="16" applyFont="1" applyFill="1" applyBorder="1" applyAlignment="1">
      <alignment horizontal="left"/>
    </xf>
    <xf numFmtId="0" fontId="12" fillId="9" borderId="5" xfId="12" applyFont="1" applyFill="1" applyBorder="1" applyAlignment="1">
      <alignment vertical="center"/>
    </xf>
    <xf numFmtId="0" fontId="21" fillId="7" borderId="2" xfId="16" applyFont="1" applyFill="1" applyBorder="1" applyAlignment="1">
      <alignment horizontal="left"/>
    </xf>
    <xf numFmtId="0" fontId="12" fillId="7" borderId="5" xfId="12" applyFont="1" applyFill="1" applyBorder="1" applyAlignment="1">
      <alignment vertical="center"/>
    </xf>
    <xf numFmtId="0" fontId="12" fillId="7" borderId="3" xfId="12" applyFont="1" applyFill="1" applyBorder="1" applyAlignment="1"/>
    <xf numFmtId="0" fontId="12" fillId="9" borderId="3" xfId="12" applyFont="1" applyFill="1" applyBorder="1" applyAlignment="1"/>
    <xf numFmtId="0" fontId="12" fillId="7" borderId="7" xfId="12" applyFont="1" applyFill="1" applyBorder="1" applyAlignment="1">
      <alignment vertical="center"/>
    </xf>
    <xf numFmtId="0" fontId="2" fillId="10" borderId="0" xfId="12" applyFont="1" applyFill="1"/>
    <xf numFmtId="0" fontId="33" fillId="13" borderId="0" xfId="0" applyFont="1" applyFill="1"/>
    <xf numFmtId="0" fontId="28" fillId="13" borderId="0" xfId="0" applyFont="1" applyFill="1"/>
    <xf numFmtId="0" fontId="12" fillId="8" borderId="0" xfId="0" applyFont="1" applyFill="1" applyBorder="1"/>
    <xf numFmtId="166" fontId="12" fillId="8" borderId="0" xfId="0" applyNumberFormat="1" applyFont="1" applyFill="1" applyBorder="1" applyAlignment="1">
      <alignment horizontal="center"/>
    </xf>
    <xf numFmtId="0" fontId="33" fillId="8" borderId="0" xfId="0" applyFont="1" applyFill="1"/>
    <xf numFmtId="0" fontId="28" fillId="8" borderId="0" xfId="0" applyFont="1" applyFill="1"/>
    <xf numFmtId="0" fontId="34" fillId="8" borderId="0" xfId="0" applyFont="1" applyFill="1"/>
    <xf numFmtId="0" fontId="17" fillId="8" borderId="0" xfId="0" applyFont="1" applyFill="1"/>
    <xf numFmtId="0" fontId="0" fillId="6" borderId="2" xfId="0" applyFill="1" applyBorder="1" applyAlignment="1">
      <alignment horizontal="left" vertical="center" wrapText="1"/>
    </xf>
    <xf numFmtId="0" fontId="35" fillId="8" borderId="0" xfId="0" applyFont="1" applyFill="1"/>
    <xf numFmtId="0" fontId="5" fillId="8" borderId="0" xfId="0" applyFont="1" applyFill="1"/>
    <xf numFmtId="0" fontId="36" fillId="8" borderId="3" xfId="0" applyFont="1" applyFill="1" applyBorder="1"/>
    <xf numFmtId="0" fontId="21" fillId="8" borderId="4" xfId="0" applyFont="1" applyFill="1" applyBorder="1"/>
    <xf numFmtId="0" fontId="21" fillId="8" borderId="5" xfId="0" applyFont="1" applyFill="1" applyBorder="1"/>
    <xf numFmtId="0" fontId="5" fillId="8" borderId="3" xfId="0" applyFont="1" applyFill="1" applyBorder="1"/>
    <xf numFmtId="0" fontId="5" fillId="8" borderId="4" xfId="0" applyFont="1" applyFill="1" applyBorder="1"/>
    <xf numFmtId="0" fontId="5" fillId="8" borderId="5" xfId="0" applyFont="1" applyFill="1" applyBorder="1"/>
    <xf numFmtId="0" fontId="22" fillId="8" borderId="4" xfId="0" applyFont="1" applyFill="1" applyBorder="1"/>
    <xf numFmtId="0" fontId="22" fillId="8" borderId="5" xfId="0" applyFont="1" applyFill="1" applyBorder="1"/>
    <xf numFmtId="0" fontId="17" fillId="8" borderId="4" xfId="0" applyFont="1" applyFill="1" applyBorder="1"/>
    <xf numFmtId="0" fontId="17" fillId="8" borderId="5" xfId="0" applyFont="1" applyFill="1" applyBorder="1"/>
    <xf numFmtId="0" fontId="0" fillId="8" borderId="0" xfId="0" applyFill="1" applyBorder="1"/>
    <xf numFmtId="2" fontId="12" fillId="7" borderId="6" xfId="12" applyNumberFormat="1" applyFont="1" applyFill="1" applyBorder="1" applyAlignment="1">
      <alignment horizontal="center"/>
    </xf>
    <xf numFmtId="2" fontId="12" fillId="8" borderId="0" xfId="12" applyNumberFormat="1" applyFont="1" applyFill="1" applyBorder="1" applyAlignment="1">
      <alignment horizontal="center"/>
    </xf>
    <xf numFmtId="0" fontId="33" fillId="8" borderId="0" xfId="0" applyFont="1" applyFill="1" applyBorder="1"/>
    <xf numFmtId="2" fontId="12" fillId="7" borderId="3" xfId="12" applyNumberFormat="1" applyFont="1" applyFill="1" applyBorder="1" applyAlignment="1">
      <alignment horizontal="center"/>
    </xf>
    <xf numFmtId="0" fontId="12" fillId="8" borderId="15" xfId="12" applyFont="1" applyFill="1" applyBorder="1" applyAlignment="1">
      <alignment vertical="center"/>
    </xf>
    <xf numFmtId="2" fontId="12" fillId="8" borderId="15" xfId="12" applyNumberFormat="1" applyFont="1" applyFill="1" applyBorder="1" applyAlignment="1">
      <alignment horizontal="center"/>
    </xf>
    <xf numFmtId="2" fontId="12" fillId="5" borderId="2" xfId="0" applyNumberFormat="1" applyFont="1" applyFill="1" applyBorder="1" applyAlignment="1">
      <alignment horizontal="center" vertical="center" wrapText="1"/>
    </xf>
    <xf numFmtId="2" fontId="12" fillId="5" borderId="2" xfId="14" applyNumberFormat="1" applyFont="1" applyFill="1" applyBorder="1" applyAlignment="1">
      <alignment horizontal="center" vertical="center" wrapText="1"/>
    </xf>
    <xf numFmtId="0" fontId="12" fillId="8" borderId="0" xfId="0" applyFont="1" applyFill="1" applyAlignment="1">
      <alignment horizontal="left" vertical="top" wrapText="1"/>
    </xf>
    <xf numFmtId="0" fontId="12" fillId="8" borderId="0" xfId="0" applyFont="1" applyFill="1" applyAlignment="1">
      <alignment horizontal="left" wrapText="1"/>
    </xf>
    <xf numFmtId="0" fontId="12" fillId="8" borderId="0" xfId="0" applyFont="1" applyFill="1" applyAlignment="1">
      <alignment wrapText="1"/>
    </xf>
    <xf numFmtId="2" fontId="20" fillId="5" borderId="2" xfId="0" applyNumberFormat="1" applyFont="1" applyFill="1" applyBorder="1" applyAlignment="1">
      <alignment horizontal="center" vertical="center" wrapText="1"/>
    </xf>
    <xf numFmtId="0" fontId="12" fillId="6" borderId="2" xfId="0" applyFont="1" applyFill="1" applyBorder="1" applyAlignment="1">
      <alignment horizontal="left" vertical="center"/>
    </xf>
    <xf numFmtId="0" fontId="12" fillId="6" borderId="3" xfId="0" applyFont="1" applyFill="1" applyBorder="1" applyAlignment="1">
      <alignment horizontal="left" vertical="center"/>
    </xf>
    <xf numFmtId="0" fontId="12" fillId="6" borderId="2" xfId="0" applyFont="1" applyFill="1" applyBorder="1" applyAlignment="1">
      <alignment horizontal="left" vertical="center" wrapText="1"/>
    </xf>
    <xf numFmtId="0" fontId="12" fillId="6" borderId="2" xfId="0" applyFont="1" applyFill="1" applyBorder="1" applyAlignment="1">
      <alignment horizontal="center" vertical="center" wrapText="1"/>
    </xf>
    <xf numFmtId="0" fontId="12" fillId="6" borderId="8" xfId="0" applyFont="1" applyFill="1" applyBorder="1" applyAlignment="1">
      <alignment horizontal="center" vertical="center" wrapText="1"/>
    </xf>
    <xf numFmtId="0" fontId="12" fillId="6" borderId="2" xfId="0" applyFont="1" applyFill="1" applyBorder="1" applyAlignment="1">
      <alignment horizontal="center" vertical="center"/>
    </xf>
    <xf numFmtId="0" fontId="12" fillId="0" borderId="2" xfId="0" applyFont="1" applyBorder="1" applyAlignment="1">
      <alignment horizontal="center"/>
    </xf>
    <xf numFmtId="0" fontId="12" fillId="0" borderId="3" xfId="0" applyFont="1" applyFill="1" applyBorder="1" applyAlignment="1">
      <alignment horizontal="left" vertical="center"/>
    </xf>
    <xf numFmtId="0" fontId="12" fillId="6" borderId="24" xfId="0" applyFont="1" applyFill="1" applyBorder="1" applyAlignment="1">
      <alignment horizontal="center" vertical="center" wrapText="1"/>
    </xf>
    <xf numFmtId="0" fontId="12" fillId="4" borderId="0" xfId="12" applyFont="1" applyFill="1" applyAlignment="1">
      <alignment horizontal="left" wrapText="1"/>
    </xf>
    <xf numFmtId="0" fontId="12" fillId="8" borderId="0" xfId="0" applyFont="1" applyFill="1" applyAlignment="1">
      <alignment horizontal="center" wrapText="1"/>
    </xf>
    <xf numFmtId="2" fontId="12" fillId="8" borderId="0" xfId="0" applyNumberFormat="1" applyFont="1" applyFill="1" applyAlignment="1">
      <alignment horizontal="center" wrapText="1"/>
    </xf>
    <xf numFmtId="167" fontId="12" fillId="8" borderId="0" xfId="0" applyNumberFormat="1" applyFont="1" applyFill="1" applyAlignment="1">
      <alignment horizontal="center" wrapText="1"/>
    </xf>
    <xf numFmtId="0" fontId="37" fillId="8" borderId="0" xfId="0" applyFont="1" applyFill="1" applyAlignment="1">
      <alignment wrapText="1"/>
    </xf>
    <xf numFmtId="0" fontId="12" fillId="6" borderId="6" xfId="0" applyFont="1" applyFill="1" applyBorder="1" applyAlignment="1">
      <alignment horizontal="right" vertical="center" wrapText="1"/>
    </xf>
    <xf numFmtId="2" fontId="12" fillId="8" borderId="0" xfId="0" applyNumberFormat="1" applyFont="1" applyFill="1" applyBorder="1" applyAlignment="1">
      <alignment horizontal="center" wrapText="1"/>
    </xf>
    <xf numFmtId="167" fontId="12" fillId="0" borderId="0" xfId="0" applyNumberFormat="1" applyFont="1" applyFill="1" applyAlignment="1">
      <alignment horizontal="center" wrapText="1"/>
    </xf>
    <xf numFmtId="171" fontId="21" fillId="5" borderId="14" xfId="17" applyNumberFormat="1" applyFont="1" applyFill="1" applyBorder="1" applyAlignment="1">
      <alignment horizontal="center" wrapText="1"/>
    </xf>
    <xf numFmtId="0" fontId="26" fillId="18" borderId="2" xfId="0" applyFont="1" applyFill="1" applyBorder="1" applyAlignment="1">
      <alignment horizontal="right" vertical="center" wrapText="1"/>
    </xf>
    <xf numFmtId="17" fontId="26" fillId="18" borderId="2" xfId="0" applyNumberFormat="1" applyFont="1" applyFill="1" applyBorder="1" applyAlignment="1">
      <alignment horizontal="center" vertical="center" wrapText="1"/>
    </xf>
    <xf numFmtId="0" fontId="26" fillId="18" borderId="8" xfId="0" applyFont="1" applyFill="1" applyBorder="1" applyAlignment="1">
      <alignment horizontal="center" vertical="center" wrapText="1"/>
    </xf>
    <xf numFmtId="0" fontId="12" fillId="8" borderId="0" xfId="0" applyFont="1" applyFill="1" applyBorder="1" applyAlignment="1">
      <alignment vertical="top" wrapText="1"/>
    </xf>
    <xf numFmtId="0" fontId="12" fillId="8" borderId="0" xfId="0" applyFont="1" applyFill="1" applyBorder="1" applyAlignment="1">
      <alignment wrapText="1"/>
    </xf>
    <xf numFmtId="2" fontId="12" fillId="8" borderId="0" xfId="0" applyNumberFormat="1" applyFont="1" applyFill="1" applyBorder="1" applyAlignment="1">
      <alignment horizontal="center" vertical="center"/>
    </xf>
    <xf numFmtId="0" fontId="20" fillId="8" borderId="0" xfId="0" applyFont="1" applyFill="1" applyBorder="1" applyAlignment="1">
      <alignment wrapText="1"/>
    </xf>
    <xf numFmtId="2" fontId="20" fillId="8" borderId="0" xfId="0" applyNumberFormat="1" applyFont="1" applyFill="1" applyBorder="1" applyAlignment="1">
      <alignment horizontal="center" vertical="center"/>
    </xf>
    <xf numFmtId="0" fontId="12" fillId="8" borderId="0" xfId="0" applyFont="1" applyFill="1" applyBorder="1" applyAlignment="1">
      <alignment vertical="center"/>
    </xf>
    <xf numFmtId="0" fontId="12" fillId="8" borderId="0" xfId="0" applyFont="1" applyFill="1" applyBorder="1" applyAlignment="1"/>
    <xf numFmtId="0" fontId="12" fillId="8" borderId="0" xfId="0" applyFont="1" applyFill="1" applyBorder="1" applyAlignment="1">
      <alignment horizontal="center" vertical="center" wrapText="1"/>
    </xf>
    <xf numFmtId="0" fontId="22" fillId="8" borderId="0" xfId="0" applyFont="1" applyFill="1" applyBorder="1" applyAlignment="1">
      <alignment vertical="center"/>
    </xf>
    <xf numFmtId="0" fontId="1" fillId="6" borderId="6" xfId="0" applyFont="1" applyFill="1" applyBorder="1" applyAlignment="1">
      <alignment horizontal="center" vertical="center"/>
    </xf>
    <xf numFmtId="0" fontId="1" fillId="6" borderId="2" xfId="0" applyFont="1" applyFill="1" applyBorder="1" applyAlignment="1">
      <alignment horizontal="center" vertical="center"/>
    </xf>
    <xf numFmtId="0" fontId="0" fillId="8" borderId="0" xfId="0" applyFill="1" applyBorder="1" applyAlignment="1">
      <alignment horizontal="center"/>
    </xf>
    <xf numFmtId="2" fontId="0" fillId="8" borderId="0" xfId="0" applyNumberFormat="1" applyFill="1" applyBorder="1" applyAlignment="1">
      <alignment horizontal="center"/>
    </xf>
    <xf numFmtId="0" fontId="1" fillId="8" borderId="0" xfId="0" applyFont="1" applyFill="1" applyAlignment="1">
      <alignment wrapText="1"/>
    </xf>
    <xf numFmtId="2" fontId="1" fillId="5" borderId="2" xfId="0" applyNumberFormat="1" applyFont="1" applyFill="1" applyBorder="1" applyAlignment="1">
      <alignment horizontal="center"/>
    </xf>
    <xf numFmtId="4" fontId="1" fillId="5" borderId="2" xfId="0" applyNumberFormat="1" applyFont="1" applyFill="1" applyBorder="1" applyAlignment="1">
      <alignment horizontal="center"/>
    </xf>
    <xf numFmtId="0" fontId="39" fillId="4" borderId="0" xfId="12" applyFont="1" applyFill="1"/>
    <xf numFmtId="0" fontId="39" fillId="8" borderId="0" xfId="12" applyFont="1" applyFill="1"/>
    <xf numFmtId="0" fontId="40" fillId="8" borderId="0" xfId="12" applyFont="1" applyFill="1"/>
    <xf numFmtId="0" fontId="1" fillId="8" borderId="0" xfId="12" applyFont="1" applyFill="1" applyAlignment="1">
      <alignment wrapText="1"/>
    </xf>
    <xf numFmtId="0" fontId="1" fillId="0" borderId="0" xfId="12" applyFont="1"/>
    <xf numFmtId="0" fontId="1" fillId="5" borderId="0" xfId="12" applyFont="1" applyFill="1" applyAlignment="1">
      <alignment horizontal="left" wrapText="1"/>
    </xf>
    <xf numFmtId="0" fontId="1" fillId="8" borderId="0" xfId="12" applyFont="1" applyFill="1" applyAlignment="1">
      <alignment horizontal="left"/>
    </xf>
    <xf numFmtId="0" fontId="1" fillId="8" borderId="0" xfId="12" applyFont="1" applyFill="1" applyAlignment="1">
      <alignment horizontal="left" wrapText="1"/>
    </xf>
    <xf numFmtId="0" fontId="1" fillId="7" borderId="0" xfId="12" applyFont="1" applyFill="1" applyAlignment="1">
      <alignment horizontal="left" wrapText="1"/>
    </xf>
    <xf numFmtId="0" fontId="1" fillId="8" borderId="0" xfId="12" applyFont="1" applyFill="1"/>
    <xf numFmtId="0" fontId="1" fillId="6" borderId="2" xfId="12" applyFont="1" applyFill="1" applyBorder="1"/>
    <xf numFmtId="0" fontId="1" fillId="15" borderId="2" xfId="12" applyFont="1" applyFill="1" applyBorder="1" applyAlignment="1">
      <alignment wrapText="1"/>
    </xf>
    <xf numFmtId="0" fontId="1" fillId="15" borderId="3" xfId="12" applyFont="1" applyFill="1" applyBorder="1" applyAlignment="1">
      <alignment wrapText="1"/>
    </xf>
    <xf numFmtId="0" fontId="0" fillId="8" borderId="0" xfId="12" applyFont="1" applyFill="1"/>
    <xf numFmtId="0" fontId="2" fillId="8" borderId="0" xfId="12" applyFont="1" applyFill="1"/>
    <xf numFmtId="0" fontId="3" fillId="8" borderId="0" xfId="12" applyFont="1" applyFill="1"/>
    <xf numFmtId="0" fontId="1" fillId="15" borderId="2" xfId="12" applyFont="1" applyFill="1" applyBorder="1" applyAlignment="1">
      <alignment vertical="center" wrapText="1"/>
    </xf>
    <xf numFmtId="0" fontId="0" fillId="0" borderId="2" xfId="12" applyFont="1" applyBorder="1" applyAlignment="1">
      <alignment vertical="center" wrapText="1"/>
    </xf>
    <xf numFmtId="0" fontId="0" fillId="0" borderId="2" xfId="12" applyFont="1" applyBorder="1" applyAlignment="1">
      <alignment wrapText="1"/>
    </xf>
    <xf numFmtId="0" fontId="0" fillId="0" borderId="5" xfId="0" applyFill="1" applyBorder="1" applyAlignment="1">
      <alignment vertical="center" wrapText="1"/>
    </xf>
    <xf numFmtId="0" fontId="0" fillId="0" borderId="2" xfId="0" applyFill="1" applyBorder="1" applyAlignment="1">
      <alignment vertical="center"/>
    </xf>
    <xf numFmtId="0" fontId="0" fillId="6" borderId="3" xfId="0" applyFont="1" applyFill="1" applyBorder="1" applyAlignment="1">
      <alignment vertical="center"/>
    </xf>
    <xf numFmtId="0" fontId="3" fillId="0" borderId="2" xfId="0" applyFont="1" applyFill="1" applyBorder="1" applyAlignment="1">
      <alignment vertical="center"/>
    </xf>
    <xf numFmtId="0" fontId="12" fillId="6" borderId="2" xfId="0" applyFont="1" applyFill="1" applyBorder="1" applyAlignment="1">
      <alignment vertical="center"/>
    </xf>
    <xf numFmtId="0" fontId="1" fillId="8" borderId="0" xfId="2" applyFont="1" applyFill="1" applyBorder="1"/>
    <xf numFmtId="0" fontId="1" fillId="8" borderId="0" xfId="2" applyFont="1" applyFill="1"/>
    <xf numFmtId="0" fontId="13" fillId="8" borderId="0" xfId="2" applyFont="1" applyFill="1"/>
    <xf numFmtId="0" fontId="41" fillId="8" borderId="0" xfId="2" applyFont="1" applyFill="1"/>
    <xf numFmtId="0" fontId="42" fillId="8" borderId="0" xfId="2" applyFont="1" applyFill="1" applyBorder="1" applyAlignment="1">
      <alignment vertical="center" wrapText="1"/>
    </xf>
    <xf numFmtId="0" fontId="13" fillId="8" borderId="0" xfId="2" applyFont="1" applyFill="1" applyBorder="1"/>
    <xf numFmtId="0" fontId="42" fillId="8" borderId="2" xfId="2" applyFont="1" applyFill="1" applyBorder="1" applyAlignment="1">
      <alignment horizontal="center" vertical="center" wrapText="1"/>
    </xf>
    <xf numFmtId="0" fontId="3" fillId="8" borderId="2" xfId="2" applyFont="1" applyFill="1" applyBorder="1" applyAlignment="1">
      <alignment horizontal="center" vertical="center" wrapText="1"/>
    </xf>
    <xf numFmtId="0" fontId="42" fillId="8" borderId="0" xfId="2" applyFont="1" applyFill="1" applyBorder="1" applyAlignment="1">
      <alignment horizontal="center" vertical="center" wrapText="1"/>
    </xf>
    <xf numFmtId="164" fontId="43" fillId="8" borderId="0" xfId="2" applyNumberFormat="1" applyFont="1" applyFill="1" applyBorder="1" applyAlignment="1">
      <alignment horizontal="right" vertical="center" wrapText="1"/>
    </xf>
    <xf numFmtId="0" fontId="5" fillId="8" borderId="0" xfId="16" applyFont="1" applyFill="1" applyBorder="1" applyAlignment="1">
      <alignment horizontal="center"/>
    </xf>
    <xf numFmtId="169" fontId="1" fillId="8" borderId="0" xfId="2" applyNumberFormat="1" applyFont="1" applyFill="1"/>
    <xf numFmtId="0" fontId="38" fillId="8" borderId="0" xfId="2" applyFont="1" applyFill="1"/>
    <xf numFmtId="164" fontId="13" fillId="8" borderId="0" xfId="2" applyNumberFormat="1" applyFont="1" applyFill="1" applyBorder="1"/>
    <xf numFmtId="164" fontId="1" fillId="8" borderId="0" xfId="2" applyNumberFormat="1" applyFont="1" applyFill="1" applyBorder="1"/>
    <xf numFmtId="0" fontId="1" fillId="8" borderId="0" xfId="2" applyFont="1" applyFill="1" applyBorder="1" applyAlignment="1">
      <alignment horizontal="left" vertical="center"/>
    </xf>
    <xf numFmtId="0" fontId="1" fillId="8" borderId="0" xfId="2" applyFont="1" applyFill="1" applyBorder="1" applyAlignment="1">
      <alignment horizontal="left" wrapText="1"/>
    </xf>
    <xf numFmtId="0" fontId="1" fillId="8" borderId="0" xfId="12" applyFont="1" applyFill="1" applyBorder="1" applyAlignment="1">
      <alignment horizontal="center" vertical="center" wrapText="1"/>
    </xf>
    <xf numFmtId="0" fontId="5" fillId="8" borderId="2" xfId="16" applyFont="1" applyFill="1" applyBorder="1" applyAlignment="1">
      <alignment horizontal="left"/>
    </xf>
    <xf numFmtId="0" fontId="3" fillId="8" borderId="2" xfId="2" applyFont="1" applyFill="1" applyBorder="1" applyAlignment="1">
      <alignment vertical="center" wrapText="1"/>
    </xf>
    <xf numFmtId="0" fontId="3" fillId="0" borderId="2" xfId="2" applyFont="1" applyFill="1" applyBorder="1" applyAlignment="1">
      <alignment vertical="center" wrapText="1"/>
    </xf>
    <xf numFmtId="0" fontId="1" fillId="5" borderId="2" xfId="2" applyFont="1" applyFill="1" applyBorder="1" applyAlignment="1">
      <alignment horizontal="center" vertical="center" wrapText="1"/>
    </xf>
    <xf numFmtId="0" fontId="41" fillId="8" borderId="0" xfId="2" applyFont="1" applyFill="1" applyBorder="1"/>
    <xf numFmtId="0" fontId="15" fillId="8" borderId="0" xfId="2" applyFont="1" applyFill="1" applyBorder="1" applyAlignment="1">
      <alignment horizontal="center"/>
    </xf>
    <xf numFmtId="0" fontId="45" fillId="8" borderId="0" xfId="2" applyFont="1" applyFill="1" applyAlignment="1">
      <alignment horizontal="left"/>
    </xf>
    <xf numFmtId="0" fontId="0" fillId="8" borderId="2" xfId="0" applyFont="1" applyFill="1" applyBorder="1" applyAlignment="1">
      <alignment vertical="center" wrapText="1"/>
    </xf>
    <xf numFmtId="168" fontId="21" fillId="7" borderId="2" xfId="11" applyNumberFormat="1" applyFont="1" applyFill="1" applyBorder="1" applyAlignment="1">
      <alignment horizontal="center"/>
    </xf>
    <xf numFmtId="9" fontId="1" fillId="8" borderId="2" xfId="0" applyNumberFormat="1" applyFont="1" applyFill="1" applyBorder="1" applyAlignment="1">
      <alignment horizontal="center" vertical="center"/>
    </xf>
    <xf numFmtId="2" fontId="12" fillId="8" borderId="0" xfId="0" applyNumberFormat="1" applyFont="1" applyFill="1" applyBorder="1" applyAlignment="1">
      <alignment wrapText="1"/>
    </xf>
    <xf numFmtId="164" fontId="1" fillId="7" borderId="2" xfId="2" applyNumberFormat="1" applyFont="1" applyFill="1" applyBorder="1" applyAlignment="1">
      <alignment horizontal="center" vertical="center" wrapText="1"/>
    </xf>
    <xf numFmtId="164" fontId="3" fillId="7" borderId="2" xfId="2" applyNumberFormat="1" applyFont="1" applyFill="1" applyBorder="1" applyAlignment="1">
      <alignment horizontal="center" vertical="center" wrapText="1"/>
    </xf>
    <xf numFmtId="2" fontId="12" fillId="7" borderId="8" xfId="0" applyNumberFormat="1" applyFont="1" applyFill="1" applyBorder="1" applyAlignment="1">
      <alignment horizontal="center" vertical="center"/>
    </xf>
    <xf numFmtId="2" fontId="12" fillId="7" borderId="27" xfId="0" applyNumberFormat="1" applyFont="1" applyFill="1" applyBorder="1" applyAlignment="1">
      <alignment horizontal="center" vertical="center"/>
    </xf>
    <xf numFmtId="2" fontId="12" fillId="7" borderId="2" xfId="0" applyNumberFormat="1" applyFont="1" applyFill="1" applyBorder="1" applyAlignment="1">
      <alignment horizontal="center" vertical="center"/>
    </xf>
    <xf numFmtId="2" fontId="12" fillId="7" borderId="22" xfId="0" applyNumberFormat="1" applyFont="1" applyFill="1" applyBorder="1" applyAlignment="1">
      <alignment horizontal="center" vertical="center"/>
    </xf>
    <xf numFmtId="2" fontId="12" fillId="7" borderId="24" xfId="0" applyNumberFormat="1" applyFont="1" applyFill="1" applyBorder="1" applyAlignment="1">
      <alignment horizontal="center" vertical="center"/>
    </xf>
    <xf numFmtId="2" fontId="12" fillId="7" borderId="25" xfId="0" applyNumberFormat="1" applyFont="1" applyFill="1" applyBorder="1" applyAlignment="1">
      <alignment horizontal="center" vertical="center"/>
    </xf>
    <xf numFmtId="2" fontId="12" fillId="7" borderId="19" xfId="0" applyNumberFormat="1" applyFont="1" applyFill="1" applyBorder="1" applyAlignment="1">
      <alignment horizontal="center" vertical="center"/>
    </xf>
    <xf numFmtId="2" fontId="12" fillId="7" borderId="20" xfId="0" applyNumberFormat="1" applyFont="1" applyFill="1" applyBorder="1" applyAlignment="1">
      <alignment horizontal="center" vertical="center"/>
    </xf>
    <xf numFmtId="2" fontId="20" fillId="7" borderId="2" xfId="0" applyNumberFormat="1" applyFont="1" applyFill="1" applyBorder="1" applyAlignment="1">
      <alignment horizontal="center" vertical="center"/>
    </xf>
    <xf numFmtId="2" fontId="20" fillId="7" borderId="22" xfId="0" applyNumberFormat="1" applyFont="1" applyFill="1" applyBorder="1" applyAlignment="1">
      <alignment horizontal="center" vertical="center"/>
    </xf>
    <xf numFmtId="2" fontId="20" fillId="7" borderId="24" xfId="0" applyNumberFormat="1" applyFont="1" applyFill="1" applyBorder="1" applyAlignment="1">
      <alignment horizontal="center" vertical="center"/>
    </xf>
    <xf numFmtId="2" fontId="20" fillId="7" borderId="25" xfId="0" applyNumberFormat="1" applyFont="1" applyFill="1" applyBorder="1" applyAlignment="1">
      <alignment horizontal="center" vertical="center"/>
    </xf>
    <xf numFmtId="0" fontId="0" fillId="15" borderId="2" xfId="12" applyFont="1" applyFill="1" applyBorder="1" applyAlignment="1">
      <alignment vertical="center" wrapText="1"/>
    </xf>
    <xf numFmtId="0" fontId="46" fillId="8" borderId="0" xfId="12" applyFont="1" applyFill="1" applyBorder="1" applyAlignment="1">
      <alignment horizontal="left" vertical="center"/>
    </xf>
    <xf numFmtId="0" fontId="44" fillId="8" borderId="44" xfId="2" applyFont="1" applyFill="1" applyBorder="1" applyAlignment="1">
      <alignment horizontal="left"/>
    </xf>
    <xf numFmtId="0" fontId="45" fillId="8" borderId="44" xfId="12" applyFont="1" applyFill="1" applyBorder="1" applyAlignment="1">
      <alignment horizontal="left" vertical="center" wrapText="1"/>
    </xf>
    <xf numFmtId="0" fontId="44" fillId="8" borderId="44" xfId="2" applyFont="1" applyFill="1" applyBorder="1" applyAlignment="1">
      <alignment horizontal="left" wrapText="1"/>
    </xf>
    <xf numFmtId="0" fontId="12" fillId="6" borderId="2" xfId="0" applyFont="1" applyFill="1" applyBorder="1" applyAlignment="1">
      <alignment horizontal="center" vertical="center"/>
    </xf>
    <xf numFmtId="0" fontId="12" fillId="6" borderId="2" xfId="0" applyFont="1" applyFill="1" applyBorder="1" applyAlignment="1">
      <alignment horizontal="right" vertical="center"/>
    </xf>
    <xf numFmtId="2" fontId="12" fillId="5" borderId="2" xfId="1" applyNumberFormat="1" applyFont="1" applyFill="1" applyBorder="1" applyAlignment="1">
      <alignment horizontal="center" vertical="center"/>
    </xf>
    <xf numFmtId="0" fontId="3" fillId="0" borderId="0" xfId="0" applyFont="1"/>
    <xf numFmtId="0" fontId="3" fillId="8" borderId="2" xfId="2" applyFont="1" applyFill="1" applyBorder="1" applyAlignment="1">
      <alignment horizontal="center" vertical="center" wrapText="1"/>
    </xf>
    <xf numFmtId="0" fontId="0" fillId="15" borderId="2" xfId="12" applyFont="1" applyFill="1" applyBorder="1" applyAlignment="1">
      <alignment wrapText="1"/>
    </xf>
    <xf numFmtId="0" fontId="0" fillId="15" borderId="3" xfId="12" applyFont="1" applyFill="1" applyBorder="1" applyAlignment="1">
      <alignment wrapText="1"/>
    </xf>
    <xf numFmtId="0" fontId="12" fillId="6" borderId="2" xfId="0" applyFont="1" applyFill="1" applyBorder="1" applyAlignment="1">
      <alignment horizontal="center" vertical="center" wrapText="1"/>
    </xf>
    <xf numFmtId="0" fontId="39" fillId="4" borderId="0" xfId="12" applyFont="1" applyFill="1" applyAlignment="1">
      <alignment vertical="center"/>
    </xf>
    <xf numFmtId="0" fontId="12" fillId="4" borderId="0" xfId="12" applyFont="1" applyFill="1" applyAlignment="1">
      <alignment horizontal="left" vertical="center"/>
    </xf>
    <xf numFmtId="0" fontId="12" fillId="4" borderId="0" xfId="12" applyFont="1" applyFill="1" applyAlignment="1">
      <alignment horizontal="left" vertical="center" wrapText="1"/>
    </xf>
    <xf numFmtId="0" fontId="27" fillId="4" borderId="0" xfId="12" applyFont="1" applyFill="1" applyAlignment="1">
      <alignment horizontal="left" vertical="center" wrapText="1"/>
    </xf>
    <xf numFmtId="0" fontId="27" fillId="4" borderId="0" xfId="12" applyFont="1" applyFill="1" applyAlignment="1">
      <alignment vertical="center"/>
    </xf>
    <xf numFmtId="0" fontId="27" fillId="4" borderId="0" xfId="12" applyFont="1" applyFill="1" applyAlignment="1">
      <alignment vertical="center" wrapText="1"/>
    </xf>
    <xf numFmtId="0" fontId="3" fillId="8" borderId="0" xfId="2" applyFont="1" applyFill="1" applyAlignment="1">
      <alignment horizontal="left" vertical="center"/>
    </xf>
    <xf numFmtId="0" fontId="0" fillId="6" borderId="8" xfId="0" applyFont="1" applyFill="1" applyBorder="1" applyAlignment="1">
      <alignment horizontal="center" vertical="center" wrapText="1"/>
    </xf>
    <xf numFmtId="0" fontId="0" fillId="6" borderId="2" xfId="0" applyFont="1" applyFill="1" applyBorder="1" applyAlignment="1">
      <alignment horizontal="center" vertical="center" wrapText="1"/>
    </xf>
    <xf numFmtId="0" fontId="6" fillId="0" borderId="0" xfId="0" applyFont="1"/>
    <xf numFmtId="0" fontId="0" fillId="8" borderId="0" xfId="0" applyFill="1" applyAlignment="1">
      <alignment horizontal="center"/>
    </xf>
    <xf numFmtId="0" fontId="18" fillId="8" borderId="0" xfId="0" applyFont="1" applyFill="1" applyAlignment="1">
      <alignment horizontal="left"/>
    </xf>
    <xf numFmtId="0" fontId="6" fillId="8" borderId="0" xfId="0" applyFont="1" applyFill="1" applyAlignment="1">
      <alignment horizontal="center"/>
    </xf>
    <xf numFmtId="0" fontId="6" fillId="8" borderId="0" xfId="0" applyFont="1" applyFill="1"/>
    <xf numFmtId="0" fontId="47" fillId="8" borderId="2" xfId="20" applyFont="1" applyFill="1" applyBorder="1"/>
    <xf numFmtId="14" fontId="6" fillId="8" borderId="2" xfId="20" applyNumberFormat="1" applyFont="1" applyFill="1" applyBorder="1" applyAlignment="1">
      <alignment horizontal="left"/>
    </xf>
    <xf numFmtId="0" fontId="6" fillId="8" borderId="2" xfId="20" applyFont="1" applyFill="1" applyBorder="1"/>
    <xf numFmtId="172" fontId="0" fillId="5" borderId="2" xfId="0" applyNumberFormat="1" applyFill="1" applyBorder="1" applyAlignment="1">
      <alignment horizontal="center"/>
    </xf>
    <xf numFmtId="0" fontId="48" fillId="8" borderId="2" xfId="2" applyFont="1" applyFill="1" applyBorder="1" applyAlignment="1">
      <alignment horizontal="center" vertical="center" wrapText="1"/>
    </xf>
    <xf numFmtId="164" fontId="49" fillId="7" borderId="2" xfId="2" applyNumberFormat="1" applyFont="1" applyFill="1" applyBorder="1" applyAlignment="1">
      <alignment horizontal="center" vertical="center" wrapText="1"/>
    </xf>
    <xf numFmtId="164" fontId="48" fillId="7" borderId="2" xfId="2" applyNumberFormat="1" applyFont="1" applyFill="1" applyBorder="1" applyAlignment="1">
      <alignment horizontal="center" vertical="center" wrapText="1"/>
    </xf>
    <xf numFmtId="0" fontId="6" fillId="8" borderId="2" xfId="20" applyFont="1" applyFill="1" applyBorder="1" applyAlignment="1">
      <alignment vertical="center"/>
    </xf>
    <xf numFmtId="14" fontId="6" fillId="8" borderId="2" xfId="20" applyNumberFormat="1" applyFont="1" applyFill="1" applyBorder="1" applyAlignment="1">
      <alignment horizontal="left" vertical="center"/>
    </xf>
    <xf numFmtId="0" fontId="6" fillId="8" borderId="2" xfId="20" applyFont="1" applyFill="1" applyBorder="1" applyAlignment="1">
      <alignment horizontal="left" vertical="center"/>
    </xf>
    <xf numFmtId="0" fontId="6" fillId="8" borderId="2" xfId="20" quotePrefix="1" applyFont="1" applyFill="1" applyBorder="1" applyAlignment="1">
      <alignment vertical="center" wrapText="1"/>
    </xf>
    <xf numFmtId="0" fontId="0" fillId="0" borderId="0" xfId="0" applyAlignment="1"/>
    <xf numFmtId="0" fontId="0" fillId="8" borderId="0" xfId="0" applyFill="1" applyAlignment="1"/>
    <xf numFmtId="164" fontId="43" fillId="8" borderId="0" xfId="0" applyNumberFormat="1" applyFont="1" applyFill="1" applyBorder="1" applyAlignment="1">
      <alignment horizontal="center" vertical="center"/>
    </xf>
    <xf numFmtId="173" fontId="0" fillId="5" borderId="2" xfId="0" applyNumberFormat="1" applyFill="1" applyBorder="1" applyAlignment="1">
      <alignment horizontal="center"/>
    </xf>
    <xf numFmtId="172" fontId="43" fillId="8" borderId="0" xfId="0" applyNumberFormat="1" applyFont="1" applyFill="1" applyBorder="1" applyAlignment="1">
      <alignment horizontal="center" vertical="center"/>
    </xf>
    <xf numFmtId="172" fontId="0" fillId="5" borderId="2" xfId="21" applyNumberFormat="1" applyFont="1" applyFill="1" applyBorder="1" applyAlignment="1">
      <alignment horizontal="center"/>
    </xf>
    <xf numFmtId="0" fontId="43" fillId="8" borderId="0" xfId="0" applyFont="1" applyFill="1" applyBorder="1" applyAlignment="1">
      <alignment horizontal="right" vertical="center"/>
    </xf>
    <xf numFmtId="2" fontId="12" fillId="8" borderId="0" xfId="0" applyNumberFormat="1" applyFont="1" applyFill="1" applyBorder="1"/>
    <xf numFmtId="0" fontId="12" fillId="8" borderId="0" xfId="12" applyFont="1" applyFill="1" applyBorder="1" applyAlignment="1">
      <alignment horizontal="center" vertical="center" wrapText="1"/>
    </xf>
    <xf numFmtId="0" fontId="12" fillId="4" borderId="0" xfId="0" applyFont="1" applyFill="1" applyAlignment="1">
      <alignment vertical="top" wrapText="1"/>
    </xf>
    <xf numFmtId="0" fontId="18" fillId="4" borderId="0" xfId="14" applyFont="1" applyFill="1" applyAlignment="1">
      <alignment horizontal="left"/>
    </xf>
    <xf numFmtId="0" fontId="1" fillId="8" borderId="0" xfId="14" applyFont="1" applyFill="1"/>
    <xf numFmtId="0" fontId="29" fillId="5" borderId="10" xfId="18" applyFill="1" applyBorder="1" applyAlignment="1">
      <alignment wrapText="1"/>
    </xf>
    <xf numFmtId="0" fontId="29" fillId="5" borderId="11" xfId="18" applyFill="1" applyBorder="1" applyAlignment="1">
      <alignment wrapText="1"/>
    </xf>
    <xf numFmtId="0" fontId="29" fillId="5" borderId="9" xfId="18" applyFill="1" applyBorder="1" applyAlignment="1">
      <alignment wrapText="1"/>
    </xf>
    <xf numFmtId="0" fontId="29" fillId="5" borderId="17" xfId="18" applyFill="1" applyBorder="1" applyAlignment="1">
      <alignment wrapText="1"/>
    </xf>
    <xf numFmtId="168" fontId="29" fillId="5" borderId="17" xfId="18" applyNumberFormat="1" applyFill="1" applyBorder="1" applyAlignment="1">
      <alignment wrapText="1"/>
    </xf>
    <xf numFmtId="0" fontId="14" fillId="5" borderId="9" xfId="11" applyFill="1" applyBorder="1"/>
    <xf numFmtId="0" fontId="14" fillId="5" borderId="17" xfId="11" applyFill="1" applyBorder="1"/>
    <xf numFmtId="0" fontId="14" fillId="5" borderId="12" xfId="11" applyFill="1" applyBorder="1"/>
    <xf numFmtId="0" fontId="14" fillId="5" borderId="13" xfId="11" applyFill="1" applyBorder="1"/>
    <xf numFmtId="0" fontId="6" fillId="8" borderId="2" xfId="0" applyFont="1" applyFill="1" applyBorder="1"/>
    <xf numFmtId="0" fontId="6" fillId="8" borderId="2" xfId="20" quotePrefix="1" applyFont="1" applyFill="1" applyBorder="1" applyAlignment="1">
      <alignment wrapText="1"/>
    </xf>
    <xf numFmtId="0" fontId="6" fillId="8" borderId="2" xfId="0" quotePrefix="1" applyFont="1" applyFill="1" applyBorder="1"/>
    <xf numFmtId="0" fontId="14" fillId="5" borderId="0" xfId="11" applyFill="1" applyBorder="1"/>
    <xf numFmtId="0" fontId="3" fillId="7" borderId="10" xfId="12" applyFont="1" applyFill="1" applyBorder="1" applyAlignment="1">
      <alignment horizontal="left" vertical="center" wrapText="1"/>
    </xf>
    <xf numFmtId="0" fontId="3" fillId="7" borderId="15" xfId="12" applyFont="1" applyFill="1" applyBorder="1" applyAlignment="1">
      <alignment horizontal="left" vertical="center" wrapText="1"/>
    </xf>
    <xf numFmtId="0" fontId="3" fillId="7" borderId="11" xfId="12" applyFont="1" applyFill="1" applyBorder="1" applyAlignment="1">
      <alignment horizontal="left" vertical="center" wrapText="1"/>
    </xf>
    <xf numFmtId="0" fontId="3" fillId="7" borderId="9" xfId="12" applyFont="1" applyFill="1" applyBorder="1" applyAlignment="1">
      <alignment horizontal="left" vertical="center" wrapText="1"/>
    </xf>
    <xf numFmtId="0" fontId="3" fillId="7" borderId="0" xfId="12" applyFont="1" applyFill="1" applyBorder="1" applyAlignment="1">
      <alignment horizontal="left" vertical="center" wrapText="1"/>
    </xf>
    <xf numFmtId="0" fontId="3" fillId="7" borderId="17" xfId="12" applyFont="1" applyFill="1" applyBorder="1" applyAlignment="1">
      <alignment horizontal="left" vertical="center" wrapText="1"/>
    </xf>
    <xf numFmtId="0" fontId="3" fillId="7" borderId="12" xfId="12" applyFont="1" applyFill="1" applyBorder="1" applyAlignment="1">
      <alignment horizontal="left" vertical="center" wrapText="1"/>
    </xf>
    <xf numFmtId="0" fontId="3" fillId="7" borderId="16" xfId="12" applyFont="1" applyFill="1" applyBorder="1" applyAlignment="1">
      <alignment horizontal="left" vertical="center" wrapText="1"/>
    </xf>
    <xf numFmtId="0" fontId="3" fillId="7" borderId="13" xfId="12" applyFont="1" applyFill="1" applyBorder="1" applyAlignment="1">
      <alignment horizontal="left" vertical="center" wrapText="1"/>
    </xf>
    <xf numFmtId="0" fontId="0" fillId="8" borderId="0" xfId="12" applyFont="1" applyFill="1" applyAlignment="1">
      <alignment horizontal="left" wrapText="1"/>
    </xf>
    <xf numFmtId="0" fontId="1" fillId="8" borderId="0" xfId="12" applyFont="1" applyFill="1" applyAlignment="1">
      <alignment horizontal="left" wrapText="1"/>
    </xf>
    <xf numFmtId="0" fontId="0" fillId="0" borderId="0" xfId="12" applyFont="1" applyAlignment="1">
      <alignment horizontal="left" wrapText="1"/>
    </xf>
    <xf numFmtId="0" fontId="1" fillId="0" borderId="0" xfId="12" applyFont="1" applyAlignment="1">
      <alignment horizontal="left" wrapText="1"/>
    </xf>
    <xf numFmtId="0" fontId="0" fillId="8" borderId="0" xfId="0" applyFont="1" applyFill="1" applyAlignment="1">
      <alignment horizontal="left" wrapText="1"/>
    </xf>
    <xf numFmtId="0" fontId="1" fillId="8" borderId="0" xfId="0" applyFont="1" applyFill="1" applyAlignment="1">
      <alignment horizontal="left" wrapText="1"/>
    </xf>
    <xf numFmtId="0" fontId="3" fillId="20" borderId="6" xfId="12" applyFont="1" applyFill="1" applyBorder="1" applyAlignment="1">
      <alignment horizontal="left" wrapText="1"/>
    </xf>
    <xf numFmtId="0" fontId="3" fillId="20" borderId="7" xfId="12" applyFont="1" applyFill="1" applyBorder="1" applyAlignment="1">
      <alignment horizontal="left"/>
    </xf>
    <xf numFmtId="0" fontId="3" fillId="20" borderId="8" xfId="12" applyFont="1" applyFill="1" applyBorder="1" applyAlignment="1">
      <alignment horizontal="left"/>
    </xf>
    <xf numFmtId="0" fontId="3" fillId="8" borderId="0" xfId="12" applyFont="1" applyFill="1" applyAlignment="1">
      <alignment horizontal="left" wrapText="1"/>
    </xf>
    <xf numFmtId="0" fontId="1" fillId="0" borderId="0" xfId="12" applyFont="1" applyAlignment="1">
      <alignment horizontal="center"/>
    </xf>
    <xf numFmtId="0" fontId="17" fillId="16" borderId="3" xfId="12" applyFont="1" applyFill="1" applyBorder="1" applyAlignment="1">
      <alignment horizontal="left" wrapText="1"/>
    </xf>
    <xf numFmtId="0" fontId="17" fillId="16" borderId="4" xfId="12" applyFont="1" applyFill="1" applyBorder="1" applyAlignment="1">
      <alignment horizontal="left" wrapText="1"/>
    </xf>
    <xf numFmtId="0" fontId="17" fillId="16" borderId="5" xfId="12" applyFont="1" applyFill="1" applyBorder="1" applyAlignment="1">
      <alignment horizontal="left" wrapText="1"/>
    </xf>
    <xf numFmtId="0" fontId="0" fillId="0" borderId="6" xfId="12" applyFont="1" applyBorder="1" applyAlignment="1">
      <alignment horizontal="left" vertical="center" wrapText="1"/>
    </xf>
    <xf numFmtId="0" fontId="1" fillId="0" borderId="7" xfId="12" applyFont="1" applyBorder="1" applyAlignment="1">
      <alignment horizontal="left" vertical="center" wrapText="1"/>
    </xf>
    <xf numFmtId="0" fontId="1" fillId="0" borderId="8" xfId="12" applyFont="1" applyBorder="1" applyAlignment="1">
      <alignment horizontal="left" vertical="center" wrapText="1"/>
    </xf>
    <xf numFmtId="0" fontId="3" fillId="19" borderId="6" xfId="12" applyFont="1" applyFill="1" applyBorder="1" applyAlignment="1">
      <alignment horizontal="center" vertical="center" wrapText="1"/>
    </xf>
    <xf numFmtId="0" fontId="3" fillId="19" borderId="7" xfId="12" applyFont="1" applyFill="1" applyBorder="1" applyAlignment="1">
      <alignment horizontal="center" vertical="center" wrapText="1"/>
    </xf>
    <xf numFmtId="0" fontId="3" fillId="19" borderId="8" xfId="12" applyFont="1" applyFill="1" applyBorder="1" applyAlignment="1">
      <alignment horizontal="center" vertical="center" wrapText="1"/>
    </xf>
    <xf numFmtId="0" fontId="12" fillId="4" borderId="0" xfId="12" applyFont="1" applyFill="1" applyAlignment="1">
      <alignment horizontal="left" wrapText="1"/>
    </xf>
    <xf numFmtId="0" fontId="48" fillId="8" borderId="2" xfId="2" applyFont="1" applyFill="1" applyBorder="1" applyAlignment="1">
      <alignment horizontal="center" vertical="center" wrapText="1"/>
    </xf>
    <xf numFmtId="0" fontId="3" fillId="8" borderId="2" xfId="2" applyFont="1" applyFill="1" applyBorder="1" applyAlignment="1">
      <alignment vertical="center" wrapText="1"/>
    </xf>
    <xf numFmtId="0" fontId="42" fillId="8" borderId="2" xfId="2" applyFont="1" applyFill="1" applyBorder="1" applyAlignment="1">
      <alignment horizontal="center" vertical="center" wrapText="1"/>
    </xf>
    <xf numFmtId="0" fontId="3" fillId="8" borderId="2" xfId="2" applyFont="1" applyFill="1" applyBorder="1" applyAlignment="1">
      <alignment horizontal="center" vertical="center" wrapText="1"/>
    </xf>
    <xf numFmtId="0" fontId="22" fillId="17" borderId="47" xfId="0" applyFont="1" applyFill="1" applyBorder="1" applyAlignment="1">
      <alignment horizontal="left" vertical="center"/>
    </xf>
    <xf numFmtId="0" fontId="22" fillId="17" borderId="48" xfId="0" applyFont="1" applyFill="1" applyBorder="1" applyAlignment="1">
      <alignment horizontal="left" vertical="center"/>
    </xf>
    <xf numFmtId="0" fontId="22" fillId="17" borderId="49" xfId="0" applyFont="1" applyFill="1" applyBorder="1" applyAlignment="1">
      <alignment horizontal="left" vertical="center"/>
    </xf>
    <xf numFmtId="0" fontId="20" fillId="8" borderId="43" xfId="0" applyFont="1" applyFill="1" applyBorder="1" applyAlignment="1">
      <alignment horizontal="left" wrapText="1"/>
    </xf>
    <xf numFmtId="0" fontId="20" fillId="8" borderId="38" xfId="0" applyFont="1" applyFill="1" applyBorder="1" applyAlignment="1">
      <alignment horizontal="left" wrapText="1"/>
    </xf>
    <xf numFmtId="0" fontId="20" fillId="8" borderId="37" xfId="0" applyFont="1" applyFill="1" applyBorder="1" applyAlignment="1">
      <alignment horizontal="left" wrapText="1"/>
    </xf>
    <xf numFmtId="0" fontId="12" fillId="8" borderId="42" xfId="0" applyFont="1" applyFill="1" applyBorder="1" applyAlignment="1">
      <alignment horizontal="left" wrapText="1"/>
    </xf>
    <xf numFmtId="0" fontId="12" fillId="8" borderId="4" xfId="0" applyFont="1" applyFill="1" applyBorder="1" applyAlignment="1">
      <alignment horizontal="left" wrapText="1"/>
    </xf>
    <xf numFmtId="0" fontId="12" fillId="8" borderId="5" xfId="0" applyFont="1" applyFill="1" applyBorder="1" applyAlignment="1">
      <alignment horizontal="left" wrapText="1"/>
    </xf>
    <xf numFmtId="0" fontId="20" fillId="8" borderId="42" xfId="0" applyFont="1" applyFill="1" applyBorder="1" applyAlignment="1">
      <alignment horizontal="left" wrapText="1"/>
    </xf>
    <xf numFmtId="0" fontId="20" fillId="8" borderId="4" xfId="0" applyFont="1" applyFill="1" applyBorder="1" applyAlignment="1">
      <alignment horizontal="left" wrapText="1"/>
    </xf>
    <xf numFmtId="0" fontId="20" fillId="8" borderId="5" xfId="0" applyFont="1" applyFill="1" applyBorder="1" applyAlignment="1">
      <alignment horizontal="left" wrapText="1"/>
    </xf>
    <xf numFmtId="0" fontId="12" fillId="8" borderId="41" xfId="0" applyFont="1" applyFill="1" applyBorder="1" applyAlignment="1">
      <alignment horizontal="left" vertical="top" wrapText="1"/>
    </xf>
    <xf numFmtId="0" fontId="12" fillId="8" borderId="39" xfId="0" applyFont="1" applyFill="1" applyBorder="1" applyAlignment="1">
      <alignment horizontal="left" vertical="top" wrapText="1"/>
    </xf>
    <xf numFmtId="0" fontId="12" fillId="8" borderId="36" xfId="0" applyFont="1" applyFill="1" applyBorder="1" applyAlignment="1">
      <alignment horizontal="left" vertical="top" wrapText="1"/>
    </xf>
    <xf numFmtId="0" fontId="12" fillId="8" borderId="28" xfId="0" applyFont="1" applyFill="1" applyBorder="1" applyAlignment="1">
      <alignment horizontal="left" vertical="top" wrapText="1"/>
    </xf>
    <xf numFmtId="0" fontId="12" fillId="8" borderId="30" xfId="0" applyFont="1" applyFill="1" applyBorder="1" applyAlignment="1">
      <alignment horizontal="left" vertical="top" wrapText="1"/>
    </xf>
    <xf numFmtId="0" fontId="12" fillId="8" borderId="29" xfId="0" applyFont="1" applyFill="1" applyBorder="1" applyAlignment="1">
      <alignment horizontal="left" vertical="top" wrapText="1"/>
    </xf>
    <xf numFmtId="0" fontId="12" fillId="6" borderId="26" xfId="0" applyFont="1" applyFill="1" applyBorder="1" applyAlignment="1">
      <alignment horizontal="center" vertical="center"/>
    </xf>
    <xf numFmtId="0" fontId="12" fillId="6" borderId="32" xfId="0" applyFont="1" applyFill="1" applyBorder="1" applyAlignment="1">
      <alignment horizontal="center" vertical="center"/>
    </xf>
    <xf numFmtId="0" fontId="12" fillId="8" borderId="2" xfId="0" applyFont="1" applyFill="1" applyBorder="1" applyAlignment="1">
      <alignment horizontal="left" wrapText="1"/>
    </xf>
    <xf numFmtId="0" fontId="12" fillId="8" borderId="8" xfId="0" applyFont="1" applyFill="1" applyBorder="1" applyAlignment="1">
      <alignment horizontal="left" wrapText="1"/>
    </xf>
    <xf numFmtId="0" fontId="12" fillId="8" borderId="23" xfId="0" applyFont="1" applyFill="1" applyBorder="1" applyAlignment="1">
      <alignment horizontal="left" vertical="top" wrapText="1"/>
    </xf>
    <xf numFmtId="0" fontId="12" fillId="8" borderId="24" xfId="0" applyFont="1" applyFill="1" applyBorder="1" applyAlignment="1">
      <alignment horizontal="left" vertical="top" wrapText="1"/>
    </xf>
    <xf numFmtId="0" fontId="12" fillId="6" borderId="6" xfId="0" applyFont="1" applyFill="1" applyBorder="1" applyAlignment="1">
      <alignment horizontal="center" vertical="center"/>
    </xf>
    <xf numFmtId="0" fontId="12" fillId="6" borderId="31" xfId="0" applyFont="1" applyFill="1" applyBorder="1" applyAlignment="1">
      <alignment horizontal="center" vertical="center"/>
    </xf>
    <xf numFmtId="0" fontId="12" fillId="6" borderId="3" xfId="0" applyFont="1" applyFill="1" applyBorder="1" applyAlignment="1">
      <alignment horizontal="center"/>
    </xf>
    <xf numFmtId="0" fontId="12" fillId="6" borderId="5" xfId="0" applyFont="1" applyFill="1" applyBorder="1" applyAlignment="1">
      <alignment horizontal="center"/>
    </xf>
    <xf numFmtId="0" fontId="12" fillId="6" borderId="45" xfId="0" applyFont="1" applyFill="1" applyBorder="1" applyAlignment="1">
      <alignment horizontal="center"/>
    </xf>
    <xf numFmtId="0" fontId="12" fillId="6" borderId="39" xfId="0" applyFont="1" applyFill="1" applyBorder="1" applyAlignment="1">
      <alignment horizontal="center"/>
    </xf>
    <xf numFmtId="0" fontId="12" fillId="6" borderId="46" xfId="0" applyFont="1" applyFill="1" applyBorder="1" applyAlignment="1">
      <alignment horizontal="center"/>
    </xf>
    <xf numFmtId="0" fontId="22" fillId="17" borderId="33" xfId="0" applyFont="1" applyFill="1" applyBorder="1" applyAlignment="1">
      <alignment horizontal="left" vertical="center"/>
    </xf>
    <xf numFmtId="0" fontId="22" fillId="17" borderId="34" xfId="0" applyFont="1" applyFill="1" applyBorder="1" applyAlignment="1">
      <alignment horizontal="left" vertical="center"/>
    </xf>
    <xf numFmtId="0" fontId="22" fillId="17" borderId="35" xfId="0" applyFont="1" applyFill="1" applyBorder="1" applyAlignment="1">
      <alignment horizontal="left" vertical="center"/>
    </xf>
    <xf numFmtId="0" fontId="21" fillId="12" borderId="2" xfId="0" applyFont="1" applyFill="1" applyBorder="1" applyAlignment="1">
      <alignment horizontal="left"/>
    </xf>
    <xf numFmtId="0" fontId="21" fillId="0" borderId="2" xfId="0" applyFont="1" applyBorder="1" applyAlignment="1">
      <alignment horizontal="left"/>
    </xf>
    <xf numFmtId="0" fontId="12" fillId="6" borderId="18" xfId="0" applyFont="1" applyFill="1" applyBorder="1" applyAlignment="1">
      <alignment horizontal="left" vertical="center"/>
    </xf>
    <xf numFmtId="0" fontId="12" fillId="6" borderId="19" xfId="0" applyFont="1" applyFill="1" applyBorder="1" applyAlignment="1">
      <alignment horizontal="left" vertical="center"/>
    </xf>
    <xf numFmtId="0" fontId="12" fillId="6" borderId="21" xfId="0" applyFont="1" applyFill="1" applyBorder="1" applyAlignment="1">
      <alignment horizontal="left" vertical="center"/>
    </xf>
    <xf numFmtId="0" fontId="12" fillId="6" borderId="2" xfId="0" applyFont="1" applyFill="1" applyBorder="1" applyAlignment="1">
      <alignment horizontal="left" vertical="center"/>
    </xf>
    <xf numFmtId="0" fontId="12" fillId="6" borderId="23" xfId="0" applyFont="1" applyFill="1" applyBorder="1" applyAlignment="1">
      <alignment horizontal="left" vertical="center"/>
    </xf>
    <xf numFmtId="0" fontId="12" fillId="6" borderId="24" xfId="0" applyFont="1" applyFill="1" applyBorder="1" applyAlignment="1">
      <alignment horizontal="left" vertical="center"/>
    </xf>
    <xf numFmtId="0" fontId="12" fillId="6" borderId="36" xfId="0" applyFont="1" applyFill="1" applyBorder="1" applyAlignment="1">
      <alignment horizontal="center"/>
    </xf>
    <xf numFmtId="0" fontId="12" fillId="8" borderId="2" xfId="0" applyFont="1" applyFill="1" applyBorder="1" applyAlignment="1">
      <alignment horizontal="left"/>
    </xf>
    <xf numFmtId="0" fontId="21" fillId="12" borderId="2" xfId="12" applyFont="1" applyFill="1" applyBorder="1" applyAlignment="1">
      <alignment vertical="center" wrapText="1"/>
    </xf>
    <xf numFmtId="0" fontId="23" fillId="6" borderId="10" xfId="12" applyFont="1" applyFill="1" applyBorder="1" applyAlignment="1">
      <alignment horizontal="left"/>
    </xf>
    <xf numFmtId="0" fontId="24" fillId="6" borderId="15" xfId="12" applyFont="1" applyFill="1" applyBorder="1" applyAlignment="1">
      <alignment horizontal="left"/>
    </xf>
    <xf numFmtId="0" fontId="24" fillId="6" borderId="11" xfId="12" applyFont="1" applyFill="1" applyBorder="1" applyAlignment="1">
      <alignment horizontal="left"/>
    </xf>
    <xf numFmtId="0" fontId="23" fillId="6" borderId="15" xfId="12" applyFont="1" applyFill="1" applyBorder="1" applyAlignment="1">
      <alignment horizontal="left"/>
    </xf>
    <xf numFmtId="0" fontId="23" fillId="6" borderId="11" xfId="12" applyFont="1" applyFill="1" applyBorder="1" applyAlignment="1">
      <alignment horizontal="left"/>
    </xf>
    <xf numFmtId="0" fontId="25" fillId="6" borderId="12" xfId="12" applyFont="1" applyFill="1" applyBorder="1" applyAlignment="1">
      <alignment horizontal="left" vertical="top" wrapText="1"/>
    </xf>
    <xf numFmtId="0" fontId="25" fillId="6" borderId="16" xfId="12" applyFont="1" applyFill="1" applyBorder="1" applyAlignment="1">
      <alignment horizontal="left" vertical="top" wrapText="1"/>
    </xf>
    <xf numFmtId="0" fontId="25" fillId="6" borderId="13" xfId="12" applyFont="1" applyFill="1" applyBorder="1" applyAlignment="1">
      <alignment horizontal="left" vertical="top" wrapText="1"/>
    </xf>
    <xf numFmtId="0" fontId="21" fillId="6" borderId="3" xfId="16" applyFont="1" applyFill="1" applyBorder="1" applyAlignment="1">
      <alignment horizontal="left" vertical="center"/>
    </xf>
    <xf numFmtId="0" fontId="12" fillId="6" borderId="6" xfId="12" applyFont="1" applyFill="1" applyBorder="1" applyAlignment="1">
      <alignment horizontal="center"/>
    </xf>
    <xf numFmtId="0" fontId="12" fillId="6" borderId="7" xfId="12" applyFont="1" applyFill="1" applyBorder="1" applyAlignment="1">
      <alignment horizontal="center"/>
    </xf>
    <xf numFmtId="0" fontId="23" fillId="6" borderId="10" xfId="0" applyFont="1" applyFill="1" applyBorder="1" applyAlignment="1">
      <alignment horizontal="left"/>
    </xf>
    <xf numFmtId="0" fontId="23" fillId="6" borderId="15" xfId="0" applyFont="1" applyFill="1" applyBorder="1" applyAlignment="1">
      <alignment horizontal="left"/>
    </xf>
    <xf numFmtId="0" fontId="23" fillId="6" borderId="11" xfId="0" applyFont="1" applyFill="1" applyBorder="1" applyAlignment="1">
      <alignment horizontal="left"/>
    </xf>
    <xf numFmtId="0" fontId="25" fillId="6" borderId="12" xfId="0" applyFont="1" applyFill="1" applyBorder="1" applyAlignment="1">
      <alignment horizontal="left" vertical="top" wrapText="1"/>
    </xf>
    <xf numFmtId="0" fontId="25" fillId="6" borderId="16" xfId="0" applyFont="1" applyFill="1" applyBorder="1" applyAlignment="1">
      <alignment horizontal="left" vertical="top" wrapText="1"/>
    </xf>
    <xf numFmtId="0" fontId="25" fillId="6" borderId="13" xfId="0" applyFont="1" applyFill="1" applyBorder="1" applyAlignment="1">
      <alignment horizontal="left" vertical="top" wrapText="1"/>
    </xf>
    <xf numFmtId="0" fontId="12" fillId="0" borderId="2" xfId="0" applyFont="1" applyFill="1" applyBorder="1" applyAlignment="1">
      <alignment horizontal="left" vertical="center" wrapText="1"/>
    </xf>
    <xf numFmtId="0" fontId="12" fillId="0" borderId="6" xfId="0" applyFont="1" applyFill="1" applyBorder="1" applyAlignment="1">
      <alignment horizontal="left" vertical="center" wrapText="1"/>
    </xf>
    <xf numFmtId="0" fontId="12" fillId="0" borderId="7"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12" fillId="0" borderId="2" xfId="0" applyFont="1" applyFill="1" applyBorder="1" applyAlignment="1">
      <alignment horizontal="center" vertical="center"/>
    </xf>
    <xf numFmtId="0" fontId="18" fillId="4" borderId="0" xfId="0" applyFont="1" applyFill="1" applyAlignment="1">
      <alignment horizontal="left"/>
    </xf>
    <xf numFmtId="0" fontId="12" fillId="6" borderId="3" xfId="0" applyFont="1" applyFill="1" applyBorder="1" applyAlignment="1">
      <alignment horizontal="left" vertical="center"/>
    </xf>
    <xf numFmtId="0" fontId="12" fillId="6" borderId="4" xfId="0" applyFont="1" applyFill="1" applyBorder="1" applyAlignment="1">
      <alignment horizontal="left" vertical="center"/>
    </xf>
    <xf numFmtId="0" fontId="12" fillId="6" borderId="5" xfId="0" applyFont="1" applyFill="1" applyBorder="1" applyAlignment="1">
      <alignment horizontal="left" vertical="center"/>
    </xf>
    <xf numFmtId="0" fontId="12" fillId="6" borderId="2" xfId="0" applyFont="1" applyFill="1" applyBorder="1" applyAlignment="1">
      <alignment horizontal="left" vertical="center" wrapText="1"/>
    </xf>
    <xf numFmtId="0" fontId="12" fillId="6" borderId="2" xfId="0" applyFont="1" applyFill="1" applyBorder="1" applyAlignment="1">
      <alignment horizontal="center" vertical="center" wrapText="1"/>
    </xf>
    <xf numFmtId="0" fontId="21" fillId="6" borderId="2" xfId="15" applyFont="1" applyFill="1" applyBorder="1" applyAlignment="1">
      <alignment horizontal="left" vertical="center" wrapText="1"/>
    </xf>
    <xf numFmtId="0" fontId="12" fillId="6" borderId="6" xfId="0" applyFont="1" applyFill="1" applyBorder="1" applyAlignment="1">
      <alignment horizontal="left" vertical="center" wrapText="1"/>
    </xf>
    <xf numFmtId="0" fontId="12" fillId="6" borderId="7" xfId="0" applyFont="1" applyFill="1" applyBorder="1" applyAlignment="1">
      <alignment horizontal="left" vertical="center" wrapText="1"/>
    </xf>
    <xf numFmtId="0" fontId="12" fillId="6" borderId="8" xfId="0" applyFont="1" applyFill="1" applyBorder="1" applyAlignment="1">
      <alignment horizontal="left" vertical="center" wrapText="1"/>
    </xf>
    <xf numFmtId="0" fontId="12" fillId="6" borderId="2" xfId="0" applyFont="1" applyFill="1" applyBorder="1" applyAlignment="1">
      <alignment horizontal="center" vertical="center"/>
    </xf>
    <xf numFmtId="0" fontId="12" fillId="0" borderId="2" xfId="0" applyFont="1" applyBorder="1" applyAlignment="1">
      <alignment horizontal="left" vertical="center"/>
    </xf>
    <xf numFmtId="0" fontId="12" fillId="0" borderId="2" xfId="0" applyFont="1" applyBorder="1" applyAlignment="1">
      <alignment horizontal="left" vertical="center" wrapText="1"/>
    </xf>
    <xf numFmtId="166" fontId="26" fillId="0" borderId="6" xfId="13" applyNumberFormat="1" applyFont="1" applyFill="1" applyBorder="1" applyAlignment="1">
      <alignment horizontal="left" vertical="center" wrapText="1"/>
    </xf>
    <xf numFmtId="166" fontId="26" fillId="0" borderId="7" xfId="13" applyNumberFormat="1" applyFont="1" applyFill="1" applyBorder="1" applyAlignment="1">
      <alignment horizontal="left" vertical="center" wrapText="1"/>
    </xf>
    <xf numFmtId="166" fontId="26" fillId="0" borderId="8" xfId="13" applyNumberFormat="1" applyFont="1" applyFill="1" applyBorder="1" applyAlignment="1">
      <alignment horizontal="left" vertical="center" wrapText="1"/>
    </xf>
    <xf numFmtId="0" fontId="12" fillId="0" borderId="2" xfId="0" applyFont="1" applyBorder="1" applyAlignment="1">
      <alignment horizontal="center"/>
    </xf>
    <xf numFmtId="0" fontId="12" fillId="0" borderId="2" xfId="0" applyFont="1" applyBorder="1" applyAlignment="1">
      <alignment horizontal="left"/>
    </xf>
    <xf numFmtId="0" fontId="12" fillId="4" borderId="0" xfId="0" applyFont="1" applyFill="1" applyAlignment="1">
      <alignment horizontal="left" vertical="top" wrapText="1"/>
    </xf>
    <xf numFmtId="0" fontId="24" fillId="6" borderId="15" xfId="0" applyFont="1" applyFill="1" applyBorder="1" applyAlignment="1">
      <alignment horizontal="left"/>
    </xf>
    <xf numFmtId="0" fontId="24" fillId="6" borderId="11" xfId="0" applyFont="1" applyFill="1" applyBorder="1" applyAlignment="1">
      <alignment horizontal="left"/>
    </xf>
    <xf numFmtId="0" fontId="1" fillId="6" borderId="3" xfId="14" applyFont="1" applyFill="1" applyBorder="1" applyAlignment="1">
      <alignment horizontal="left" vertical="center"/>
    </xf>
    <xf numFmtId="0" fontId="1" fillId="6" borderId="5" xfId="14" applyFont="1" applyFill="1" applyBorder="1" applyAlignment="1">
      <alignment horizontal="left" vertical="center"/>
    </xf>
    <xf numFmtId="0" fontId="0" fillId="0" borderId="2" xfId="14" applyFont="1" applyFill="1" applyBorder="1" applyAlignment="1">
      <alignment horizontal="left" vertical="center" wrapText="1"/>
    </xf>
    <xf numFmtId="0" fontId="1" fillId="0" borderId="2" xfId="14" applyFill="1" applyBorder="1" applyAlignment="1">
      <alignment horizontal="left" vertical="center" wrapText="1"/>
    </xf>
    <xf numFmtId="0" fontId="1" fillId="0" borderId="2" xfId="14" applyFill="1" applyBorder="1" applyAlignment="1">
      <alignment horizontal="left" vertical="center"/>
    </xf>
    <xf numFmtId="0" fontId="1" fillId="0" borderId="2" xfId="14" applyFill="1" applyBorder="1" applyAlignment="1">
      <alignment horizontal="center" vertical="center"/>
    </xf>
    <xf numFmtId="0" fontId="0" fillId="0" borderId="6" xfId="14" applyFont="1" applyFill="1" applyBorder="1" applyAlignment="1">
      <alignment horizontal="left" vertical="center" wrapText="1"/>
    </xf>
    <xf numFmtId="0" fontId="1" fillId="0" borderId="7" xfId="14" applyFill="1" applyBorder="1" applyAlignment="1">
      <alignment horizontal="left" vertical="center" wrapText="1"/>
    </xf>
    <xf numFmtId="0" fontId="1" fillId="0" borderId="8" xfId="14" applyFill="1" applyBorder="1" applyAlignment="1">
      <alignment horizontal="left" vertical="center" wrapText="1"/>
    </xf>
    <xf numFmtId="0" fontId="12" fillId="0" borderId="2" xfId="14" applyFont="1" applyFill="1" applyBorder="1" applyAlignment="1">
      <alignment horizontal="center" vertical="center"/>
    </xf>
    <xf numFmtId="0" fontId="0" fillId="4" borderId="0" xfId="14" applyFont="1" applyFill="1" applyAlignment="1">
      <alignment horizontal="left" vertical="top" wrapText="1"/>
    </xf>
    <xf numFmtId="0" fontId="1" fillId="6" borderId="2" xfId="14" applyFont="1" applyFill="1" applyBorder="1" applyAlignment="1">
      <alignment horizontal="left" vertical="center" wrapText="1"/>
    </xf>
    <xf numFmtId="0" fontId="5" fillId="6" borderId="2" xfId="15" applyFont="1" applyFill="1" applyBorder="1" applyAlignment="1">
      <alignment horizontal="left" vertical="center" wrapText="1"/>
    </xf>
    <xf numFmtId="0" fontId="1" fillId="6" borderId="2" xfId="14" applyFont="1" applyFill="1" applyBorder="1" applyAlignment="1">
      <alignment horizontal="left" vertical="center"/>
    </xf>
    <xf numFmtId="0" fontId="1" fillId="6" borderId="2" xfId="14" applyFont="1" applyFill="1" applyBorder="1" applyAlignment="1">
      <alignment horizontal="center"/>
    </xf>
    <xf numFmtId="0" fontId="7" fillId="6" borderId="10" xfId="14" applyFont="1" applyFill="1" applyBorder="1" applyAlignment="1">
      <alignment horizontal="left"/>
    </xf>
    <xf numFmtId="0" fontId="19" fillId="6" borderId="15" xfId="14" applyFont="1" applyFill="1" applyBorder="1" applyAlignment="1">
      <alignment horizontal="left"/>
    </xf>
    <xf numFmtId="0" fontId="19" fillId="6" borderId="11" xfId="14" applyFont="1" applyFill="1" applyBorder="1" applyAlignment="1">
      <alignment horizontal="left"/>
    </xf>
    <xf numFmtId="0" fontId="0" fillId="0" borderId="2" xfId="0" applyFill="1" applyBorder="1" applyAlignment="1">
      <alignment horizontal="left" vertical="center" wrapText="1"/>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left" vertical="center"/>
    </xf>
    <xf numFmtId="0" fontId="0" fillId="0" borderId="6" xfId="0" applyFill="1" applyBorder="1" applyAlignment="1">
      <alignment horizontal="left" vertical="center" wrapText="1"/>
    </xf>
    <xf numFmtId="0" fontId="0" fillId="0" borderId="7" xfId="0" applyFill="1" applyBorder="1" applyAlignment="1">
      <alignment horizontal="left" vertical="center" wrapText="1"/>
    </xf>
    <xf numFmtId="0" fontId="0" fillId="6" borderId="2" xfId="0" applyFont="1" applyFill="1" applyBorder="1" applyAlignment="1">
      <alignment horizontal="left" vertical="center" wrapText="1"/>
    </xf>
    <xf numFmtId="0" fontId="0" fillId="6" borderId="2" xfId="0" applyFont="1" applyFill="1" applyBorder="1" applyAlignment="1">
      <alignment horizontal="left" vertical="center"/>
    </xf>
    <xf numFmtId="0" fontId="0" fillId="6" borderId="6" xfId="0" applyFont="1" applyFill="1" applyBorder="1" applyAlignment="1">
      <alignment horizontal="center"/>
    </xf>
    <xf numFmtId="0" fontId="0" fillId="6" borderId="8" xfId="0" applyFont="1" applyFill="1" applyBorder="1" applyAlignment="1">
      <alignment horizontal="center"/>
    </xf>
    <xf numFmtId="0" fontId="0" fillId="6" borderId="6" xfId="0" applyFont="1" applyFill="1" applyBorder="1" applyAlignment="1">
      <alignment horizontal="left" vertical="center"/>
    </xf>
    <xf numFmtId="0" fontId="0" fillId="6" borderId="7" xfId="0" applyFont="1" applyFill="1" applyBorder="1" applyAlignment="1">
      <alignment horizontal="left" vertical="center"/>
    </xf>
    <xf numFmtId="0" fontId="0" fillId="6" borderId="8" xfId="0" applyFont="1" applyFill="1" applyBorder="1" applyAlignment="1">
      <alignment horizontal="left" vertical="center"/>
    </xf>
    <xf numFmtId="0" fontId="0" fillId="0" borderId="8" xfId="0" applyFill="1" applyBorder="1" applyAlignment="1">
      <alignment horizontal="left" vertical="center" wrapText="1"/>
    </xf>
    <xf numFmtId="0" fontId="0" fillId="4" borderId="0" xfId="14" applyFont="1" applyFill="1" applyAlignment="1">
      <alignment horizontal="left" wrapText="1"/>
    </xf>
    <xf numFmtId="0" fontId="1" fillId="4" borderId="0" xfId="14" applyFill="1" applyAlignment="1">
      <alignment horizontal="left" wrapText="1"/>
    </xf>
    <xf numFmtId="0" fontId="5" fillId="6" borderId="2" xfId="12" applyFont="1" applyFill="1" applyBorder="1" applyAlignment="1">
      <alignment horizontal="left" vertical="center" wrapText="1"/>
    </xf>
    <xf numFmtId="0" fontId="0" fillId="6" borderId="2" xfId="0" applyFont="1" applyFill="1" applyBorder="1" applyAlignment="1">
      <alignment horizontal="center"/>
    </xf>
    <xf numFmtId="0" fontId="12" fillId="8" borderId="6" xfId="0" applyFont="1" applyFill="1" applyBorder="1" applyAlignment="1">
      <alignment horizontal="center" vertical="top"/>
    </xf>
    <xf numFmtId="0" fontId="12" fillId="8" borderId="7" xfId="0" applyFont="1" applyFill="1" applyBorder="1" applyAlignment="1">
      <alignment horizontal="center" vertical="top"/>
    </xf>
    <xf numFmtId="0" fontId="12" fillId="8" borderId="8" xfId="0" applyFont="1" applyFill="1" applyBorder="1" applyAlignment="1">
      <alignment horizontal="center" vertical="top"/>
    </xf>
    <xf numFmtId="0" fontId="12" fillId="0" borderId="2" xfId="0" applyFont="1" applyFill="1" applyBorder="1" applyAlignment="1">
      <alignment horizontal="left" vertical="center"/>
    </xf>
    <xf numFmtId="0" fontId="12" fillId="0" borderId="3" xfId="0" applyFont="1" applyFill="1" applyBorder="1" applyAlignment="1">
      <alignment horizontal="left" vertical="center"/>
    </xf>
    <xf numFmtId="0" fontId="12" fillId="0" borderId="5" xfId="0" applyFont="1" applyFill="1" applyBorder="1" applyAlignment="1">
      <alignment horizontal="left" vertical="center"/>
    </xf>
    <xf numFmtId="0" fontId="12" fillId="8" borderId="6" xfId="16" applyFont="1" applyFill="1" applyBorder="1" applyAlignment="1">
      <alignment horizontal="center" vertical="center"/>
    </xf>
    <xf numFmtId="0" fontId="12" fillId="8" borderId="7" xfId="16" applyFont="1" applyFill="1" applyBorder="1" applyAlignment="1">
      <alignment horizontal="center" vertical="center"/>
    </xf>
    <xf numFmtId="0" fontId="12" fillId="8" borderId="8" xfId="16" applyFont="1" applyFill="1" applyBorder="1" applyAlignment="1">
      <alignment horizontal="center" vertical="center"/>
    </xf>
    <xf numFmtId="0" fontId="12" fillId="0" borderId="6"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6" xfId="0" applyFont="1" applyBorder="1" applyAlignme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4" borderId="0" xfId="0" applyFont="1" applyFill="1" applyAlignment="1">
      <alignment horizontal="left" wrapText="1"/>
    </xf>
    <xf numFmtId="0" fontId="21" fillId="12" borderId="2" xfId="0" applyFont="1" applyFill="1" applyBorder="1" applyAlignment="1">
      <alignment vertical="center" wrapText="1"/>
    </xf>
    <xf numFmtId="0" fontId="21" fillId="12" borderId="6" xfId="0" applyFont="1" applyFill="1" applyBorder="1" applyAlignment="1">
      <alignment vertical="center" wrapText="1"/>
    </xf>
    <xf numFmtId="0" fontId="21" fillId="12" borderId="7" xfId="0" applyFont="1" applyFill="1" applyBorder="1" applyAlignment="1">
      <alignment vertical="center" wrapText="1"/>
    </xf>
    <xf numFmtId="0" fontId="21" fillId="12" borderId="8" xfId="0" applyFont="1" applyFill="1" applyBorder="1" applyAlignment="1">
      <alignment vertical="center" wrapText="1"/>
    </xf>
    <xf numFmtId="0" fontId="21" fillId="12" borderId="2" xfId="0" applyFont="1" applyFill="1" applyBorder="1" applyAlignment="1">
      <alignment horizontal="left" vertical="center" wrapText="1"/>
    </xf>
    <xf numFmtId="0" fontId="12" fillId="6" borderId="6" xfId="0" applyFont="1" applyFill="1" applyBorder="1" applyAlignment="1">
      <alignment horizontal="center"/>
    </xf>
    <xf numFmtId="0" fontId="12" fillId="6" borderId="7" xfId="0" applyFont="1" applyFill="1" applyBorder="1" applyAlignment="1">
      <alignment horizontal="center"/>
    </xf>
    <xf numFmtId="0" fontId="28" fillId="17" borderId="9" xfId="0" applyFont="1" applyFill="1" applyBorder="1" applyAlignment="1">
      <alignment horizontal="left" vertical="center"/>
    </xf>
    <xf numFmtId="0" fontId="28" fillId="17" borderId="0" xfId="0" applyFont="1" applyFill="1" applyBorder="1" applyAlignment="1">
      <alignment horizontal="left" vertical="center"/>
    </xf>
    <xf numFmtId="0" fontId="28" fillId="17" borderId="40" xfId="0" applyFont="1" applyFill="1" applyBorder="1" applyAlignment="1">
      <alignment horizontal="left" vertical="center"/>
    </xf>
    <xf numFmtId="0" fontId="21" fillId="0" borderId="6" xfId="16" applyFont="1" applyBorder="1" applyAlignment="1">
      <alignment horizontal="left" vertical="center" wrapText="1"/>
    </xf>
    <xf numFmtId="0" fontId="21" fillId="0" borderId="7" xfId="16" applyFont="1" applyBorder="1" applyAlignment="1">
      <alignment horizontal="left" vertical="center" wrapText="1"/>
    </xf>
    <xf numFmtId="0" fontId="21" fillId="0" borderId="8" xfId="16" applyFont="1" applyBorder="1" applyAlignment="1">
      <alignment horizontal="left" vertical="center" wrapText="1"/>
    </xf>
    <xf numFmtId="0" fontId="12" fillId="8" borderId="6" xfId="0" applyFont="1" applyFill="1" applyBorder="1" applyAlignment="1">
      <alignment horizontal="center"/>
    </xf>
    <xf numFmtId="0" fontId="12" fillId="8" borderId="7" xfId="0" applyFont="1" applyFill="1" applyBorder="1" applyAlignment="1">
      <alignment horizontal="center"/>
    </xf>
    <xf numFmtId="0" fontId="12" fillId="8" borderId="8" xfId="0" applyFont="1" applyFill="1" applyBorder="1" applyAlignment="1">
      <alignment horizontal="center"/>
    </xf>
    <xf numFmtId="0" fontId="12" fillId="6" borderId="2" xfId="0" applyFont="1" applyFill="1" applyBorder="1" applyAlignment="1">
      <alignment horizontal="right" vertical="center"/>
    </xf>
    <xf numFmtId="0" fontId="12" fillId="0" borderId="6"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0" applyFont="1" applyFill="1" applyBorder="1" applyAlignment="1">
      <alignment horizontal="left" vertical="center"/>
    </xf>
    <xf numFmtId="0" fontId="12" fillId="8" borderId="2" xfId="0" applyFont="1" applyFill="1" applyBorder="1" applyAlignment="1">
      <alignment horizontal="center"/>
    </xf>
    <xf numFmtId="0" fontId="0" fillId="4" borderId="0" xfId="0" applyFill="1" applyAlignment="1">
      <alignment horizontal="left" vertical="top" wrapText="1"/>
    </xf>
    <xf numFmtId="0" fontId="21" fillId="6" borderId="2" xfId="11" applyFont="1" applyFill="1" applyBorder="1" applyAlignment="1">
      <alignment horizontal="right"/>
    </xf>
    <xf numFmtId="0" fontId="4" fillId="8" borderId="2" xfId="19" applyFill="1" applyBorder="1" applyAlignment="1">
      <alignment horizontal="left" wrapText="1"/>
    </xf>
    <xf numFmtId="0" fontId="21" fillId="8" borderId="2" xfId="11" applyFont="1" applyFill="1" applyBorder="1" applyAlignment="1">
      <alignment horizontal="left" wrapText="1"/>
    </xf>
    <xf numFmtId="0" fontId="21" fillId="8" borderId="2" xfId="11" applyFont="1" applyFill="1" applyBorder="1" applyAlignment="1">
      <alignment vertical="center" wrapText="1"/>
    </xf>
    <xf numFmtId="0" fontId="1" fillId="6" borderId="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0" borderId="6" xfId="0" applyFont="1" applyBorder="1" applyAlignment="1">
      <alignment horizontal="left" vertical="center" wrapText="1"/>
    </xf>
    <xf numFmtId="0" fontId="1" fillId="0" borderId="8" xfId="0" applyFont="1" applyBorder="1" applyAlignment="1">
      <alignment horizontal="left" vertical="center" wrapText="1"/>
    </xf>
    <xf numFmtId="0" fontId="1" fillId="0" borderId="6" xfId="0" applyFont="1" applyBorder="1" applyAlignment="1">
      <alignment horizontal="left" vertical="center"/>
    </xf>
    <xf numFmtId="0" fontId="1" fillId="0" borderId="8" xfId="0" applyFont="1" applyBorder="1" applyAlignment="1">
      <alignment horizontal="left" vertical="center"/>
    </xf>
    <xf numFmtId="0" fontId="1" fillId="0" borderId="6" xfId="0" applyFont="1" applyBorder="1" applyAlignment="1">
      <alignment horizontal="center"/>
    </xf>
    <xf numFmtId="0" fontId="1" fillId="0" borderId="8" xfId="0" applyFont="1" applyBorder="1" applyAlignment="1">
      <alignment horizontal="center"/>
    </xf>
    <xf numFmtId="0" fontId="0" fillId="4" borderId="0" xfId="0" applyFont="1" applyFill="1" applyAlignment="1">
      <alignment horizontal="left" wrapText="1"/>
    </xf>
    <xf numFmtId="0" fontId="1" fillId="4" borderId="0" xfId="0" applyFont="1" applyFill="1" applyAlignment="1">
      <alignment horizontal="left" wrapText="1"/>
    </xf>
    <xf numFmtId="0" fontId="1" fillId="6" borderId="2" xfId="0" applyFont="1" applyFill="1" applyBorder="1" applyAlignment="1">
      <alignment horizontal="left" vertical="center"/>
    </xf>
    <xf numFmtId="0" fontId="1" fillId="6" borderId="6" xfId="0" applyFont="1" applyFill="1" applyBorder="1" applyAlignment="1">
      <alignment horizontal="center" vertical="center"/>
    </xf>
    <xf numFmtId="0" fontId="1" fillId="6" borderId="7" xfId="0" applyFont="1" applyFill="1" applyBorder="1" applyAlignment="1">
      <alignment horizontal="center" vertical="center"/>
    </xf>
    <xf numFmtId="0" fontId="1" fillId="6" borderId="8" xfId="0" applyFont="1" applyFill="1" applyBorder="1" applyAlignment="1">
      <alignment horizontal="center" vertical="center"/>
    </xf>
    <xf numFmtId="0" fontId="1" fillId="6" borderId="2" xfId="0" applyFont="1" applyFill="1" applyBorder="1" applyAlignment="1">
      <alignment horizontal="center" vertical="center"/>
    </xf>
    <xf numFmtId="0" fontId="3" fillId="6" borderId="10" xfId="0" applyFont="1" applyFill="1" applyBorder="1" applyAlignment="1">
      <alignment horizontal="left"/>
    </xf>
    <xf numFmtId="0" fontId="3" fillId="6" borderId="15" xfId="0" applyFont="1" applyFill="1" applyBorder="1" applyAlignment="1">
      <alignment horizontal="left"/>
    </xf>
    <xf numFmtId="0" fontId="3" fillId="6" borderId="11" xfId="0" applyFont="1" applyFill="1" applyBorder="1" applyAlignment="1">
      <alignment horizontal="left"/>
    </xf>
    <xf numFmtId="0" fontId="7" fillId="6" borderId="10" xfId="0" applyFont="1" applyFill="1" applyBorder="1" applyAlignment="1">
      <alignment horizontal="left"/>
    </xf>
    <xf numFmtId="0" fontId="7" fillId="6" borderId="15" xfId="0" applyFont="1" applyFill="1" applyBorder="1" applyAlignment="1">
      <alignment horizontal="left"/>
    </xf>
    <xf numFmtId="0" fontId="7" fillId="6" borderId="11" xfId="0" applyFont="1" applyFill="1" applyBorder="1" applyAlignment="1">
      <alignment horizontal="left"/>
    </xf>
    <xf numFmtId="0" fontId="13" fillId="6" borderId="12" xfId="0" applyFont="1" applyFill="1" applyBorder="1" applyAlignment="1">
      <alignment horizontal="left" wrapText="1"/>
    </xf>
    <xf numFmtId="0" fontId="13" fillId="6" borderId="16" xfId="0" applyFont="1" applyFill="1" applyBorder="1" applyAlignment="1">
      <alignment horizontal="left" wrapText="1"/>
    </xf>
    <xf numFmtId="0" fontId="13" fillId="6" borderId="13" xfId="0" applyFont="1" applyFill="1" applyBorder="1" applyAlignment="1">
      <alignment horizontal="left" wrapText="1"/>
    </xf>
    <xf numFmtId="165" fontId="1" fillId="0" borderId="10" xfId="0" applyNumberFormat="1" applyFont="1" applyFill="1" applyBorder="1" applyAlignment="1">
      <alignment horizontal="center"/>
    </xf>
    <xf numFmtId="165" fontId="1" fillId="0" borderId="15" xfId="0" applyNumberFormat="1" applyFont="1" applyFill="1" applyBorder="1" applyAlignment="1">
      <alignment horizontal="center"/>
    </xf>
    <xf numFmtId="165" fontId="1" fillId="0" borderId="11" xfId="0" applyNumberFormat="1" applyFont="1" applyFill="1" applyBorder="1" applyAlignment="1">
      <alignment horizontal="center"/>
    </xf>
    <xf numFmtId="165" fontId="1" fillId="0" borderId="12" xfId="0" applyNumberFormat="1" applyFont="1" applyFill="1" applyBorder="1" applyAlignment="1">
      <alignment horizontal="center"/>
    </xf>
    <xf numFmtId="165" fontId="1" fillId="0" borderId="16" xfId="0" applyNumberFormat="1" applyFont="1" applyFill="1" applyBorder="1" applyAlignment="1">
      <alignment horizontal="center"/>
    </xf>
    <xf numFmtId="165" fontId="1" fillId="0" borderId="13" xfId="0" applyNumberFormat="1" applyFont="1" applyFill="1" applyBorder="1" applyAlignment="1">
      <alignment horizontal="center"/>
    </xf>
    <xf numFmtId="0" fontId="9" fillId="6" borderId="12" xfId="0" applyFont="1" applyFill="1" applyBorder="1" applyAlignment="1">
      <alignment horizontal="left" vertical="top" wrapText="1"/>
    </xf>
    <xf numFmtId="0" fontId="9" fillId="6" borderId="16" xfId="0" applyFont="1" applyFill="1" applyBorder="1" applyAlignment="1">
      <alignment horizontal="left" vertical="top" wrapText="1"/>
    </xf>
    <xf numFmtId="0" fontId="9" fillId="6" borderId="13" xfId="0" applyFont="1" applyFill="1" applyBorder="1" applyAlignment="1">
      <alignment horizontal="left" vertical="top" wrapText="1"/>
    </xf>
    <xf numFmtId="0" fontId="1" fillId="0" borderId="7" xfId="0" applyFont="1" applyBorder="1" applyAlignment="1">
      <alignment horizontal="left" vertical="center"/>
    </xf>
    <xf numFmtId="0" fontId="1" fillId="0" borderId="7" xfId="0" applyFont="1" applyBorder="1" applyAlignment="1">
      <alignment horizont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cellXfs>
  <cellStyles count="24">
    <cellStyle name="Calculation 2" xfId="6"/>
    <cellStyle name="Comma" xfId="1" builtinId="3"/>
    <cellStyle name="Comma 14" xfId="9"/>
    <cellStyle name="Comma 2" xfId="5"/>
    <cellStyle name="Comma 3" xfId="10"/>
    <cellStyle name="Comma 4" xfId="17"/>
    <cellStyle name="Explanatory Text 2" xfId="4"/>
    <cellStyle name="Hyperlink" xfId="19" builtinId="8"/>
    <cellStyle name="Hyperlink 6" xfId="8"/>
    <cellStyle name="Input 2" xfId="3"/>
    <cellStyle name="Normal" xfId="0" builtinId="0"/>
    <cellStyle name="Normal 10 2" xfId="12"/>
    <cellStyle name="Normal 10 2 2" xfId="13"/>
    <cellStyle name="Normal 10 2 3" xfId="16"/>
    <cellStyle name="Normal 10 2 4" xfId="15"/>
    <cellStyle name="Normal 2" xfId="2"/>
    <cellStyle name="Normal 2 2" xfId="20"/>
    <cellStyle name="Normal 3" xfId="11"/>
    <cellStyle name="Normal 4" xfId="18"/>
    <cellStyle name="Normal 5" xfId="22"/>
    <cellStyle name="Normal 57" xfId="7"/>
    <cellStyle name="Normal 58" xfId="14"/>
    <cellStyle name="Normal 6" xfId="23"/>
    <cellStyle name="Percent" xfId="21" builtinId="5"/>
  </cellStyles>
  <dxfs count="0"/>
  <tableStyles count="0" defaultTableStyle="TableStyleMedium2" defaultPivotStyle="PivotStyleLight16"/>
  <colors>
    <mruColors>
      <color rgb="FFFDE3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4.xml"/><Relationship Id="rId42" Type="http://schemas.openxmlformats.org/officeDocument/2006/relationships/sharedStrings" Target="sharedStrings.xml"/><Relationship Id="rId47"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externalLink" Target="externalLinks/externalLink8.xml"/><Relationship Id="rId46"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externalLink" Target="externalLinks/externalLink7.xml"/><Relationship Id="rId40" Type="http://schemas.openxmlformats.org/officeDocument/2006/relationships/theme" Target="theme/theme1.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5.xml"/><Relationship Id="rId43"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460014</xdr:colOff>
      <xdr:row>0</xdr:row>
      <xdr:rowOff>716559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0"/>
          <a:ext cx="2994187" cy="7165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757239</xdr:colOff>
      <xdr:row>80</xdr:row>
      <xdr:rowOff>23813</xdr:rowOff>
    </xdr:from>
    <xdr:to>
      <xdr:col>3</xdr:col>
      <xdr:colOff>2628901</xdr:colOff>
      <xdr:row>82</xdr:row>
      <xdr:rowOff>52388</xdr:rowOff>
    </xdr:to>
    <xdr:sp macro="" textlink="">
      <xdr:nvSpPr>
        <xdr:cNvPr id="31" name="Left Arrow 30"/>
        <xdr:cNvSpPr/>
      </xdr:nvSpPr>
      <xdr:spPr>
        <a:xfrm>
          <a:off x="3367089" y="13730288"/>
          <a:ext cx="3390900" cy="342900"/>
        </a:xfrm>
        <a:prstGeom prst="leftArrow">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747714</xdr:colOff>
      <xdr:row>73</xdr:row>
      <xdr:rowOff>133350</xdr:rowOff>
    </xdr:from>
    <xdr:to>
      <xdr:col>3</xdr:col>
      <xdr:colOff>2619376</xdr:colOff>
      <xdr:row>76</xdr:row>
      <xdr:rowOff>4763</xdr:rowOff>
    </xdr:to>
    <xdr:sp macro="" textlink="">
      <xdr:nvSpPr>
        <xdr:cNvPr id="30" name="Left Arrow 29"/>
        <xdr:cNvSpPr/>
      </xdr:nvSpPr>
      <xdr:spPr>
        <a:xfrm>
          <a:off x="3357564" y="12739688"/>
          <a:ext cx="3390900" cy="342900"/>
        </a:xfrm>
        <a:prstGeom prst="leftArrow">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766763</xdr:colOff>
      <xdr:row>68</xdr:row>
      <xdr:rowOff>42863</xdr:rowOff>
    </xdr:from>
    <xdr:to>
      <xdr:col>3</xdr:col>
      <xdr:colOff>2638425</xdr:colOff>
      <xdr:row>70</xdr:row>
      <xdr:rowOff>71438</xdr:rowOff>
    </xdr:to>
    <xdr:sp macro="" textlink="">
      <xdr:nvSpPr>
        <xdr:cNvPr id="29" name="Left Arrow 28"/>
        <xdr:cNvSpPr/>
      </xdr:nvSpPr>
      <xdr:spPr>
        <a:xfrm>
          <a:off x="3376613" y="11863388"/>
          <a:ext cx="3390900" cy="342900"/>
        </a:xfrm>
        <a:prstGeom prst="leftArrow">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776288</xdr:colOff>
      <xdr:row>63</xdr:row>
      <xdr:rowOff>19050</xdr:rowOff>
    </xdr:from>
    <xdr:to>
      <xdr:col>3</xdr:col>
      <xdr:colOff>2647950</xdr:colOff>
      <xdr:row>65</xdr:row>
      <xdr:rowOff>47625</xdr:rowOff>
    </xdr:to>
    <xdr:sp macro="" textlink="">
      <xdr:nvSpPr>
        <xdr:cNvPr id="28" name="Left Arrow 27"/>
        <xdr:cNvSpPr/>
      </xdr:nvSpPr>
      <xdr:spPr>
        <a:xfrm>
          <a:off x="3386138" y="11053763"/>
          <a:ext cx="3390900" cy="342900"/>
        </a:xfrm>
        <a:prstGeom prst="leftArrow">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757238</xdr:colOff>
      <xdr:row>58</xdr:row>
      <xdr:rowOff>138113</xdr:rowOff>
    </xdr:from>
    <xdr:to>
      <xdr:col>3</xdr:col>
      <xdr:colOff>2628900</xdr:colOff>
      <xdr:row>61</xdr:row>
      <xdr:rowOff>9525</xdr:rowOff>
    </xdr:to>
    <xdr:sp macro="" textlink="">
      <xdr:nvSpPr>
        <xdr:cNvPr id="27" name="Left Arrow 26"/>
        <xdr:cNvSpPr/>
      </xdr:nvSpPr>
      <xdr:spPr>
        <a:xfrm>
          <a:off x="3367088" y="10387013"/>
          <a:ext cx="3390900" cy="342900"/>
        </a:xfrm>
        <a:prstGeom prst="leftArrow">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776288</xdr:colOff>
      <xdr:row>52</xdr:row>
      <xdr:rowOff>128588</xdr:rowOff>
    </xdr:from>
    <xdr:to>
      <xdr:col>3</xdr:col>
      <xdr:colOff>2647950</xdr:colOff>
      <xdr:row>55</xdr:row>
      <xdr:rowOff>0</xdr:rowOff>
    </xdr:to>
    <xdr:sp macro="" textlink="">
      <xdr:nvSpPr>
        <xdr:cNvPr id="7" name="Left Arrow 6"/>
        <xdr:cNvSpPr/>
      </xdr:nvSpPr>
      <xdr:spPr>
        <a:xfrm>
          <a:off x="3386138" y="9434513"/>
          <a:ext cx="3390900" cy="342900"/>
        </a:xfrm>
        <a:prstGeom prst="leftArrow">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414618</xdr:colOff>
      <xdr:row>23</xdr:row>
      <xdr:rowOff>78441</xdr:rowOff>
    </xdr:from>
    <xdr:to>
      <xdr:col>2</xdr:col>
      <xdr:colOff>1143000</xdr:colOff>
      <xdr:row>43</xdr:row>
      <xdr:rowOff>0</xdr:rowOff>
    </xdr:to>
    <xdr:sp macro="" textlink="">
      <xdr:nvSpPr>
        <xdr:cNvPr id="12" name="Left Brace 11"/>
        <xdr:cNvSpPr/>
      </xdr:nvSpPr>
      <xdr:spPr>
        <a:xfrm>
          <a:off x="2868706" y="3529853"/>
          <a:ext cx="728382" cy="3059206"/>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4</xdr:col>
      <xdr:colOff>112059</xdr:colOff>
      <xdr:row>28</xdr:row>
      <xdr:rowOff>0</xdr:rowOff>
    </xdr:from>
    <xdr:to>
      <xdr:col>5</xdr:col>
      <xdr:colOff>593911</xdr:colOff>
      <xdr:row>32</xdr:row>
      <xdr:rowOff>67236</xdr:rowOff>
    </xdr:to>
    <xdr:cxnSp macro="">
      <xdr:nvCxnSpPr>
        <xdr:cNvPr id="14" name="Straight Arrow Connector 13"/>
        <xdr:cNvCxnSpPr/>
      </xdr:nvCxnSpPr>
      <xdr:spPr>
        <a:xfrm flipH="1" flipV="1">
          <a:off x="10006853" y="4235824"/>
          <a:ext cx="1165411" cy="6947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112059</xdr:colOff>
      <xdr:row>31</xdr:row>
      <xdr:rowOff>134470</xdr:rowOff>
    </xdr:from>
    <xdr:to>
      <xdr:col>5</xdr:col>
      <xdr:colOff>582705</xdr:colOff>
      <xdr:row>33</xdr:row>
      <xdr:rowOff>112059</xdr:rowOff>
    </xdr:to>
    <xdr:cxnSp macro="">
      <xdr:nvCxnSpPr>
        <xdr:cNvPr id="15" name="Straight Arrow Connector 14"/>
        <xdr:cNvCxnSpPr/>
      </xdr:nvCxnSpPr>
      <xdr:spPr>
        <a:xfrm flipH="1" flipV="1">
          <a:off x="10006853" y="4840941"/>
          <a:ext cx="1154205" cy="2913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123265</xdr:colOff>
      <xdr:row>34</xdr:row>
      <xdr:rowOff>123264</xdr:rowOff>
    </xdr:from>
    <xdr:to>
      <xdr:col>5</xdr:col>
      <xdr:colOff>582707</xdr:colOff>
      <xdr:row>39</xdr:row>
      <xdr:rowOff>78442</xdr:rowOff>
    </xdr:to>
    <xdr:cxnSp macro="">
      <xdr:nvCxnSpPr>
        <xdr:cNvPr id="19" name="Straight Arrow Connector 18"/>
        <xdr:cNvCxnSpPr/>
      </xdr:nvCxnSpPr>
      <xdr:spPr>
        <a:xfrm flipH="1">
          <a:off x="10018059" y="5300382"/>
          <a:ext cx="1143001" cy="7395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9526</xdr:colOff>
      <xdr:row>50</xdr:row>
      <xdr:rowOff>19051</xdr:rowOff>
    </xdr:from>
    <xdr:to>
      <xdr:col>2</xdr:col>
      <xdr:colOff>700088</xdr:colOff>
      <xdr:row>84</xdr:row>
      <xdr:rowOff>19050</xdr:rowOff>
    </xdr:to>
    <xdr:sp macro="" textlink="">
      <xdr:nvSpPr>
        <xdr:cNvPr id="2" name="Rectangle 1"/>
        <xdr:cNvSpPr/>
      </xdr:nvSpPr>
      <xdr:spPr>
        <a:xfrm>
          <a:off x="738189" y="9010651"/>
          <a:ext cx="2571749" cy="5343524"/>
        </a:xfrm>
        <a:prstGeom prst="rect">
          <a:avLst/>
        </a:prstGeom>
        <a:solidFill>
          <a:schemeClr val="accent6"/>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latin typeface="Verdana" panose="020B0604030504040204" pitchFamily="34" charset="0"/>
              <a:ea typeface="Verdana" panose="020B0604030504040204" pitchFamily="34" charset="0"/>
              <a:cs typeface="Verdana" panose="020B0604030504040204" pitchFamily="34" charset="0"/>
            </a:rPr>
            <a:t>There is a calculation tab for each combination of fuel, Benchmark Metering Arrangement,</a:t>
          </a:r>
          <a:r>
            <a:rPr lang="en-GB" sz="1000" baseline="0">
              <a:latin typeface="Verdana" panose="020B0604030504040204" pitchFamily="34" charset="0"/>
              <a:ea typeface="Verdana" panose="020B0604030504040204" pitchFamily="34" charset="0"/>
              <a:cs typeface="Verdana" panose="020B0604030504040204" pitchFamily="34" charset="0"/>
            </a:rPr>
            <a:t> Benchmark Annual Consumption Level and Payment Method.</a:t>
          </a:r>
        </a:p>
        <a:p>
          <a:pPr algn="ctr"/>
          <a:endParaRPr lang="en-GB" sz="1000" baseline="0">
            <a:latin typeface="Verdana" panose="020B0604030504040204" pitchFamily="34" charset="0"/>
            <a:ea typeface="Verdana" panose="020B0604030504040204" pitchFamily="34" charset="0"/>
            <a:cs typeface="Verdana" panose="020B0604030504040204" pitchFamily="34" charset="0"/>
          </a:endParaRPr>
        </a:p>
        <a:p>
          <a:pPr algn="ctr"/>
          <a:r>
            <a:rPr lang="en-GB" sz="1000" baseline="0">
              <a:latin typeface="Verdana" panose="020B0604030504040204" pitchFamily="34" charset="0"/>
              <a:ea typeface="Verdana" panose="020B0604030504040204" pitchFamily="34" charset="0"/>
              <a:cs typeface="Verdana" panose="020B0604030504040204" pitchFamily="34" charset="0"/>
            </a:rPr>
            <a:t>There are 12 calculation tabs in total.</a:t>
          </a:r>
        </a:p>
        <a:p>
          <a:pPr algn="ctr"/>
          <a:endParaRPr lang="en-GB" sz="1000" baseline="0">
            <a:latin typeface="Verdana" panose="020B0604030504040204" pitchFamily="34" charset="0"/>
            <a:ea typeface="Verdana" panose="020B0604030504040204" pitchFamily="34" charset="0"/>
            <a:cs typeface="Verdana" panose="020B0604030504040204" pitchFamily="34" charset="0"/>
          </a:endParaRPr>
        </a:p>
        <a:p>
          <a:pPr algn="ctr"/>
          <a:r>
            <a:rPr lang="en-GB" sz="1000" baseline="0">
              <a:latin typeface="Verdana" panose="020B0604030504040204" pitchFamily="34" charset="0"/>
              <a:ea typeface="Verdana" panose="020B0604030504040204" pitchFamily="34" charset="0"/>
              <a:cs typeface="Verdana" panose="020B0604030504040204" pitchFamily="34" charset="0"/>
            </a:rPr>
            <a:t>These calculate the total cap level in each 28AD Charge Restriction Period (for the given combination). This is based on the sum of the components on the right.</a:t>
          </a:r>
          <a:endParaRPr lang="en-GB" sz="1000">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2</xdr:col>
      <xdr:colOff>1390643</xdr:colOff>
      <xdr:row>50</xdr:row>
      <xdr:rowOff>4763</xdr:rowOff>
    </xdr:from>
    <xdr:to>
      <xdr:col>3</xdr:col>
      <xdr:colOff>2243130</xdr:colOff>
      <xdr:row>57</xdr:row>
      <xdr:rowOff>28575</xdr:rowOff>
    </xdr:to>
    <xdr:sp macro="" textlink="">
      <xdr:nvSpPr>
        <xdr:cNvPr id="6" name="Rectangle 5"/>
        <xdr:cNvSpPr/>
      </xdr:nvSpPr>
      <xdr:spPr>
        <a:xfrm>
          <a:off x="4000493" y="8996363"/>
          <a:ext cx="2371725" cy="1123950"/>
        </a:xfrm>
        <a:prstGeom prst="rect">
          <a:avLst/>
        </a:prstGeom>
        <a:solidFill>
          <a:schemeClr val="bg1">
            <a:lumMod val="7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Takes</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updated values directly from the input tabs, as calculated in the licence condition annexes</a:t>
          </a:r>
        </a:p>
      </xdr:txBody>
    </xdr:sp>
    <xdr:clientData/>
  </xdr:twoCellAnchor>
  <xdr:twoCellAnchor>
    <xdr:from>
      <xdr:col>3</xdr:col>
      <xdr:colOff>2743199</xdr:colOff>
      <xdr:row>50</xdr:row>
      <xdr:rowOff>14288</xdr:rowOff>
    </xdr:from>
    <xdr:to>
      <xdr:col>5</xdr:col>
      <xdr:colOff>95250</xdr:colOff>
      <xdr:row>57</xdr:row>
      <xdr:rowOff>38100</xdr:rowOff>
    </xdr:to>
    <xdr:sp macro="" textlink="">
      <xdr:nvSpPr>
        <xdr:cNvPr id="11" name="Rectangle 10"/>
        <xdr:cNvSpPr/>
      </xdr:nvSpPr>
      <xdr:spPr>
        <a:xfrm>
          <a:off x="6872287" y="9005888"/>
          <a:ext cx="4457701" cy="1123950"/>
        </a:xfrm>
        <a:prstGeom prst="rect">
          <a:avLst/>
        </a:prstGeom>
        <a:solidFill>
          <a:schemeClr val="accent4">
            <a:lumMod val="60000"/>
            <a:lumOff val="4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171450" indent="-171450" algn="l">
            <a:buFont typeface="Arial" panose="020B0604020202020204" pitchFamily="34" charset="0"/>
            <a:buChar char="•"/>
          </a:pP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Direct Fuel</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Cost Component (</a:t>
          </a: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3a</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DF)</a:t>
          </a:r>
        </a:p>
        <a:p>
          <a:pPr marL="171450" indent="-171450" algn="l">
            <a:buFont typeface="Arial" panose="020B0604020202020204" pitchFamily="34" charset="0"/>
            <a:buChar char="•"/>
          </a:pP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Capacity Market Cost Component (3b CM)</a:t>
          </a:r>
        </a:p>
        <a:p>
          <a:pPr marL="171450" indent="-171450" algn="l">
            <a:buFont typeface="Arial" panose="020B0604020202020204" pitchFamily="34" charset="0"/>
            <a:buChar char="•"/>
          </a:pP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Policy Cost Allowance (3c PC)</a:t>
          </a:r>
        </a:p>
        <a:p>
          <a:pPr marL="171450" indent="-171450" algn="l">
            <a:buFont typeface="Arial" panose="020B0604020202020204" pitchFamily="34" charset="0"/>
            <a:buChar char="•"/>
          </a:pP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Network Cost Allowance for electricity (3d NC-Elec)</a:t>
          </a:r>
        </a:p>
        <a:p>
          <a:pPr marL="171450" indent="-171450" algn="l">
            <a:buFont typeface="Arial" panose="020B0604020202020204" pitchFamily="34" charset="0"/>
            <a:buChar char="•"/>
          </a:pP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Network Cost Allowance for gas (3e NC-Gas)</a:t>
          </a:r>
        </a:p>
        <a:p>
          <a:pPr marL="171450" indent="-171450" algn="l">
            <a:buFont typeface="Arial" panose="020B0604020202020204" pitchFamily="34" charset="0"/>
            <a:buChar char="•"/>
          </a:pP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Smart Metering Net Cost Change (3h SMNCC)</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2</xdr:col>
      <xdr:colOff>1381118</xdr:colOff>
      <xdr:row>62</xdr:row>
      <xdr:rowOff>71446</xdr:rowOff>
    </xdr:from>
    <xdr:to>
      <xdr:col>3</xdr:col>
      <xdr:colOff>2233605</xdr:colOff>
      <xdr:row>66</xdr:row>
      <xdr:rowOff>14288</xdr:rowOff>
    </xdr:to>
    <xdr:sp macro="" textlink="">
      <xdr:nvSpPr>
        <xdr:cNvPr id="13" name="Rectangle 12"/>
        <xdr:cNvSpPr/>
      </xdr:nvSpPr>
      <xdr:spPr>
        <a:xfrm>
          <a:off x="3838568" y="11187121"/>
          <a:ext cx="2281237" cy="590542"/>
        </a:xfrm>
        <a:prstGeom prst="rect">
          <a:avLst/>
        </a:prstGeom>
        <a:solidFill>
          <a:schemeClr val="bg1">
            <a:lumMod val="7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Multiply</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sum of previous components by Baseline Value of the Payment Method Adjustment Percentage</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3</xdr:col>
      <xdr:colOff>2733674</xdr:colOff>
      <xdr:row>62</xdr:row>
      <xdr:rowOff>80971</xdr:rowOff>
    </xdr:from>
    <xdr:to>
      <xdr:col>5</xdr:col>
      <xdr:colOff>85725</xdr:colOff>
      <xdr:row>66</xdr:row>
      <xdr:rowOff>33338</xdr:rowOff>
    </xdr:to>
    <xdr:sp macro="" textlink="">
      <xdr:nvSpPr>
        <xdr:cNvPr id="16" name="Rectangle 15"/>
        <xdr:cNvSpPr/>
      </xdr:nvSpPr>
      <xdr:spPr>
        <a:xfrm>
          <a:off x="6862762" y="10958521"/>
          <a:ext cx="4457701" cy="581017"/>
        </a:xfrm>
        <a:prstGeom prst="rect">
          <a:avLst/>
        </a:prstGeom>
        <a:solidFill>
          <a:schemeClr val="accent4">
            <a:lumMod val="60000"/>
            <a:lumOff val="4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171450" indent="-171450" algn="l">
            <a:buFont typeface="Arial" panose="020B0604020202020204" pitchFamily="34" charset="0"/>
            <a:buChar char="•"/>
          </a:pP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Payment Method Adjustment</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a:t>
          </a: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Percentage</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(3i PAAC PAP)</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2</xdr:col>
      <xdr:colOff>1371593</xdr:colOff>
      <xdr:row>66</xdr:row>
      <xdr:rowOff>147646</xdr:rowOff>
    </xdr:from>
    <xdr:to>
      <xdr:col>3</xdr:col>
      <xdr:colOff>2224080</xdr:colOff>
      <xdr:row>71</xdr:row>
      <xdr:rowOff>104775</xdr:rowOff>
    </xdr:to>
    <xdr:sp macro="" textlink="">
      <xdr:nvSpPr>
        <xdr:cNvPr id="17" name="Rectangle 16"/>
        <xdr:cNvSpPr/>
      </xdr:nvSpPr>
      <xdr:spPr>
        <a:xfrm>
          <a:off x="3981443" y="11653846"/>
          <a:ext cx="2371725" cy="742942"/>
        </a:xfrm>
        <a:prstGeom prst="rect">
          <a:avLst/>
        </a:prstGeom>
        <a:solidFill>
          <a:schemeClr val="bg1">
            <a:lumMod val="7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Take</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Baseline Value for P</a:t>
          </a: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ayment Method Additional Administrative Cost</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and </a:t>
          </a: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index</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using CPIH</a:t>
          </a: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a:t>
          </a:r>
        </a:p>
      </xdr:txBody>
    </xdr:sp>
    <xdr:clientData/>
  </xdr:twoCellAnchor>
  <xdr:twoCellAnchor>
    <xdr:from>
      <xdr:col>3</xdr:col>
      <xdr:colOff>2724149</xdr:colOff>
      <xdr:row>67</xdr:row>
      <xdr:rowOff>8</xdr:rowOff>
    </xdr:from>
    <xdr:to>
      <xdr:col>5</xdr:col>
      <xdr:colOff>85724</xdr:colOff>
      <xdr:row>71</xdr:row>
      <xdr:rowOff>104775</xdr:rowOff>
    </xdr:to>
    <xdr:sp macro="" textlink="">
      <xdr:nvSpPr>
        <xdr:cNvPr id="18" name="Rectangle 17"/>
        <xdr:cNvSpPr/>
      </xdr:nvSpPr>
      <xdr:spPr>
        <a:xfrm>
          <a:off x="6853237" y="11663371"/>
          <a:ext cx="4467225" cy="733417"/>
        </a:xfrm>
        <a:prstGeom prst="rect">
          <a:avLst/>
        </a:prstGeom>
        <a:solidFill>
          <a:schemeClr val="accent4">
            <a:lumMod val="60000"/>
            <a:lumOff val="4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171450" indent="-171450" algn="l">
            <a:buFont typeface="Arial" panose="020B0604020202020204" pitchFamily="34" charset="0"/>
            <a:buChar char="•"/>
          </a:pPr>
          <a:r>
            <a:rPr lang="en-GB" sz="1000">
              <a:solidFill>
                <a:sysClr val="windowText" lastClr="000000"/>
              </a:solidFill>
              <a:effectLst/>
              <a:latin typeface="Verdana" panose="020B0604030504040204" pitchFamily="34" charset="0"/>
              <a:ea typeface="Verdana" panose="020B0604030504040204" pitchFamily="34" charset="0"/>
              <a:cs typeface="Verdana" panose="020B0604030504040204" pitchFamily="34" charset="0"/>
            </a:rPr>
            <a:t>Payment Method</a:t>
          </a:r>
          <a:r>
            <a:rPr lang="en-GB" sz="1000" baseline="0">
              <a:solidFill>
                <a:sysClr val="windowText" lastClr="000000"/>
              </a:solidFill>
              <a:effectLst/>
              <a:latin typeface="Verdana" panose="020B0604030504040204" pitchFamily="34" charset="0"/>
              <a:ea typeface="Verdana" panose="020B0604030504040204" pitchFamily="34" charset="0"/>
              <a:cs typeface="Verdana" panose="020B0604030504040204" pitchFamily="34" charset="0"/>
            </a:rPr>
            <a:t> Additional Administrative </a:t>
          </a:r>
          <a:r>
            <a:rPr lang="en-GB" sz="1000">
              <a:solidFill>
                <a:sysClr val="windowText" lastClr="000000"/>
              </a:solidFill>
              <a:effectLst/>
              <a:latin typeface="Verdana" panose="020B0604030504040204" pitchFamily="34" charset="0"/>
              <a:ea typeface="Verdana" panose="020B0604030504040204" pitchFamily="34" charset="0"/>
              <a:cs typeface="Verdana" panose="020B0604030504040204" pitchFamily="34" charset="0"/>
            </a:rPr>
            <a:t>Cost (3i PAAC PAP)</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a:p>
          <a:pPr marL="171450" indent="-171450" algn="l">
            <a:buFont typeface="Arial" panose="020B0604020202020204" pitchFamily="34" charset="0"/>
            <a:buChar char="•"/>
          </a:pP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CPIH (3f CPIH)</a:t>
          </a:r>
        </a:p>
      </xdr:txBody>
    </xdr:sp>
    <xdr:clientData/>
  </xdr:twoCellAnchor>
  <xdr:twoCellAnchor>
    <xdr:from>
      <xdr:col>2</xdr:col>
      <xdr:colOff>1390643</xdr:colOff>
      <xdr:row>57</xdr:row>
      <xdr:rowOff>152408</xdr:rowOff>
    </xdr:from>
    <xdr:to>
      <xdr:col>3</xdr:col>
      <xdr:colOff>2243130</xdr:colOff>
      <xdr:row>61</xdr:row>
      <xdr:rowOff>114300</xdr:rowOff>
    </xdr:to>
    <xdr:sp macro="" textlink="">
      <xdr:nvSpPr>
        <xdr:cNvPr id="20" name="Rectangle 19"/>
        <xdr:cNvSpPr/>
      </xdr:nvSpPr>
      <xdr:spPr>
        <a:xfrm>
          <a:off x="4000493" y="10244146"/>
          <a:ext cx="2371725" cy="590542"/>
        </a:xfrm>
        <a:prstGeom prst="rect">
          <a:avLst/>
        </a:prstGeom>
        <a:solidFill>
          <a:schemeClr val="bg1">
            <a:lumMod val="7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Take Baseline</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Value for Operating Cost Allowance and index using CPIH</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3</xdr:col>
      <xdr:colOff>2733674</xdr:colOff>
      <xdr:row>58</xdr:row>
      <xdr:rowOff>4771</xdr:rowOff>
    </xdr:from>
    <xdr:to>
      <xdr:col>5</xdr:col>
      <xdr:colOff>104775</xdr:colOff>
      <xdr:row>61</xdr:row>
      <xdr:rowOff>114300</xdr:rowOff>
    </xdr:to>
    <xdr:sp macro="" textlink="">
      <xdr:nvSpPr>
        <xdr:cNvPr id="21" name="Rectangle 20"/>
        <xdr:cNvSpPr/>
      </xdr:nvSpPr>
      <xdr:spPr>
        <a:xfrm>
          <a:off x="6862762" y="10253671"/>
          <a:ext cx="4476751" cy="581017"/>
        </a:xfrm>
        <a:prstGeom prst="rect">
          <a:avLst/>
        </a:prstGeom>
        <a:solidFill>
          <a:schemeClr val="accent4">
            <a:lumMod val="60000"/>
            <a:lumOff val="4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171450" indent="-171450" algn="l">
            <a:buFont typeface="Arial" panose="020B0604020202020204" pitchFamily="34" charset="0"/>
            <a:buChar char="•"/>
          </a:pP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Operating Cost Allowance (3g OC)</a:t>
          </a:r>
        </a:p>
        <a:p>
          <a:pPr marL="171450" indent="-171450" algn="l">
            <a:buFont typeface="Arial" panose="020B0604020202020204" pitchFamily="34" charset="0"/>
            <a:buChar char="•"/>
          </a:pP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CPIH (3f CPIH)</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2</xdr:col>
      <xdr:colOff>1371593</xdr:colOff>
      <xdr:row>72</xdr:row>
      <xdr:rowOff>90496</xdr:rowOff>
    </xdr:from>
    <xdr:to>
      <xdr:col>3</xdr:col>
      <xdr:colOff>2224080</xdr:colOff>
      <xdr:row>77</xdr:row>
      <xdr:rowOff>47625</xdr:rowOff>
    </xdr:to>
    <xdr:sp macro="" textlink="">
      <xdr:nvSpPr>
        <xdr:cNvPr id="22" name="Rectangle 21"/>
        <xdr:cNvSpPr/>
      </xdr:nvSpPr>
      <xdr:spPr>
        <a:xfrm>
          <a:off x="3981443" y="12539671"/>
          <a:ext cx="2371725" cy="742942"/>
        </a:xfrm>
        <a:prstGeom prst="rect">
          <a:avLst/>
        </a:prstGeom>
        <a:solidFill>
          <a:schemeClr val="bg1">
            <a:lumMod val="7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Multiply sum</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of all previous components by Baseline Value of the EBIT Margin Percentage</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3</xdr:col>
      <xdr:colOff>2724150</xdr:colOff>
      <xdr:row>72</xdr:row>
      <xdr:rowOff>109546</xdr:rowOff>
    </xdr:from>
    <xdr:to>
      <xdr:col>5</xdr:col>
      <xdr:colOff>76200</xdr:colOff>
      <xdr:row>77</xdr:row>
      <xdr:rowOff>57150</xdr:rowOff>
    </xdr:to>
    <xdr:sp macro="" textlink="">
      <xdr:nvSpPr>
        <xdr:cNvPr id="23" name="Rectangle 22"/>
        <xdr:cNvSpPr/>
      </xdr:nvSpPr>
      <xdr:spPr>
        <a:xfrm>
          <a:off x="6853238" y="12558721"/>
          <a:ext cx="4457700" cy="733417"/>
        </a:xfrm>
        <a:prstGeom prst="rect">
          <a:avLst/>
        </a:prstGeom>
        <a:solidFill>
          <a:schemeClr val="accent4">
            <a:lumMod val="60000"/>
            <a:lumOff val="4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171450" indent="-171450" algn="l">
            <a:buFont typeface="Arial" panose="020B0604020202020204" pitchFamily="34" charset="0"/>
            <a:buChar char="•"/>
          </a:pPr>
          <a:r>
            <a:rPr lang="en-GB" sz="1000">
              <a:solidFill>
                <a:sysClr val="windowText" lastClr="000000"/>
              </a:solidFill>
              <a:effectLst/>
              <a:latin typeface="Verdana" panose="020B0604030504040204" pitchFamily="34" charset="0"/>
              <a:ea typeface="Verdana" panose="020B0604030504040204" pitchFamily="34" charset="0"/>
              <a:cs typeface="Verdana" panose="020B0604030504040204" pitchFamily="34" charset="0"/>
            </a:rPr>
            <a:t>EBIT Margin Percentage (3j EBIT)</a:t>
          </a:r>
          <a:endParaRPr lang="en-GB" sz="8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2</xdr:col>
      <xdr:colOff>1362071</xdr:colOff>
      <xdr:row>78</xdr:row>
      <xdr:rowOff>61921</xdr:rowOff>
    </xdr:from>
    <xdr:to>
      <xdr:col>3</xdr:col>
      <xdr:colOff>2214558</xdr:colOff>
      <xdr:row>84</xdr:row>
      <xdr:rowOff>0</xdr:rowOff>
    </xdr:to>
    <xdr:sp macro="" textlink="">
      <xdr:nvSpPr>
        <xdr:cNvPr id="24" name="Rectangle 23"/>
        <xdr:cNvSpPr/>
      </xdr:nvSpPr>
      <xdr:spPr>
        <a:xfrm>
          <a:off x="3971921" y="13454071"/>
          <a:ext cx="2371725" cy="881054"/>
        </a:xfrm>
        <a:prstGeom prst="rect">
          <a:avLst/>
        </a:prstGeom>
        <a:solidFill>
          <a:schemeClr val="bg1">
            <a:lumMod val="7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Multiply sum</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of all previous components, except the Network Cost Allowance, by Baseline Value of the Headroom Allowance Percentage</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3</xdr:col>
      <xdr:colOff>2705100</xdr:colOff>
      <xdr:row>78</xdr:row>
      <xdr:rowOff>71446</xdr:rowOff>
    </xdr:from>
    <xdr:to>
      <xdr:col>5</xdr:col>
      <xdr:colOff>95250</xdr:colOff>
      <xdr:row>84</xdr:row>
      <xdr:rowOff>0</xdr:rowOff>
    </xdr:to>
    <xdr:sp macro="" textlink="">
      <xdr:nvSpPr>
        <xdr:cNvPr id="25" name="Rectangle 24"/>
        <xdr:cNvSpPr/>
      </xdr:nvSpPr>
      <xdr:spPr>
        <a:xfrm>
          <a:off x="6834188" y="13463596"/>
          <a:ext cx="4495800" cy="871529"/>
        </a:xfrm>
        <a:prstGeom prst="rect">
          <a:avLst/>
        </a:prstGeom>
        <a:solidFill>
          <a:schemeClr val="accent4">
            <a:lumMod val="60000"/>
            <a:lumOff val="4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171450" indent="-171450" algn="l">
            <a:buFont typeface="Arial" panose="020B0604020202020204" pitchFamily="34" charset="0"/>
            <a:buChar char="•"/>
          </a:pP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Headroom Allowance Percentage (3k HAP)</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0</xdr:col>
      <xdr:colOff>719138</xdr:colOff>
      <xdr:row>89</xdr:row>
      <xdr:rowOff>109545</xdr:rowOff>
    </xdr:from>
    <xdr:to>
      <xdr:col>2</xdr:col>
      <xdr:colOff>690563</xdr:colOff>
      <xdr:row>96</xdr:row>
      <xdr:rowOff>76208</xdr:rowOff>
    </xdr:to>
    <xdr:sp macro="" textlink="">
      <xdr:nvSpPr>
        <xdr:cNvPr id="8" name="Rectangle 7"/>
        <xdr:cNvSpPr/>
      </xdr:nvSpPr>
      <xdr:spPr>
        <a:xfrm>
          <a:off x="719138" y="15230483"/>
          <a:ext cx="2581275" cy="1066800"/>
        </a:xfrm>
        <a:prstGeom prst="rect">
          <a:avLst/>
        </a:prstGeom>
        <a:solidFill>
          <a:schemeClr val="accent2"/>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latin typeface="Verdana" panose="020B0604030504040204" pitchFamily="34" charset="0"/>
              <a:ea typeface="Verdana" panose="020B0604030504040204" pitchFamily="34" charset="0"/>
              <a:cs typeface="Verdana" panose="020B0604030504040204" pitchFamily="34" charset="0"/>
            </a:rPr>
            <a:t>Outputs</a:t>
          </a:r>
          <a:r>
            <a:rPr lang="en-GB" sz="1000" baseline="0">
              <a:latin typeface="Verdana" panose="020B0604030504040204" pitchFamily="34" charset="0"/>
              <a:ea typeface="Verdana" panose="020B0604030504040204" pitchFamily="34" charset="0"/>
              <a:cs typeface="Verdana" panose="020B0604030504040204" pitchFamily="34" charset="0"/>
            </a:rPr>
            <a:t> summarised on sheet '1a Default tariff cap'</a:t>
          </a:r>
        </a:p>
        <a:p>
          <a:pPr algn="ctr"/>
          <a:endParaRPr lang="en-GB" sz="1000" b="1" baseline="0">
            <a:latin typeface="Verdana" panose="020B0604030504040204" pitchFamily="34" charset="0"/>
            <a:ea typeface="Verdana" panose="020B0604030504040204" pitchFamily="34" charset="0"/>
            <a:cs typeface="Verdana" panose="020B0604030504040204" pitchFamily="34" charset="0"/>
          </a:endParaRPr>
        </a:p>
        <a:p>
          <a:pPr algn="ctr"/>
          <a:r>
            <a:rPr lang="en-GB" sz="1000" b="1" baseline="0">
              <a:latin typeface="Verdana" panose="020B0604030504040204" pitchFamily="34" charset="0"/>
              <a:ea typeface="Verdana" panose="020B0604030504040204" pitchFamily="34" charset="0"/>
              <a:cs typeface="Verdana" panose="020B0604030504040204" pitchFamily="34" charset="0"/>
            </a:rPr>
            <a:t>This shows the levels of the default tariff cap</a:t>
          </a:r>
          <a:endParaRPr lang="en-GB" sz="1000" b="1">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1</xdr:col>
      <xdr:colOff>1119187</xdr:colOff>
      <xdr:row>84</xdr:row>
      <xdr:rowOff>71437</xdr:rowOff>
    </xdr:from>
    <xdr:to>
      <xdr:col>1</xdr:col>
      <xdr:colOff>1462087</xdr:colOff>
      <xdr:row>89</xdr:row>
      <xdr:rowOff>33337</xdr:rowOff>
    </xdr:to>
    <xdr:sp macro="" textlink="">
      <xdr:nvSpPr>
        <xdr:cNvPr id="32" name="Left Arrow 31"/>
        <xdr:cNvSpPr/>
      </xdr:nvSpPr>
      <xdr:spPr>
        <a:xfrm rot="16200000">
          <a:off x="1645443" y="14608969"/>
          <a:ext cx="747713" cy="342900"/>
        </a:xfrm>
        <a:prstGeom prst="leftArrow">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1157288</xdr:colOff>
      <xdr:row>89</xdr:row>
      <xdr:rowOff>90495</xdr:rowOff>
    </xdr:from>
    <xdr:to>
      <xdr:col>3</xdr:col>
      <xdr:colOff>2219325</xdr:colOff>
      <xdr:row>96</xdr:row>
      <xdr:rowOff>57158</xdr:rowOff>
    </xdr:to>
    <xdr:sp macro="" textlink="">
      <xdr:nvSpPr>
        <xdr:cNvPr id="33" name="Rectangle 32"/>
        <xdr:cNvSpPr/>
      </xdr:nvSpPr>
      <xdr:spPr>
        <a:xfrm>
          <a:off x="3767138" y="15211433"/>
          <a:ext cx="2581275" cy="1066800"/>
        </a:xfrm>
        <a:prstGeom prst="rect">
          <a:avLst/>
        </a:prstGeom>
        <a:solidFill>
          <a:schemeClr val="accent2">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Additional tables</a:t>
          </a: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 of historical information in sheet '1b Historical level tables'</a:t>
          </a:r>
        </a:p>
        <a:p>
          <a:pPr algn="ctr"/>
          <a:endPar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a:p>
          <a:pPr algn="ctr"/>
          <a:r>
            <a:rPr lang="en-GB" sz="1000" baseline="0">
              <a:solidFill>
                <a:sysClr val="windowText" lastClr="000000"/>
              </a:solidFill>
              <a:latin typeface="Verdana" panose="020B0604030504040204" pitchFamily="34" charset="0"/>
              <a:ea typeface="Verdana" panose="020B0604030504040204" pitchFamily="34" charset="0"/>
              <a:cs typeface="Verdana" panose="020B0604030504040204" pitchFamily="34" charset="0"/>
            </a:rPr>
            <a:t>This is not used to set the default tariff cap</a:t>
          </a:r>
          <a:endParaRPr lang="en-GB" sz="1000">
            <a:solidFill>
              <a:sysClr val="windowText" lastClr="00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2</xdr:col>
      <xdr:colOff>742951</xdr:colOff>
      <xdr:row>84</xdr:row>
      <xdr:rowOff>33337</xdr:rowOff>
    </xdr:from>
    <xdr:to>
      <xdr:col>2</xdr:col>
      <xdr:colOff>1085851</xdr:colOff>
      <xdr:row>88</xdr:row>
      <xdr:rowOff>152400</xdr:rowOff>
    </xdr:to>
    <xdr:sp macro="" textlink="">
      <xdr:nvSpPr>
        <xdr:cNvPr id="34" name="Left Arrow 33"/>
        <xdr:cNvSpPr/>
      </xdr:nvSpPr>
      <xdr:spPr>
        <a:xfrm rot="14112388">
          <a:off x="3150394" y="14570869"/>
          <a:ext cx="747713" cy="342900"/>
        </a:xfrm>
        <a:prstGeom prst="leftArrow">
          <a:avLst/>
        </a:prstGeom>
        <a:solidFill>
          <a:schemeClr val="tx1">
            <a:lumMod val="65000"/>
            <a:lumOff val="3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COMMON\99I2K\Group3\forecast\Pre%20Budget%20Reports\PBR%202006\Summer%20changes\CTPBR06L_orig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windows\temp\PROF99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point2013/forecast/hist20/CHSPD1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BM\Forecast\Bud05\PostBudget05_reconcil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harepoint2013/forecast/hist20/HIS19FI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Research-camb\mresearch\RPW\Winter%2004-05\Margins\MRGWinter04-05.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asisdata7\homedirs\Program%20Files\FileNET\IDM\Cache\2003012410152300001\all%20the%20chart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rkyv\CheckOut\Long-term%20model%202009%7bdb5-doc3966101-ma1-mi14%7d.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UK99"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inputs"/>
      <sheetName val="Determinant analysis"/>
      <sheetName val="Model output"/>
      <sheetName val="CTA output"/>
      <sheetName val="Model growth rates"/>
      <sheetName val="HIC Total"/>
      <sheetName val="FIN Total"/>
      <sheetName val="Main calcs"/>
      <sheetName val="Summary"/>
      <sheetName val="Diagnostics"/>
      <sheetName val="CT on gains"/>
      <sheetName val="A9 summary"/>
      <sheetName val="GR regressions"/>
      <sheetName val="L-P regressions"/>
      <sheetName val="Chart 3.11"/>
      <sheetName val="Exec Summary"/>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ecast data"/>
      <sheetName val="Intro - read first"/>
      <sheetName val="Imp VAT"/>
      <sheetName val="Home VAT"/>
      <sheetName val="VATgraph"/>
      <sheetName val="Tobacco"/>
      <sheetName val="Spirits"/>
      <sheetName val="Beer"/>
      <sheetName val="Wine"/>
      <sheetName val="Cider"/>
      <sheetName val="B&amp;G"/>
      <sheetName val="Customs"/>
      <sheetName val="APD"/>
      <sheetName val="IPT"/>
      <sheetName val="Landfill"/>
      <sheetName val="Reb oils"/>
      <sheetName val="Petrol"/>
      <sheetName val="Derv"/>
      <sheetName val="Oilgraph"/>
      <sheetName val="Tables 1 &amp; 2"/>
      <sheetName val="April"/>
      <sheetName val="Daily (2)"/>
      <sheetName val="Proportions"/>
      <sheetName val="Comparison"/>
      <sheetName val="CGBR table"/>
      <sheetName val="BIS table"/>
      <sheetName val="Tob accs"/>
      <sheetName val="Accruals"/>
      <sheetName val="Acc adj"/>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GSPD19.FIN"/>
    </sheetNames>
    <sheetDataSet>
      <sheetData sheetId="0" refreshError="1">
        <row r="10">
          <cell r="A10">
            <v>1982</v>
          </cell>
          <cell r="B10">
            <v>5084</v>
          </cell>
          <cell r="H10">
            <v>5241.2908349754507</v>
          </cell>
        </row>
        <row r="11">
          <cell r="A11">
            <v>1983</v>
          </cell>
          <cell r="B11">
            <v>4554</v>
          </cell>
          <cell r="E11">
            <v>-10.424862313139261</v>
          </cell>
          <cell r="H11">
            <v>4722.0067399498357</v>
          </cell>
          <cell r="I11">
            <v>-9.907561159560176</v>
          </cell>
        </row>
        <row r="12">
          <cell r="A12">
            <v>1984</v>
          </cell>
          <cell r="B12">
            <v>5130</v>
          </cell>
          <cell r="E12">
            <v>12.648221343873518</v>
          </cell>
          <cell r="H12">
            <v>5475.2539986683105</v>
          </cell>
          <cell r="I12">
            <v>15.951846327234954</v>
          </cell>
        </row>
        <row r="13">
          <cell r="A13">
            <v>1985</v>
          </cell>
          <cell r="B13">
            <v>6391</v>
          </cell>
          <cell r="E13">
            <v>24.580896686159846</v>
          </cell>
          <cell r="H13">
            <v>6756.7525816828584</v>
          </cell>
          <cell r="I13">
            <v>23.40528098470379</v>
          </cell>
        </row>
        <row r="14">
          <cell r="A14">
            <v>1986</v>
          </cell>
          <cell r="B14">
            <v>5848</v>
          </cell>
          <cell r="E14">
            <v>-8.4963229541542802</v>
          </cell>
          <cell r="H14">
            <v>6745.3397444295488</v>
          </cell>
          <cell r="I14">
            <v>-0.16891009572037743</v>
          </cell>
        </row>
        <row r="15">
          <cell r="A15">
            <v>1987</v>
          </cell>
          <cell r="B15">
            <v>5980</v>
          </cell>
          <cell r="E15">
            <v>2.2571819425444595</v>
          </cell>
          <cell r="H15">
            <v>7026.5846624575506</v>
          </cell>
          <cell r="I15">
            <v>4.1694700146165378</v>
          </cell>
        </row>
        <row r="16">
          <cell r="A16">
            <v>1988</v>
          </cell>
          <cell r="B16">
            <v>9292.2999999999993</v>
          </cell>
          <cell r="E16">
            <v>55.389632107023402</v>
          </cell>
          <cell r="H16">
            <v>9521.9200076277339</v>
          </cell>
          <cell r="I16">
            <v>35.512777046614829</v>
          </cell>
        </row>
        <row r="17">
          <cell r="A17">
            <v>1989</v>
          </cell>
          <cell r="B17">
            <v>13887.5</v>
          </cell>
          <cell r="E17">
            <v>49.45169656597399</v>
          </cell>
          <cell r="H17">
            <v>16931.29699300892</v>
          </cell>
          <cell r="I17">
            <v>77.813896561258119</v>
          </cell>
        </row>
        <row r="18">
          <cell r="A18">
            <v>1990</v>
          </cell>
          <cell r="B18">
            <v>18208</v>
          </cell>
          <cell r="E18">
            <v>31.110711071107112</v>
          </cell>
          <cell r="H18">
            <v>21405.129196306531</v>
          </cell>
          <cell r="I18">
            <v>26.423446503507051</v>
          </cell>
        </row>
        <row r="19">
          <cell r="A19">
            <v>1991</v>
          </cell>
          <cell r="B19">
            <v>20553.400000000001</v>
          </cell>
          <cell r="E19">
            <v>12.881151142355016</v>
          </cell>
          <cell r="H19">
            <v>19019.031007703743</v>
          </cell>
          <cell r="I19">
            <v>-11.147319722856475</v>
          </cell>
        </row>
        <row r="20">
          <cell r="A20">
            <v>1992</v>
          </cell>
          <cell r="B20">
            <v>19974.599999999999</v>
          </cell>
          <cell r="E20">
            <v>-2.8160790915371803</v>
          </cell>
          <cell r="H20">
            <v>16626.411197813348</v>
          </cell>
          <cell r="I20">
            <v>-12.580135175768175</v>
          </cell>
        </row>
        <row r="21">
          <cell r="A21">
            <v>1993</v>
          </cell>
          <cell r="H21">
            <v>12410.183035376172</v>
          </cell>
          <cell r="I21">
            <v>-25.358618358913681</v>
          </cell>
        </row>
        <row r="22">
          <cell r="A22">
            <v>1994</v>
          </cell>
          <cell r="H22">
            <v>12000.136096917955</v>
          </cell>
          <cell r="I22">
            <v>-3.3041167667660289</v>
          </cell>
        </row>
        <row r="23">
          <cell r="A23">
            <v>1995</v>
          </cell>
          <cell r="H23">
            <v>13460.164062680713</v>
          </cell>
          <cell r="I23">
            <v>12.166761726458612</v>
          </cell>
        </row>
        <row r="24">
          <cell r="A24">
            <v>1996</v>
          </cell>
          <cell r="H24">
            <v>13230.39919269175</v>
          </cell>
          <cell r="I24">
            <v>-1.7069990300192783</v>
          </cell>
        </row>
        <row r="25">
          <cell r="A25">
            <v>1997</v>
          </cell>
          <cell r="H25">
            <v>13887.648186056666</v>
          </cell>
          <cell r="I25">
            <v>4.9677185381373006</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s"/>
      <sheetName val="External Inputs"/>
      <sheetName val="FAS Page 1"/>
      <sheetName val="FIN L-P regression"/>
      <sheetName val="HIC L-P regression"/>
      <sheetName val="FIN Rates"/>
      <sheetName val="Building Societies"/>
      <sheetName val="Rest of FIN"/>
      <sheetName val="FIN Total"/>
      <sheetName val="HIC Rates"/>
      <sheetName val="HIC Total"/>
      <sheetName val="FC Page 1"/>
      <sheetName val="T3 Page 1"/>
      <sheetName val="diff with last"/>
      <sheetName val="Repayments"/>
      <sheetName val="Budget 2005 measures"/>
      <sheetName val="PBR 2004 measures"/>
      <sheetName val="Previous Measures"/>
      <sheetName val="quarterly"/>
      <sheetName val="NG DATA"/>
      <sheetName val="NG HIC R7.3"/>
      <sheetName val="NG HIC R9.3"/>
      <sheetName val="NG FIN RA.3"/>
      <sheetName val="NG FIN RC.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19FIN(A)"/>
    </sheetNames>
    <sheetDataSet>
      <sheetData sheetId="0" refreshError="1">
        <row r="59">
          <cell r="D59">
            <v>49896</v>
          </cell>
          <cell r="E59">
            <v>50276</v>
          </cell>
          <cell r="F59">
            <v>45966</v>
          </cell>
          <cell r="G59">
            <v>41788</v>
          </cell>
          <cell r="H59">
            <v>41669</v>
          </cell>
          <cell r="I59">
            <v>50498</v>
          </cell>
          <cell r="J59">
            <v>56928</v>
          </cell>
          <cell r="K59">
            <v>13990</v>
          </cell>
          <cell r="L59">
            <v>14858</v>
          </cell>
          <cell r="M59">
            <v>12645</v>
          </cell>
          <cell r="N59">
            <v>11496</v>
          </cell>
          <cell r="O59">
            <v>12551</v>
          </cell>
          <cell r="P59">
            <v>23608</v>
          </cell>
          <cell r="Q59">
            <v>22770</v>
          </cell>
        </row>
        <row r="61">
          <cell r="D61">
            <v>8.6439794773128104E-2</v>
          </cell>
          <cell r="E61">
            <v>6.6950433606492166E-2</v>
          </cell>
          <cell r="F61">
            <v>6.128442762041509E-2</v>
          </cell>
          <cell r="G61">
            <v>4.8052072365272328E-2</v>
          </cell>
          <cell r="H61">
            <v>5.1957090402937438E-2</v>
          </cell>
          <cell r="I61">
            <v>5.8358746881064599E-2</v>
          </cell>
          <cell r="J61">
            <v>5.4823636874648682E-2</v>
          </cell>
          <cell r="K61">
            <v>2.8377412437455327E-2</v>
          </cell>
          <cell r="L61">
            <v>3.0825144703190199E-2</v>
          </cell>
          <cell r="M61">
            <v>3.0525899565045471E-2</v>
          </cell>
          <cell r="N61">
            <v>4.0535838552540011E-2</v>
          </cell>
          <cell r="O61">
            <v>8.6287945183650711E-2</v>
          </cell>
          <cell r="P61">
            <v>9.3358183666553712E-2</v>
          </cell>
          <cell r="Q61">
            <v>3.1971892841458058E-2</v>
          </cell>
        </row>
        <row r="79">
          <cell r="D79">
            <v>8220</v>
          </cell>
          <cell r="E79">
            <v>11605</v>
          </cell>
          <cell r="F79">
            <v>15772</v>
          </cell>
          <cell r="G79">
            <v>18872</v>
          </cell>
          <cell r="H79">
            <v>17851</v>
          </cell>
          <cell r="I79">
            <v>16599</v>
          </cell>
        </row>
        <row r="83">
          <cell r="D83">
            <v>324.3</v>
          </cell>
          <cell r="E83">
            <v>1191.4000000000001</v>
          </cell>
          <cell r="F83">
            <v>1472</v>
          </cell>
          <cell r="G83">
            <v>4711.5</v>
          </cell>
          <cell r="H83">
            <v>3826.9</v>
          </cell>
          <cell r="I83">
            <v>3647</v>
          </cell>
        </row>
        <row r="95">
          <cell r="D95">
            <v>9.5466571891166127E-2</v>
          </cell>
          <cell r="E95">
            <v>0.11145074065365625</v>
          </cell>
          <cell r="F95">
            <v>0.12864093847897087</v>
          </cell>
          <cell r="G95">
            <v>0.14350581052307534</v>
          </cell>
          <cell r="H95">
            <v>0.1542719106920894</v>
          </cell>
          <cell r="I95">
            <v>0.10921389095108472</v>
          </cell>
          <cell r="J95">
            <v>8.9755851092625002E-2</v>
          </cell>
          <cell r="K95">
            <v>0.14001163128816516</v>
          </cell>
          <cell r="L95">
            <v>7.0516096065406236E-2</v>
          </cell>
          <cell r="M95">
            <v>6.7059965648569933E-2</v>
          </cell>
          <cell r="N95">
            <v>8.5541450115020873E-2</v>
          </cell>
          <cell r="O95">
            <v>8.6534902657487603E-2</v>
          </cell>
          <cell r="P95">
            <v>5.0708785439271965E-2</v>
          </cell>
          <cell r="Q95">
            <v>4.9075245988649818E-2</v>
          </cell>
        </row>
        <row r="97">
          <cell r="D97">
            <v>91.003102378490169</v>
          </cell>
          <cell r="E97">
            <v>83.509142053445856</v>
          </cell>
          <cell r="F97">
            <v>75.993091537132983</v>
          </cell>
          <cell r="G97">
            <v>75.080443332141584</v>
          </cell>
          <cell r="H97">
            <v>66.889632107023417</v>
          </cell>
          <cell r="I97">
            <v>96.299093655589118</v>
          </cell>
          <cell r="J97">
            <v>90.470446320868518</v>
          </cell>
          <cell r="K97">
            <v>14.122533748701974</v>
          </cell>
          <cell r="L97">
            <v>52.536231884057969</v>
          </cell>
          <cell r="M97">
            <v>63.028953229398667</v>
          </cell>
          <cell r="N97">
            <v>59.760956175298809</v>
          </cell>
          <cell r="O97">
            <v>51.32591958939264</v>
          </cell>
          <cell r="P97">
            <v>51.768766177739437</v>
          </cell>
          <cell r="Q97">
            <v>49.916805324459233</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
      <sheetName val="Differences"/>
      <sheetName val="margus"/>
      <sheetName val="margasia"/>
      <sheetName val="margeur"/>
      <sheetName val="Graphics"/>
      <sheetName val="RPW Graphics"/>
      <sheetName val="USGC Chart 2"/>
      <sheetName val="USGC Chart 3"/>
      <sheetName val="USGC Chart"/>
      <sheetName val="Singapore Chart"/>
      <sheetName val="Rott - ARA Chart"/>
      <sheetName val="NYHB Resid vs Gas"/>
      <sheetName val="USGC Resid vs Gas"/>
      <sheetName val="Notional Cracking Margins Chart"/>
      <sheetName val="Comparison Graphs"/>
      <sheetName val="RPW Annual"/>
      <sheetName val="Chart3"/>
      <sheetName val="USGC"/>
      <sheetName val="NYHB"/>
      <sheetName val="Singapore"/>
      <sheetName val="Rotterdam - ARA Barges"/>
      <sheetName val="Prices in 3 Markets "/>
      <sheetName val="Price Comparison Charts"/>
      <sheetName val="Inter-Product in 3 Markets"/>
      <sheetName val="Crude Forecast"/>
      <sheetName val="FOB Med"/>
      <sheetName val="Chart1"/>
      <sheetName val="Y-T-D"/>
      <sheetName val="Y-T-D Daily"/>
      <sheetName val="Prices"/>
      <sheetName val="Mogas-Dist Margins"/>
      <sheetName val="NGLs"/>
      <sheetName val="May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4">
          <cell r="A34" t="str">
            <v>Q1 93</v>
          </cell>
          <cell r="C34">
            <v>2.46</v>
          </cell>
          <cell r="F34">
            <v>3.1</v>
          </cell>
          <cell r="L34">
            <v>2.4</v>
          </cell>
          <cell r="O34">
            <v>-6.16</v>
          </cell>
          <cell r="R34">
            <v>-8.82</v>
          </cell>
        </row>
        <row r="35">
          <cell r="A35" t="str">
            <v>Q2 93</v>
          </cell>
          <cell r="C35">
            <v>4.3600000000000003</v>
          </cell>
          <cell r="F35">
            <v>2.89</v>
          </cell>
          <cell r="L35">
            <v>2.08</v>
          </cell>
          <cell r="O35">
            <v>-5.0599999999999996</v>
          </cell>
          <cell r="R35">
            <v>-9.01</v>
          </cell>
        </row>
        <row r="36">
          <cell r="A36" t="str">
            <v>Q3 93</v>
          </cell>
          <cell r="C36">
            <v>3.15</v>
          </cell>
          <cell r="F36">
            <v>3.59</v>
          </cell>
          <cell r="L36">
            <v>2.7</v>
          </cell>
          <cell r="O36">
            <v>-4.67</v>
          </cell>
          <cell r="R36">
            <v>-8.06</v>
          </cell>
        </row>
        <row r="37">
          <cell r="A37" t="str">
            <v>Q4 93</v>
          </cell>
          <cell r="C37">
            <v>1.1200000000000001</v>
          </cell>
          <cell r="F37">
            <v>4.91</v>
          </cell>
          <cell r="L37">
            <v>3.17</v>
          </cell>
          <cell r="O37">
            <v>-4.79</v>
          </cell>
          <cell r="R37">
            <v>-8</v>
          </cell>
        </row>
        <row r="38">
          <cell r="A38" t="str">
            <v>Q1 94</v>
          </cell>
          <cell r="C38">
            <v>3.6</v>
          </cell>
          <cell r="F38">
            <v>5.59</v>
          </cell>
          <cell r="L38">
            <v>3.98</v>
          </cell>
          <cell r="O38">
            <v>-2.82</v>
          </cell>
          <cell r="R38">
            <v>-5.55</v>
          </cell>
        </row>
        <row r="39">
          <cell r="A39" t="str">
            <v>Q2 94</v>
          </cell>
          <cell r="C39">
            <v>3.49</v>
          </cell>
          <cell r="F39">
            <v>2.37</v>
          </cell>
          <cell r="L39">
            <v>1.47</v>
          </cell>
          <cell r="O39">
            <v>-4.22</v>
          </cell>
          <cell r="R39">
            <v>-6.01</v>
          </cell>
        </row>
        <row r="40">
          <cell r="A40" t="str">
            <v>Q3 94</v>
          </cell>
          <cell r="C40">
            <v>2.93</v>
          </cell>
          <cell r="F40">
            <v>2.46</v>
          </cell>
          <cell r="L40">
            <v>1.21</v>
          </cell>
          <cell r="O40">
            <v>-4.43</v>
          </cell>
          <cell r="R40">
            <v>-6.05</v>
          </cell>
        </row>
        <row r="41">
          <cell r="A41" t="str">
            <v>Q4 94</v>
          </cell>
          <cell r="C41">
            <v>1.55</v>
          </cell>
          <cell r="F41">
            <v>3.35</v>
          </cell>
          <cell r="L41">
            <v>1.86</v>
          </cell>
          <cell r="O41">
            <v>-3.6</v>
          </cell>
          <cell r="R41">
            <v>-4.4800000000000004</v>
          </cell>
        </row>
        <row r="42">
          <cell r="A42" t="str">
            <v>Q1 95</v>
          </cell>
          <cell r="C42">
            <v>2.14</v>
          </cell>
          <cell r="F42">
            <v>0.99</v>
          </cell>
          <cell r="L42">
            <v>0.44</v>
          </cell>
          <cell r="O42">
            <v>-3.9</v>
          </cell>
          <cell r="R42">
            <v>-4.47</v>
          </cell>
        </row>
        <row r="43">
          <cell r="A43" t="str">
            <v>Q2 95</v>
          </cell>
          <cell r="C43">
            <v>5.3</v>
          </cell>
          <cell r="F43">
            <v>1.42</v>
          </cell>
          <cell r="L43">
            <v>0.77</v>
          </cell>
          <cell r="O43">
            <v>-3.43</v>
          </cell>
          <cell r="R43">
            <v>-4.18</v>
          </cell>
        </row>
        <row r="44">
          <cell r="A44" t="str">
            <v>Q3 95</v>
          </cell>
          <cell r="C44">
            <v>3.44</v>
          </cell>
          <cell r="F44">
            <v>3.34</v>
          </cell>
          <cell r="L44">
            <v>2.25</v>
          </cell>
          <cell r="O44">
            <v>-4.04</v>
          </cell>
          <cell r="R44">
            <v>-5.19</v>
          </cell>
        </row>
        <row r="45">
          <cell r="A45" t="str">
            <v>Q4 95</v>
          </cell>
          <cell r="C45">
            <v>1.1599999999999999</v>
          </cell>
          <cell r="F45">
            <v>3.91</v>
          </cell>
          <cell r="L45">
            <v>2.76</v>
          </cell>
          <cell r="O45">
            <v>-3.65</v>
          </cell>
          <cell r="R45">
            <v>-4.82</v>
          </cell>
        </row>
        <row r="46">
          <cell r="A46" t="str">
            <v>Q1 96</v>
          </cell>
          <cell r="C46">
            <v>2.5299999999999998</v>
          </cell>
          <cell r="F46">
            <v>3.51</v>
          </cell>
          <cell r="L46">
            <v>2.74</v>
          </cell>
          <cell r="O46">
            <v>-3.35</v>
          </cell>
          <cell r="R46">
            <v>-5.24</v>
          </cell>
        </row>
        <row r="47">
          <cell r="A47" t="str">
            <v>Q2 96</v>
          </cell>
          <cell r="C47">
            <v>3.98</v>
          </cell>
          <cell r="F47">
            <v>1.49</v>
          </cell>
          <cell r="L47">
            <v>0.55000000000000004</v>
          </cell>
          <cell r="O47">
            <v>-4.62</v>
          </cell>
          <cell r="R47">
            <v>-7</v>
          </cell>
        </row>
        <row r="48">
          <cell r="A48" t="str">
            <v>Q3 96</v>
          </cell>
          <cell r="C48">
            <v>2.2400000000000002</v>
          </cell>
          <cell r="F48">
            <v>3.98</v>
          </cell>
          <cell r="L48">
            <v>3.13</v>
          </cell>
          <cell r="O48">
            <v>-5.45</v>
          </cell>
          <cell r="R48">
            <v>-7.22</v>
          </cell>
        </row>
        <row r="49">
          <cell r="A49" t="str">
            <v>Q4 96</v>
          </cell>
          <cell r="C49">
            <v>2.46</v>
          </cell>
          <cell r="F49">
            <v>4.29</v>
          </cell>
          <cell r="L49">
            <v>3.53</v>
          </cell>
          <cell r="O49">
            <v>-5.88</v>
          </cell>
          <cell r="R49">
            <v>-7.22</v>
          </cell>
        </row>
        <row r="50">
          <cell r="A50" t="str">
            <v>Q1 97</v>
          </cell>
          <cell r="C50">
            <v>3.8</v>
          </cell>
          <cell r="F50">
            <v>3.28</v>
          </cell>
          <cell r="L50">
            <v>2.04</v>
          </cell>
          <cell r="O50">
            <v>-7.38</v>
          </cell>
          <cell r="R50">
            <v>-9.26</v>
          </cell>
        </row>
        <row r="51">
          <cell r="A51" t="str">
            <v>Q2 97</v>
          </cell>
          <cell r="C51">
            <v>4.159230769230768</v>
          </cell>
          <cell r="F51">
            <v>2.3984615384615373</v>
          </cell>
          <cell r="L51">
            <v>1.841153846153845</v>
          </cell>
          <cell r="O51">
            <v>-4.7346153846153847</v>
          </cell>
          <cell r="R51">
            <v>-6.411538461538461</v>
          </cell>
        </row>
        <row r="52">
          <cell r="A52" t="str">
            <v>Q3 97</v>
          </cell>
          <cell r="C52">
            <v>5.4119230769230757</v>
          </cell>
          <cell r="F52">
            <v>3.1099999999999994</v>
          </cell>
          <cell r="L52">
            <v>1.9873076923076918</v>
          </cell>
          <cell r="O52">
            <v>-3.7192307692307689</v>
          </cell>
          <cell r="R52">
            <v>-4.8346153846153843</v>
          </cell>
        </row>
        <row r="53">
          <cell r="A53" t="str">
            <v>Q4 97</v>
          </cell>
          <cell r="C53">
            <v>1.9378571428571427</v>
          </cell>
          <cell r="F53">
            <v>2.485357142857143</v>
          </cell>
          <cell r="L53">
            <v>2.1553571428571421</v>
          </cell>
          <cell r="O53">
            <v>-3.0128571428571425</v>
          </cell>
          <cell r="R53">
            <v>-5.366428571428572</v>
          </cell>
        </row>
      </sheetData>
      <sheetData sheetId="19" refreshError="1"/>
      <sheetData sheetId="20"/>
      <sheetData sheetId="21"/>
      <sheetData sheetId="22"/>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1.1"/>
      <sheetName val="Frameworks comparison 2.1 2.2"/>
      <sheetName val="Figures 3.1 3.2"/>
      <sheetName val="Table 3.1"/>
      <sheetName val="3.1 Inflation expectations"/>
      <sheetName val="3.2 Taylor rules"/>
      <sheetName val="3.3 UK Taylor rule"/>
      <sheetName val="Chart 3.4"/>
      <sheetName val="3.5 10 years ahead"/>
      <sheetName val="3.6 M3 growth"/>
      <sheetName val="Box D Red triangle"/>
      <sheetName val="Figure 4.1 UK fiscal fwork"/>
      <sheetName val="Table 4.1"/>
      <sheetName val="Box D table"/>
      <sheetName val="4.1 UK"/>
      <sheetName val="4.3.and 4.4"/>
      <sheetName val="4.5 deficit and interest rate"/>
      <sheetName val="4.6 ten year bonds"/>
      <sheetName val="5.1 share of gdp"/>
      <sheetName val="Sheet1"/>
      <sheetName val="Figure 6.1"/>
      <sheetName val="Table 6.1 Bank Supervis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4">
          <cell r="A4">
            <v>35877</v>
          </cell>
          <cell r="D4">
            <v>33091</v>
          </cell>
          <cell r="G4">
            <v>33092</v>
          </cell>
          <cell r="J4">
            <v>33973</v>
          </cell>
          <cell r="M4">
            <v>34096</v>
          </cell>
        </row>
      </sheetData>
      <sheetData sheetId="18" refreshError="1"/>
      <sheetData sheetId="19" refreshError="1"/>
      <sheetData sheetId="20" refreshError="1"/>
      <sheetData sheetId="2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 09"/>
      <sheetName val="Charts"/>
      <sheetName val="Scenarios"/>
      <sheetName val="Projections"/>
      <sheetName val="Calculation"/>
      <sheetName val="Latest"/>
      <sheetName val="Latest check"/>
      <sheetName val="PSF"/>
      <sheetName val="Nom. Input"/>
      <sheetName val="Profiles"/>
      <sheetName val="Population"/>
      <sheetName val="Social sec &amp; TC"/>
      <sheetName val="Pub.sec.pensions"/>
      <sheetName val="Health"/>
      <sheetName val="Death"/>
      <sheetName val="Education"/>
      <sheetName val="TREND"/>
      <sheetName val="RESULT 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K99"/>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https://www.ons.gov.uk/economy/inflationandpriceindices/timeseries/l522/mm23"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G14"/>
  <sheetViews>
    <sheetView tabSelected="1" zoomScaleNormal="100" workbookViewId="0"/>
  </sheetViews>
  <sheetFormatPr defaultColWidth="0" defaultRowHeight="12.75" zeroHeight="1" x14ac:dyDescent="0.2"/>
  <cols>
    <col min="1" max="3" width="15.625" customWidth="1"/>
    <col min="4" max="4" width="136.5" customWidth="1"/>
    <col min="5" max="5" width="9" customWidth="1"/>
    <col min="6" max="7" width="0" hidden="1" customWidth="1"/>
    <col min="8" max="16384" width="9" hidden="1"/>
  </cols>
  <sheetData>
    <row r="1" spans="1:7" s="370" customFormat="1" ht="56.85" customHeight="1" x14ac:dyDescent="0.2">
      <c r="C1" s="371"/>
      <c r="D1" s="371"/>
      <c r="E1" s="371"/>
      <c r="F1" s="371"/>
      <c r="G1" s="371"/>
    </row>
    <row r="2" spans="1:7" s="355" customFormat="1" x14ac:dyDescent="0.2"/>
    <row r="3" spans="1:7" s="355" customFormat="1" ht="18" x14ac:dyDescent="0.25">
      <c r="B3" s="356" t="s">
        <v>568</v>
      </c>
    </row>
    <row r="4" spans="1:7" s="355" customFormat="1" ht="15" x14ac:dyDescent="0.25">
      <c r="A4" s="357"/>
      <c r="B4" s="357"/>
      <c r="C4" s="357"/>
      <c r="D4" s="357"/>
      <c r="E4" s="357"/>
      <c r="F4" s="357"/>
      <c r="G4" s="357"/>
    </row>
    <row r="5" spans="1:7" s="7" customFormat="1" ht="15" x14ac:dyDescent="0.25">
      <c r="A5" s="358"/>
      <c r="B5" s="359" t="s">
        <v>413</v>
      </c>
      <c r="C5" s="359" t="s">
        <v>414</v>
      </c>
      <c r="D5" s="359" t="s">
        <v>415</v>
      </c>
      <c r="E5" s="358"/>
      <c r="F5" s="358"/>
      <c r="G5" s="358"/>
    </row>
    <row r="6" spans="1:7" s="7" customFormat="1" ht="15" x14ac:dyDescent="0.25">
      <c r="A6" s="358"/>
      <c r="B6" s="366" t="s">
        <v>416</v>
      </c>
      <c r="C6" s="367">
        <v>43349</v>
      </c>
      <c r="D6" s="368" t="s">
        <v>569</v>
      </c>
      <c r="E6" s="358"/>
      <c r="F6" s="358"/>
      <c r="G6" s="358"/>
    </row>
    <row r="7" spans="1:7" s="7" customFormat="1" ht="123" customHeight="1" x14ac:dyDescent="0.25">
      <c r="A7" s="358"/>
      <c r="B7" s="366" t="s">
        <v>570</v>
      </c>
      <c r="C7" s="367">
        <v>43410</v>
      </c>
      <c r="D7" s="369" t="s">
        <v>572</v>
      </c>
      <c r="E7" s="358"/>
      <c r="F7" s="358"/>
      <c r="G7" s="358"/>
    </row>
    <row r="8" spans="1:7" s="7" customFormat="1" ht="15" x14ac:dyDescent="0.25">
      <c r="A8" s="358"/>
      <c r="B8" s="361" t="s">
        <v>589</v>
      </c>
      <c r="C8" s="360">
        <v>43503</v>
      </c>
      <c r="D8" s="392" t="s">
        <v>597</v>
      </c>
      <c r="E8" s="358"/>
      <c r="F8" s="358"/>
      <c r="G8" s="358"/>
    </row>
    <row r="9" spans="1:7" s="7" customFormat="1" ht="15" x14ac:dyDescent="0.25">
      <c r="A9" s="358"/>
      <c r="B9" s="391" t="s">
        <v>590</v>
      </c>
      <c r="C9" s="360">
        <v>43684</v>
      </c>
      <c r="D9" s="393" t="s">
        <v>597</v>
      </c>
      <c r="E9" s="358"/>
      <c r="F9" s="358"/>
      <c r="G9" s="358"/>
    </row>
    <row r="10" spans="1:7" s="7" customFormat="1" ht="15" x14ac:dyDescent="0.25">
      <c r="A10" s="358"/>
      <c r="B10" s="391" t="s">
        <v>600</v>
      </c>
      <c r="C10" s="360">
        <v>43868</v>
      </c>
      <c r="D10" s="393" t="s">
        <v>597</v>
      </c>
      <c r="E10" s="358"/>
      <c r="F10" s="358"/>
      <c r="G10" s="358"/>
    </row>
    <row r="11" spans="1:7" s="7" customFormat="1" ht="15" x14ac:dyDescent="0.25">
      <c r="A11" s="358"/>
      <c r="B11" s="391"/>
      <c r="C11" s="391"/>
      <c r="D11" s="391"/>
      <c r="E11" s="358"/>
      <c r="F11" s="358"/>
      <c r="G11" s="358"/>
    </row>
    <row r="12" spans="1:7" s="7" customFormat="1" ht="15" x14ac:dyDescent="0.25">
      <c r="A12" s="358"/>
      <c r="B12" s="358"/>
      <c r="C12" s="358"/>
      <c r="D12" s="358"/>
      <c r="E12" s="358"/>
      <c r="F12" s="358"/>
      <c r="G12" s="358"/>
    </row>
    <row r="13" spans="1:7" s="7" customFormat="1" ht="15" x14ac:dyDescent="0.25">
      <c r="A13" s="358"/>
      <c r="B13" s="358"/>
      <c r="C13" s="358"/>
      <c r="D13" s="358"/>
      <c r="E13" s="358"/>
      <c r="F13" s="358"/>
      <c r="G13" s="358"/>
    </row>
    <row r="14" spans="1:7" ht="13.9" hidden="1" customHeight="1" x14ac:dyDescent="0.25">
      <c r="A14" s="354"/>
      <c r="B14" s="354"/>
      <c r="C14" s="354"/>
      <c r="D14" s="354"/>
      <c r="E14" s="354"/>
      <c r="F14" s="354"/>
      <c r="G14" s="354"/>
    </row>
  </sheetData>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A472"/>
  <sheetViews>
    <sheetView workbookViewId="0"/>
  </sheetViews>
  <sheetFormatPr defaultColWidth="0" defaultRowHeight="14.25" zeroHeight="1" x14ac:dyDescent="0.2"/>
  <cols>
    <col min="1" max="1" width="9" style="266" customWidth="1"/>
    <col min="2" max="2" width="33.375" style="44" customWidth="1"/>
    <col min="3" max="3" width="21.375" style="44" customWidth="1"/>
    <col min="4" max="4" width="19.75" style="44" customWidth="1"/>
    <col min="5" max="5" width="25.125" style="44" customWidth="1"/>
    <col min="6" max="6" width="2.5" style="44" customWidth="1"/>
    <col min="7" max="14" width="15.625" style="44" customWidth="1"/>
    <col min="15" max="15" width="2.5" style="44" customWidth="1"/>
    <col min="16" max="26" width="15.625" style="44" customWidth="1"/>
    <col min="27" max="27" width="9" style="44" customWidth="1"/>
    <col min="28" max="16384" width="0" style="44" hidden="1"/>
  </cols>
  <sheetData>
    <row r="1" spans="1:27" s="73" customFormat="1" ht="12.4" customHeight="1" x14ac:dyDescent="0.2">
      <c r="A1" s="265"/>
    </row>
    <row r="2" spans="1:27" s="73" customFormat="1" ht="18.399999999999999" customHeight="1" x14ac:dyDescent="0.25">
      <c r="A2" s="265"/>
      <c r="B2" s="27" t="s">
        <v>461</v>
      </c>
      <c r="C2" s="27"/>
      <c r="D2" s="27"/>
    </row>
    <row r="3" spans="1:27" s="73" customFormat="1" ht="24.4" customHeight="1" x14ac:dyDescent="0.2">
      <c r="A3" s="265"/>
      <c r="B3" s="424" t="s">
        <v>526</v>
      </c>
      <c r="C3" s="424"/>
      <c r="D3" s="424"/>
      <c r="E3" s="424"/>
      <c r="F3" s="424"/>
      <c r="G3" s="424"/>
      <c r="H3" s="424"/>
      <c r="I3" s="75"/>
      <c r="J3" s="75"/>
      <c r="K3" s="75"/>
      <c r="L3" s="75"/>
      <c r="M3" s="75"/>
      <c r="N3" s="75"/>
      <c r="O3" s="75"/>
      <c r="P3" s="75"/>
      <c r="Q3" s="75"/>
    </row>
    <row r="4" spans="1:27" s="73" customFormat="1" ht="16.149999999999999" customHeight="1" x14ac:dyDescent="0.2">
      <c r="A4" s="265"/>
      <c r="B4" s="165"/>
      <c r="C4" s="165"/>
      <c r="D4" s="165"/>
      <c r="E4" s="165"/>
      <c r="F4" s="74"/>
      <c r="G4" s="74"/>
      <c r="I4" s="75"/>
      <c r="J4" s="75"/>
      <c r="K4" s="75"/>
      <c r="L4" s="75"/>
      <c r="M4" s="75"/>
      <c r="N4" s="75"/>
      <c r="O4" s="75"/>
      <c r="P4" s="75"/>
      <c r="Q4" s="75"/>
    </row>
    <row r="5" spans="1:27" ht="16.149999999999999" customHeight="1" x14ac:dyDescent="0.2">
      <c r="B5" s="78"/>
      <c r="C5" s="78"/>
      <c r="D5" s="78"/>
      <c r="E5" s="78"/>
      <c r="F5" s="78"/>
      <c r="G5" s="78"/>
      <c r="I5" s="79"/>
      <c r="J5" s="79"/>
      <c r="K5" s="79"/>
      <c r="L5" s="79"/>
      <c r="M5" s="79"/>
      <c r="N5" s="79"/>
      <c r="O5" s="79"/>
      <c r="P5" s="79"/>
      <c r="Q5" s="79"/>
    </row>
    <row r="6" spans="1:27" ht="16.149999999999999" customHeight="1" x14ac:dyDescent="0.2">
      <c r="B6" s="82" t="s">
        <v>373</v>
      </c>
      <c r="C6" s="84" t="s">
        <v>33</v>
      </c>
      <c r="D6" s="78"/>
      <c r="E6" s="78"/>
      <c r="F6" s="78"/>
      <c r="G6" s="78"/>
      <c r="I6" s="79"/>
      <c r="J6" s="79"/>
      <c r="K6" s="79"/>
      <c r="L6" s="79"/>
      <c r="M6" s="79"/>
      <c r="N6" s="79"/>
      <c r="O6" s="79"/>
      <c r="P6" s="79"/>
      <c r="Q6" s="79"/>
    </row>
    <row r="7" spans="1:27" ht="16.149999999999999" customHeight="1" x14ac:dyDescent="0.2">
      <c r="B7" s="82" t="s">
        <v>485</v>
      </c>
      <c r="C7" s="84" t="s">
        <v>534</v>
      </c>
      <c r="D7" s="78"/>
      <c r="E7" s="78"/>
      <c r="F7" s="78"/>
      <c r="G7" s="78"/>
      <c r="I7" s="79"/>
      <c r="J7" s="79"/>
      <c r="K7" s="79"/>
      <c r="L7" s="79"/>
      <c r="M7" s="79"/>
      <c r="N7" s="79"/>
      <c r="O7" s="79"/>
      <c r="P7" s="79"/>
      <c r="Q7" s="79"/>
    </row>
    <row r="8" spans="1:27" ht="12.4" customHeight="1" x14ac:dyDescent="0.2">
      <c r="B8" s="83" t="s">
        <v>345</v>
      </c>
      <c r="C8" s="85" t="s">
        <v>1</v>
      </c>
    </row>
    <row r="9" spans="1:27" s="29" customFormat="1" ht="11.25" x14ac:dyDescent="0.15">
      <c r="A9" s="267"/>
    </row>
    <row r="10" spans="1:27" s="30" customFormat="1" ht="11.25" customHeight="1" x14ac:dyDescent="0.15">
      <c r="A10" s="267"/>
      <c r="B10" s="473" t="s">
        <v>346</v>
      </c>
      <c r="C10" s="473" t="s">
        <v>351</v>
      </c>
      <c r="D10" s="482" t="s">
        <v>302</v>
      </c>
      <c r="E10" s="483"/>
      <c r="F10" s="31"/>
      <c r="G10" s="474" t="s">
        <v>500</v>
      </c>
      <c r="H10" s="475"/>
      <c r="I10" s="475"/>
      <c r="J10" s="475"/>
      <c r="K10" s="475"/>
      <c r="L10" s="475"/>
      <c r="M10" s="475"/>
      <c r="N10" s="476"/>
      <c r="O10" s="31"/>
      <c r="P10" s="474" t="s">
        <v>492</v>
      </c>
      <c r="Q10" s="477"/>
      <c r="R10" s="477"/>
      <c r="S10" s="477"/>
      <c r="T10" s="477"/>
      <c r="U10" s="477"/>
      <c r="V10" s="477"/>
      <c r="W10" s="477"/>
      <c r="X10" s="477"/>
      <c r="Y10" s="477"/>
      <c r="Z10" s="478"/>
      <c r="AA10" s="29"/>
    </row>
    <row r="11" spans="1:27" s="30" customFormat="1" ht="11.25" customHeight="1" x14ac:dyDescent="0.15">
      <c r="A11" s="267"/>
      <c r="B11" s="473"/>
      <c r="C11" s="473"/>
      <c r="D11" s="482"/>
      <c r="E11" s="484"/>
      <c r="F11" s="31"/>
      <c r="G11" s="479" t="s">
        <v>479</v>
      </c>
      <c r="H11" s="480"/>
      <c r="I11" s="480"/>
      <c r="J11" s="480"/>
      <c r="K11" s="480"/>
      <c r="L11" s="480"/>
      <c r="M11" s="480"/>
      <c r="N11" s="481"/>
      <c r="O11" s="31"/>
      <c r="P11" s="479" t="s">
        <v>493</v>
      </c>
      <c r="Q11" s="480"/>
      <c r="R11" s="480"/>
      <c r="S11" s="480"/>
      <c r="T11" s="480"/>
      <c r="U11" s="480"/>
      <c r="V11" s="480"/>
      <c r="W11" s="480"/>
      <c r="X11" s="480"/>
      <c r="Y11" s="480"/>
      <c r="Z11" s="481"/>
      <c r="AA11" s="29"/>
    </row>
    <row r="12" spans="1:27" s="30" customFormat="1" ht="25.5" customHeight="1" x14ac:dyDescent="0.15">
      <c r="A12" s="267"/>
      <c r="B12" s="473"/>
      <c r="C12" s="473"/>
      <c r="D12" s="482"/>
      <c r="E12" s="32" t="s">
        <v>5</v>
      </c>
      <c r="F12" s="31"/>
      <c r="G12" s="111" t="s">
        <v>303</v>
      </c>
      <c r="H12" s="111" t="s">
        <v>297</v>
      </c>
      <c r="I12" s="111" t="s">
        <v>298</v>
      </c>
      <c r="J12" s="111" t="s">
        <v>299</v>
      </c>
      <c r="K12" s="111" t="s">
        <v>6</v>
      </c>
      <c r="L12" s="33" t="s">
        <v>7</v>
      </c>
      <c r="M12" s="111" t="s">
        <v>8</v>
      </c>
      <c r="N12" s="111" t="s">
        <v>304</v>
      </c>
      <c r="O12" s="31"/>
      <c r="P12" s="110" t="s">
        <v>467</v>
      </c>
      <c r="Q12" s="110" t="s">
        <v>9</v>
      </c>
      <c r="R12" s="110" t="s">
        <v>10</v>
      </c>
      <c r="S12" s="35" t="s">
        <v>11</v>
      </c>
      <c r="T12" s="110" t="s">
        <v>12</v>
      </c>
      <c r="U12" s="110" t="s">
        <v>13</v>
      </c>
      <c r="V12" s="110" t="s">
        <v>14</v>
      </c>
      <c r="W12" s="110" t="s">
        <v>15</v>
      </c>
      <c r="X12" s="110" t="s">
        <v>16</v>
      </c>
      <c r="Y12" s="110" t="s">
        <v>17</v>
      </c>
      <c r="Z12" s="110" t="s">
        <v>18</v>
      </c>
      <c r="AA12" s="29"/>
    </row>
    <row r="13" spans="1:27" s="30" customFormat="1" ht="15" customHeight="1" x14ac:dyDescent="0.15">
      <c r="A13" s="267"/>
      <c r="B13" s="473"/>
      <c r="C13" s="473"/>
      <c r="D13" s="482"/>
      <c r="E13" s="32" t="s">
        <v>379</v>
      </c>
      <c r="F13" s="31"/>
      <c r="G13" s="36" t="s">
        <v>305</v>
      </c>
      <c r="H13" s="36" t="s">
        <v>306</v>
      </c>
      <c r="I13" s="36" t="s">
        <v>307</v>
      </c>
      <c r="J13" s="36" t="s">
        <v>308</v>
      </c>
      <c r="K13" s="36" t="s">
        <v>19</v>
      </c>
      <c r="L13" s="37" t="s">
        <v>20</v>
      </c>
      <c r="M13" s="36" t="s">
        <v>21</v>
      </c>
      <c r="N13" s="36" t="s">
        <v>309</v>
      </c>
      <c r="O13" s="31"/>
      <c r="P13" s="36" t="s">
        <v>310</v>
      </c>
      <c r="Q13" s="36" t="s">
        <v>22</v>
      </c>
      <c r="R13" s="36" t="s">
        <v>23</v>
      </c>
      <c r="S13" s="38" t="s">
        <v>24</v>
      </c>
      <c r="T13" s="36" t="s">
        <v>25</v>
      </c>
      <c r="U13" s="36" t="s">
        <v>26</v>
      </c>
      <c r="V13" s="36" t="s">
        <v>27</v>
      </c>
      <c r="W13" s="36" t="s">
        <v>28</v>
      </c>
      <c r="X13" s="36" t="s">
        <v>29</v>
      </c>
      <c r="Y13" s="36" t="s">
        <v>30</v>
      </c>
      <c r="Z13" s="36" t="s">
        <v>31</v>
      </c>
      <c r="AA13" s="29"/>
    </row>
    <row r="14" spans="1:27" s="30" customFormat="1" ht="15" customHeight="1" x14ac:dyDescent="0.15">
      <c r="A14" s="267"/>
      <c r="B14" s="473"/>
      <c r="C14" s="473"/>
      <c r="D14" s="482"/>
      <c r="E14" s="40" t="s">
        <v>335</v>
      </c>
      <c r="F14" s="31"/>
      <c r="G14" s="110" t="s">
        <v>312</v>
      </c>
      <c r="H14" s="110" t="s">
        <v>312</v>
      </c>
      <c r="I14" s="110" t="s">
        <v>313</v>
      </c>
      <c r="J14" s="110" t="s">
        <v>313</v>
      </c>
      <c r="K14" s="110" t="s">
        <v>34</v>
      </c>
      <c r="L14" s="76" t="s">
        <v>34</v>
      </c>
      <c r="M14" s="110" t="s">
        <v>35</v>
      </c>
      <c r="N14" s="110" t="s">
        <v>35</v>
      </c>
      <c r="O14" s="31"/>
      <c r="P14" s="110" t="s">
        <v>314</v>
      </c>
      <c r="Q14" s="110" t="s">
        <v>36</v>
      </c>
      <c r="R14" s="110" t="s">
        <v>36</v>
      </c>
      <c r="S14" s="35" t="s">
        <v>37</v>
      </c>
      <c r="T14" s="110" t="s">
        <v>37</v>
      </c>
      <c r="U14" s="110" t="s">
        <v>38</v>
      </c>
      <c r="V14" s="110" t="s">
        <v>38</v>
      </c>
      <c r="W14" s="110" t="s">
        <v>39</v>
      </c>
      <c r="X14" s="110" t="s">
        <v>39</v>
      </c>
      <c r="Y14" s="110" t="s">
        <v>40</v>
      </c>
      <c r="Z14" s="110" t="s">
        <v>40</v>
      </c>
      <c r="AA14" s="29"/>
    </row>
    <row r="15" spans="1:27" s="30" customFormat="1" ht="12.4" customHeight="1" x14ac:dyDescent="0.15">
      <c r="A15" s="267">
        <v>1</v>
      </c>
      <c r="B15" s="140" t="s">
        <v>350</v>
      </c>
      <c r="C15" s="140" t="s">
        <v>341</v>
      </c>
      <c r="D15" s="131" t="s">
        <v>315</v>
      </c>
      <c r="E15" s="132"/>
      <c r="F15" s="31"/>
      <c r="G15" s="41">
        <f>IF('3a DF'!H$41="-","-",'3a DF'!H$41)</f>
        <v>253.14985164432846</v>
      </c>
      <c r="H15" s="41">
        <f>IF('3a DF'!I$41="-","-",'3a DF'!I$41)</f>
        <v>213.57444115975193</v>
      </c>
      <c r="I15" s="41">
        <f>IF('3a DF'!J$41="-","-",'3a DF'!J$41)</f>
        <v>174.74989531236287</v>
      </c>
      <c r="J15" s="41">
        <f>IF('3a DF'!K$41="-","-",'3a DF'!K$41)</f>
        <v>160.26701947738721</v>
      </c>
      <c r="K15" s="41">
        <f>IF('3a DF'!L$41="-","-",'3a DF'!L$41)</f>
        <v>200.74683223176862</v>
      </c>
      <c r="L15" s="41">
        <f>IF('3a DF'!M$41="-","-",'3a DF'!M$41)</f>
        <v>199.05760849983216</v>
      </c>
      <c r="M15" s="41">
        <f>IF('3a DF'!N$41="-","-",'3a DF'!N$41)</f>
        <v>215.77106184657606</v>
      </c>
      <c r="N15" s="41">
        <f>IF('3a DF'!O$41="-","-",'3a DF'!O$41)</f>
        <v>243.35846990910571</v>
      </c>
      <c r="O15" s="31"/>
      <c r="P15" s="41">
        <f>IF('3a DF'!Q$41="-","-",'3a DF'!Q$41)</f>
        <v>243.35846990910571</v>
      </c>
      <c r="Q15" s="41">
        <f>IF('3a DF'!R$41="-","-",'3a DF'!R$41)</f>
        <v>281.17733015023742</v>
      </c>
      <c r="R15" s="41">
        <f>IF('3a DF'!S$41="-","-",'3a DF'!S$41)</f>
        <v>230.77888190073497</v>
      </c>
      <c r="S15" s="41">
        <f>IF('3a DF'!T$41="-","-",'3a DF'!T$41)</f>
        <v>206.31785050021912</v>
      </c>
      <c r="T15" s="41" t="str">
        <f>IF('3a DF'!U$41="-","-",'3a DF'!U$41)</f>
        <v>-</v>
      </c>
      <c r="U15" s="41" t="str">
        <f>IF('3a DF'!V$41="-","-",'3a DF'!V$41)</f>
        <v>-</v>
      </c>
      <c r="V15" s="41" t="str">
        <f>IF('3a DF'!W$41="-","-",'3a DF'!W$41)</f>
        <v>-</v>
      </c>
      <c r="W15" s="41" t="str">
        <f>IF('3a DF'!X$41="-","-",'3a DF'!X$41)</f>
        <v>-</v>
      </c>
      <c r="X15" s="41" t="str">
        <f>IF('3a DF'!Y$41="-","-",'3a DF'!Y$41)</f>
        <v>-</v>
      </c>
      <c r="Y15" s="41" t="str">
        <f>IF('3a DF'!Z$41="-","-",'3a DF'!Z$41)</f>
        <v>-</v>
      </c>
      <c r="Z15" s="41" t="str">
        <f>IF('3a DF'!AA$41="-","-",'3a DF'!AA$41)</f>
        <v>-</v>
      </c>
      <c r="AA15" s="29"/>
    </row>
    <row r="16" spans="1:27" s="30" customFormat="1" ht="11.25" x14ac:dyDescent="0.15">
      <c r="A16" s="267">
        <v>2</v>
      </c>
      <c r="B16" s="140" t="s">
        <v>350</v>
      </c>
      <c r="C16" s="140" t="s">
        <v>300</v>
      </c>
      <c r="D16" s="131" t="s">
        <v>315</v>
      </c>
      <c r="E16" s="132"/>
      <c r="F16" s="31"/>
      <c r="G16" s="41" t="s">
        <v>333</v>
      </c>
      <c r="H16" s="41" t="s">
        <v>333</v>
      </c>
      <c r="I16" s="41" t="s">
        <v>333</v>
      </c>
      <c r="J16" s="41" t="s">
        <v>333</v>
      </c>
      <c r="K16" s="41" t="s">
        <v>333</v>
      </c>
      <c r="L16" s="41" t="s">
        <v>333</v>
      </c>
      <c r="M16" s="41" t="s">
        <v>333</v>
      </c>
      <c r="N16" s="41" t="s">
        <v>333</v>
      </c>
      <c r="O16" s="31"/>
      <c r="P16" s="41" t="s">
        <v>333</v>
      </c>
      <c r="Q16" s="41" t="s">
        <v>333</v>
      </c>
      <c r="R16" s="41" t="s">
        <v>333</v>
      </c>
      <c r="S16" s="41" t="s">
        <v>333</v>
      </c>
      <c r="T16" s="41" t="s">
        <v>333</v>
      </c>
      <c r="U16" s="41" t="s">
        <v>333</v>
      </c>
      <c r="V16" s="41" t="s">
        <v>333</v>
      </c>
      <c r="W16" s="41" t="s">
        <v>333</v>
      </c>
      <c r="X16" s="41" t="s">
        <v>333</v>
      </c>
      <c r="Y16" s="41" t="s">
        <v>333</v>
      </c>
      <c r="Z16" s="41" t="s">
        <v>333</v>
      </c>
      <c r="AA16" s="29"/>
    </row>
    <row r="17" spans="1:27" s="30" customFormat="1" ht="11.25" x14ac:dyDescent="0.15">
      <c r="A17" s="267">
        <v>3</v>
      </c>
      <c r="B17" s="140" t="s">
        <v>2</v>
      </c>
      <c r="C17" s="140" t="s">
        <v>342</v>
      </c>
      <c r="D17" s="131" t="s">
        <v>315</v>
      </c>
      <c r="E17" s="132"/>
      <c r="F17" s="31"/>
      <c r="G17" s="41">
        <f>IF('3c PC'!G$42="-","-",'3c PC'!G$42)</f>
        <v>21.926269106402124</v>
      </c>
      <c r="H17" s="41">
        <f>IF('3c PC'!H$42="-","-",'3c PC'!H$42)</f>
        <v>21.926269106402124</v>
      </c>
      <c r="I17" s="41">
        <f>IF('3c PC'!I$42="-","-",'3c PC'!I$42)</f>
        <v>22.64764819235609</v>
      </c>
      <c r="J17" s="41">
        <f>IF('3c PC'!J$42="-","-",'3c PC'!J$42)</f>
        <v>22.505107470829557</v>
      </c>
      <c r="K17" s="41">
        <f>IF('3c PC'!K$42="-","-",'3c PC'!K$42)</f>
        <v>19.106297226763825</v>
      </c>
      <c r="L17" s="41">
        <f>IF('3c PC'!L$42="-","-",'3c PC'!L$42)</f>
        <v>19.106297226763825</v>
      </c>
      <c r="M17" s="41">
        <f>IF('3c PC'!M$42="-","-",'3c PC'!M$42)</f>
        <v>20.852393125569616</v>
      </c>
      <c r="N17" s="41">
        <f>IF('3c PC'!N$42="-","-",'3c PC'!N$42)</f>
        <v>20.849370287873604</v>
      </c>
      <c r="O17" s="31"/>
      <c r="P17" s="41">
        <f>IF('3c PC'!P$42="-","-",'3c PC'!P$42)</f>
        <v>20.849370287873604</v>
      </c>
      <c r="Q17" s="41">
        <f>IF('3c PC'!Q$42="-","-",'3c PC'!Q$42)</f>
        <v>21.503193401206047</v>
      </c>
      <c r="R17" s="41">
        <f>IF('3c PC'!R$42="-","-",'3c PC'!R$42)</f>
        <v>21.819481548965161</v>
      </c>
      <c r="S17" s="41">
        <f>IF('3c PC'!S$42="-","-",'3c PC'!S$42)</f>
        <v>25.256715910577427</v>
      </c>
      <c r="T17" s="41" t="str">
        <f>IF('3c PC'!T$42="-","-",'3c PC'!T$42)</f>
        <v>-</v>
      </c>
      <c r="U17" s="41" t="str">
        <f>IF('3c PC'!U$42="-","-",'3c PC'!U$42)</f>
        <v>-</v>
      </c>
      <c r="V17" s="41" t="str">
        <f>IF('3c PC'!V$42="-","-",'3c PC'!V$42)</f>
        <v>-</v>
      </c>
      <c r="W17" s="41" t="str">
        <f>IF('3c PC'!W$42="-","-",'3c PC'!W$42)</f>
        <v>-</v>
      </c>
      <c r="X17" s="41" t="str">
        <f>IF('3c PC'!X$42="-","-",'3c PC'!X$42)</f>
        <v>-</v>
      </c>
      <c r="Y17" s="41" t="str">
        <f>IF('3c PC'!Y$42="-","-",'3c PC'!Y$42)</f>
        <v>-</v>
      </c>
      <c r="Z17" s="41" t="str">
        <f>IF('3c PC'!Z$42="-","-",'3c PC'!Z$42)</f>
        <v>-</v>
      </c>
      <c r="AA17" s="29"/>
    </row>
    <row r="18" spans="1:27" s="30" customFormat="1" ht="11.25" x14ac:dyDescent="0.15">
      <c r="A18" s="267">
        <v>4</v>
      </c>
      <c r="B18" s="140" t="s">
        <v>352</v>
      </c>
      <c r="C18" s="140" t="s">
        <v>343</v>
      </c>
      <c r="D18" s="131" t="s">
        <v>315</v>
      </c>
      <c r="E18" s="132"/>
      <c r="F18" s="31"/>
      <c r="G18" s="41">
        <f>IF('3e NC-Gas'!F44="-","-",'3e NC-Gas'!F44)</f>
        <v>122.92606294287481</v>
      </c>
      <c r="H18" s="41">
        <f>IF('3e NC-Gas'!G44="-","-",'3e NC-Gas'!G44)</f>
        <v>122.80606294058597</v>
      </c>
      <c r="I18" s="41">
        <f>IF('3e NC-Gas'!H44="-","-",'3e NC-Gas'!H44)</f>
        <v>119.11310513845872</v>
      </c>
      <c r="J18" s="41">
        <f>IF('3e NC-Gas'!I44="-","-",'3e NC-Gas'!I44)</f>
        <v>118.76510513182116</v>
      </c>
      <c r="K18" s="41">
        <f>IF('3e NC-Gas'!J44="-","-",'3e NC-Gas'!J44)</f>
        <v>118.84904344104548</v>
      </c>
      <c r="L18" s="41">
        <f>IF('3e NC-Gas'!K44="-","-",'3e NC-Gas'!K44)</f>
        <v>118.87304344150324</v>
      </c>
      <c r="M18" s="41">
        <f>IF('3e NC-Gas'!L44="-","-",'3e NC-Gas'!L44)</f>
        <v>122.22659483103664</v>
      </c>
      <c r="N18" s="41">
        <f>IF('3e NC-Gas'!M44="-","-",'3e NC-Gas'!M44)</f>
        <v>122.29859483240992</v>
      </c>
      <c r="O18" s="31"/>
      <c r="P18" s="41">
        <f>IF('3e NC-Gas'!O44="-","-",'3e NC-Gas'!O44)</f>
        <v>122.29859483240992</v>
      </c>
      <c r="Q18" s="41">
        <f>IF('3e NC-Gas'!P44="-","-",'3e NC-Gas'!P44)</f>
        <v>124.98284395407399</v>
      </c>
      <c r="R18" s="41">
        <f>IF('3e NC-Gas'!Q44="-","-",'3e NC-Gas'!Q44)</f>
        <v>124.53884394560535</v>
      </c>
      <c r="S18" s="41">
        <f>IF('3e NC-Gas'!R44="-","-",'3e NC-Gas'!R44)</f>
        <v>124.38335679735634</v>
      </c>
      <c r="T18" s="41" t="str">
        <f>IF('3e NC-Gas'!S44="-","-",'3e NC-Gas'!S44)</f>
        <v>-</v>
      </c>
      <c r="U18" s="41" t="str">
        <f>IF('3e NC-Gas'!T44="-","-",'3e NC-Gas'!T44)</f>
        <v>-</v>
      </c>
      <c r="V18" s="41" t="str">
        <f>IF('3e NC-Gas'!U44="-","-",'3e NC-Gas'!U44)</f>
        <v>-</v>
      </c>
      <c r="W18" s="41" t="str">
        <f>IF('3e NC-Gas'!V44="-","-",'3e NC-Gas'!V44)</f>
        <v>-</v>
      </c>
      <c r="X18" s="41" t="str">
        <f>IF('3e NC-Gas'!W44="-","-",'3e NC-Gas'!W44)</f>
        <v>-</v>
      </c>
      <c r="Y18" s="41" t="str">
        <f>IF('3e NC-Gas'!X44="-","-",'3e NC-Gas'!X44)</f>
        <v>-</v>
      </c>
      <c r="Z18" s="41" t="str">
        <f>IF('3e NC-Gas'!Y44="-","-",'3e NC-Gas'!Y44)</f>
        <v>-</v>
      </c>
      <c r="AA18" s="29"/>
    </row>
    <row r="19" spans="1:27" s="30" customFormat="1" ht="11.25" x14ac:dyDescent="0.15">
      <c r="A19" s="267">
        <v>5</v>
      </c>
      <c r="B19" s="140" t="s">
        <v>349</v>
      </c>
      <c r="C19" s="140" t="s">
        <v>344</v>
      </c>
      <c r="D19" s="131" t="s">
        <v>315</v>
      </c>
      <c r="E19" s="132"/>
      <c r="F19" s="31"/>
      <c r="G19" s="41">
        <f>IF('3f CPIH'!C$16="-","-",'3g OC '!$E$12*('3f CPIH'!C$16/'3f CPIH'!$G$16))</f>
        <v>87.194616340508801</v>
      </c>
      <c r="H19" s="41">
        <f>IF('3f CPIH'!D$16="-","-",'3g OC '!$E$12*('3f CPIH'!D$16/'3f CPIH'!$G$16))</f>
        <v>87.369180136986301</v>
      </c>
      <c r="I19" s="41">
        <f>IF('3f CPIH'!E$16="-","-",'3g OC '!$E$12*('3f CPIH'!E$16/'3f CPIH'!$G$16))</f>
        <v>87.631025831702544</v>
      </c>
      <c r="J19" s="41">
        <f>IF('3f CPIH'!F$16="-","-",'3g OC '!$E$12*('3f CPIH'!F$16/'3f CPIH'!$G$16))</f>
        <v>88.15471722113503</v>
      </c>
      <c r="K19" s="41">
        <f>IF('3f CPIH'!G$16="-","-",'3g OC '!$E$12*('3f CPIH'!G$16/'3f CPIH'!$G$16))</f>
        <v>89.202100000000002</v>
      </c>
      <c r="L19" s="41">
        <f>IF('3f CPIH'!H$16="-","-",'3g OC '!$E$12*('3f CPIH'!H$16/'3f CPIH'!$G$16))</f>
        <v>90.33676467710373</v>
      </c>
      <c r="M19" s="41">
        <f>IF('3f CPIH'!I$16="-","-",'3g OC '!$E$12*('3f CPIH'!I$16/'3f CPIH'!$G$16))</f>
        <v>91.645993150684916</v>
      </c>
      <c r="N19" s="41">
        <f>IF('3f CPIH'!J$16="-","-",'3g OC '!$E$12*('3f CPIH'!J$16/'3f CPIH'!$G$16))</f>
        <v>92.431530234833673</v>
      </c>
      <c r="O19" s="31"/>
      <c r="P19" s="41">
        <f>IF('3f CPIH'!L$16="-","-",'3g OC '!$E$12*('3f CPIH'!L$16/'3f CPIH'!$G$16))</f>
        <v>92.431530234833673</v>
      </c>
      <c r="Q19" s="41">
        <f>IF('3f CPIH'!M$16="-","-",'3g OC '!$E$12*('3f CPIH'!M$16/'3f CPIH'!$G$16))</f>
        <v>93.47891301369863</v>
      </c>
      <c r="R19" s="41">
        <f>IF('3f CPIH'!N$16="-","-",'3g OC '!$E$12*('3f CPIH'!N$16/'3f CPIH'!$G$16))</f>
        <v>94.177168199608616</v>
      </c>
      <c r="S19" s="41">
        <f>IF('3f CPIH'!O$16="-","-",'3g OC '!$E$12*('3f CPIH'!O$16/'3f CPIH'!$G$16))</f>
        <v>94.700859589041102</v>
      </c>
      <c r="T19" s="41" t="str">
        <f>IF('3f CPIH'!P$16="-","-",'3g OC '!$E$12*('3f CPIH'!P$16/'3f CPIH'!$G$16))</f>
        <v>-</v>
      </c>
      <c r="U19" s="41" t="str">
        <f>IF('3f CPIH'!Q$16="-","-",'3g OC '!$E$12*('3f CPIH'!Q$16/'3f CPIH'!$G$16))</f>
        <v>-</v>
      </c>
      <c r="V19" s="41" t="str">
        <f>IF('3f CPIH'!R$16="-","-",'3g OC '!$E$12*('3f CPIH'!R$16/'3f CPIH'!$G$16))</f>
        <v>-</v>
      </c>
      <c r="W19" s="41" t="str">
        <f>IF('3f CPIH'!S$16="-","-",'3g OC '!$E$12*('3f CPIH'!S$16/'3f CPIH'!$G$16))</f>
        <v>-</v>
      </c>
      <c r="X19" s="41" t="str">
        <f>IF('3f CPIH'!T$16="-","-",'3g OC '!$E$12*('3f CPIH'!T$16/'3f CPIH'!$G$16))</f>
        <v>-</v>
      </c>
      <c r="Y19" s="41" t="str">
        <f>IF('3f CPIH'!U$16="-","-",'3g OC '!$E$12*('3f CPIH'!U$16/'3f CPIH'!$G$16))</f>
        <v>-</v>
      </c>
      <c r="Z19" s="41" t="str">
        <f>IF('3f CPIH'!V$16="-","-",'3g OC '!$E$12*('3f CPIH'!V$16/'3f CPIH'!$G$16))</f>
        <v>-</v>
      </c>
      <c r="AA19" s="29"/>
    </row>
    <row r="20" spans="1:27" s="30" customFormat="1" ht="11.25" x14ac:dyDescent="0.15">
      <c r="A20" s="267">
        <v>6</v>
      </c>
      <c r="B20" s="140" t="s">
        <v>349</v>
      </c>
      <c r="C20" s="140" t="s">
        <v>43</v>
      </c>
      <c r="D20" s="131" t="s">
        <v>315</v>
      </c>
      <c r="E20" s="132"/>
      <c r="F20" s="31"/>
      <c r="G20" s="41" t="s">
        <v>333</v>
      </c>
      <c r="H20" s="41" t="s">
        <v>333</v>
      </c>
      <c r="I20" s="41" t="s">
        <v>333</v>
      </c>
      <c r="J20" s="41" t="s">
        <v>333</v>
      </c>
      <c r="K20" s="41">
        <f>IF('3h SMNCC'!F$37="-","-",'3h SMNCC'!F$37)</f>
        <v>0</v>
      </c>
      <c r="L20" s="41">
        <f>IF('3h SMNCC'!G$37="-","-",'3h SMNCC'!G$37)</f>
        <v>-0.14839795210242812</v>
      </c>
      <c r="M20" s="41">
        <f>IF('3h SMNCC'!H$37="-","-",'3h SMNCC'!H$37)</f>
        <v>1.8996756847995959</v>
      </c>
      <c r="N20" s="41">
        <f>IF('3h SMNCC'!I$37="-","-",'3h SMNCC'!I$37)</f>
        <v>12.665313810179313</v>
      </c>
      <c r="O20" s="31"/>
      <c r="P20" s="41">
        <f>IF('3h SMNCC'!K$37="-","-",'3h SMNCC'!K$37)</f>
        <v>12.665313810179313</v>
      </c>
      <c r="Q20" s="41">
        <f>IF('3h SMNCC'!L$37="-","-",'3h SMNCC'!L$37)</f>
        <v>14.640709693750988</v>
      </c>
      <c r="R20" s="41">
        <f>IF('3h SMNCC'!M$37="-","-",'3h SMNCC'!M$37)</f>
        <v>14.927787132222536</v>
      </c>
      <c r="S20" s="41">
        <f>IF('3h SMNCC'!N$37="-","-",'3h SMNCC'!N$37)</f>
        <v>17.170757060355506</v>
      </c>
      <c r="T20" s="41" t="str">
        <f>IF('3h SMNCC'!O$37="-","-",'3h SMNCC'!O$37)</f>
        <v>-</v>
      </c>
      <c r="U20" s="41" t="str">
        <f>IF('3h SMNCC'!P$37="-","-",'3h SMNCC'!P$37)</f>
        <v>-</v>
      </c>
      <c r="V20" s="41" t="str">
        <f>IF('3h SMNCC'!Q$37="-","-",'3h SMNCC'!Q$37)</f>
        <v>-</v>
      </c>
      <c r="W20" s="41" t="str">
        <f>IF('3h SMNCC'!R$37="-","-",'3h SMNCC'!R$37)</f>
        <v>-</v>
      </c>
      <c r="X20" s="41" t="str">
        <f>IF('3h SMNCC'!S$37="-","-",'3h SMNCC'!S$37)</f>
        <v>-</v>
      </c>
      <c r="Y20" s="41" t="str">
        <f>IF('3h SMNCC'!T$37="-","-",'3h SMNCC'!T$37)</f>
        <v>-</v>
      </c>
      <c r="Z20" s="41" t="str">
        <f>IF('3h SMNCC'!U$37="-","-",'3h SMNCC'!U$37)</f>
        <v>-</v>
      </c>
      <c r="AA20" s="29"/>
    </row>
    <row r="21" spans="1:27" s="30" customFormat="1" ht="11.25" x14ac:dyDescent="0.15">
      <c r="A21" s="267">
        <v>7</v>
      </c>
      <c r="B21" s="140" t="s">
        <v>349</v>
      </c>
      <c r="C21" s="140" t="s">
        <v>394</v>
      </c>
      <c r="D21" s="131" t="s">
        <v>315</v>
      </c>
      <c r="E21" s="132"/>
      <c r="F21" s="31"/>
      <c r="G21" s="41">
        <f>IF('3f CPIH'!C$16="-","-",'3i PAAC PAP'!$G$16*('3f CPIH'!C$16/'3f CPIH'!$G$16))</f>
        <v>13.137827495107633</v>
      </c>
      <c r="H21" s="41">
        <f>IF('3f CPIH'!D$16="-","-",'3i PAAC PAP'!$G$16*('3f CPIH'!D$16/'3f CPIH'!$G$16))</f>
        <v>13.164129452054794</v>
      </c>
      <c r="I21" s="41">
        <f>IF('3f CPIH'!E$16="-","-",'3i PAAC PAP'!$G$16*('3f CPIH'!E$16/'3f CPIH'!$G$16))</f>
        <v>13.203582387475539</v>
      </c>
      <c r="J21" s="41">
        <f>IF('3f CPIH'!F$16="-","-",'3i PAAC PAP'!$G$16*('3f CPIH'!F$16/'3f CPIH'!$G$16))</f>
        <v>13.282488258317025</v>
      </c>
      <c r="K21" s="41">
        <f>IF('3f CPIH'!G$16="-","-",'3i PAAC PAP'!$G$16*('3f CPIH'!G$16/'3f CPIH'!$G$16))</f>
        <v>13.440300000000001</v>
      </c>
      <c r="L21" s="41">
        <f>IF('3f CPIH'!H$16="-","-",'3i PAAC PAP'!$G$16*('3f CPIH'!H$16/'3f CPIH'!$G$16))</f>
        <v>13.611262720156557</v>
      </c>
      <c r="M21" s="41">
        <f>IF('3f CPIH'!I$16="-","-",'3i PAAC PAP'!$G$16*('3f CPIH'!I$16/'3f CPIH'!$G$16))</f>
        <v>13.808527397260272</v>
      </c>
      <c r="N21" s="41">
        <f>IF('3f CPIH'!J$16="-","-",'3i PAAC PAP'!$G$16*('3f CPIH'!J$16/'3f CPIH'!$G$16))</f>
        <v>13.926886203522507</v>
      </c>
      <c r="O21" s="31"/>
      <c r="P21" s="41">
        <f>IF('3f CPIH'!L$16="-","-",'3i PAAC PAP'!$G$16*('3f CPIH'!L$16/'3f CPIH'!$G$16))</f>
        <v>13.926886203522507</v>
      </c>
      <c r="Q21" s="41">
        <f>IF('3f CPIH'!M$16="-","-",'3i PAAC PAP'!$G$16*('3f CPIH'!M$16/'3f CPIH'!$G$16))</f>
        <v>14.08469794520548</v>
      </c>
      <c r="R21" s="41">
        <f>IF('3f CPIH'!N$16="-","-",'3i PAAC PAP'!$G$16*('3f CPIH'!N$16/'3f CPIH'!$G$16))</f>
        <v>14.189905772994129</v>
      </c>
      <c r="S21" s="41">
        <f>IF('3f CPIH'!O$16="-","-",'3i PAAC PAP'!$G$16*('3f CPIH'!O$16/'3f CPIH'!$G$16))</f>
        <v>14.268811643835617</v>
      </c>
      <c r="T21" s="41" t="str">
        <f>IF('3f CPIH'!P$16="-","-",'3i PAAC PAP'!$G$16*('3f CPIH'!P$16/'3f CPIH'!$G$16))</f>
        <v>-</v>
      </c>
      <c r="U21" s="41" t="str">
        <f>IF('3f CPIH'!Q$16="-","-",'3i PAAC PAP'!$G$16*('3f CPIH'!Q$16/'3f CPIH'!$G$16))</f>
        <v>-</v>
      </c>
      <c r="V21" s="41" t="str">
        <f>IF('3f CPIH'!R$16="-","-",'3i PAAC PAP'!$G$16*('3f CPIH'!R$16/'3f CPIH'!$G$16))</f>
        <v>-</v>
      </c>
      <c r="W21" s="41" t="str">
        <f>IF('3f CPIH'!S$16="-","-",'3i PAAC PAP'!$G$16*('3f CPIH'!S$16/'3f CPIH'!$G$16))</f>
        <v>-</v>
      </c>
      <c r="X21" s="41" t="str">
        <f>IF('3f CPIH'!T$16="-","-",'3i PAAC PAP'!$G$16*('3f CPIH'!T$16/'3f CPIH'!$G$16))</f>
        <v>-</v>
      </c>
      <c r="Y21" s="41" t="str">
        <f>IF('3f CPIH'!U$16="-","-",'3i PAAC PAP'!$G$16*('3f CPIH'!U$16/'3f CPIH'!$G$16))</f>
        <v>-</v>
      </c>
      <c r="Z21" s="41" t="str">
        <f>IF('3f CPIH'!V$16="-","-",'3i PAAC PAP'!$G$16*('3f CPIH'!V$16/'3f CPIH'!$G$16))</f>
        <v>-</v>
      </c>
      <c r="AA21" s="29"/>
    </row>
    <row r="22" spans="1:27" s="30" customFormat="1" ht="11.25" x14ac:dyDescent="0.15">
      <c r="A22" s="267">
        <v>8</v>
      </c>
      <c r="B22" s="140" t="s">
        <v>349</v>
      </c>
      <c r="C22" s="140" t="s">
        <v>412</v>
      </c>
      <c r="D22" s="131" t="s">
        <v>315</v>
      </c>
      <c r="E22" s="132"/>
      <c r="F22" s="31"/>
      <c r="G22" s="41">
        <f>IF(G15="-","-",SUM(G15:G20)*'3i PAAC PAP'!$G$28)</f>
        <v>27.911431118762451</v>
      </c>
      <c r="H22" s="41">
        <f>IF(H15="-","-",SUM(H15:H20)*'3i PAAC PAP'!$G$28)</f>
        <v>25.637954892051198</v>
      </c>
      <c r="I22" s="41">
        <f>IF(I15="-","-",SUM(I15:I20)*'3i PAAC PAP'!$G$28)</f>
        <v>23.24865396584196</v>
      </c>
      <c r="J22" s="41">
        <f>IF(J15="-","-",SUM(J15:J20)*'3i PAAC PAP'!$G$28)</f>
        <v>22.417419075499275</v>
      </c>
      <c r="K22" s="41">
        <f>IF(K15="-","-",SUM(K15:K20)*'3i PAAC PAP'!$G$28)</f>
        <v>24.615621202821117</v>
      </c>
      <c r="L22" s="41">
        <f>IF(L15="-","-",SUM(L15:L20)*'3i PAAC PAP'!$G$28)</f>
        <v>24.5765635220665</v>
      </c>
      <c r="M22" s="41">
        <f>IF(M15="-","-",SUM(M15:M20)*'3i PAAC PAP'!$G$28)</f>
        <v>26.024516110407948</v>
      </c>
      <c r="N22" s="41">
        <f>IF(N15="-","-",SUM(N15:N20)*'3i PAAC PAP'!$G$28)</f>
        <v>28.27997023203406</v>
      </c>
      <c r="O22" s="31"/>
      <c r="P22" s="41">
        <f>IF(P15="-","-",SUM(P15:P20)*'3i PAAC PAP'!$G$28)</f>
        <v>28.27997023203406</v>
      </c>
      <c r="Q22" s="41">
        <f>IF(Q15="-","-",SUM(Q15:Q20)*'3i PAAC PAP'!$G$28)</f>
        <v>30.821452294991147</v>
      </c>
      <c r="R22" s="41">
        <f>IF(R15="-","-",SUM(R15:R20)*'3i PAAC PAP'!$G$28)</f>
        <v>27.971566653041261</v>
      </c>
      <c r="S22" s="41">
        <f>IF(S15="-","-",SUM(S15:S20)*'3i PAAC PAP'!$G$28)</f>
        <v>26.912362109845393</v>
      </c>
      <c r="T22" s="41" t="str">
        <f>IF(T15="-","-",SUM(T15:T20)*'3i PAAC PAP'!$G$28)</f>
        <v>-</v>
      </c>
      <c r="U22" s="41" t="str">
        <f>IF(U15="-","-",SUM(U15:U20)*'3i PAAC PAP'!$G$28)</f>
        <v>-</v>
      </c>
      <c r="V22" s="41" t="str">
        <f>IF(V15="-","-",SUM(V15:V20)*'3i PAAC PAP'!$G$28)</f>
        <v>-</v>
      </c>
      <c r="W22" s="41" t="str">
        <f>IF(W15="-","-",SUM(W15:W20)*'3i PAAC PAP'!$G$28)</f>
        <v>-</v>
      </c>
      <c r="X22" s="41" t="str">
        <f>IF(X15="-","-",SUM(X15:X20)*'3i PAAC PAP'!$G$28)</f>
        <v>-</v>
      </c>
      <c r="Y22" s="41" t="str">
        <f>IF(Y15="-","-",SUM(Y15:Y20)*'3i PAAC PAP'!$G$28)</f>
        <v>-</v>
      </c>
      <c r="Z22" s="41" t="str">
        <f>IF(Z15="-","-",SUM(Z15:Z20)*'3i PAAC PAP'!$G$28)</f>
        <v>-</v>
      </c>
      <c r="AA22" s="29"/>
    </row>
    <row r="23" spans="1:27" s="30" customFormat="1" ht="11.25" x14ac:dyDescent="0.15">
      <c r="A23" s="267">
        <v>9</v>
      </c>
      <c r="B23" s="140" t="s">
        <v>393</v>
      </c>
      <c r="C23" s="140" t="s">
        <v>536</v>
      </c>
      <c r="D23" s="131" t="s">
        <v>315</v>
      </c>
      <c r="E23" s="132"/>
      <c r="F23" s="31"/>
      <c r="G23" s="41">
        <f>IF(G17="-","-",SUM(G15:G22)*'3j EBIT'!$E$11)</f>
        <v>10.192333663894159</v>
      </c>
      <c r="H23" s="41">
        <f>IF(H17="-","-",SUM(H15:H22)*'3j EBIT'!$E$11)</f>
        <v>9.3833706339379361</v>
      </c>
      <c r="I23" s="41">
        <f>IF(I17="-","-",SUM(I15:I22)*'3j EBIT'!$E$11)</f>
        <v>8.5334228649205333</v>
      </c>
      <c r="J23" s="41">
        <f>IF(J17="-","-",SUM(J15:J22)*'3j EBIT'!$E$11)</f>
        <v>8.2389894793064702</v>
      </c>
      <c r="K23" s="41">
        <f>IF(K17="-","-",SUM(K15:K22)*'3j EBIT'!$E$11)</f>
        <v>9.0247170393752629</v>
      </c>
      <c r="L23" s="41">
        <f>IF(L17="-","-",SUM(L15:L22)*'3j EBIT'!$E$11)</f>
        <v>9.0141217368769482</v>
      </c>
      <c r="M23" s="41">
        <f>IF(M17="-","-",SUM(M15:M22)*'3j EBIT'!$E$11)</f>
        <v>9.5334866652502175</v>
      </c>
      <c r="N23" s="41">
        <f>IF(N17="-","-",SUM(N15:N22)*'3j EBIT'!$E$11)</f>
        <v>10.338834704556881</v>
      </c>
      <c r="O23" s="31"/>
      <c r="P23" s="41">
        <f>IF(P17="-","-",SUM(P15:P22)*'3j EBIT'!$E$11)</f>
        <v>10.338834704556881</v>
      </c>
      <c r="Q23" s="41">
        <f>IF(Q17="-","-",SUM(Q15:Q22)*'3j EBIT'!$E$11)</f>
        <v>11.246787272296874</v>
      </c>
      <c r="R23" s="41">
        <f>IF(R17="-","-",SUM(R15:R22)*'3j EBIT'!$E$11)</f>
        <v>10.234121605646635</v>
      </c>
      <c r="S23" s="41">
        <f>IF(S17="-","-",SUM(S15:S22)*'3j EBIT'!$E$11)</f>
        <v>9.858519501222311</v>
      </c>
      <c r="T23" s="41" t="str">
        <f>IF(T17="-","-",SUM(T15:T22)*'3j EBIT'!$E$11)</f>
        <v>-</v>
      </c>
      <c r="U23" s="41" t="str">
        <f>IF(U17="-","-",SUM(U15:U22)*'3j EBIT'!$E$11)</f>
        <v>-</v>
      </c>
      <c r="V23" s="41" t="str">
        <f>IF(V17="-","-",SUM(V15:V22)*'3j EBIT'!$E$11)</f>
        <v>-</v>
      </c>
      <c r="W23" s="41" t="str">
        <f>IF(W17="-","-",SUM(W15:W22)*'3j EBIT'!$E$11)</f>
        <v>-</v>
      </c>
      <c r="X23" s="41" t="str">
        <f>IF(X17="-","-",SUM(X15:X22)*'3j EBIT'!$E$11)</f>
        <v>-</v>
      </c>
      <c r="Y23" s="41" t="str">
        <f>IF(Y17="-","-",SUM(Y15:Y22)*'3j EBIT'!$E$11)</f>
        <v>-</v>
      </c>
      <c r="Z23" s="41" t="str">
        <f>IF(Z17="-","-",SUM(Z15:Z22)*'3j EBIT'!$E$11)</f>
        <v>-</v>
      </c>
      <c r="AA23" s="29"/>
    </row>
    <row r="24" spans="1:27" s="30" customFormat="1" ht="11.25" x14ac:dyDescent="0.15">
      <c r="A24" s="267">
        <v>10</v>
      </c>
      <c r="B24" s="140" t="s">
        <v>292</v>
      </c>
      <c r="C24" s="188" t="s">
        <v>537</v>
      </c>
      <c r="D24" s="131" t="s">
        <v>315</v>
      </c>
      <c r="E24" s="132"/>
      <c r="F24" s="31"/>
      <c r="G24" s="41">
        <f>IF(G19="-","-",SUM(G15:G17,G19:G23)*'3k HAP'!$E$13)</f>
        <v>6.0542340142915814</v>
      </c>
      <c r="H24" s="41">
        <f>IF(H19="-","-",SUM(H15:H17,H19:H23)*'3k HAP'!$E$13)</f>
        <v>5.432621311725919</v>
      </c>
      <c r="I24" s="41">
        <f>IF(I19="-","-",SUM(I15:I17,I19:I23)*'3k HAP'!$E$13)</f>
        <v>4.8317383202687694</v>
      </c>
      <c r="J24" s="41">
        <f>IF(J19="-","-",SUM(J15:J17,J19:J23)*'3k HAP'!$E$13)</f>
        <v>4.6099493137244103</v>
      </c>
      <c r="K24" s="41">
        <f>IF(K19="-","-",SUM(K15:K17,K19:K23)*'3k HAP'!$E$13)</f>
        <v>5.2141852390063699</v>
      </c>
      <c r="L24" s="41">
        <f>IF(L19="-","-",SUM(L15:L17,L19:L23)*'3k HAP'!$E$13)</f>
        <v>5.2056693413258399</v>
      </c>
      <c r="M24" s="41">
        <f>IF(M19="-","-",SUM(M15:M17,M19:M23)*'3k HAP'!$E$13)</f>
        <v>5.5567815099292117</v>
      </c>
      <c r="N24" s="41">
        <f>IF(N19="-","-",SUM(N15:N17,N19:N23)*'3k HAP'!$E$13)</f>
        <v>6.1763113459694097</v>
      </c>
      <c r="O24" s="31"/>
      <c r="P24" s="41">
        <f>IF(P19="-","-",SUM(P15:P17,P19:P23)*'3k HAP'!$E$13)</f>
        <v>6.1763113459694097</v>
      </c>
      <c r="Q24" s="41">
        <f>IF(Q19="-","-",SUM(Q15:Q17,Q19:Q23)*'3k HAP'!$E$13)</f>
        <v>6.8366600994968714</v>
      </c>
      <c r="R24" s="41">
        <f>IF(R19="-","-",SUM(R15:R17,R19:R23)*'3k HAP'!$E$13)</f>
        <v>6.0628221824982553</v>
      </c>
      <c r="S24" s="41">
        <f>IF(S19="-","-",SUM(S15:S17,S19:S23)*'3k HAP'!$E$13)</f>
        <v>5.7756677151293268</v>
      </c>
      <c r="T24" s="41" t="str">
        <f>IF(T19="-","-",SUM(T15:T17,T19:T23)*'3k HAP'!$E$13)</f>
        <v>-</v>
      </c>
      <c r="U24" s="41" t="str">
        <f>IF(U19="-","-",SUM(U15:U17,U19:U23)*'3k HAP'!$E$13)</f>
        <v>-</v>
      </c>
      <c r="V24" s="41" t="str">
        <f>IF(V19="-","-",SUM(V15:V17,V19:V23)*'3k HAP'!$E$13)</f>
        <v>-</v>
      </c>
      <c r="W24" s="41" t="str">
        <f>IF(W19="-","-",SUM(W15:W17,W19:W23)*'3k HAP'!$E$13)</f>
        <v>-</v>
      </c>
      <c r="X24" s="41" t="str">
        <f>IF(X19="-","-",SUM(X15:X17,X19:X23)*'3k HAP'!$E$13)</f>
        <v>-</v>
      </c>
      <c r="Y24" s="41" t="str">
        <f>IF(Y19="-","-",SUM(Y15:Y17,Y19:Y23)*'3k HAP'!$E$13)</f>
        <v>-</v>
      </c>
      <c r="Z24" s="41" t="str">
        <f>IF(Z19="-","-",SUM(Z15:Z17,Z19:Z23)*'3k HAP'!$E$13)</f>
        <v>-</v>
      </c>
      <c r="AA24" s="29"/>
    </row>
    <row r="25" spans="1:27" s="30" customFormat="1" ht="11.25" x14ac:dyDescent="0.15">
      <c r="A25" s="267">
        <v>11</v>
      </c>
      <c r="B25" s="140" t="s">
        <v>44</v>
      </c>
      <c r="C25" s="140" t="str">
        <f>B25&amp;"_"&amp;D25</f>
        <v>Total_Eastern</v>
      </c>
      <c r="D25" s="131" t="s">
        <v>315</v>
      </c>
      <c r="E25" s="132"/>
      <c r="F25" s="31"/>
      <c r="G25" s="41">
        <f>IF(G15="-","-",SUM(G15:G24))</f>
        <v>542.49262632617001</v>
      </c>
      <c r="H25" s="41">
        <f t="shared" ref="H25:P25" si="0">IF(H15="-","-",SUM(H15:H24))</f>
        <v>499.29402963349617</v>
      </c>
      <c r="I25" s="41">
        <f t="shared" si="0"/>
        <v>453.95907201338701</v>
      </c>
      <c r="J25" s="41">
        <f t="shared" si="0"/>
        <v>438.24079542802014</v>
      </c>
      <c r="K25" s="41">
        <f t="shared" si="0"/>
        <v>480.19909638078065</v>
      </c>
      <c r="L25" s="41">
        <f t="shared" si="0"/>
        <v>479.63293321352643</v>
      </c>
      <c r="M25" s="41">
        <f t="shared" si="0"/>
        <v>507.3190303215145</v>
      </c>
      <c r="N25" s="41">
        <f>IF(N15="-","-",SUM(N15:N24))</f>
        <v>550.32528156048511</v>
      </c>
      <c r="O25" s="31"/>
      <c r="P25" s="41">
        <f t="shared" si="0"/>
        <v>550.32528156048511</v>
      </c>
      <c r="Q25" s="41">
        <f t="shared" ref="Q25" si="1">IF(Q15="-","-",SUM(Q15:Q24))</f>
        <v>598.77258782495733</v>
      </c>
      <c r="R25" s="41">
        <f t="shared" ref="R25" si="2">IF(R15="-","-",SUM(R15:R24))</f>
        <v>544.70057894131685</v>
      </c>
      <c r="S25" s="41">
        <f t="shared" ref="S25" si="3">IF(S15="-","-",SUM(S15:S24))</f>
        <v>524.64490082758209</v>
      </c>
      <c r="T25" s="41" t="str">
        <f t="shared" ref="T25" si="4">IF(T15="-","-",SUM(T15:T24))</f>
        <v>-</v>
      </c>
      <c r="U25" s="41" t="str">
        <f t="shared" ref="U25" si="5">IF(U15="-","-",SUM(U15:U24))</f>
        <v>-</v>
      </c>
      <c r="V25" s="41" t="str">
        <f t="shared" ref="V25" si="6">IF(V15="-","-",SUM(V15:V24))</f>
        <v>-</v>
      </c>
      <c r="W25" s="41" t="str">
        <f t="shared" ref="W25" si="7">IF(W15="-","-",SUM(W15:W24))</f>
        <v>-</v>
      </c>
      <c r="X25" s="41" t="str">
        <f t="shared" ref="X25" si="8">IF(X15="-","-",SUM(X15:X24))</f>
        <v>-</v>
      </c>
      <c r="Y25" s="41" t="str">
        <f t="shared" ref="Y25" si="9">IF(Y15="-","-",SUM(Y15:Y24))</f>
        <v>-</v>
      </c>
      <c r="Z25" s="41" t="str">
        <f t="shared" ref="Z25" si="10">IF(Z15="-","-",SUM(Z15:Z24))</f>
        <v>-</v>
      </c>
      <c r="AA25" s="29"/>
    </row>
    <row r="26" spans="1:27" s="30" customFormat="1" ht="11.25" x14ac:dyDescent="0.15">
      <c r="A26" s="267">
        <v>1</v>
      </c>
      <c r="B26" s="136" t="s">
        <v>350</v>
      </c>
      <c r="C26" s="136" t="s">
        <v>341</v>
      </c>
      <c r="D26" s="134" t="s">
        <v>317</v>
      </c>
      <c r="E26" s="135"/>
      <c r="F26" s="31"/>
      <c r="G26" s="133">
        <f>IF('3a DF'!H$41="-","-",'3a DF'!H$41)</f>
        <v>253.14985164432846</v>
      </c>
      <c r="H26" s="133">
        <f>IF('3a DF'!I$41="-","-",'3a DF'!I$41)</f>
        <v>213.57444115975193</v>
      </c>
      <c r="I26" s="133">
        <f>IF('3a DF'!J$41="-","-",'3a DF'!J$41)</f>
        <v>174.74989531236287</v>
      </c>
      <c r="J26" s="133">
        <f>IF('3a DF'!K$41="-","-",'3a DF'!K$41)</f>
        <v>160.26701947738721</v>
      </c>
      <c r="K26" s="133">
        <f>IF('3a DF'!L$41="-","-",'3a DF'!L$41)</f>
        <v>200.74683223176862</v>
      </c>
      <c r="L26" s="133">
        <f>IF('3a DF'!M$41="-","-",'3a DF'!M$41)</f>
        <v>199.05760849983216</v>
      </c>
      <c r="M26" s="133">
        <f>IF('3a DF'!N$41="-","-",'3a DF'!N$41)</f>
        <v>215.77106184657606</v>
      </c>
      <c r="N26" s="133">
        <f>IF('3a DF'!O$41="-","-",'3a DF'!O$41)</f>
        <v>243.35846990910571</v>
      </c>
      <c r="O26" s="31"/>
      <c r="P26" s="133">
        <f>IF('3a DF'!Q$41="-","-",'3a DF'!Q$41)</f>
        <v>243.35846990910571</v>
      </c>
      <c r="Q26" s="133">
        <f>IF('3a DF'!R$41="-","-",'3a DF'!R$41)</f>
        <v>281.17733015023742</v>
      </c>
      <c r="R26" s="133">
        <f>IF('3a DF'!S$41="-","-",'3a DF'!S$41)</f>
        <v>230.77888190073497</v>
      </c>
      <c r="S26" s="133">
        <f>IF('3a DF'!T$41="-","-",'3a DF'!T$41)</f>
        <v>206.31785050021912</v>
      </c>
      <c r="T26" s="133" t="str">
        <f>IF('3a DF'!U$41="-","-",'3a DF'!U$41)</f>
        <v>-</v>
      </c>
      <c r="U26" s="133" t="str">
        <f>IF('3a DF'!V$41="-","-",'3a DF'!V$41)</f>
        <v>-</v>
      </c>
      <c r="V26" s="133" t="str">
        <f>IF('3a DF'!W$41="-","-",'3a DF'!W$41)</f>
        <v>-</v>
      </c>
      <c r="W26" s="133" t="str">
        <f>IF('3a DF'!X$41="-","-",'3a DF'!X$41)</f>
        <v>-</v>
      </c>
      <c r="X26" s="133" t="str">
        <f>IF('3a DF'!Y$41="-","-",'3a DF'!Y$41)</f>
        <v>-</v>
      </c>
      <c r="Y26" s="133" t="str">
        <f>IF('3a DF'!Z$41="-","-",'3a DF'!Z$41)</f>
        <v>-</v>
      </c>
      <c r="Z26" s="133" t="str">
        <f>IF('3a DF'!AA$41="-","-",'3a DF'!AA$41)</f>
        <v>-</v>
      </c>
      <c r="AA26" s="29"/>
    </row>
    <row r="27" spans="1:27" s="30" customFormat="1" ht="11.25" x14ac:dyDescent="0.15">
      <c r="A27" s="267">
        <v>2</v>
      </c>
      <c r="B27" s="136" t="s">
        <v>350</v>
      </c>
      <c r="C27" s="136" t="s">
        <v>300</v>
      </c>
      <c r="D27" s="134" t="s">
        <v>317</v>
      </c>
      <c r="E27" s="135"/>
      <c r="F27" s="31"/>
      <c r="G27" s="133" t="s">
        <v>333</v>
      </c>
      <c r="H27" s="133" t="s">
        <v>333</v>
      </c>
      <c r="I27" s="133" t="s">
        <v>333</v>
      </c>
      <c r="J27" s="133" t="s">
        <v>333</v>
      </c>
      <c r="K27" s="133" t="s">
        <v>333</v>
      </c>
      <c r="L27" s="133" t="s">
        <v>333</v>
      </c>
      <c r="M27" s="133" t="s">
        <v>333</v>
      </c>
      <c r="N27" s="133" t="s">
        <v>333</v>
      </c>
      <c r="O27" s="31"/>
      <c r="P27" s="133" t="s">
        <v>333</v>
      </c>
      <c r="Q27" s="133" t="s">
        <v>333</v>
      </c>
      <c r="R27" s="133" t="s">
        <v>333</v>
      </c>
      <c r="S27" s="133" t="s">
        <v>333</v>
      </c>
      <c r="T27" s="133" t="s">
        <v>333</v>
      </c>
      <c r="U27" s="133" t="s">
        <v>333</v>
      </c>
      <c r="V27" s="133" t="s">
        <v>333</v>
      </c>
      <c r="W27" s="133" t="s">
        <v>333</v>
      </c>
      <c r="X27" s="133" t="s">
        <v>333</v>
      </c>
      <c r="Y27" s="133" t="s">
        <v>333</v>
      </c>
      <c r="Z27" s="133" t="s">
        <v>333</v>
      </c>
      <c r="AA27" s="29"/>
    </row>
    <row r="28" spans="1:27" s="30" customFormat="1" ht="12.4" customHeight="1" x14ac:dyDescent="0.15">
      <c r="A28" s="267">
        <v>3</v>
      </c>
      <c r="B28" s="136" t="s">
        <v>2</v>
      </c>
      <c r="C28" s="136" t="s">
        <v>342</v>
      </c>
      <c r="D28" s="134" t="s">
        <v>317</v>
      </c>
      <c r="E28" s="135"/>
      <c r="F28" s="31"/>
      <c r="G28" s="133">
        <f>IF('3c PC'!G$42="-","-",'3c PC'!G$42)</f>
        <v>21.926269106402124</v>
      </c>
      <c r="H28" s="133">
        <f>IF('3c PC'!H$42="-","-",'3c PC'!H$42)</f>
        <v>21.926269106402124</v>
      </c>
      <c r="I28" s="133">
        <f>IF('3c PC'!I$42="-","-",'3c PC'!I$42)</f>
        <v>22.64764819235609</v>
      </c>
      <c r="J28" s="133">
        <f>IF('3c PC'!J$42="-","-",'3c PC'!J$42)</f>
        <v>22.505107470829557</v>
      </c>
      <c r="K28" s="133">
        <f>IF('3c PC'!K$42="-","-",'3c PC'!K$42)</f>
        <v>19.106297226763825</v>
      </c>
      <c r="L28" s="133">
        <f>IF('3c PC'!L$42="-","-",'3c PC'!L$42)</f>
        <v>19.106297226763825</v>
      </c>
      <c r="M28" s="133">
        <f>IF('3c PC'!M$42="-","-",'3c PC'!M$42)</f>
        <v>20.852393125569616</v>
      </c>
      <c r="N28" s="133">
        <f>IF('3c PC'!N$42="-","-",'3c PC'!N$42)</f>
        <v>20.849370287873604</v>
      </c>
      <c r="O28" s="31"/>
      <c r="P28" s="133">
        <f>IF('3c PC'!P$42="-","-",'3c PC'!P$42)</f>
        <v>20.849370287873604</v>
      </c>
      <c r="Q28" s="133">
        <f>IF('3c PC'!Q$42="-","-",'3c PC'!Q$42)</f>
        <v>21.503193401206047</v>
      </c>
      <c r="R28" s="133">
        <f>IF('3c PC'!R$42="-","-",'3c PC'!R$42)</f>
        <v>21.819481548965161</v>
      </c>
      <c r="S28" s="133">
        <f>IF('3c PC'!S$42="-","-",'3c PC'!S$42)</f>
        <v>25.256715910577427</v>
      </c>
      <c r="T28" s="133" t="str">
        <f>IF('3c PC'!T$42="-","-",'3c PC'!T$42)</f>
        <v>-</v>
      </c>
      <c r="U28" s="133" t="str">
        <f>IF('3c PC'!U$42="-","-",'3c PC'!U$42)</f>
        <v>-</v>
      </c>
      <c r="V28" s="133" t="str">
        <f>IF('3c PC'!V$42="-","-",'3c PC'!V$42)</f>
        <v>-</v>
      </c>
      <c r="W28" s="133" t="str">
        <f>IF('3c PC'!W$42="-","-",'3c PC'!W$42)</f>
        <v>-</v>
      </c>
      <c r="X28" s="133" t="str">
        <f>IF('3c PC'!X$42="-","-",'3c PC'!X$42)</f>
        <v>-</v>
      </c>
      <c r="Y28" s="133" t="str">
        <f>IF('3c PC'!Y$42="-","-",'3c PC'!Y$42)</f>
        <v>-</v>
      </c>
      <c r="Z28" s="133" t="str">
        <f>IF('3c PC'!Z$42="-","-",'3c PC'!Z$42)</f>
        <v>-</v>
      </c>
      <c r="AA28" s="29"/>
    </row>
    <row r="29" spans="1:27" s="30" customFormat="1" ht="11.25" x14ac:dyDescent="0.15">
      <c r="A29" s="267">
        <v>4</v>
      </c>
      <c r="B29" s="136" t="s">
        <v>352</v>
      </c>
      <c r="C29" s="136" t="s">
        <v>343</v>
      </c>
      <c r="D29" s="134" t="s">
        <v>317</v>
      </c>
      <c r="E29" s="135"/>
      <c r="F29" s="31"/>
      <c r="G29" s="133">
        <f>IF('3e NC-Gas'!F45="-","-",'3e NC-Gas'!F45)</f>
        <v>114.22216973903926</v>
      </c>
      <c r="H29" s="133">
        <f>IF('3e NC-Gas'!G45="-","-",'3e NC-Gas'!G45)</f>
        <v>114.10216973889621</v>
      </c>
      <c r="I29" s="133">
        <f>IF('3e NC-Gas'!H45="-","-",'3e NC-Gas'!H45)</f>
        <v>111.57868109024282</v>
      </c>
      <c r="J29" s="133">
        <f>IF('3e NC-Gas'!I45="-","-",'3e NC-Gas'!I45)</f>
        <v>111.23068108982798</v>
      </c>
      <c r="K29" s="133">
        <f>IF('3e NC-Gas'!J45="-","-",'3e NC-Gas'!J45)</f>
        <v>114.15671534102684</v>
      </c>
      <c r="L29" s="133">
        <f>IF('3e NC-Gas'!K45="-","-",'3e NC-Gas'!K45)</f>
        <v>114.18071534105545</v>
      </c>
      <c r="M29" s="133">
        <f>IF('3e NC-Gas'!L45="-","-",'3e NC-Gas'!L45)</f>
        <v>117.87067745578749</v>
      </c>
      <c r="N29" s="133">
        <f>IF('3e NC-Gas'!M45="-","-",'3e NC-Gas'!M45)</f>
        <v>117.94267745587331</v>
      </c>
      <c r="O29" s="31"/>
      <c r="P29" s="133">
        <f>IF('3e NC-Gas'!O45="-","-",'3e NC-Gas'!O45)</f>
        <v>117.94267745587331</v>
      </c>
      <c r="Q29" s="133">
        <f>IF('3e NC-Gas'!P45="-","-",'3e NC-Gas'!P45)</f>
        <v>118.99587434009605</v>
      </c>
      <c r="R29" s="133">
        <f>IF('3e NC-Gas'!Q45="-","-",'3e NC-Gas'!Q45)</f>
        <v>118.55187433956675</v>
      </c>
      <c r="S29" s="133">
        <f>IF('3e NC-Gas'!R45="-","-",'3e NC-Gas'!R45)</f>
        <v>118.06617531126528</v>
      </c>
      <c r="T29" s="133" t="str">
        <f>IF('3e NC-Gas'!S45="-","-",'3e NC-Gas'!S45)</f>
        <v>-</v>
      </c>
      <c r="U29" s="133" t="str">
        <f>IF('3e NC-Gas'!T45="-","-",'3e NC-Gas'!T45)</f>
        <v>-</v>
      </c>
      <c r="V29" s="133" t="str">
        <f>IF('3e NC-Gas'!U45="-","-",'3e NC-Gas'!U45)</f>
        <v>-</v>
      </c>
      <c r="W29" s="133" t="str">
        <f>IF('3e NC-Gas'!V45="-","-",'3e NC-Gas'!V45)</f>
        <v>-</v>
      </c>
      <c r="X29" s="133" t="str">
        <f>IF('3e NC-Gas'!W45="-","-",'3e NC-Gas'!W45)</f>
        <v>-</v>
      </c>
      <c r="Y29" s="133" t="str">
        <f>IF('3e NC-Gas'!X45="-","-",'3e NC-Gas'!X45)</f>
        <v>-</v>
      </c>
      <c r="Z29" s="133" t="str">
        <f>IF('3e NC-Gas'!Y45="-","-",'3e NC-Gas'!Y45)</f>
        <v>-</v>
      </c>
      <c r="AA29" s="29"/>
    </row>
    <row r="30" spans="1:27" s="30" customFormat="1" ht="11.25" x14ac:dyDescent="0.15">
      <c r="A30" s="267">
        <v>5</v>
      </c>
      <c r="B30" s="136" t="s">
        <v>349</v>
      </c>
      <c r="C30" s="136" t="s">
        <v>344</v>
      </c>
      <c r="D30" s="134" t="s">
        <v>317</v>
      </c>
      <c r="E30" s="135"/>
      <c r="F30" s="31"/>
      <c r="G30" s="133">
        <f>IF('3f CPIH'!C$16="-","-",'3g OC '!$E$12*('3f CPIH'!C$16/'3f CPIH'!$G$16))</f>
        <v>87.194616340508801</v>
      </c>
      <c r="H30" s="133">
        <f>IF('3f CPIH'!D$16="-","-",'3g OC '!$E$12*('3f CPIH'!D$16/'3f CPIH'!$G$16))</f>
        <v>87.369180136986301</v>
      </c>
      <c r="I30" s="133">
        <f>IF('3f CPIH'!E$16="-","-",'3g OC '!$E$12*('3f CPIH'!E$16/'3f CPIH'!$G$16))</f>
        <v>87.631025831702544</v>
      </c>
      <c r="J30" s="133">
        <f>IF('3f CPIH'!F$16="-","-",'3g OC '!$E$12*('3f CPIH'!F$16/'3f CPIH'!$G$16))</f>
        <v>88.15471722113503</v>
      </c>
      <c r="K30" s="133">
        <f>IF('3f CPIH'!G$16="-","-",'3g OC '!$E$12*('3f CPIH'!G$16/'3f CPIH'!$G$16))</f>
        <v>89.202100000000002</v>
      </c>
      <c r="L30" s="133">
        <f>IF('3f CPIH'!H$16="-","-",'3g OC '!$E$12*('3f CPIH'!H$16/'3f CPIH'!$G$16))</f>
        <v>90.33676467710373</v>
      </c>
      <c r="M30" s="133">
        <f>IF('3f CPIH'!I$16="-","-",'3g OC '!$E$12*('3f CPIH'!I$16/'3f CPIH'!$G$16))</f>
        <v>91.645993150684916</v>
      </c>
      <c r="N30" s="133">
        <f>IF('3f CPIH'!J$16="-","-",'3g OC '!$E$12*('3f CPIH'!J$16/'3f CPIH'!$G$16))</f>
        <v>92.431530234833673</v>
      </c>
      <c r="O30" s="31"/>
      <c r="P30" s="133">
        <f>IF('3f CPIH'!L$16="-","-",'3g OC '!$E$12*('3f CPIH'!L$16/'3f CPIH'!$G$16))</f>
        <v>92.431530234833673</v>
      </c>
      <c r="Q30" s="133">
        <f>IF('3f CPIH'!M$16="-","-",'3g OC '!$E$12*('3f CPIH'!M$16/'3f CPIH'!$G$16))</f>
        <v>93.47891301369863</v>
      </c>
      <c r="R30" s="133">
        <f>IF('3f CPIH'!N$16="-","-",'3g OC '!$E$12*('3f CPIH'!N$16/'3f CPIH'!$G$16))</f>
        <v>94.177168199608616</v>
      </c>
      <c r="S30" s="133">
        <f>IF('3f CPIH'!O$16="-","-",'3g OC '!$E$12*('3f CPIH'!O$16/'3f CPIH'!$G$16))</f>
        <v>94.700859589041102</v>
      </c>
      <c r="T30" s="133" t="str">
        <f>IF('3f CPIH'!P$16="-","-",'3g OC '!$E$12*('3f CPIH'!P$16/'3f CPIH'!$G$16))</f>
        <v>-</v>
      </c>
      <c r="U30" s="133" t="str">
        <f>IF('3f CPIH'!Q$16="-","-",'3g OC '!$E$12*('3f CPIH'!Q$16/'3f CPIH'!$G$16))</f>
        <v>-</v>
      </c>
      <c r="V30" s="133" t="str">
        <f>IF('3f CPIH'!R$16="-","-",'3g OC '!$E$12*('3f CPIH'!R$16/'3f CPIH'!$G$16))</f>
        <v>-</v>
      </c>
      <c r="W30" s="133" t="str">
        <f>IF('3f CPIH'!S$16="-","-",'3g OC '!$E$12*('3f CPIH'!S$16/'3f CPIH'!$G$16))</f>
        <v>-</v>
      </c>
      <c r="X30" s="133" t="str">
        <f>IF('3f CPIH'!T$16="-","-",'3g OC '!$E$12*('3f CPIH'!T$16/'3f CPIH'!$G$16))</f>
        <v>-</v>
      </c>
      <c r="Y30" s="133" t="str">
        <f>IF('3f CPIH'!U$16="-","-",'3g OC '!$E$12*('3f CPIH'!U$16/'3f CPIH'!$G$16))</f>
        <v>-</v>
      </c>
      <c r="Z30" s="133" t="str">
        <f>IF('3f CPIH'!V$16="-","-",'3g OC '!$E$12*('3f CPIH'!V$16/'3f CPIH'!$G$16))</f>
        <v>-</v>
      </c>
      <c r="AA30" s="29"/>
    </row>
    <row r="31" spans="1:27" s="30" customFormat="1" ht="11.25" x14ac:dyDescent="0.15">
      <c r="A31" s="267">
        <v>6</v>
      </c>
      <c r="B31" s="136" t="s">
        <v>349</v>
      </c>
      <c r="C31" s="136" t="s">
        <v>43</v>
      </c>
      <c r="D31" s="134" t="s">
        <v>317</v>
      </c>
      <c r="E31" s="135"/>
      <c r="F31" s="31"/>
      <c r="G31" s="133" t="s">
        <v>333</v>
      </c>
      <c r="H31" s="133" t="s">
        <v>333</v>
      </c>
      <c r="I31" s="133" t="s">
        <v>333</v>
      </c>
      <c r="J31" s="133" t="s">
        <v>333</v>
      </c>
      <c r="K31" s="133">
        <f>IF('3h SMNCC'!F$37="-","-",'3h SMNCC'!F$37)</f>
        <v>0</v>
      </c>
      <c r="L31" s="133">
        <f>IF('3h SMNCC'!G$37="-","-",'3h SMNCC'!G$37)</f>
        <v>-0.14839795210242812</v>
      </c>
      <c r="M31" s="133">
        <f>IF('3h SMNCC'!H$37="-","-",'3h SMNCC'!H$37)</f>
        <v>1.8996756847995959</v>
      </c>
      <c r="N31" s="133">
        <f>IF('3h SMNCC'!I$37="-","-",'3h SMNCC'!I$37)</f>
        <v>12.665313810179313</v>
      </c>
      <c r="O31" s="31"/>
      <c r="P31" s="133">
        <f>IF('3h SMNCC'!K$37="-","-",'3h SMNCC'!K$37)</f>
        <v>12.665313810179313</v>
      </c>
      <c r="Q31" s="133">
        <f>IF('3h SMNCC'!L$37="-","-",'3h SMNCC'!L$37)</f>
        <v>14.640709693750988</v>
      </c>
      <c r="R31" s="133">
        <f>IF('3h SMNCC'!M$37="-","-",'3h SMNCC'!M$37)</f>
        <v>14.927787132222536</v>
      </c>
      <c r="S31" s="133">
        <f>IF('3h SMNCC'!N$37="-","-",'3h SMNCC'!N$37)</f>
        <v>17.170757060355506</v>
      </c>
      <c r="T31" s="133" t="str">
        <f>IF('3h SMNCC'!O$37="-","-",'3h SMNCC'!O$37)</f>
        <v>-</v>
      </c>
      <c r="U31" s="133" t="str">
        <f>IF('3h SMNCC'!P$37="-","-",'3h SMNCC'!P$37)</f>
        <v>-</v>
      </c>
      <c r="V31" s="133" t="str">
        <f>IF('3h SMNCC'!Q$37="-","-",'3h SMNCC'!Q$37)</f>
        <v>-</v>
      </c>
      <c r="W31" s="133" t="str">
        <f>IF('3h SMNCC'!R$37="-","-",'3h SMNCC'!R$37)</f>
        <v>-</v>
      </c>
      <c r="X31" s="133" t="str">
        <f>IF('3h SMNCC'!S$37="-","-",'3h SMNCC'!S$37)</f>
        <v>-</v>
      </c>
      <c r="Y31" s="133" t="str">
        <f>IF('3h SMNCC'!T$37="-","-",'3h SMNCC'!T$37)</f>
        <v>-</v>
      </c>
      <c r="Z31" s="133" t="str">
        <f>IF('3h SMNCC'!U$37="-","-",'3h SMNCC'!U$37)</f>
        <v>-</v>
      </c>
      <c r="AA31" s="29"/>
    </row>
    <row r="32" spans="1:27" s="30" customFormat="1" ht="11.25" x14ac:dyDescent="0.15">
      <c r="A32" s="267">
        <v>7</v>
      </c>
      <c r="B32" s="136" t="s">
        <v>349</v>
      </c>
      <c r="C32" s="136" t="s">
        <v>394</v>
      </c>
      <c r="D32" s="134" t="s">
        <v>317</v>
      </c>
      <c r="E32" s="135"/>
      <c r="F32" s="31"/>
      <c r="G32" s="133">
        <f>IF('3f CPIH'!C$16="-","-",'3i PAAC PAP'!$G$16*('3f CPIH'!C$16/'3f CPIH'!$G$16))</f>
        <v>13.137827495107633</v>
      </c>
      <c r="H32" s="133">
        <f>IF('3f CPIH'!D$16="-","-",'3i PAAC PAP'!$G$16*('3f CPIH'!D$16/'3f CPIH'!$G$16))</f>
        <v>13.164129452054794</v>
      </c>
      <c r="I32" s="133">
        <f>IF('3f CPIH'!E$16="-","-",'3i PAAC PAP'!$G$16*('3f CPIH'!E$16/'3f CPIH'!$G$16))</f>
        <v>13.203582387475539</v>
      </c>
      <c r="J32" s="133">
        <f>IF('3f CPIH'!F$16="-","-",'3i PAAC PAP'!$G$16*('3f CPIH'!F$16/'3f CPIH'!$G$16))</f>
        <v>13.282488258317025</v>
      </c>
      <c r="K32" s="133">
        <f>IF('3f CPIH'!G$16="-","-",'3i PAAC PAP'!$G$16*('3f CPIH'!G$16/'3f CPIH'!$G$16))</f>
        <v>13.440300000000001</v>
      </c>
      <c r="L32" s="133">
        <f>IF('3f CPIH'!H$16="-","-",'3i PAAC PAP'!$G$16*('3f CPIH'!H$16/'3f CPIH'!$G$16))</f>
        <v>13.611262720156557</v>
      </c>
      <c r="M32" s="133">
        <f>IF('3f CPIH'!I$16="-","-",'3i PAAC PAP'!$G$16*('3f CPIH'!I$16/'3f CPIH'!$G$16))</f>
        <v>13.808527397260272</v>
      </c>
      <c r="N32" s="133">
        <f>IF('3f CPIH'!J$16="-","-",'3i PAAC PAP'!$G$16*('3f CPIH'!J$16/'3f CPIH'!$G$16))</f>
        <v>13.926886203522507</v>
      </c>
      <c r="O32" s="31"/>
      <c r="P32" s="133">
        <f>IF('3f CPIH'!L$16="-","-",'3i PAAC PAP'!$G$16*('3f CPIH'!L$16/'3f CPIH'!$G$16))</f>
        <v>13.926886203522507</v>
      </c>
      <c r="Q32" s="133">
        <f>IF('3f CPIH'!M$16="-","-",'3i PAAC PAP'!$G$16*('3f CPIH'!M$16/'3f CPIH'!$G$16))</f>
        <v>14.08469794520548</v>
      </c>
      <c r="R32" s="133">
        <f>IF('3f CPIH'!N$16="-","-",'3i PAAC PAP'!$G$16*('3f CPIH'!N$16/'3f CPIH'!$G$16))</f>
        <v>14.189905772994129</v>
      </c>
      <c r="S32" s="133">
        <f>IF('3f CPIH'!O$16="-","-",'3i PAAC PAP'!$G$16*('3f CPIH'!O$16/'3f CPIH'!$G$16))</f>
        <v>14.268811643835617</v>
      </c>
      <c r="T32" s="133" t="str">
        <f>IF('3f CPIH'!P$16="-","-",'3i PAAC PAP'!$G$16*('3f CPIH'!P$16/'3f CPIH'!$G$16))</f>
        <v>-</v>
      </c>
      <c r="U32" s="133" t="str">
        <f>IF('3f CPIH'!Q$16="-","-",'3i PAAC PAP'!$G$16*('3f CPIH'!Q$16/'3f CPIH'!$G$16))</f>
        <v>-</v>
      </c>
      <c r="V32" s="133" t="str">
        <f>IF('3f CPIH'!R$16="-","-",'3i PAAC PAP'!$G$16*('3f CPIH'!R$16/'3f CPIH'!$G$16))</f>
        <v>-</v>
      </c>
      <c r="W32" s="133" t="str">
        <f>IF('3f CPIH'!S$16="-","-",'3i PAAC PAP'!$G$16*('3f CPIH'!S$16/'3f CPIH'!$G$16))</f>
        <v>-</v>
      </c>
      <c r="X32" s="133" t="str">
        <f>IF('3f CPIH'!T$16="-","-",'3i PAAC PAP'!$G$16*('3f CPIH'!T$16/'3f CPIH'!$G$16))</f>
        <v>-</v>
      </c>
      <c r="Y32" s="133" t="str">
        <f>IF('3f CPIH'!U$16="-","-",'3i PAAC PAP'!$G$16*('3f CPIH'!U$16/'3f CPIH'!$G$16))</f>
        <v>-</v>
      </c>
      <c r="Z32" s="133" t="str">
        <f>IF('3f CPIH'!V$16="-","-",'3i PAAC PAP'!$G$16*('3f CPIH'!V$16/'3f CPIH'!$G$16))</f>
        <v>-</v>
      </c>
      <c r="AA32" s="29"/>
    </row>
    <row r="33" spans="1:27" s="30" customFormat="1" ht="11.25" x14ac:dyDescent="0.15">
      <c r="A33" s="267">
        <v>8</v>
      </c>
      <c r="B33" s="136" t="s">
        <v>349</v>
      </c>
      <c r="C33" s="136" t="s">
        <v>412</v>
      </c>
      <c r="D33" s="134" t="s">
        <v>317</v>
      </c>
      <c r="E33" s="135"/>
      <c r="F33" s="31"/>
      <c r="G33" s="133">
        <f>IF(G26="-","-",SUM(G26:G31)*'3i PAAC PAP'!$G$28)</f>
        <v>27.410730958318609</v>
      </c>
      <c r="H33" s="133">
        <f>IF(H26="-","-",SUM(H26:H31)*'3i PAAC PAP'!$G$28)</f>
        <v>25.137254731730792</v>
      </c>
      <c r="I33" s="133">
        <f>IF(I26="-","-",SUM(I26:I31)*'3i PAAC PAP'!$G$28)</f>
        <v>22.815228688044293</v>
      </c>
      <c r="J33" s="133">
        <f>IF(J26="-","-",SUM(J26:J31)*'3i PAAC PAP'!$G$28)</f>
        <v>21.983993798059579</v>
      </c>
      <c r="K33" s="133">
        <f>IF(K26="-","-",SUM(K26:K31)*'3i PAAC PAP'!$G$28)</f>
        <v>24.345690336539448</v>
      </c>
      <c r="L33" s="133">
        <f>IF(L26="-","-",SUM(L26:L31)*'3i PAAC PAP'!$G$28)</f>
        <v>24.306632655760144</v>
      </c>
      <c r="M33" s="133">
        <f>IF(M26="-","-",SUM(M26:M31)*'3i PAAC PAP'!$G$28)</f>
        <v>25.773937607479365</v>
      </c>
      <c r="N33" s="133">
        <f>IF(N26="-","-",SUM(N26:N31)*'3i PAAC PAP'!$G$28)</f>
        <v>28.029391729031417</v>
      </c>
      <c r="O33" s="31"/>
      <c r="P33" s="133">
        <f>IF(P26="-","-",SUM(P26:P31)*'3i PAAC PAP'!$G$28)</f>
        <v>28.029391729031417</v>
      </c>
      <c r="Q33" s="133">
        <f>IF(Q26="-","-",SUM(Q26:Q31)*'3i PAAC PAP'!$G$28)</f>
        <v>30.47704588097745</v>
      </c>
      <c r="R33" s="133">
        <f>IF(R26="-","-",SUM(R26:R31)*'3i PAAC PAP'!$G$28)</f>
        <v>27.627160239484287</v>
      </c>
      <c r="S33" s="133">
        <f>IF(S26="-","-",SUM(S26:S31)*'3i PAAC PAP'!$G$28)</f>
        <v>26.54895992767652</v>
      </c>
      <c r="T33" s="133" t="str">
        <f>IF(T26="-","-",SUM(T26:T31)*'3i PAAC PAP'!$G$28)</f>
        <v>-</v>
      </c>
      <c r="U33" s="133" t="str">
        <f>IF(U26="-","-",SUM(U26:U31)*'3i PAAC PAP'!$G$28)</f>
        <v>-</v>
      </c>
      <c r="V33" s="133" t="str">
        <f>IF(V26="-","-",SUM(V26:V31)*'3i PAAC PAP'!$G$28)</f>
        <v>-</v>
      </c>
      <c r="W33" s="133" t="str">
        <f>IF(W26="-","-",SUM(W26:W31)*'3i PAAC PAP'!$G$28)</f>
        <v>-</v>
      </c>
      <c r="X33" s="133" t="str">
        <f>IF(X26="-","-",SUM(X26:X31)*'3i PAAC PAP'!$G$28)</f>
        <v>-</v>
      </c>
      <c r="Y33" s="133" t="str">
        <f>IF(Y26="-","-",SUM(Y26:Y31)*'3i PAAC PAP'!$G$28)</f>
        <v>-</v>
      </c>
      <c r="Z33" s="133" t="str">
        <f>IF(Z26="-","-",SUM(Z26:Z31)*'3i PAAC PAP'!$G$28)</f>
        <v>-</v>
      </c>
      <c r="AA33" s="29"/>
    </row>
    <row r="34" spans="1:27" s="30" customFormat="1" ht="11.25" x14ac:dyDescent="0.15">
      <c r="A34" s="267">
        <v>9</v>
      </c>
      <c r="B34" s="136" t="s">
        <v>393</v>
      </c>
      <c r="C34" s="136" t="s">
        <v>536</v>
      </c>
      <c r="D34" s="134" t="s">
        <v>317</v>
      </c>
      <c r="E34" s="135"/>
      <c r="F34" s="31"/>
      <c r="G34" s="133">
        <f>IF(G28="-","-",SUM(G26:G33)*'3j EBIT'!$E$11)</f>
        <v>10.014059099614796</v>
      </c>
      <c r="H34" s="133">
        <f>IF(H28="-","-",SUM(H26:H33)*'3j EBIT'!$E$11)</f>
        <v>9.2050960697025221</v>
      </c>
      <c r="I34" s="133">
        <f>IF(I28="-","-",SUM(I26:I33)*'3j EBIT'!$E$11)</f>
        <v>8.3791015591743019</v>
      </c>
      <c r="J34" s="133">
        <f>IF(J28="-","-",SUM(J26:J33)*'3j EBIT'!$E$11)</f>
        <v>8.084668173687696</v>
      </c>
      <c r="K34" s="133">
        <f>IF(K28="-","-",SUM(K26:K33)*'3j EBIT'!$E$11)</f>
        <v>8.92860800771596</v>
      </c>
      <c r="L34" s="133">
        <f>IF(L28="-","-",SUM(L26:L33)*'3j EBIT'!$E$11)</f>
        <v>8.918012705208854</v>
      </c>
      <c r="M34" s="133">
        <f>IF(M28="-","-",SUM(M26:M33)*'3j EBIT'!$E$11)</f>
        <v>9.4442680530816698</v>
      </c>
      <c r="N34" s="133">
        <f>IF(N28="-","-",SUM(N26:N33)*'3j EBIT'!$E$11)</f>
        <v>10.249616092361965</v>
      </c>
      <c r="O34" s="31"/>
      <c r="P34" s="133">
        <f>IF(P28="-","-",SUM(P26:P33)*'3j EBIT'!$E$11)</f>
        <v>10.249616092361965</v>
      </c>
      <c r="Q34" s="133">
        <f>IF(Q28="-","-",SUM(Q26:Q33)*'3j EBIT'!$E$11)</f>
        <v>11.124161181386732</v>
      </c>
      <c r="R34" s="133">
        <f>IF(R28="-","-",SUM(R26:R33)*'3j EBIT'!$E$11)</f>
        <v>10.11149551489911</v>
      </c>
      <c r="S34" s="133">
        <f>IF(S28="-","-",SUM(S26:S33)*'3j EBIT'!$E$11)</f>
        <v>9.7291299567354539</v>
      </c>
      <c r="T34" s="133" t="str">
        <f>IF(T28="-","-",SUM(T26:T33)*'3j EBIT'!$E$11)</f>
        <v>-</v>
      </c>
      <c r="U34" s="133" t="str">
        <f>IF(U28="-","-",SUM(U26:U33)*'3j EBIT'!$E$11)</f>
        <v>-</v>
      </c>
      <c r="V34" s="133" t="str">
        <f>IF(V28="-","-",SUM(V26:V33)*'3j EBIT'!$E$11)</f>
        <v>-</v>
      </c>
      <c r="W34" s="133" t="str">
        <f>IF(W28="-","-",SUM(W26:W33)*'3j EBIT'!$E$11)</f>
        <v>-</v>
      </c>
      <c r="X34" s="133" t="str">
        <f>IF(X28="-","-",SUM(X26:X33)*'3j EBIT'!$E$11)</f>
        <v>-</v>
      </c>
      <c r="Y34" s="133" t="str">
        <f>IF(Y28="-","-",SUM(Y26:Y33)*'3j EBIT'!$E$11)</f>
        <v>-</v>
      </c>
      <c r="Z34" s="133" t="str">
        <f>IF(Z28="-","-",SUM(Z26:Z33)*'3j EBIT'!$E$11)</f>
        <v>-</v>
      </c>
      <c r="AA34" s="29"/>
    </row>
    <row r="35" spans="1:27" s="30" customFormat="1" ht="11.25" x14ac:dyDescent="0.15">
      <c r="A35" s="267">
        <v>10</v>
      </c>
      <c r="B35" s="136" t="s">
        <v>292</v>
      </c>
      <c r="C35" s="186" t="s">
        <v>537</v>
      </c>
      <c r="D35" s="134" t="s">
        <v>317</v>
      </c>
      <c r="E35" s="135"/>
      <c r="F35" s="31"/>
      <c r="G35" s="133">
        <f>IF(G30="-","-",SUM(G26:G28,G30:G34)*'3k HAP'!$E$13)</f>
        <v>6.0442931453469084</v>
      </c>
      <c r="H35" s="133">
        <f>IF(H30="-","-",SUM(H26:H28,H30:H34)*'3k HAP'!$E$13)</f>
        <v>5.4226804427836974</v>
      </c>
      <c r="I35" s="133">
        <f>IF(I30="-","-",SUM(I26:I28,I30:I34)*'3k HAP'!$E$13)</f>
        <v>4.8231331225391028</v>
      </c>
      <c r="J35" s="133">
        <f>IF(J30="-","-",SUM(J26:J28,J30:J34)*'3k HAP'!$E$13)</f>
        <v>4.6013441160018509</v>
      </c>
      <c r="K35" s="133">
        <f>IF(K30="-","-",SUM(K26:K28,K30:K34)*'3k HAP'!$E$13)</f>
        <v>5.2088260488606171</v>
      </c>
      <c r="L35" s="133">
        <f>IF(L30="-","-",SUM(L26:L28,L30:L34)*'3k HAP'!$E$13)</f>
        <v>5.2003101511795951</v>
      </c>
      <c r="M35" s="133">
        <f>IF(M30="-","-",SUM(M26:M28,M30:M34)*'3k HAP'!$E$13)</f>
        <v>5.5518065403670747</v>
      </c>
      <c r="N35" s="133">
        <f>IF(N30="-","-",SUM(N26:N28,N30:N34)*'3k HAP'!$E$13)</f>
        <v>6.1713363764058027</v>
      </c>
      <c r="O35" s="31"/>
      <c r="P35" s="133">
        <f>IF(P30="-","-",SUM(P26:P28,P30:P34)*'3k HAP'!$E$13)</f>
        <v>6.1713363764058027</v>
      </c>
      <c r="Q35" s="133">
        <f>IF(Q30="-","-",SUM(Q26:Q28,Q30:Q34)*'3k HAP'!$E$13)</f>
        <v>6.8298222765922807</v>
      </c>
      <c r="R35" s="133">
        <f>IF(R30="-","-",SUM(R26:R28,R30:R34)*'3k HAP'!$E$13)</f>
        <v>6.055984359602733</v>
      </c>
      <c r="S35" s="133">
        <f>IF(S30="-","-",SUM(S26:S28,S30:S34)*'3k HAP'!$E$13)</f>
        <v>5.7684527514593604</v>
      </c>
      <c r="T35" s="133" t="str">
        <f>IF(T30="-","-",SUM(T26:T28,T30:T34)*'3k HAP'!$E$13)</f>
        <v>-</v>
      </c>
      <c r="U35" s="133" t="str">
        <f>IF(U30="-","-",SUM(U26:U28,U30:U34)*'3k HAP'!$E$13)</f>
        <v>-</v>
      </c>
      <c r="V35" s="133" t="str">
        <f>IF(V30="-","-",SUM(V26:V28,V30:V34)*'3k HAP'!$E$13)</f>
        <v>-</v>
      </c>
      <c r="W35" s="133" t="str">
        <f>IF(W30="-","-",SUM(W26:W28,W30:W34)*'3k HAP'!$E$13)</f>
        <v>-</v>
      </c>
      <c r="X35" s="133" t="str">
        <f>IF(X30="-","-",SUM(X26:X28,X30:X34)*'3k HAP'!$E$13)</f>
        <v>-</v>
      </c>
      <c r="Y35" s="133" t="str">
        <f>IF(Y30="-","-",SUM(Y26:Y28,Y30:Y34)*'3k HAP'!$E$13)</f>
        <v>-</v>
      </c>
      <c r="Z35" s="133" t="str">
        <f>IF(Z30="-","-",SUM(Z26:Z28,Z30:Z34)*'3k HAP'!$E$13)</f>
        <v>-</v>
      </c>
      <c r="AA35" s="29"/>
    </row>
    <row r="36" spans="1:27" s="30" customFormat="1" ht="11.25" x14ac:dyDescent="0.15">
      <c r="A36" s="267">
        <v>11</v>
      </c>
      <c r="B36" s="136" t="s">
        <v>44</v>
      </c>
      <c r="C36" s="136" t="str">
        <f>B36&amp;"_"&amp;D36</f>
        <v>Total_East Midlands</v>
      </c>
      <c r="D36" s="134" t="s">
        <v>317</v>
      </c>
      <c r="E36" s="135"/>
      <c r="F36" s="31"/>
      <c r="G36" s="133">
        <f>IF(G26="-","-",SUM(G26:G35))</f>
        <v>533.09981752866656</v>
      </c>
      <c r="H36" s="133">
        <f t="shared" ref="H36:P36" si="11">IF(H26="-","-",SUM(H26:H35))</f>
        <v>489.90122083830829</v>
      </c>
      <c r="I36" s="133">
        <f t="shared" si="11"/>
        <v>445.82829618389752</v>
      </c>
      <c r="J36" s="133">
        <f t="shared" si="11"/>
        <v>430.11001960524595</v>
      </c>
      <c r="K36" s="133">
        <f t="shared" si="11"/>
        <v>475.13536919267534</v>
      </c>
      <c r="L36" s="133">
        <f t="shared" si="11"/>
        <v>474.56920602495796</v>
      </c>
      <c r="M36" s="133">
        <f t="shared" si="11"/>
        <v>502.61834086160599</v>
      </c>
      <c r="N36" s="133">
        <f t="shared" si="11"/>
        <v>545.62459209918723</v>
      </c>
      <c r="O36" s="31"/>
      <c r="P36" s="133">
        <f t="shared" si="11"/>
        <v>545.62459209918723</v>
      </c>
      <c r="Q36" s="133">
        <f t="shared" ref="Q36" si="12">IF(Q26="-","-",SUM(Q26:Q35))</f>
        <v>592.31174788315104</v>
      </c>
      <c r="R36" s="133">
        <f t="shared" ref="R36" si="13">IF(R26="-","-",SUM(R26:R35))</f>
        <v>538.23973900807835</v>
      </c>
      <c r="S36" s="133">
        <f t="shared" ref="S36" si="14">IF(S26="-","-",SUM(S26:S35))</f>
        <v>517.82771265116537</v>
      </c>
      <c r="T36" s="133" t="str">
        <f t="shared" ref="T36" si="15">IF(T26="-","-",SUM(T26:T35))</f>
        <v>-</v>
      </c>
      <c r="U36" s="133" t="str">
        <f t="shared" ref="U36" si="16">IF(U26="-","-",SUM(U26:U35))</f>
        <v>-</v>
      </c>
      <c r="V36" s="133" t="str">
        <f t="shared" ref="V36" si="17">IF(V26="-","-",SUM(V26:V35))</f>
        <v>-</v>
      </c>
      <c r="W36" s="133" t="str">
        <f t="shared" ref="W36" si="18">IF(W26="-","-",SUM(W26:W35))</f>
        <v>-</v>
      </c>
      <c r="X36" s="133" t="str">
        <f t="shared" ref="X36" si="19">IF(X26="-","-",SUM(X26:X35))</f>
        <v>-</v>
      </c>
      <c r="Y36" s="133" t="str">
        <f t="shared" ref="Y36" si="20">IF(Y26="-","-",SUM(Y26:Y35))</f>
        <v>-</v>
      </c>
      <c r="Z36" s="133" t="str">
        <f t="shared" ref="Z36" si="21">IF(Z26="-","-",SUM(Z26:Z35))</f>
        <v>-</v>
      </c>
      <c r="AA36" s="29"/>
    </row>
    <row r="37" spans="1:27" s="30" customFormat="1" ht="11.25" x14ac:dyDescent="0.15">
      <c r="A37" s="267">
        <v>1</v>
      </c>
      <c r="B37" s="140" t="s">
        <v>350</v>
      </c>
      <c r="C37" s="140" t="s">
        <v>341</v>
      </c>
      <c r="D37" s="131" t="s">
        <v>318</v>
      </c>
      <c r="E37" s="132"/>
      <c r="F37" s="31"/>
      <c r="G37" s="41">
        <f>IF('3a DF'!H$41="-","-",'3a DF'!H$41)</f>
        <v>253.14985164432846</v>
      </c>
      <c r="H37" s="41">
        <f>IF('3a DF'!I$41="-","-",'3a DF'!I$41)</f>
        <v>213.57444115975193</v>
      </c>
      <c r="I37" s="41">
        <f>IF('3a DF'!J$41="-","-",'3a DF'!J$41)</f>
        <v>174.74989531236287</v>
      </c>
      <c r="J37" s="41">
        <f>IF('3a DF'!K$41="-","-",'3a DF'!K$41)</f>
        <v>160.26701947738721</v>
      </c>
      <c r="K37" s="41">
        <f>IF('3a DF'!L$41="-","-",'3a DF'!L$41)</f>
        <v>200.74683223176862</v>
      </c>
      <c r="L37" s="41">
        <f>IF('3a DF'!M$41="-","-",'3a DF'!M$41)</f>
        <v>199.05760849983216</v>
      </c>
      <c r="M37" s="41">
        <f>IF('3a DF'!N$41="-","-",'3a DF'!N$41)</f>
        <v>215.77106184657606</v>
      </c>
      <c r="N37" s="41">
        <f>IF('3a DF'!O$41="-","-",'3a DF'!O$41)</f>
        <v>243.35846990910571</v>
      </c>
      <c r="O37" s="31"/>
      <c r="P37" s="41">
        <f>IF('3a DF'!Q$41="-","-",'3a DF'!Q$41)</f>
        <v>243.35846990910571</v>
      </c>
      <c r="Q37" s="41">
        <f>IF('3a DF'!R$41="-","-",'3a DF'!R$41)</f>
        <v>281.17733015023742</v>
      </c>
      <c r="R37" s="41">
        <f>IF('3a DF'!S$41="-","-",'3a DF'!S$41)</f>
        <v>230.77888190073497</v>
      </c>
      <c r="S37" s="41">
        <f>IF('3a DF'!T$41="-","-",'3a DF'!T$41)</f>
        <v>206.31785050021912</v>
      </c>
      <c r="T37" s="41" t="str">
        <f>IF('3a DF'!U$41="-","-",'3a DF'!U$41)</f>
        <v>-</v>
      </c>
      <c r="U37" s="41" t="str">
        <f>IF('3a DF'!V$41="-","-",'3a DF'!V$41)</f>
        <v>-</v>
      </c>
      <c r="V37" s="41" t="str">
        <f>IF('3a DF'!W$41="-","-",'3a DF'!W$41)</f>
        <v>-</v>
      </c>
      <c r="W37" s="41" t="str">
        <f>IF('3a DF'!X$41="-","-",'3a DF'!X$41)</f>
        <v>-</v>
      </c>
      <c r="X37" s="41" t="str">
        <f>IF('3a DF'!Y$41="-","-",'3a DF'!Y$41)</f>
        <v>-</v>
      </c>
      <c r="Y37" s="41" t="str">
        <f>IF('3a DF'!Z$41="-","-",'3a DF'!Z$41)</f>
        <v>-</v>
      </c>
      <c r="Z37" s="41" t="str">
        <f>IF('3a DF'!AA$41="-","-",'3a DF'!AA$41)</f>
        <v>-</v>
      </c>
      <c r="AA37" s="29"/>
    </row>
    <row r="38" spans="1:27" s="30" customFormat="1" ht="11.25" x14ac:dyDescent="0.15">
      <c r="A38" s="267">
        <v>2</v>
      </c>
      <c r="B38" s="140" t="s">
        <v>350</v>
      </c>
      <c r="C38" s="140" t="s">
        <v>300</v>
      </c>
      <c r="D38" s="131" t="s">
        <v>318</v>
      </c>
      <c r="E38" s="132"/>
      <c r="F38" s="31"/>
      <c r="G38" s="41" t="s">
        <v>333</v>
      </c>
      <c r="H38" s="41" t="s">
        <v>333</v>
      </c>
      <c r="I38" s="41" t="s">
        <v>333</v>
      </c>
      <c r="J38" s="41" t="s">
        <v>333</v>
      </c>
      <c r="K38" s="41" t="s">
        <v>333</v>
      </c>
      <c r="L38" s="41" t="s">
        <v>333</v>
      </c>
      <c r="M38" s="41" t="s">
        <v>333</v>
      </c>
      <c r="N38" s="41" t="s">
        <v>333</v>
      </c>
      <c r="O38" s="31"/>
      <c r="P38" s="41" t="s">
        <v>333</v>
      </c>
      <c r="Q38" s="41" t="s">
        <v>333</v>
      </c>
      <c r="R38" s="41" t="s">
        <v>333</v>
      </c>
      <c r="S38" s="41" t="s">
        <v>333</v>
      </c>
      <c r="T38" s="41" t="s">
        <v>333</v>
      </c>
      <c r="U38" s="41" t="s">
        <v>333</v>
      </c>
      <c r="V38" s="41" t="s">
        <v>333</v>
      </c>
      <c r="W38" s="41" t="s">
        <v>333</v>
      </c>
      <c r="X38" s="41" t="s">
        <v>333</v>
      </c>
      <c r="Y38" s="41" t="s">
        <v>333</v>
      </c>
      <c r="Z38" s="41" t="s">
        <v>333</v>
      </c>
      <c r="AA38" s="29"/>
    </row>
    <row r="39" spans="1:27" s="30" customFormat="1" ht="11.25" x14ac:dyDescent="0.15">
      <c r="A39" s="267">
        <v>3</v>
      </c>
      <c r="B39" s="140" t="s">
        <v>2</v>
      </c>
      <c r="C39" s="140" t="s">
        <v>342</v>
      </c>
      <c r="D39" s="131" t="s">
        <v>318</v>
      </c>
      <c r="E39" s="132"/>
      <c r="F39" s="31"/>
      <c r="G39" s="41">
        <f>IF('3c PC'!G$42="-","-",'3c PC'!G$42)</f>
        <v>21.926269106402124</v>
      </c>
      <c r="H39" s="41">
        <f>IF('3c PC'!H$42="-","-",'3c PC'!H$42)</f>
        <v>21.926269106402124</v>
      </c>
      <c r="I39" s="41">
        <f>IF('3c PC'!I$42="-","-",'3c PC'!I$42)</f>
        <v>22.64764819235609</v>
      </c>
      <c r="J39" s="41">
        <f>IF('3c PC'!J$42="-","-",'3c PC'!J$42)</f>
        <v>22.505107470829557</v>
      </c>
      <c r="K39" s="41">
        <f>IF('3c PC'!K$42="-","-",'3c PC'!K$42)</f>
        <v>19.106297226763825</v>
      </c>
      <c r="L39" s="41">
        <f>IF('3c PC'!L$42="-","-",'3c PC'!L$42)</f>
        <v>19.106297226763825</v>
      </c>
      <c r="M39" s="41">
        <f>IF('3c PC'!M$42="-","-",'3c PC'!M$42)</f>
        <v>20.852393125569616</v>
      </c>
      <c r="N39" s="41">
        <f>IF('3c PC'!N$42="-","-",'3c PC'!N$42)</f>
        <v>20.849370287873604</v>
      </c>
      <c r="O39" s="31"/>
      <c r="P39" s="41">
        <f>IF('3c PC'!P$42="-","-",'3c PC'!P$42)</f>
        <v>20.849370287873604</v>
      </c>
      <c r="Q39" s="41">
        <f>IF('3c PC'!Q$42="-","-",'3c PC'!Q$42)</f>
        <v>21.503193401206047</v>
      </c>
      <c r="R39" s="41">
        <f>IF('3c PC'!R$42="-","-",'3c PC'!R$42)</f>
        <v>21.819481548965161</v>
      </c>
      <c r="S39" s="41">
        <f>IF('3c PC'!S$42="-","-",'3c PC'!S$42)</f>
        <v>25.256715910577427</v>
      </c>
      <c r="T39" s="41" t="str">
        <f>IF('3c PC'!T$42="-","-",'3c PC'!T$42)</f>
        <v>-</v>
      </c>
      <c r="U39" s="41" t="str">
        <f>IF('3c PC'!U$42="-","-",'3c PC'!U$42)</f>
        <v>-</v>
      </c>
      <c r="V39" s="41" t="str">
        <f>IF('3c PC'!V$42="-","-",'3c PC'!V$42)</f>
        <v>-</v>
      </c>
      <c r="W39" s="41" t="str">
        <f>IF('3c PC'!W$42="-","-",'3c PC'!W$42)</f>
        <v>-</v>
      </c>
      <c r="X39" s="41" t="str">
        <f>IF('3c PC'!X$42="-","-",'3c PC'!X$42)</f>
        <v>-</v>
      </c>
      <c r="Y39" s="41" t="str">
        <f>IF('3c PC'!Y$42="-","-",'3c PC'!Y$42)</f>
        <v>-</v>
      </c>
      <c r="Z39" s="41" t="str">
        <f>IF('3c PC'!Z$42="-","-",'3c PC'!Z$42)</f>
        <v>-</v>
      </c>
      <c r="AA39" s="29"/>
    </row>
    <row r="40" spans="1:27" s="30" customFormat="1" ht="11.25" x14ac:dyDescent="0.15">
      <c r="A40" s="267">
        <v>4</v>
      </c>
      <c r="B40" s="140" t="s">
        <v>352</v>
      </c>
      <c r="C40" s="140" t="s">
        <v>343</v>
      </c>
      <c r="D40" s="131" t="s">
        <v>318</v>
      </c>
      <c r="E40" s="132"/>
      <c r="F40" s="31"/>
      <c r="G40" s="41">
        <f>IF('3e NC-Gas'!F46="-","-",'3e NC-Gas'!F46)</f>
        <v>134.42796169637757</v>
      </c>
      <c r="H40" s="41">
        <f>IF('3e NC-Gas'!G46="-","-",'3e NC-Gas'!G46)</f>
        <v>134.3079617029311</v>
      </c>
      <c r="I40" s="41">
        <f>IF('3e NC-Gas'!H46="-","-",'3e NC-Gas'!H46)</f>
        <v>136.01413156004517</v>
      </c>
      <c r="J40" s="41">
        <f>IF('3e NC-Gas'!I46="-","-",'3e NC-Gas'!I46)</f>
        <v>135.66613157905041</v>
      </c>
      <c r="K40" s="41">
        <f>IF('3e NC-Gas'!J46="-","-",'3e NC-Gas'!J46)</f>
        <v>131.33897376654295</v>
      </c>
      <c r="L40" s="41">
        <f>IF('3e NC-Gas'!K46="-","-",'3e NC-Gas'!K46)</f>
        <v>131.36297376523225</v>
      </c>
      <c r="M40" s="41">
        <f>IF('3e NC-Gas'!L46="-","-",'3e NC-Gas'!L46)</f>
        <v>136.4264001474786</v>
      </c>
      <c r="N40" s="41">
        <f>IF('3e NC-Gas'!M46="-","-",'3e NC-Gas'!M46)</f>
        <v>136.49840014354649</v>
      </c>
      <c r="O40" s="31"/>
      <c r="P40" s="41">
        <f>IF('3e NC-Gas'!O46="-","-",'3e NC-Gas'!O46)</f>
        <v>136.49840014354649</v>
      </c>
      <c r="Q40" s="41">
        <f>IF('3e NC-Gas'!P46="-","-",'3e NC-Gas'!P46)</f>
        <v>143.82679144338769</v>
      </c>
      <c r="R40" s="41">
        <f>IF('3e NC-Gas'!Q46="-","-",'3e NC-Gas'!Q46)</f>
        <v>143.38279146763577</v>
      </c>
      <c r="S40" s="41">
        <f>IF('3e NC-Gas'!R46="-","-",'3e NC-Gas'!R46)</f>
        <v>143.97192263725503</v>
      </c>
      <c r="T40" s="41" t="str">
        <f>IF('3e NC-Gas'!S46="-","-",'3e NC-Gas'!S46)</f>
        <v>-</v>
      </c>
      <c r="U40" s="41" t="str">
        <f>IF('3e NC-Gas'!T46="-","-",'3e NC-Gas'!T46)</f>
        <v>-</v>
      </c>
      <c r="V40" s="41" t="str">
        <f>IF('3e NC-Gas'!U46="-","-",'3e NC-Gas'!U46)</f>
        <v>-</v>
      </c>
      <c r="W40" s="41" t="str">
        <f>IF('3e NC-Gas'!V46="-","-",'3e NC-Gas'!V46)</f>
        <v>-</v>
      </c>
      <c r="X40" s="41" t="str">
        <f>IF('3e NC-Gas'!W46="-","-",'3e NC-Gas'!W46)</f>
        <v>-</v>
      </c>
      <c r="Y40" s="41" t="str">
        <f>IF('3e NC-Gas'!X46="-","-",'3e NC-Gas'!X46)</f>
        <v>-</v>
      </c>
      <c r="Z40" s="41" t="str">
        <f>IF('3e NC-Gas'!Y46="-","-",'3e NC-Gas'!Y46)</f>
        <v>-</v>
      </c>
      <c r="AA40" s="29"/>
    </row>
    <row r="41" spans="1:27" s="30" customFormat="1" ht="12.4" customHeight="1" x14ac:dyDescent="0.15">
      <c r="A41" s="267">
        <v>5</v>
      </c>
      <c r="B41" s="140" t="s">
        <v>349</v>
      </c>
      <c r="C41" s="140" t="s">
        <v>344</v>
      </c>
      <c r="D41" s="131" t="s">
        <v>318</v>
      </c>
      <c r="E41" s="132"/>
      <c r="F41" s="31"/>
      <c r="G41" s="41">
        <f>IF('3f CPIH'!C$16="-","-",'3g OC '!$E$12*('3f CPIH'!C$16/'3f CPIH'!$G$16))</f>
        <v>87.194616340508801</v>
      </c>
      <c r="H41" s="41">
        <f>IF('3f CPIH'!D$16="-","-",'3g OC '!$E$12*('3f CPIH'!D$16/'3f CPIH'!$G$16))</f>
        <v>87.369180136986301</v>
      </c>
      <c r="I41" s="41">
        <f>IF('3f CPIH'!E$16="-","-",'3g OC '!$E$12*('3f CPIH'!E$16/'3f CPIH'!$G$16))</f>
        <v>87.631025831702544</v>
      </c>
      <c r="J41" s="41">
        <f>IF('3f CPIH'!F$16="-","-",'3g OC '!$E$12*('3f CPIH'!F$16/'3f CPIH'!$G$16))</f>
        <v>88.15471722113503</v>
      </c>
      <c r="K41" s="41">
        <f>IF('3f CPIH'!G$16="-","-",'3g OC '!$E$12*('3f CPIH'!G$16/'3f CPIH'!$G$16))</f>
        <v>89.202100000000002</v>
      </c>
      <c r="L41" s="41">
        <f>IF('3f CPIH'!H$16="-","-",'3g OC '!$E$12*('3f CPIH'!H$16/'3f CPIH'!$G$16))</f>
        <v>90.33676467710373</v>
      </c>
      <c r="M41" s="41">
        <f>IF('3f CPIH'!I$16="-","-",'3g OC '!$E$12*('3f CPIH'!I$16/'3f CPIH'!$G$16))</f>
        <v>91.645993150684916</v>
      </c>
      <c r="N41" s="41">
        <f>IF('3f CPIH'!J$16="-","-",'3g OC '!$E$12*('3f CPIH'!J$16/'3f CPIH'!$G$16))</f>
        <v>92.431530234833673</v>
      </c>
      <c r="O41" s="31"/>
      <c r="P41" s="41">
        <f>IF('3f CPIH'!L$16="-","-",'3g OC '!$E$12*('3f CPIH'!L$16/'3f CPIH'!$G$16))</f>
        <v>92.431530234833673</v>
      </c>
      <c r="Q41" s="41">
        <f>IF('3f CPIH'!M$16="-","-",'3g OC '!$E$12*('3f CPIH'!M$16/'3f CPIH'!$G$16))</f>
        <v>93.47891301369863</v>
      </c>
      <c r="R41" s="41">
        <f>IF('3f CPIH'!N$16="-","-",'3g OC '!$E$12*('3f CPIH'!N$16/'3f CPIH'!$G$16))</f>
        <v>94.177168199608616</v>
      </c>
      <c r="S41" s="41">
        <f>IF('3f CPIH'!O$16="-","-",'3g OC '!$E$12*('3f CPIH'!O$16/'3f CPIH'!$G$16))</f>
        <v>94.700859589041102</v>
      </c>
      <c r="T41" s="41" t="str">
        <f>IF('3f CPIH'!P$16="-","-",'3g OC '!$E$12*('3f CPIH'!P$16/'3f CPIH'!$G$16))</f>
        <v>-</v>
      </c>
      <c r="U41" s="41" t="str">
        <f>IF('3f CPIH'!Q$16="-","-",'3g OC '!$E$12*('3f CPIH'!Q$16/'3f CPIH'!$G$16))</f>
        <v>-</v>
      </c>
      <c r="V41" s="41" t="str">
        <f>IF('3f CPIH'!R$16="-","-",'3g OC '!$E$12*('3f CPIH'!R$16/'3f CPIH'!$G$16))</f>
        <v>-</v>
      </c>
      <c r="W41" s="41" t="str">
        <f>IF('3f CPIH'!S$16="-","-",'3g OC '!$E$12*('3f CPIH'!S$16/'3f CPIH'!$G$16))</f>
        <v>-</v>
      </c>
      <c r="X41" s="41" t="str">
        <f>IF('3f CPIH'!T$16="-","-",'3g OC '!$E$12*('3f CPIH'!T$16/'3f CPIH'!$G$16))</f>
        <v>-</v>
      </c>
      <c r="Y41" s="41" t="str">
        <f>IF('3f CPIH'!U$16="-","-",'3g OC '!$E$12*('3f CPIH'!U$16/'3f CPIH'!$G$16))</f>
        <v>-</v>
      </c>
      <c r="Z41" s="41" t="str">
        <f>IF('3f CPIH'!V$16="-","-",'3g OC '!$E$12*('3f CPIH'!V$16/'3f CPIH'!$G$16))</f>
        <v>-</v>
      </c>
      <c r="AA41" s="29"/>
    </row>
    <row r="42" spans="1:27" s="30" customFormat="1" ht="11.25" x14ac:dyDescent="0.15">
      <c r="A42" s="267">
        <v>6</v>
      </c>
      <c r="B42" s="140" t="s">
        <v>349</v>
      </c>
      <c r="C42" s="140" t="s">
        <v>43</v>
      </c>
      <c r="D42" s="131" t="s">
        <v>318</v>
      </c>
      <c r="E42" s="132"/>
      <c r="F42" s="31"/>
      <c r="G42" s="41" t="s">
        <v>333</v>
      </c>
      <c r="H42" s="41" t="s">
        <v>333</v>
      </c>
      <c r="I42" s="41" t="s">
        <v>333</v>
      </c>
      <c r="J42" s="41" t="s">
        <v>333</v>
      </c>
      <c r="K42" s="41">
        <f>IF('3h SMNCC'!F$37="-","-",'3h SMNCC'!F$37)</f>
        <v>0</v>
      </c>
      <c r="L42" s="41">
        <f>IF('3h SMNCC'!G$37="-","-",'3h SMNCC'!G$37)</f>
        <v>-0.14839795210242812</v>
      </c>
      <c r="M42" s="41">
        <f>IF('3h SMNCC'!H$37="-","-",'3h SMNCC'!H$37)</f>
        <v>1.8996756847995959</v>
      </c>
      <c r="N42" s="41">
        <f>IF('3h SMNCC'!I$37="-","-",'3h SMNCC'!I$37)</f>
        <v>12.665313810179313</v>
      </c>
      <c r="O42" s="31"/>
      <c r="P42" s="41">
        <f>IF('3h SMNCC'!K$37="-","-",'3h SMNCC'!K$37)</f>
        <v>12.665313810179313</v>
      </c>
      <c r="Q42" s="41">
        <f>IF('3h SMNCC'!L$37="-","-",'3h SMNCC'!L$37)</f>
        <v>14.640709693750988</v>
      </c>
      <c r="R42" s="41">
        <f>IF('3h SMNCC'!M$37="-","-",'3h SMNCC'!M$37)</f>
        <v>14.927787132222536</v>
      </c>
      <c r="S42" s="41">
        <f>IF('3h SMNCC'!N$37="-","-",'3h SMNCC'!N$37)</f>
        <v>17.170757060355506</v>
      </c>
      <c r="T42" s="41" t="str">
        <f>IF('3h SMNCC'!O$37="-","-",'3h SMNCC'!O$37)</f>
        <v>-</v>
      </c>
      <c r="U42" s="41" t="str">
        <f>IF('3h SMNCC'!P$37="-","-",'3h SMNCC'!P$37)</f>
        <v>-</v>
      </c>
      <c r="V42" s="41" t="str">
        <f>IF('3h SMNCC'!Q$37="-","-",'3h SMNCC'!Q$37)</f>
        <v>-</v>
      </c>
      <c r="W42" s="41" t="str">
        <f>IF('3h SMNCC'!R$37="-","-",'3h SMNCC'!R$37)</f>
        <v>-</v>
      </c>
      <c r="X42" s="41" t="str">
        <f>IF('3h SMNCC'!S$37="-","-",'3h SMNCC'!S$37)</f>
        <v>-</v>
      </c>
      <c r="Y42" s="41" t="str">
        <f>IF('3h SMNCC'!T$37="-","-",'3h SMNCC'!T$37)</f>
        <v>-</v>
      </c>
      <c r="Z42" s="41" t="str">
        <f>IF('3h SMNCC'!U$37="-","-",'3h SMNCC'!U$37)</f>
        <v>-</v>
      </c>
      <c r="AA42" s="29"/>
    </row>
    <row r="43" spans="1:27" s="30" customFormat="1" ht="11.25" x14ac:dyDescent="0.15">
      <c r="A43" s="267">
        <v>7</v>
      </c>
      <c r="B43" s="140" t="s">
        <v>349</v>
      </c>
      <c r="C43" s="140" t="s">
        <v>394</v>
      </c>
      <c r="D43" s="131" t="s">
        <v>318</v>
      </c>
      <c r="E43" s="132"/>
      <c r="F43" s="31"/>
      <c r="G43" s="41">
        <f>IF('3f CPIH'!C$16="-","-",'3i PAAC PAP'!$G$16*('3f CPIH'!C$16/'3f CPIH'!$G$16))</f>
        <v>13.137827495107633</v>
      </c>
      <c r="H43" s="41">
        <f>IF('3f CPIH'!D$16="-","-",'3i PAAC PAP'!$G$16*('3f CPIH'!D$16/'3f CPIH'!$G$16))</f>
        <v>13.164129452054794</v>
      </c>
      <c r="I43" s="41">
        <f>IF('3f CPIH'!E$16="-","-",'3i PAAC PAP'!$G$16*('3f CPIH'!E$16/'3f CPIH'!$G$16))</f>
        <v>13.203582387475539</v>
      </c>
      <c r="J43" s="41">
        <f>IF('3f CPIH'!F$16="-","-",'3i PAAC PAP'!$G$16*('3f CPIH'!F$16/'3f CPIH'!$G$16))</f>
        <v>13.282488258317025</v>
      </c>
      <c r="K43" s="41">
        <f>IF('3f CPIH'!G$16="-","-",'3i PAAC PAP'!$G$16*('3f CPIH'!G$16/'3f CPIH'!$G$16))</f>
        <v>13.440300000000001</v>
      </c>
      <c r="L43" s="41">
        <f>IF('3f CPIH'!H$16="-","-",'3i PAAC PAP'!$G$16*('3f CPIH'!H$16/'3f CPIH'!$G$16))</f>
        <v>13.611262720156557</v>
      </c>
      <c r="M43" s="41">
        <f>IF('3f CPIH'!I$16="-","-",'3i PAAC PAP'!$G$16*('3f CPIH'!I$16/'3f CPIH'!$G$16))</f>
        <v>13.808527397260272</v>
      </c>
      <c r="N43" s="41">
        <f>IF('3f CPIH'!J$16="-","-",'3i PAAC PAP'!$G$16*('3f CPIH'!J$16/'3f CPIH'!$G$16))</f>
        <v>13.926886203522507</v>
      </c>
      <c r="O43" s="31"/>
      <c r="P43" s="41">
        <f>IF('3f CPIH'!L$16="-","-",'3i PAAC PAP'!$G$16*('3f CPIH'!L$16/'3f CPIH'!$G$16))</f>
        <v>13.926886203522507</v>
      </c>
      <c r="Q43" s="41">
        <f>IF('3f CPIH'!M$16="-","-",'3i PAAC PAP'!$G$16*('3f CPIH'!M$16/'3f CPIH'!$G$16))</f>
        <v>14.08469794520548</v>
      </c>
      <c r="R43" s="41">
        <f>IF('3f CPIH'!N$16="-","-",'3i PAAC PAP'!$G$16*('3f CPIH'!N$16/'3f CPIH'!$G$16))</f>
        <v>14.189905772994129</v>
      </c>
      <c r="S43" s="41">
        <f>IF('3f CPIH'!O$16="-","-",'3i PAAC PAP'!$G$16*('3f CPIH'!O$16/'3f CPIH'!$G$16))</f>
        <v>14.268811643835617</v>
      </c>
      <c r="T43" s="41" t="str">
        <f>IF('3f CPIH'!P$16="-","-",'3i PAAC PAP'!$G$16*('3f CPIH'!P$16/'3f CPIH'!$G$16))</f>
        <v>-</v>
      </c>
      <c r="U43" s="41" t="str">
        <f>IF('3f CPIH'!Q$16="-","-",'3i PAAC PAP'!$G$16*('3f CPIH'!Q$16/'3f CPIH'!$G$16))</f>
        <v>-</v>
      </c>
      <c r="V43" s="41" t="str">
        <f>IF('3f CPIH'!R$16="-","-",'3i PAAC PAP'!$G$16*('3f CPIH'!R$16/'3f CPIH'!$G$16))</f>
        <v>-</v>
      </c>
      <c r="W43" s="41" t="str">
        <f>IF('3f CPIH'!S$16="-","-",'3i PAAC PAP'!$G$16*('3f CPIH'!S$16/'3f CPIH'!$G$16))</f>
        <v>-</v>
      </c>
      <c r="X43" s="41" t="str">
        <f>IF('3f CPIH'!T$16="-","-",'3i PAAC PAP'!$G$16*('3f CPIH'!T$16/'3f CPIH'!$G$16))</f>
        <v>-</v>
      </c>
      <c r="Y43" s="41" t="str">
        <f>IF('3f CPIH'!U$16="-","-",'3i PAAC PAP'!$G$16*('3f CPIH'!U$16/'3f CPIH'!$G$16))</f>
        <v>-</v>
      </c>
      <c r="Z43" s="41" t="str">
        <f>IF('3f CPIH'!V$16="-","-",'3i PAAC PAP'!$G$16*('3f CPIH'!V$16/'3f CPIH'!$G$16))</f>
        <v>-</v>
      </c>
      <c r="AA43" s="29"/>
    </row>
    <row r="44" spans="1:27" s="30" customFormat="1" ht="11.25" x14ac:dyDescent="0.15">
      <c r="A44" s="267">
        <v>8</v>
      </c>
      <c r="B44" s="140" t="s">
        <v>349</v>
      </c>
      <c r="C44" s="140" t="s">
        <v>412</v>
      </c>
      <c r="D44" s="131" t="s">
        <v>318</v>
      </c>
      <c r="E44" s="132"/>
      <c r="F44" s="31"/>
      <c r="G44" s="41">
        <f>IF(G37="-","-",SUM(G37:G42)*'3i PAAC PAP'!$G$28)</f>
        <v>28.573089346456452</v>
      </c>
      <c r="H44" s="41">
        <f>IF(H37="-","-",SUM(H37:H42)*'3i PAAC PAP'!$G$28)</f>
        <v>26.299613120253866</v>
      </c>
      <c r="I44" s="41">
        <f>IF(I37="-","-",SUM(I37:I42)*'3i PAAC PAP'!$G$28)</f>
        <v>24.220902411770144</v>
      </c>
      <c r="J44" s="41">
        <f>IF(J37="-","-",SUM(J37:J42)*'3i PAAC PAP'!$G$28)</f>
        <v>23.389667522902585</v>
      </c>
      <c r="K44" s="41">
        <f>IF(K37="-","-",SUM(K37:K42)*'3i PAAC PAP'!$G$28)</f>
        <v>25.334116934725685</v>
      </c>
      <c r="L44" s="41">
        <f>IF(L37="-","-",SUM(L37:L42)*'3i PAAC PAP'!$G$28)</f>
        <v>25.295059253869336</v>
      </c>
      <c r="M44" s="41">
        <f>IF(M37="-","-",SUM(M37:M42)*'3i PAAC PAP'!$G$28)</f>
        <v>26.841374111041588</v>
      </c>
      <c r="N44" s="41">
        <f>IF(N37="-","-",SUM(N37:N42)*'3i PAAC PAP'!$G$28)</f>
        <v>29.096828232362505</v>
      </c>
      <c r="O44" s="31"/>
      <c r="P44" s="41">
        <f>IF(P37="-","-",SUM(P37:P42)*'3i PAAC PAP'!$G$28)</f>
        <v>29.096828232362505</v>
      </c>
      <c r="Q44" s="41">
        <f>IF(Q37="-","-",SUM(Q37:Q42)*'3i PAAC PAP'!$G$28)</f>
        <v>31.905469218261405</v>
      </c>
      <c r="R44" s="41">
        <f>IF(R37="-","-",SUM(R37:R42)*'3i PAAC PAP'!$G$28)</f>
        <v>29.055583578193584</v>
      </c>
      <c r="S44" s="41">
        <f>IF(S37="-","-",SUM(S37:S42)*'3i PAAC PAP'!$G$28)</f>
        <v>28.039213948351406</v>
      </c>
      <c r="T44" s="41" t="str">
        <f>IF(T37="-","-",SUM(T37:T42)*'3i PAAC PAP'!$G$28)</f>
        <v>-</v>
      </c>
      <c r="U44" s="41" t="str">
        <f>IF(U37="-","-",SUM(U37:U42)*'3i PAAC PAP'!$G$28)</f>
        <v>-</v>
      </c>
      <c r="V44" s="41" t="str">
        <f>IF(V37="-","-",SUM(V37:V42)*'3i PAAC PAP'!$G$28)</f>
        <v>-</v>
      </c>
      <c r="W44" s="41" t="str">
        <f>IF(W37="-","-",SUM(W37:W42)*'3i PAAC PAP'!$G$28)</f>
        <v>-</v>
      </c>
      <c r="X44" s="41" t="str">
        <f>IF(X37="-","-",SUM(X37:X42)*'3i PAAC PAP'!$G$28)</f>
        <v>-</v>
      </c>
      <c r="Y44" s="41" t="str">
        <f>IF(Y37="-","-",SUM(Y37:Y42)*'3i PAAC PAP'!$G$28)</f>
        <v>-</v>
      </c>
      <c r="Z44" s="41" t="str">
        <f>IF(Z37="-","-",SUM(Z37:Z42)*'3i PAAC PAP'!$G$28)</f>
        <v>-</v>
      </c>
      <c r="AA44" s="29"/>
    </row>
    <row r="45" spans="1:27" s="30" customFormat="1" ht="11.25" x14ac:dyDescent="0.15">
      <c r="A45" s="267">
        <v>9</v>
      </c>
      <c r="B45" s="140" t="s">
        <v>393</v>
      </c>
      <c r="C45" s="140" t="s">
        <v>536</v>
      </c>
      <c r="D45" s="131" t="s">
        <v>318</v>
      </c>
      <c r="E45" s="132"/>
      <c r="F45" s="31"/>
      <c r="G45" s="41">
        <f>IF(G39="-","-",SUM(G37:G44)*'3j EBIT'!$E$11)</f>
        <v>10.427917435505977</v>
      </c>
      <c r="H45" s="41">
        <f>IF(H39="-","-",SUM(H37:H44)*'3j EBIT'!$E$11)</f>
        <v>9.6189544057308662</v>
      </c>
      <c r="I45" s="41">
        <f>IF(I39="-","-",SUM(I37:I44)*'3j EBIT'!$E$11)</f>
        <v>8.879592452554558</v>
      </c>
      <c r="J45" s="41">
        <f>IF(J39="-","-",SUM(J37:J44)*'3j EBIT'!$E$11)</f>
        <v>8.5851590674657139</v>
      </c>
      <c r="K45" s="41">
        <f>IF(K39="-","-",SUM(K37:K44)*'3j EBIT'!$E$11)</f>
        <v>9.280537835255025</v>
      </c>
      <c r="L45" s="41">
        <f>IF(L39="-","-",SUM(L37:L44)*'3j EBIT'!$E$11)</f>
        <v>9.2699425327204885</v>
      </c>
      <c r="M45" s="41">
        <f>IF(M39="-","-",SUM(M37:M44)*'3j EBIT'!$E$11)</f>
        <v>9.824329400375337</v>
      </c>
      <c r="N45" s="41">
        <f>IF(N39="-","-",SUM(N37:N44)*'3j EBIT'!$E$11)</f>
        <v>10.629677439573337</v>
      </c>
      <c r="O45" s="31"/>
      <c r="P45" s="41">
        <f>IF(P39="-","-",SUM(P37:P44)*'3j EBIT'!$E$11)</f>
        <v>10.629677439573337</v>
      </c>
      <c r="Q45" s="41">
        <f>IF(Q39="-","-",SUM(Q37:Q44)*'3j EBIT'!$E$11)</f>
        <v>11.632752087039799</v>
      </c>
      <c r="R45" s="41">
        <f>IF(R39="-","-",SUM(R37:R44)*'3j EBIT'!$E$11)</f>
        <v>10.620086421059671</v>
      </c>
      <c r="S45" s="41">
        <f>IF(S39="-","-",SUM(S37:S44)*'3j EBIT'!$E$11)</f>
        <v>10.259735710817655</v>
      </c>
      <c r="T45" s="41" t="str">
        <f>IF(T39="-","-",SUM(T37:T44)*'3j EBIT'!$E$11)</f>
        <v>-</v>
      </c>
      <c r="U45" s="41" t="str">
        <f>IF(U39="-","-",SUM(U37:U44)*'3j EBIT'!$E$11)</f>
        <v>-</v>
      </c>
      <c r="V45" s="41" t="str">
        <f>IF(V39="-","-",SUM(V37:V44)*'3j EBIT'!$E$11)</f>
        <v>-</v>
      </c>
      <c r="W45" s="41" t="str">
        <f>IF(W39="-","-",SUM(W37:W44)*'3j EBIT'!$E$11)</f>
        <v>-</v>
      </c>
      <c r="X45" s="41" t="str">
        <f>IF(X39="-","-",SUM(X37:X44)*'3j EBIT'!$E$11)</f>
        <v>-</v>
      </c>
      <c r="Y45" s="41" t="str">
        <f>IF(Y39="-","-",SUM(Y37:Y44)*'3j EBIT'!$E$11)</f>
        <v>-</v>
      </c>
      <c r="Z45" s="41" t="str">
        <f>IF(Z39="-","-",SUM(Z37:Z44)*'3j EBIT'!$E$11)</f>
        <v>-</v>
      </c>
      <c r="AA45" s="29"/>
    </row>
    <row r="46" spans="1:27" s="30" customFormat="1" ht="12.4" customHeight="1" x14ac:dyDescent="0.15">
      <c r="A46" s="267">
        <v>10</v>
      </c>
      <c r="B46" s="140" t="s">
        <v>292</v>
      </c>
      <c r="C46" s="188" t="s">
        <v>537</v>
      </c>
      <c r="D46" s="131" t="s">
        <v>318</v>
      </c>
      <c r="E46" s="132"/>
      <c r="F46" s="31"/>
      <c r="G46" s="41">
        <f>IF(G41="-","-",SUM(G37:G39,G41:G45)*'3k HAP'!$E$13)</f>
        <v>6.0673705344034188</v>
      </c>
      <c r="H46" s="41">
        <f>IF(H41="-","-",SUM(H37:H39,H41:H45)*'3k HAP'!$E$13)</f>
        <v>5.4457578318478541</v>
      </c>
      <c r="I46" s="41">
        <f>IF(I41="-","-",SUM(I37:I39,I41:I45)*'3k HAP'!$E$13)</f>
        <v>4.8510412786981538</v>
      </c>
      <c r="J46" s="41">
        <f>IF(J41="-","-",SUM(J37:J39,J41:J45)*'3k HAP'!$E$13)</f>
        <v>4.6292522721830816</v>
      </c>
      <c r="K46" s="41">
        <f>IF(K41="-","-",SUM(K37:K39,K41:K45)*'3k HAP'!$E$13)</f>
        <v>5.2284502072896606</v>
      </c>
      <c r="L46" s="41">
        <f>IF(L41="-","-",SUM(L37:L39,L41:L45)*'3k HAP'!$E$13)</f>
        <v>5.21993430960711</v>
      </c>
      <c r="M46" s="41">
        <f>IF(M41="-","-",SUM(M37:M39,M41:M45)*'3k HAP'!$E$13)</f>
        <v>5.5729993564014562</v>
      </c>
      <c r="N46" s="41">
        <f>IF(N41="-","-",SUM(N37:N39,N41:N45)*'3k HAP'!$E$13)</f>
        <v>6.1925291924355941</v>
      </c>
      <c r="O46" s="31"/>
      <c r="P46" s="41">
        <f>IF(P41="-","-",SUM(P37:P39,P41:P45)*'3k HAP'!$E$13)</f>
        <v>6.1925291924355941</v>
      </c>
      <c r="Q46" s="41">
        <f>IF(Q41="-","-",SUM(Q37:Q39,Q41:Q45)*'3k HAP'!$E$13)</f>
        <v>6.8581821021231226</v>
      </c>
      <c r="R46" s="41">
        <f>IF(R41="-","-",SUM(R37:R39,R41:R45)*'3k HAP'!$E$13)</f>
        <v>6.0843441851618731</v>
      </c>
      <c r="S46" s="41">
        <f>IF(S41="-","-",SUM(S37:S39,S41:S45)*'3k HAP'!$E$13)</f>
        <v>5.7980401594215794</v>
      </c>
      <c r="T46" s="41" t="str">
        <f>IF(T41="-","-",SUM(T37:T39,T41:T45)*'3k HAP'!$E$13)</f>
        <v>-</v>
      </c>
      <c r="U46" s="41" t="str">
        <f>IF(U41="-","-",SUM(U37:U39,U41:U45)*'3k HAP'!$E$13)</f>
        <v>-</v>
      </c>
      <c r="V46" s="41" t="str">
        <f>IF(V41="-","-",SUM(V37:V39,V41:V45)*'3k HAP'!$E$13)</f>
        <v>-</v>
      </c>
      <c r="W46" s="41" t="str">
        <f>IF(W41="-","-",SUM(W37:W39,W41:W45)*'3k HAP'!$E$13)</f>
        <v>-</v>
      </c>
      <c r="X46" s="41" t="str">
        <f>IF(X41="-","-",SUM(X37:X39,X41:X45)*'3k HAP'!$E$13)</f>
        <v>-</v>
      </c>
      <c r="Y46" s="41" t="str">
        <f>IF(Y41="-","-",SUM(Y37:Y39,Y41:Y45)*'3k HAP'!$E$13)</f>
        <v>-</v>
      </c>
      <c r="Z46" s="41" t="str">
        <f>IF(Z41="-","-",SUM(Z37:Z39,Z41:Z45)*'3k HAP'!$E$13)</f>
        <v>-</v>
      </c>
      <c r="AA46" s="29"/>
    </row>
    <row r="47" spans="1:27" s="30" customFormat="1" ht="11.25" x14ac:dyDescent="0.15">
      <c r="A47" s="267">
        <v>11</v>
      </c>
      <c r="B47" s="140" t="s">
        <v>44</v>
      </c>
      <c r="C47" s="140" t="str">
        <f>B47&amp;"_"&amp;D47</f>
        <v>Total_London</v>
      </c>
      <c r="D47" s="131" t="s">
        <v>318</v>
      </c>
      <c r="E47" s="132"/>
      <c r="F47" s="31"/>
      <c r="G47" s="41">
        <f>IF(G37="-","-",SUM(G37:G46))</f>
        <v>554.90490359909029</v>
      </c>
      <c r="H47" s="41">
        <f t="shared" ref="H47:P47" si="22">IF(H37="-","-",SUM(H37:H46))</f>
        <v>511.70630691595881</v>
      </c>
      <c r="I47" s="41">
        <f t="shared" si="22"/>
        <v>472.19781942696517</v>
      </c>
      <c r="J47" s="41">
        <f t="shared" si="22"/>
        <v>456.47954286927057</v>
      </c>
      <c r="K47" s="41">
        <f t="shared" si="22"/>
        <v>493.67760820234565</v>
      </c>
      <c r="L47" s="41">
        <f t="shared" si="22"/>
        <v>493.11144503318303</v>
      </c>
      <c r="M47" s="41">
        <f t="shared" si="22"/>
        <v>522.6427542201875</v>
      </c>
      <c r="N47" s="41">
        <f t="shared" si="22"/>
        <v>565.64900545343278</v>
      </c>
      <c r="O47" s="31"/>
      <c r="P47" s="41">
        <f t="shared" si="22"/>
        <v>565.64900545343278</v>
      </c>
      <c r="Q47" s="41">
        <f t="shared" ref="Q47" si="23">IF(Q37="-","-",SUM(Q37:Q46))</f>
        <v>619.10803905491048</v>
      </c>
      <c r="R47" s="41">
        <f t="shared" ref="R47" si="24">IF(R37="-","-",SUM(R37:R46))</f>
        <v>565.03603020657636</v>
      </c>
      <c r="S47" s="41">
        <f t="shared" ref="S47" si="25">IF(S37="-","-",SUM(S37:S46))</f>
        <v>545.78390715987439</v>
      </c>
      <c r="T47" s="41" t="str">
        <f t="shared" ref="T47" si="26">IF(T37="-","-",SUM(T37:T46))</f>
        <v>-</v>
      </c>
      <c r="U47" s="41" t="str">
        <f t="shared" ref="U47" si="27">IF(U37="-","-",SUM(U37:U46))</f>
        <v>-</v>
      </c>
      <c r="V47" s="41" t="str">
        <f t="shared" ref="V47" si="28">IF(V37="-","-",SUM(V37:V46))</f>
        <v>-</v>
      </c>
      <c r="W47" s="41" t="str">
        <f t="shared" ref="W47" si="29">IF(W37="-","-",SUM(W37:W46))</f>
        <v>-</v>
      </c>
      <c r="X47" s="41" t="str">
        <f t="shared" ref="X47" si="30">IF(X37="-","-",SUM(X37:X46))</f>
        <v>-</v>
      </c>
      <c r="Y47" s="41" t="str">
        <f t="shared" ref="Y47" si="31">IF(Y37="-","-",SUM(Y37:Y46))</f>
        <v>-</v>
      </c>
      <c r="Z47" s="41" t="str">
        <f t="shared" ref="Z47" si="32">IF(Z37="-","-",SUM(Z37:Z46))</f>
        <v>-</v>
      </c>
      <c r="AA47" s="29"/>
    </row>
    <row r="48" spans="1:27" s="30" customFormat="1" ht="11.25" x14ac:dyDescent="0.15">
      <c r="A48" s="267">
        <v>1</v>
      </c>
      <c r="B48" s="136" t="s">
        <v>350</v>
      </c>
      <c r="C48" s="136" t="s">
        <v>341</v>
      </c>
      <c r="D48" s="134" t="s">
        <v>319</v>
      </c>
      <c r="E48" s="135"/>
      <c r="F48" s="31"/>
      <c r="G48" s="133">
        <f>IF('3a DF'!H$41="-","-",'3a DF'!H$41)</f>
        <v>253.14985164432846</v>
      </c>
      <c r="H48" s="133">
        <f>IF('3a DF'!I$41="-","-",'3a DF'!I$41)</f>
        <v>213.57444115975193</v>
      </c>
      <c r="I48" s="133">
        <f>IF('3a DF'!J$41="-","-",'3a DF'!J$41)</f>
        <v>174.74989531236287</v>
      </c>
      <c r="J48" s="133">
        <f>IF('3a DF'!K$41="-","-",'3a DF'!K$41)</f>
        <v>160.26701947738721</v>
      </c>
      <c r="K48" s="133">
        <f>IF('3a DF'!L$41="-","-",'3a DF'!L$41)</f>
        <v>200.74683223176862</v>
      </c>
      <c r="L48" s="133">
        <f>IF('3a DF'!M$41="-","-",'3a DF'!M$41)</f>
        <v>199.05760849983216</v>
      </c>
      <c r="M48" s="133">
        <f>IF('3a DF'!N$41="-","-",'3a DF'!N$41)</f>
        <v>215.77106184657606</v>
      </c>
      <c r="N48" s="133">
        <f>IF('3a DF'!O$41="-","-",'3a DF'!O$41)</f>
        <v>243.35846990910571</v>
      </c>
      <c r="O48" s="31"/>
      <c r="P48" s="133">
        <f>IF('3a DF'!Q$41="-","-",'3a DF'!Q$41)</f>
        <v>243.35846990910571</v>
      </c>
      <c r="Q48" s="133">
        <f>IF('3a DF'!R$41="-","-",'3a DF'!R$41)</f>
        <v>281.17733015023742</v>
      </c>
      <c r="R48" s="133">
        <f>IF('3a DF'!S$41="-","-",'3a DF'!S$41)</f>
        <v>230.77888190073497</v>
      </c>
      <c r="S48" s="133">
        <f>IF('3a DF'!T$41="-","-",'3a DF'!T$41)</f>
        <v>206.31785050021912</v>
      </c>
      <c r="T48" s="133" t="str">
        <f>IF('3a DF'!U$41="-","-",'3a DF'!U$41)</f>
        <v>-</v>
      </c>
      <c r="U48" s="133" t="str">
        <f>IF('3a DF'!V$41="-","-",'3a DF'!V$41)</f>
        <v>-</v>
      </c>
      <c r="V48" s="133" t="str">
        <f>IF('3a DF'!W$41="-","-",'3a DF'!W$41)</f>
        <v>-</v>
      </c>
      <c r="W48" s="133" t="str">
        <f>IF('3a DF'!X$41="-","-",'3a DF'!X$41)</f>
        <v>-</v>
      </c>
      <c r="X48" s="133" t="str">
        <f>IF('3a DF'!Y$41="-","-",'3a DF'!Y$41)</f>
        <v>-</v>
      </c>
      <c r="Y48" s="133" t="str">
        <f>IF('3a DF'!Z$41="-","-",'3a DF'!Z$41)</f>
        <v>-</v>
      </c>
      <c r="Z48" s="133" t="str">
        <f>IF('3a DF'!AA$41="-","-",'3a DF'!AA$41)</f>
        <v>-</v>
      </c>
      <c r="AA48" s="29"/>
    </row>
    <row r="49" spans="1:27" s="30" customFormat="1" ht="11.25" x14ac:dyDescent="0.15">
      <c r="A49" s="267">
        <v>2</v>
      </c>
      <c r="B49" s="136" t="s">
        <v>350</v>
      </c>
      <c r="C49" s="136" t="s">
        <v>300</v>
      </c>
      <c r="D49" s="134" t="s">
        <v>319</v>
      </c>
      <c r="E49" s="135"/>
      <c r="F49" s="31"/>
      <c r="G49" s="133" t="s">
        <v>333</v>
      </c>
      <c r="H49" s="133" t="s">
        <v>333</v>
      </c>
      <c r="I49" s="133" t="s">
        <v>333</v>
      </c>
      <c r="J49" s="133" t="s">
        <v>333</v>
      </c>
      <c r="K49" s="133" t="s">
        <v>333</v>
      </c>
      <c r="L49" s="133" t="s">
        <v>333</v>
      </c>
      <c r="M49" s="133" t="s">
        <v>333</v>
      </c>
      <c r="N49" s="133" t="s">
        <v>333</v>
      </c>
      <c r="O49" s="31"/>
      <c r="P49" s="133" t="s">
        <v>333</v>
      </c>
      <c r="Q49" s="133" t="s">
        <v>333</v>
      </c>
      <c r="R49" s="133" t="s">
        <v>333</v>
      </c>
      <c r="S49" s="133" t="s">
        <v>333</v>
      </c>
      <c r="T49" s="133" t="s">
        <v>333</v>
      </c>
      <c r="U49" s="133" t="s">
        <v>333</v>
      </c>
      <c r="V49" s="133" t="s">
        <v>333</v>
      </c>
      <c r="W49" s="133" t="s">
        <v>333</v>
      </c>
      <c r="X49" s="133" t="s">
        <v>333</v>
      </c>
      <c r="Y49" s="133" t="s">
        <v>333</v>
      </c>
      <c r="Z49" s="133" t="s">
        <v>333</v>
      </c>
      <c r="AA49" s="29"/>
    </row>
    <row r="50" spans="1:27" s="30" customFormat="1" ht="11.25" x14ac:dyDescent="0.15">
      <c r="A50" s="267">
        <v>3</v>
      </c>
      <c r="B50" s="136" t="s">
        <v>2</v>
      </c>
      <c r="C50" s="136" t="s">
        <v>342</v>
      </c>
      <c r="D50" s="134" t="s">
        <v>319</v>
      </c>
      <c r="E50" s="135"/>
      <c r="F50" s="31"/>
      <c r="G50" s="133">
        <f>IF('3c PC'!G$42="-","-",'3c PC'!G$42)</f>
        <v>21.926269106402124</v>
      </c>
      <c r="H50" s="133">
        <f>IF('3c PC'!H$42="-","-",'3c PC'!H$42)</f>
        <v>21.926269106402124</v>
      </c>
      <c r="I50" s="133">
        <f>IF('3c PC'!I$42="-","-",'3c PC'!I$42)</f>
        <v>22.64764819235609</v>
      </c>
      <c r="J50" s="133">
        <f>IF('3c PC'!J$42="-","-",'3c PC'!J$42)</f>
        <v>22.505107470829557</v>
      </c>
      <c r="K50" s="133">
        <f>IF('3c PC'!K$42="-","-",'3c PC'!K$42)</f>
        <v>19.106297226763825</v>
      </c>
      <c r="L50" s="133">
        <f>IF('3c PC'!L$42="-","-",'3c PC'!L$42)</f>
        <v>19.106297226763825</v>
      </c>
      <c r="M50" s="133">
        <f>IF('3c PC'!M$42="-","-",'3c PC'!M$42)</f>
        <v>20.852393125569616</v>
      </c>
      <c r="N50" s="133">
        <f>IF('3c PC'!N$42="-","-",'3c PC'!N$42)</f>
        <v>20.849370287873604</v>
      </c>
      <c r="O50" s="31"/>
      <c r="P50" s="133">
        <f>IF('3c PC'!P$42="-","-",'3c PC'!P$42)</f>
        <v>20.849370287873604</v>
      </c>
      <c r="Q50" s="133">
        <f>IF('3c PC'!Q$42="-","-",'3c PC'!Q$42)</f>
        <v>21.503193401206047</v>
      </c>
      <c r="R50" s="133">
        <f>IF('3c PC'!R$42="-","-",'3c PC'!R$42)</f>
        <v>21.819481548965161</v>
      </c>
      <c r="S50" s="133">
        <f>IF('3c PC'!S$42="-","-",'3c PC'!S$42)</f>
        <v>25.256715910577427</v>
      </c>
      <c r="T50" s="133" t="str">
        <f>IF('3c PC'!T$42="-","-",'3c PC'!T$42)</f>
        <v>-</v>
      </c>
      <c r="U50" s="133" t="str">
        <f>IF('3c PC'!U$42="-","-",'3c PC'!U$42)</f>
        <v>-</v>
      </c>
      <c r="V50" s="133" t="str">
        <f>IF('3c PC'!V$42="-","-",'3c PC'!V$42)</f>
        <v>-</v>
      </c>
      <c r="W50" s="133" t="str">
        <f>IF('3c PC'!W$42="-","-",'3c PC'!W$42)</f>
        <v>-</v>
      </c>
      <c r="X50" s="133" t="str">
        <f>IF('3c PC'!X$42="-","-",'3c PC'!X$42)</f>
        <v>-</v>
      </c>
      <c r="Y50" s="133" t="str">
        <f>IF('3c PC'!Y$42="-","-",'3c PC'!Y$42)</f>
        <v>-</v>
      </c>
      <c r="Z50" s="133" t="str">
        <f>IF('3c PC'!Z$42="-","-",'3c PC'!Z$42)</f>
        <v>-</v>
      </c>
      <c r="AA50" s="29"/>
    </row>
    <row r="51" spans="1:27" s="30" customFormat="1" ht="11.25" x14ac:dyDescent="0.15">
      <c r="A51" s="267">
        <v>4</v>
      </c>
      <c r="B51" s="136" t="s">
        <v>352</v>
      </c>
      <c r="C51" s="136" t="s">
        <v>343</v>
      </c>
      <c r="D51" s="134" t="s">
        <v>319</v>
      </c>
      <c r="E51" s="135"/>
      <c r="F51" s="31"/>
      <c r="G51" s="133">
        <f>IF('3e NC-Gas'!F47="-","-",'3e NC-Gas'!F47)</f>
        <v>122.99212443422789</v>
      </c>
      <c r="H51" s="133">
        <f>IF('3e NC-Gas'!G47="-","-",'3e NC-Gas'!G47)</f>
        <v>122.87212443243976</v>
      </c>
      <c r="I51" s="133">
        <f>IF('3e NC-Gas'!H47="-","-",'3e NC-Gas'!H47)</f>
        <v>127.01512339606452</v>
      </c>
      <c r="J51" s="133">
        <f>IF('3e NC-Gas'!I47="-","-",'3e NC-Gas'!I47)</f>
        <v>126.66712339087893</v>
      </c>
      <c r="K51" s="133">
        <f>IF('3e NC-Gas'!J47="-","-",'3e NC-Gas'!J47)</f>
        <v>122.67142956032195</v>
      </c>
      <c r="L51" s="133">
        <f>IF('3e NC-Gas'!K47="-","-",'3e NC-Gas'!K47)</f>
        <v>122.69542956067959</v>
      </c>
      <c r="M51" s="133">
        <f>IF('3e NC-Gas'!L47="-","-",'3e NC-Gas'!L47)</f>
        <v>126.47670472145521</v>
      </c>
      <c r="N51" s="133">
        <f>IF('3e NC-Gas'!M47="-","-",'3e NC-Gas'!M47)</f>
        <v>126.54870472252809</v>
      </c>
      <c r="O51" s="31"/>
      <c r="P51" s="133">
        <f>IF('3e NC-Gas'!O47="-","-",'3e NC-Gas'!O47)</f>
        <v>126.54870472252809</v>
      </c>
      <c r="Q51" s="133">
        <f>IF('3e NC-Gas'!P47="-","-",'3e NC-Gas'!P47)</f>
        <v>133.92510482284666</v>
      </c>
      <c r="R51" s="133">
        <f>IF('3e NC-Gas'!Q47="-","-",'3e NC-Gas'!Q47)</f>
        <v>133.48110481623056</v>
      </c>
      <c r="S51" s="133">
        <f>IF('3e NC-Gas'!R47="-","-",'3e NC-Gas'!R47)</f>
        <v>133.46260491701702</v>
      </c>
      <c r="T51" s="133" t="str">
        <f>IF('3e NC-Gas'!S47="-","-",'3e NC-Gas'!S47)</f>
        <v>-</v>
      </c>
      <c r="U51" s="133" t="str">
        <f>IF('3e NC-Gas'!T47="-","-",'3e NC-Gas'!T47)</f>
        <v>-</v>
      </c>
      <c r="V51" s="133" t="str">
        <f>IF('3e NC-Gas'!U47="-","-",'3e NC-Gas'!U47)</f>
        <v>-</v>
      </c>
      <c r="W51" s="133" t="str">
        <f>IF('3e NC-Gas'!V47="-","-",'3e NC-Gas'!V47)</f>
        <v>-</v>
      </c>
      <c r="X51" s="133" t="str">
        <f>IF('3e NC-Gas'!W47="-","-",'3e NC-Gas'!W47)</f>
        <v>-</v>
      </c>
      <c r="Y51" s="133" t="str">
        <f>IF('3e NC-Gas'!X47="-","-",'3e NC-Gas'!X47)</f>
        <v>-</v>
      </c>
      <c r="Z51" s="133" t="str">
        <f>IF('3e NC-Gas'!Y47="-","-",'3e NC-Gas'!Y47)</f>
        <v>-</v>
      </c>
      <c r="AA51" s="29"/>
    </row>
    <row r="52" spans="1:27" s="30" customFormat="1" ht="11.25" x14ac:dyDescent="0.15">
      <c r="A52" s="267">
        <v>5</v>
      </c>
      <c r="B52" s="136" t="s">
        <v>349</v>
      </c>
      <c r="C52" s="136" t="s">
        <v>344</v>
      </c>
      <c r="D52" s="134" t="s">
        <v>319</v>
      </c>
      <c r="E52" s="135"/>
      <c r="F52" s="31"/>
      <c r="G52" s="133">
        <f>IF('3f CPIH'!C$16="-","-",'3g OC '!$E$12*('3f CPIH'!C$16/'3f CPIH'!$G$16))</f>
        <v>87.194616340508801</v>
      </c>
      <c r="H52" s="133">
        <f>IF('3f CPIH'!D$16="-","-",'3g OC '!$E$12*('3f CPIH'!D$16/'3f CPIH'!$G$16))</f>
        <v>87.369180136986301</v>
      </c>
      <c r="I52" s="133">
        <f>IF('3f CPIH'!E$16="-","-",'3g OC '!$E$12*('3f CPIH'!E$16/'3f CPIH'!$G$16))</f>
        <v>87.631025831702544</v>
      </c>
      <c r="J52" s="133">
        <f>IF('3f CPIH'!F$16="-","-",'3g OC '!$E$12*('3f CPIH'!F$16/'3f CPIH'!$G$16))</f>
        <v>88.15471722113503</v>
      </c>
      <c r="K52" s="133">
        <f>IF('3f CPIH'!G$16="-","-",'3g OC '!$E$12*('3f CPIH'!G$16/'3f CPIH'!$G$16))</f>
        <v>89.202100000000002</v>
      </c>
      <c r="L52" s="133">
        <f>IF('3f CPIH'!H$16="-","-",'3g OC '!$E$12*('3f CPIH'!H$16/'3f CPIH'!$G$16))</f>
        <v>90.33676467710373</v>
      </c>
      <c r="M52" s="133">
        <f>IF('3f CPIH'!I$16="-","-",'3g OC '!$E$12*('3f CPIH'!I$16/'3f CPIH'!$G$16))</f>
        <v>91.645993150684916</v>
      </c>
      <c r="N52" s="133">
        <f>IF('3f CPIH'!J$16="-","-",'3g OC '!$E$12*('3f CPIH'!J$16/'3f CPIH'!$G$16))</f>
        <v>92.431530234833673</v>
      </c>
      <c r="O52" s="31"/>
      <c r="P52" s="133">
        <f>IF('3f CPIH'!L$16="-","-",'3g OC '!$E$12*('3f CPIH'!L$16/'3f CPIH'!$G$16))</f>
        <v>92.431530234833673</v>
      </c>
      <c r="Q52" s="133">
        <f>IF('3f CPIH'!M$16="-","-",'3g OC '!$E$12*('3f CPIH'!M$16/'3f CPIH'!$G$16))</f>
        <v>93.47891301369863</v>
      </c>
      <c r="R52" s="133">
        <f>IF('3f CPIH'!N$16="-","-",'3g OC '!$E$12*('3f CPIH'!N$16/'3f CPIH'!$G$16))</f>
        <v>94.177168199608616</v>
      </c>
      <c r="S52" s="133">
        <f>IF('3f CPIH'!O$16="-","-",'3g OC '!$E$12*('3f CPIH'!O$16/'3f CPIH'!$G$16))</f>
        <v>94.700859589041102</v>
      </c>
      <c r="T52" s="133" t="str">
        <f>IF('3f CPIH'!P$16="-","-",'3g OC '!$E$12*('3f CPIH'!P$16/'3f CPIH'!$G$16))</f>
        <v>-</v>
      </c>
      <c r="U52" s="133" t="str">
        <f>IF('3f CPIH'!Q$16="-","-",'3g OC '!$E$12*('3f CPIH'!Q$16/'3f CPIH'!$G$16))</f>
        <v>-</v>
      </c>
      <c r="V52" s="133" t="str">
        <f>IF('3f CPIH'!R$16="-","-",'3g OC '!$E$12*('3f CPIH'!R$16/'3f CPIH'!$G$16))</f>
        <v>-</v>
      </c>
      <c r="W52" s="133" t="str">
        <f>IF('3f CPIH'!S$16="-","-",'3g OC '!$E$12*('3f CPIH'!S$16/'3f CPIH'!$G$16))</f>
        <v>-</v>
      </c>
      <c r="X52" s="133" t="str">
        <f>IF('3f CPIH'!T$16="-","-",'3g OC '!$E$12*('3f CPIH'!T$16/'3f CPIH'!$G$16))</f>
        <v>-</v>
      </c>
      <c r="Y52" s="133" t="str">
        <f>IF('3f CPIH'!U$16="-","-",'3g OC '!$E$12*('3f CPIH'!U$16/'3f CPIH'!$G$16))</f>
        <v>-</v>
      </c>
      <c r="Z52" s="133" t="str">
        <f>IF('3f CPIH'!V$16="-","-",'3g OC '!$E$12*('3f CPIH'!V$16/'3f CPIH'!$G$16))</f>
        <v>-</v>
      </c>
      <c r="AA52" s="29"/>
    </row>
    <row r="53" spans="1:27" s="30" customFormat="1" ht="11.25" x14ac:dyDescent="0.15">
      <c r="A53" s="267">
        <v>6</v>
      </c>
      <c r="B53" s="136" t="s">
        <v>349</v>
      </c>
      <c r="C53" s="136" t="s">
        <v>43</v>
      </c>
      <c r="D53" s="134" t="s">
        <v>319</v>
      </c>
      <c r="E53" s="135"/>
      <c r="F53" s="31"/>
      <c r="G53" s="133" t="s">
        <v>333</v>
      </c>
      <c r="H53" s="133" t="s">
        <v>333</v>
      </c>
      <c r="I53" s="133" t="s">
        <v>333</v>
      </c>
      <c r="J53" s="133" t="s">
        <v>333</v>
      </c>
      <c r="K53" s="133">
        <f>IF('3h SMNCC'!F$37="-","-",'3h SMNCC'!F$37)</f>
        <v>0</v>
      </c>
      <c r="L53" s="133">
        <f>IF('3h SMNCC'!G$37="-","-",'3h SMNCC'!G$37)</f>
        <v>-0.14839795210242812</v>
      </c>
      <c r="M53" s="133">
        <f>IF('3h SMNCC'!H$37="-","-",'3h SMNCC'!H$37)</f>
        <v>1.8996756847995959</v>
      </c>
      <c r="N53" s="133">
        <f>IF('3h SMNCC'!I$37="-","-",'3h SMNCC'!I$37)</f>
        <v>12.665313810179313</v>
      </c>
      <c r="O53" s="31"/>
      <c r="P53" s="133">
        <f>IF('3h SMNCC'!K$37="-","-",'3h SMNCC'!K$37)</f>
        <v>12.665313810179313</v>
      </c>
      <c r="Q53" s="133">
        <f>IF('3h SMNCC'!L$37="-","-",'3h SMNCC'!L$37)</f>
        <v>14.640709693750988</v>
      </c>
      <c r="R53" s="133">
        <f>IF('3h SMNCC'!M$37="-","-",'3h SMNCC'!M$37)</f>
        <v>14.927787132222536</v>
      </c>
      <c r="S53" s="133">
        <f>IF('3h SMNCC'!N$37="-","-",'3h SMNCC'!N$37)</f>
        <v>17.170757060355506</v>
      </c>
      <c r="T53" s="133" t="str">
        <f>IF('3h SMNCC'!O$37="-","-",'3h SMNCC'!O$37)</f>
        <v>-</v>
      </c>
      <c r="U53" s="133" t="str">
        <f>IF('3h SMNCC'!P$37="-","-",'3h SMNCC'!P$37)</f>
        <v>-</v>
      </c>
      <c r="V53" s="133" t="str">
        <f>IF('3h SMNCC'!Q$37="-","-",'3h SMNCC'!Q$37)</f>
        <v>-</v>
      </c>
      <c r="W53" s="133" t="str">
        <f>IF('3h SMNCC'!R$37="-","-",'3h SMNCC'!R$37)</f>
        <v>-</v>
      </c>
      <c r="X53" s="133" t="str">
        <f>IF('3h SMNCC'!S$37="-","-",'3h SMNCC'!S$37)</f>
        <v>-</v>
      </c>
      <c r="Y53" s="133" t="str">
        <f>IF('3h SMNCC'!T$37="-","-",'3h SMNCC'!T$37)</f>
        <v>-</v>
      </c>
      <c r="Z53" s="133" t="str">
        <f>IF('3h SMNCC'!U$37="-","-",'3h SMNCC'!U$37)</f>
        <v>-</v>
      </c>
      <c r="AA53" s="29"/>
    </row>
    <row r="54" spans="1:27" s="30" customFormat="1" ht="11.25" x14ac:dyDescent="0.15">
      <c r="A54" s="267">
        <v>7</v>
      </c>
      <c r="B54" s="136" t="s">
        <v>349</v>
      </c>
      <c r="C54" s="136" t="s">
        <v>394</v>
      </c>
      <c r="D54" s="134" t="s">
        <v>319</v>
      </c>
      <c r="E54" s="135"/>
      <c r="F54" s="31"/>
      <c r="G54" s="133">
        <f>IF('3f CPIH'!C$16="-","-",'3i PAAC PAP'!$G$16*('3f CPIH'!C$16/'3f CPIH'!$G$16))</f>
        <v>13.137827495107633</v>
      </c>
      <c r="H54" s="133">
        <f>IF('3f CPIH'!D$16="-","-",'3i PAAC PAP'!$G$16*('3f CPIH'!D$16/'3f CPIH'!$G$16))</f>
        <v>13.164129452054794</v>
      </c>
      <c r="I54" s="133">
        <f>IF('3f CPIH'!E$16="-","-",'3i PAAC PAP'!$G$16*('3f CPIH'!E$16/'3f CPIH'!$G$16))</f>
        <v>13.203582387475539</v>
      </c>
      <c r="J54" s="133">
        <f>IF('3f CPIH'!F$16="-","-",'3i PAAC PAP'!$G$16*('3f CPIH'!F$16/'3f CPIH'!$G$16))</f>
        <v>13.282488258317025</v>
      </c>
      <c r="K54" s="133">
        <f>IF('3f CPIH'!G$16="-","-",'3i PAAC PAP'!$G$16*('3f CPIH'!G$16/'3f CPIH'!$G$16))</f>
        <v>13.440300000000001</v>
      </c>
      <c r="L54" s="133">
        <f>IF('3f CPIH'!H$16="-","-",'3i PAAC PAP'!$G$16*('3f CPIH'!H$16/'3f CPIH'!$G$16))</f>
        <v>13.611262720156557</v>
      </c>
      <c r="M54" s="133">
        <f>IF('3f CPIH'!I$16="-","-",'3i PAAC PAP'!$G$16*('3f CPIH'!I$16/'3f CPIH'!$G$16))</f>
        <v>13.808527397260272</v>
      </c>
      <c r="N54" s="133">
        <f>IF('3f CPIH'!J$16="-","-",'3i PAAC PAP'!$G$16*('3f CPIH'!J$16/'3f CPIH'!$G$16))</f>
        <v>13.926886203522507</v>
      </c>
      <c r="O54" s="31"/>
      <c r="P54" s="133">
        <f>IF('3f CPIH'!L$16="-","-",'3i PAAC PAP'!$G$16*('3f CPIH'!L$16/'3f CPIH'!$G$16))</f>
        <v>13.926886203522507</v>
      </c>
      <c r="Q54" s="133">
        <f>IF('3f CPIH'!M$16="-","-",'3i PAAC PAP'!$G$16*('3f CPIH'!M$16/'3f CPIH'!$G$16))</f>
        <v>14.08469794520548</v>
      </c>
      <c r="R54" s="133">
        <f>IF('3f CPIH'!N$16="-","-",'3i PAAC PAP'!$G$16*('3f CPIH'!N$16/'3f CPIH'!$G$16))</f>
        <v>14.189905772994129</v>
      </c>
      <c r="S54" s="133">
        <f>IF('3f CPIH'!O$16="-","-",'3i PAAC PAP'!$G$16*('3f CPIH'!O$16/'3f CPIH'!$G$16))</f>
        <v>14.268811643835617</v>
      </c>
      <c r="T54" s="133" t="str">
        <f>IF('3f CPIH'!P$16="-","-",'3i PAAC PAP'!$G$16*('3f CPIH'!P$16/'3f CPIH'!$G$16))</f>
        <v>-</v>
      </c>
      <c r="U54" s="133" t="str">
        <f>IF('3f CPIH'!Q$16="-","-",'3i PAAC PAP'!$G$16*('3f CPIH'!Q$16/'3f CPIH'!$G$16))</f>
        <v>-</v>
      </c>
      <c r="V54" s="133" t="str">
        <f>IF('3f CPIH'!R$16="-","-",'3i PAAC PAP'!$G$16*('3f CPIH'!R$16/'3f CPIH'!$G$16))</f>
        <v>-</v>
      </c>
      <c r="W54" s="133" t="str">
        <f>IF('3f CPIH'!S$16="-","-",'3i PAAC PAP'!$G$16*('3f CPIH'!S$16/'3f CPIH'!$G$16))</f>
        <v>-</v>
      </c>
      <c r="X54" s="133" t="str">
        <f>IF('3f CPIH'!T$16="-","-",'3i PAAC PAP'!$G$16*('3f CPIH'!T$16/'3f CPIH'!$G$16))</f>
        <v>-</v>
      </c>
      <c r="Y54" s="133" t="str">
        <f>IF('3f CPIH'!U$16="-","-",'3i PAAC PAP'!$G$16*('3f CPIH'!U$16/'3f CPIH'!$G$16))</f>
        <v>-</v>
      </c>
      <c r="Z54" s="133" t="str">
        <f>IF('3f CPIH'!V$16="-","-",'3i PAAC PAP'!$G$16*('3f CPIH'!V$16/'3f CPIH'!$G$16))</f>
        <v>-</v>
      </c>
      <c r="AA54" s="29"/>
    </row>
    <row r="55" spans="1:27" s="30" customFormat="1" ht="11.25" x14ac:dyDescent="0.15">
      <c r="A55" s="267">
        <v>8</v>
      </c>
      <c r="B55" s="136" t="s">
        <v>349</v>
      </c>
      <c r="C55" s="136" t="s">
        <v>412</v>
      </c>
      <c r="D55" s="134" t="s">
        <v>319</v>
      </c>
      <c r="E55" s="135"/>
      <c r="F55" s="31"/>
      <c r="G55" s="133">
        <f>IF(G48="-","-",SUM(G48:G53)*'3i PAAC PAP'!$G$28)</f>
        <v>27.915231372114029</v>
      </c>
      <c r="H55" s="133">
        <f>IF(H48="-","-",SUM(H48:H53)*'3i PAAC PAP'!$G$28)</f>
        <v>25.641755145431581</v>
      </c>
      <c r="I55" s="133">
        <f>IF(I48="-","-",SUM(I48:I53)*'3i PAAC PAP'!$G$28)</f>
        <v>23.703225468128995</v>
      </c>
      <c r="J55" s="133">
        <f>IF(J48="-","-",SUM(J48:J53)*'3i PAAC PAP'!$G$28)</f>
        <v>22.87199057786983</v>
      </c>
      <c r="K55" s="133">
        <f>IF(K48="-","-",SUM(K48:K53)*'3i PAAC PAP'!$G$28)</f>
        <v>24.835507786718619</v>
      </c>
      <c r="L55" s="133">
        <f>IF(L48="-","-",SUM(L48:L53)*'3i PAAC PAP'!$G$28)</f>
        <v>24.79645010595824</v>
      </c>
      <c r="M55" s="133">
        <f>IF(M48="-","-",SUM(M48:M53)*'3i PAAC PAP'!$G$28)</f>
        <v>26.269007931964168</v>
      </c>
      <c r="N55" s="133">
        <f>IF(N48="-","-",SUM(N48:N53)*'3i PAAC PAP'!$G$28)</f>
        <v>28.524462053573</v>
      </c>
      <c r="O55" s="31"/>
      <c r="P55" s="133">
        <f>IF(P48="-","-",SUM(P48:P53)*'3i PAAC PAP'!$G$28)</f>
        <v>28.524462053573</v>
      </c>
      <c r="Q55" s="133">
        <f>IF(Q48="-","-",SUM(Q48:Q53)*'3i PAAC PAP'!$G$28)</f>
        <v>31.335864793728163</v>
      </c>
      <c r="R55" s="133">
        <f>IF(R48="-","-",SUM(R48:R53)*'3i PAAC PAP'!$G$28)</f>
        <v>28.485979151884848</v>
      </c>
      <c r="S55" s="133">
        <f>IF(S48="-","-",SUM(S48:S53)*'3i PAAC PAP'!$G$28)</f>
        <v>27.434654937176994</v>
      </c>
      <c r="T55" s="133" t="str">
        <f>IF(T48="-","-",SUM(T48:T53)*'3i PAAC PAP'!$G$28)</f>
        <v>-</v>
      </c>
      <c r="U55" s="133" t="str">
        <f>IF(U48="-","-",SUM(U48:U53)*'3i PAAC PAP'!$G$28)</f>
        <v>-</v>
      </c>
      <c r="V55" s="133" t="str">
        <f>IF(V48="-","-",SUM(V48:V53)*'3i PAAC PAP'!$G$28)</f>
        <v>-</v>
      </c>
      <c r="W55" s="133" t="str">
        <f>IF(W48="-","-",SUM(W48:W53)*'3i PAAC PAP'!$G$28)</f>
        <v>-</v>
      </c>
      <c r="X55" s="133" t="str">
        <f>IF(X48="-","-",SUM(X48:X53)*'3i PAAC PAP'!$G$28)</f>
        <v>-</v>
      </c>
      <c r="Y55" s="133" t="str">
        <f>IF(Y48="-","-",SUM(Y48:Y53)*'3i PAAC PAP'!$G$28)</f>
        <v>-</v>
      </c>
      <c r="Z55" s="133" t="str">
        <f>IF(Z48="-","-",SUM(Z48:Z53)*'3i PAAC PAP'!$G$28)</f>
        <v>-</v>
      </c>
      <c r="AA55" s="29"/>
    </row>
    <row r="56" spans="1:27" s="30" customFormat="1" ht="11.25" x14ac:dyDescent="0.15">
      <c r="A56" s="267">
        <v>9</v>
      </c>
      <c r="B56" s="136" t="s">
        <v>393</v>
      </c>
      <c r="C56" s="136" t="s">
        <v>536</v>
      </c>
      <c r="D56" s="139" t="s">
        <v>319</v>
      </c>
      <c r="E56" s="135"/>
      <c r="F56" s="31"/>
      <c r="G56" s="133">
        <f>IF(G50="-","-",SUM(G48:G55)*'3j EBIT'!$E$11)</f>
        <v>10.193686746165598</v>
      </c>
      <c r="H56" s="133">
        <f>IF(H50="-","-",SUM(H48:H55)*'3j EBIT'!$E$11)</f>
        <v>9.3847237162196322</v>
      </c>
      <c r="I56" s="133">
        <f>IF(I50="-","-",SUM(I48:I55)*'3j EBIT'!$E$11)</f>
        <v>8.6952732953901393</v>
      </c>
      <c r="J56" s="133">
        <f>IF(J50="-","-",SUM(J48:J55)*'3j EBIT'!$E$11)</f>
        <v>8.4008399098058142</v>
      </c>
      <c r="K56" s="133">
        <f>IF(K50="-","-",SUM(K48:K55)*'3j EBIT'!$E$11)</f>
        <v>9.1030077770903386</v>
      </c>
      <c r="L56" s="133">
        <f>IF(L50="-","-",SUM(L48:L55)*'3j EBIT'!$E$11)</f>
        <v>9.0924124745899704</v>
      </c>
      <c r="M56" s="133">
        <f>IF(M50="-","-",SUM(M48:M55)*'3j EBIT'!$E$11)</f>
        <v>9.620538111207745</v>
      </c>
      <c r="N56" s="133">
        <f>IF(N50="-","-",SUM(N48:N55)*'3j EBIT'!$E$11)</f>
        <v>10.425886150508255</v>
      </c>
      <c r="O56" s="31"/>
      <c r="P56" s="133">
        <f>IF(P50="-","-",SUM(P48:P55)*'3j EBIT'!$E$11)</f>
        <v>10.425886150508255</v>
      </c>
      <c r="Q56" s="133">
        <f>IF(Q50="-","-",SUM(Q48:Q55)*'3j EBIT'!$E$11)</f>
        <v>11.429944122078803</v>
      </c>
      <c r="R56" s="133">
        <f>IF(R50="-","-",SUM(R48:R55)*'3j EBIT'!$E$11)</f>
        <v>10.417278455466507</v>
      </c>
      <c r="S56" s="133">
        <f>IF(S50="-","-",SUM(S48:S55)*'3j EBIT'!$E$11)</f>
        <v>10.044482146283658</v>
      </c>
      <c r="T56" s="133" t="str">
        <f>IF(T50="-","-",SUM(T48:T55)*'3j EBIT'!$E$11)</f>
        <v>-</v>
      </c>
      <c r="U56" s="133" t="str">
        <f>IF(U50="-","-",SUM(U48:U55)*'3j EBIT'!$E$11)</f>
        <v>-</v>
      </c>
      <c r="V56" s="133" t="str">
        <f>IF(V50="-","-",SUM(V48:V55)*'3j EBIT'!$E$11)</f>
        <v>-</v>
      </c>
      <c r="W56" s="133" t="str">
        <f>IF(W50="-","-",SUM(W48:W55)*'3j EBIT'!$E$11)</f>
        <v>-</v>
      </c>
      <c r="X56" s="133" t="str">
        <f>IF(X50="-","-",SUM(X48:X55)*'3j EBIT'!$E$11)</f>
        <v>-</v>
      </c>
      <c r="Y56" s="133" t="str">
        <f>IF(Y50="-","-",SUM(Y48:Y55)*'3j EBIT'!$E$11)</f>
        <v>-</v>
      </c>
      <c r="Z56" s="133" t="str">
        <f>IF(Z50="-","-",SUM(Z48:Z55)*'3j EBIT'!$E$11)</f>
        <v>-</v>
      </c>
      <c r="AA56" s="29"/>
    </row>
    <row r="57" spans="1:27" s="30" customFormat="1" ht="11.25" x14ac:dyDescent="0.15">
      <c r="A57" s="267">
        <v>10</v>
      </c>
      <c r="B57" s="136" t="s">
        <v>292</v>
      </c>
      <c r="C57" s="186" t="s">
        <v>537</v>
      </c>
      <c r="D57" s="139" t="s">
        <v>319</v>
      </c>
      <c r="E57" s="135"/>
      <c r="F57" s="31"/>
      <c r="G57" s="133">
        <f>IF(G52="-","-",SUM(G48:G50,G52:G56)*'3k HAP'!$E$13)</f>
        <v>6.0543094642784379</v>
      </c>
      <c r="H57" s="133">
        <f>IF(H52="-","-",SUM(H48:H50,H52:H56)*'3k HAP'!$E$13)</f>
        <v>5.4326967617133475</v>
      </c>
      <c r="I57" s="133">
        <f>IF(I52="-","-",SUM(I48:I50,I52:I56)*'3k HAP'!$E$13)</f>
        <v>4.8407633537862598</v>
      </c>
      <c r="J57" s="133">
        <f>IF(J52="-","-",SUM(J48:J50,J52:J56)*'3k HAP'!$E$13)</f>
        <v>4.618974347243558</v>
      </c>
      <c r="K57" s="133">
        <f>IF(K52="-","-",SUM(K48:K50,K52:K56)*'3k HAP'!$E$13)</f>
        <v>5.2185508531720997</v>
      </c>
      <c r="L57" s="133">
        <f>IF(L52="-","-",SUM(L48:L50,L52:L56)*'3k HAP'!$E$13)</f>
        <v>5.2100349554914542</v>
      </c>
      <c r="M57" s="133">
        <f>IF(M52="-","-",SUM(M48:M50,M52:M56)*'3k HAP'!$E$13)</f>
        <v>5.56163563490888</v>
      </c>
      <c r="N57" s="133">
        <f>IF(N52="-","-",SUM(N48:N50,N52:N56)*'3k HAP'!$E$13)</f>
        <v>6.1811654709487351</v>
      </c>
      <c r="O57" s="31"/>
      <c r="P57" s="133">
        <f>IF(P52="-","-",SUM(P48:P50,P52:P56)*'3k HAP'!$E$13)</f>
        <v>6.1811654709487351</v>
      </c>
      <c r="Q57" s="133">
        <f>IF(Q52="-","-",SUM(Q48:Q50,Q52:Q56)*'3k HAP'!$E$13)</f>
        <v>6.8468732123285356</v>
      </c>
      <c r="R57" s="133">
        <f>IF(R52="-","-",SUM(R48:R50,R52:R56)*'3k HAP'!$E$13)</f>
        <v>6.073035295332037</v>
      </c>
      <c r="S57" s="133">
        <f>IF(S52="-","-",SUM(S48:S50,S52:S56)*'3k HAP'!$E$13)</f>
        <v>5.7860372835006322</v>
      </c>
      <c r="T57" s="133" t="str">
        <f>IF(T52="-","-",SUM(T48:T50,T52:T56)*'3k HAP'!$E$13)</f>
        <v>-</v>
      </c>
      <c r="U57" s="133" t="str">
        <f>IF(U52="-","-",SUM(U48:U50,U52:U56)*'3k HAP'!$E$13)</f>
        <v>-</v>
      </c>
      <c r="V57" s="133" t="str">
        <f>IF(V52="-","-",SUM(V48:V50,V52:V56)*'3k HAP'!$E$13)</f>
        <v>-</v>
      </c>
      <c r="W57" s="133" t="str">
        <f>IF(W52="-","-",SUM(W48:W50,W52:W56)*'3k HAP'!$E$13)</f>
        <v>-</v>
      </c>
      <c r="X57" s="133" t="str">
        <f>IF(X52="-","-",SUM(X48:X50,X52:X56)*'3k HAP'!$E$13)</f>
        <v>-</v>
      </c>
      <c r="Y57" s="133" t="str">
        <f>IF(Y52="-","-",SUM(Y48:Y50,Y52:Y56)*'3k HAP'!$E$13)</f>
        <v>-</v>
      </c>
      <c r="Z57" s="133" t="str">
        <f>IF(Z52="-","-",SUM(Z48:Z50,Z52:Z56)*'3k HAP'!$E$13)</f>
        <v>-</v>
      </c>
      <c r="AA57" s="29"/>
    </row>
    <row r="58" spans="1:27" s="30" customFormat="1" ht="11.25" x14ac:dyDescent="0.15">
      <c r="A58" s="267">
        <v>11</v>
      </c>
      <c r="B58" s="136" t="s">
        <v>44</v>
      </c>
      <c r="C58" s="136" t="str">
        <f>B58&amp;"_"&amp;D58</f>
        <v>Total_N Wales and Mersey</v>
      </c>
      <c r="D58" s="139" t="s">
        <v>319</v>
      </c>
      <c r="E58" s="135"/>
      <c r="F58" s="31"/>
      <c r="G58" s="133">
        <f>IF(G48="-","-",SUM(G48:G57))</f>
        <v>542.56391660313284</v>
      </c>
      <c r="H58" s="133">
        <f t="shared" ref="H58:P58" si="33">IF(H48="-","-",SUM(H48:H57))</f>
        <v>499.36531991099952</v>
      </c>
      <c r="I58" s="133">
        <f t="shared" si="33"/>
        <v>462.48653723726704</v>
      </c>
      <c r="J58" s="133">
        <f t="shared" si="33"/>
        <v>446.76826065346694</v>
      </c>
      <c r="K58" s="133">
        <f t="shared" si="33"/>
        <v>484.32402543583544</v>
      </c>
      <c r="L58" s="133">
        <f t="shared" si="33"/>
        <v>483.7578622684731</v>
      </c>
      <c r="M58" s="133">
        <f t="shared" si="33"/>
        <v>511.90553760442646</v>
      </c>
      <c r="N58" s="133">
        <f t="shared" si="33"/>
        <v>554.91178884307283</v>
      </c>
      <c r="O58" s="31"/>
      <c r="P58" s="133">
        <f t="shared" si="33"/>
        <v>554.91178884307283</v>
      </c>
      <c r="Q58" s="133">
        <f t="shared" ref="Q58" si="34">IF(Q48="-","-",SUM(Q48:Q57))</f>
        <v>608.42263115508081</v>
      </c>
      <c r="R58" s="133">
        <f t="shared" ref="R58" si="35">IF(R48="-","-",SUM(R48:R57))</f>
        <v>554.3506222734394</v>
      </c>
      <c r="S58" s="133">
        <f t="shared" ref="S58" si="36">IF(S48="-","-",SUM(S48:S57))</f>
        <v>534.44277398800705</v>
      </c>
      <c r="T58" s="133" t="str">
        <f t="shared" ref="T58" si="37">IF(T48="-","-",SUM(T48:T57))</f>
        <v>-</v>
      </c>
      <c r="U58" s="133" t="str">
        <f t="shared" ref="U58" si="38">IF(U48="-","-",SUM(U48:U57))</f>
        <v>-</v>
      </c>
      <c r="V58" s="133" t="str">
        <f t="shared" ref="V58" si="39">IF(V48="-","-",SUM(V48:V57))</f>
        <v>-</v>
      </c>
      <c r="W58" s="133" t="str">
        <f t="shared" ref="W58" si="40">IF(W48="-","-",SUM(W48:W57))</f>
        <v>-</v>
      </c>
      <c r="X58" s="133" t="str">
        <f t="shared" ref="X58" si="41">IF(X48="-","-",SUM(X48:X57))</f>
        <v>-</v>
      </c>
      <c r="Y58" s="133" t="str">
        <f t="shared" ref="Y58" si="42">IF(Y48="-","-",SUM(Y48:Y57))</f>
        <v>-</v>
      </c>
      <c r="Z58" s="133" t="str">
        <f t="shared" ref="Z58" si="43">IF(Z48="-","-",SUM(Z48:Z57))</f>
        <v>-</v>
      </c>
      <c r="AA58" s="29"/>
    </row>
    <row r="59" spans="1:27" s="30" customFormat="1" ht="11.25" x14ac:dyDescent="0.15">
      <c r="A59" s="267">
        <v>1</v>
      </c>
      <c r="B59" s="140" t="s">
        <v>350</v>
      </c>
      <c r="C59" s="140" t="s">
        <v>341</v>
      </c>
      <c r="D59" s="138" t="s">
        <v>320</v>
      </c>
      <c r="E59" s="132"/>
      <c r="F59" s="31"/>
      <c r="G59" s="41">
        <f>IF('3a DF'!H$41="-","-",'3a DF'!H$41)</f>
        <v>253.14985164432846</v>
      </c>
      <c r="H59" s="41">
        <f>IF('3a DF'!I$41="-","-",'3a DF'!I$41)</f>
        <v>213.57444115975193</v>
      </c>
      <c r="I59" s="41">
        <f>IF('3a DF'!J$41="-","-",'3a DF'!J$41)</f>
        <v>174.74989531236287</v>
      </c>
      <c r="J59" s="41">
        <f>IF('3a DF'!K$41="-","-",'3a DF'!K$41)</f>
        <v>160.26701947738721</v>
      </c>
      <c r="K59" s="41">
        <f>IF('3a DF'!L$41="-","-",'3a DF'!L$41)</f>
        <v>200.74683223176862</v>
      </c>
      <c r="L59" s="41">
        <f>IF('3a DF'!M$41="-","-",'3a DF'!M$41)</f>
        <v>199.05760849983216</v>
      </c>
      <c r="M59" s="41">
        <f>IF('3a DF'!N$41="-","-",'3a DF'!N$41)</f>
        <v>215.77106184657606</v>
      </c>
      <c r="N59" s="41">
        <f>IF('3a DF'!O$41="-","-",'3a DF'!O$41)</f>
        <v>243.35846990910571</v>
      </c>
      <c r="O59" s="31"/>
      <c r="P59" s="41">
        <f>IF('3a DF'!Q$41="-","-",'3a DF'!Q$41)</f>
        <v>243.35846990910571</v>
      </c>
      <c r="Q59" s="41">
        <f>IF('3a DF'!R$41="-","-",'3a DF'!R$41)</f>
        <v>281.17733015023742</v>
      </c>
      <c r="R59" s="41">
        <f>IF('3a DF'!S$41="-","-",'3a DF'!S$41)</f>
        <v>230.77888190073497</v>
      </c>
      <c r="S59" s="41">
        <f>IF('3a DF'!T$41="-","-",'3a DF'!T$41)</f>
        <v>206.31785050021912</v>
      </c>
      <c r="T59" s="41" t="str">
        <f>IF('3a DF'!U$41="-","-",'3a DF'!U$41)</f>
        <v>-</v>
      </c>
      <c r="U59" s="41" t="str">
        <f>IF('3a DF'!V$41="-","-",'3a DF'!V$41)</f>
        <v>-</v>
      </c>
      <c r="V59" s="41" t="str">
        <f>IF('3a DF'!W$41="-","-",'3a DF'!W$41)</f>
        <v>-</v>
      </c>
      <c r="W59" s="41" t="str">
        <f>IF('3a DF'!X$41="-","-",'3a DF'!X$41)</f>
        <v>-</v>
      </c>
      <c r="X59" s="41" t="str">
        <f>IF('3a DF'!Y$41="-","-",'3a DF'!Y$41)</f>
        <v>-</v>
      </c>
      <c r="Y59" s="41" t="str">
        <f>IF('3a DF'!Z$41="-","-",'3a DF'!Z$41)</f>
        <v>-</v>
      </c>
      <c r="Z59" s="41" t="str">
        <f>IF('3a DF'!AA$41="-","-",'3a DF'!AA$41)</f>
        <v>-</v>
      </c>
      <c r="AA59" s="29"/>
    </row>
    <row r="60" spans="1:27" s="30" customFormat="1" ht="11.25" x14ac:dyDescent="0.15">
      <c r="A60" s="267">
        <v>2</v>
      </c>
      <c r="B60" s="140" t="s">
        <v>350</v>
      </c>
      <c r="C60" s="140" t="s">
        <v>300</v>
      </c>
      <c r="D60" s="138" t="s">
        <v>320</v>
      </c>
      <c r="E60" s="132"/>
      <c r="F60" s="31"/>
      <c r="G60" s="41" t="s">
        <v>333</v>
      </c>
      <c r="H60" s="41" t="s">
        <v>333</v>
      </c>
      <c r="I60" s="41" t="s">
        <v>333</v>
      </c>
      <c r="J60" s="41" t="s">
        <v>333</v>
      </c>
      <c r="K60" s="41" t="s">
        <v>333</v>
      </c>
      <c r="L60" s="41" t="s">
        <v>333</v>
      </c>
      <c r="M60" s="41" t="s">
        <v>333</v>
      </c>
      <c r="N60" s="41" t="s">
        <v>333</v>
      </c>
      <c r="O60" s="31"/>
      <c r="P60" s="41" t="s">
        <v>333</v>
      </c>
      <c r="Q60" s="41" t="s">
        <v>333</v>
      </c>
      <c r="R60" s="41" t="s">
        <v>333</v>
      </c>
      <c r="S60" s="41" t="s">
        <v>333</v>
      </c>
      <c r="T60" s="41" t="s">
        <v>333</v>
      </c>
      <c r="U60" s="41" t="s">
        <v>333</v>
      </c>
      <c r="V60" s="41" t="s">
        <v>333</v>
      </c>
      <c r="W60" s="41" t="s">
        <v>333</v>
      </c>
      <c r="X60" s="41" t="s">
        <v>333</v>
      </c>
      <c r="Y60" s="41" t="s">
        <v>333</v>
      </c>
      <c r="Z60" s="41" t="s">
        <v>333</v>
      </c>
      <c r="AA60" s="29"/>
    </row>
    <row r="61" spans="1:27" s="30" customFormat="1" ht="11.25" x14ac:dyDescent="0.15">
      <c r="A61" s="267">
        <v>3</v>
      </c>
      <c r="B61" s="140" t="s">
        <v>2</v>
      </c>
      <c r="C61" s="140" t="s">
        <v>342</v>
      </c>
      <c r="D61" s="138" t="s">
        <v>320</v>
      </c>
      <c r="E61" s="132"/>
      <c r="F61" s="31"/>
      <c r="G61" s="41">
        <f>IF('3c PC'!G$42="-","-",'3c PC'!G$42)</f>
        <v>21.926269106402124</v>
      </c>
      <c r="H61" s="41">
        <f>IF('3c PC'!H$42="-","-",'3c PC'!H$42)</f>
        <v>21.926269106402124</v>
      </c>
      <c r="I61" s="41">
        <f>IF('3c PC'!I$42="-","-",'3c PC'!I$42)</f>
        <v>22.64764819235609</v>
      </c>
      <c r="J61" s="41">
        <f>IF('3c PC'!J$42="-","-",'3c PC'!J$42)</f>
        <v>22.505107470829557</v>
      </c>
      <c r="K61" s="41">
        <f>IF('3c PC'!K$42="-","-",'3c PC'!K$42)</f>
        <v>19.106297226763825</v>
      </c>
      <c r="L61" s="41">
        <f>IF('3c PC'!L$42="-","-",'3c PC'!L$42)</f>
        <v>19.106297226763825</v>
      </c>
      <c r="M61" s="41">
        <f>IF('3c PC'!M$42="-","-",'3c PC'!M$42)</f>
        <v>20.852393125569616</v>
      </c>
      <c r="N61" s="41">
        <f>IF('3c PC'!N$42="-","-",'3c PC'!N$42)</f>
        <v>20.849370287873604</v>
      </c>
      <c r="O61" s="31"/>
      <c r="P61" s="41">
        <f>IF('3c PC'!P$42="-","-",'3c PC'!P$42)</f>
        <v>20.849370287873604</v>
      </c>
      <c r="Q61" s="41">
        <f>IF('3c PC'!Q$42="-","-",'3c PC'!Q$42)</f>
        <v>21.503193401206047</v>
      </c>
      <c r="R61" s="41">
        <f>IF('3c PC'!R$42="-","-",'3c PC'!R$42)</f>
        <v>21.819481548965161</v>
      </c>
      <c r="S61" s="41">
        <f>IF('3c PC'!S$42="-","-",'3c PC'!S$42)</f>
        <v>25.256715910577427</v>
      </c>
      <c r="T61" s="41" t="str">
        <f>IF('3c PC'!T$42="-","-",'3c PC'!T$42)</f>
        <v>-</v>
      </c>
      <c r="U61" s="41" t="str">
        <f>IF('3c PC'!U$42="-","-",'3c PC'!U$42)</f>
        <v>-</v>
      </c>
      <c r="V61" s="41" t="str">
        <f>IF('3c PC'!V$42="-","-",'3c PC'!V$42)</f>
        <v>-</v>
      </c>
      <c r="W61" s="41" t="str">
        <f>IF('3c PC'!W$42="-","-",'3c PC'!W$42)</f>
        <v>-</v>
      </c>
      <c r="X61" s="41" t="str">
        <f>IF('3c PC'!X$42="-","-",'3c PC'!X$42)</f>
        <v>-</v>
      </c>
      <c r="Y61" s="41" t="str">
        <f>IF('3c PC'!Y$42="-","-",'3c PC'!Y$42)</f>
        <v>-</v>
      </c>
      <c r="Z61" s="41" t="str">
        <f>IF('3c PC'!Z$42="-","-",'3c PC'!Z$42)</f>
        <v>-</v>
      </c>
      <c r="AA61" s="29"/>
    </row>
    <row r="62" spans="1:27" s="30" customFormat="1" ht="11.25" x14ac:dyDescent="0.15">
      <c r="A62" s="267">
        <v>4</v>
      </c>
      <c r="B62" s="140" t="s">
        <v>352</v>
      </c>
      <c r="C62" s="140" t="s">
        <v>343</v>
      </c>
      <c r="D62" s="138" t="s">
        <v>320</v>
      </c>
      <c r="E62" s="132"/>
      <c r="F62" s="31"/>
      <c r="G62" s="41">
        <f>IF('3e NC-Gas'!F48="-","-",'3e NC-Gas'!F48)</f>
        <v>121.65097677363647</v>
      </c>
      <c r="H62" s="41">
        <f>IF('3e NC-Gas'!G48="-","-",'3e NC-Gas'!G48)</f>
        <v>121.53097677344201</v>
      </c>
      <c r="I62" s="41">
        <f>IF('3e NC-Gas'!H48="-","-",'3e NC-Gas'!H48)</f>
        <v>121.41399080369646</v>
      </c>
      <c r="J62" s="41">
        <f>IF('3e NC-Gas'!I48="-","-",'3e NC-Gas'!I48)</f>
        <v>121.06599080313252</v>
      </c>
      <c r="K62" s="41">
        <f>IF('3e NC-Gas'!J48="-","-",'3e NC-Gas'!J48)</f>
        <v>121.93376744124076</v>
      </c>
      <c r="L62" s="41">
        <f>IF('3e NC-Gas'!K48="-","-",'3e NC-Gas'!K48)</f>
        <v>121.95776744127966</v>
      </c>
      <c r="M62" s="41">
        <f>IF('3e NC-Gas'!L48="-","-",'3e NC-Gas'!L48)</f>
        <v>125.68745668211915</v>
      </c>
      <c r="N62" s="41">
        <f>IF('3e NC-Gas'!M48="-","-",'3e NC-Gas'!M48)</f>
        <v>125.75945668223582</v>
      </c>
      <c r="O62" s="31"/>
      <c r="P62" s="41">
        <f>IF('3e NC-Gas'!O48="-","-",'3e NC-Gas'!O48)</f>
        <v>125.75945668223582</v>
      </c>
      <c r="Q62" s="41">
        <f>IF('3e NC-Gas'!P48="-","-",'3e NC-Gas'!P48)</f>
        <v>130.25607066891573</v>
      </c>
      <c r="R62" s="41">
        <f>IF('3e NC-Gas'!Q48="-","-",'3e NC-Gas'!Q48)</f>
        <v>129.81207066819624</v>
      </c>
      <c r="S62" s="41">
        <f>IF('3e NC-Gas'!R48="-","-",'3e NC-Gas'!R48)</f>
        <v>128.72722259193819</v>
      </c>
      <c r="T62" s="41" t="str">
        <f>IF('3e NC-Gas'!S48="-","-",'3e NC-Gas'!S48)</f>
        <v>-</v>
      </c>
      <c r="U62" s="41" t="str">
        <f>IF('3e NC-Gas'!T48="-","-",'3e NC-Gas'!T48)</f>
        <v>-</v>
      </c>
      <c r="V62" s="41" t="str">
        <f>IF('3e NC-Gas'!U48="-","-",'3e NC-Gas'!U48)</f>
        <v>-</v>
      </c>
      <c r="W62" s="41" t="str">
        <f>IF('3e NC-Gas'!V48="-","-",'3e NC-Gas'!V48)</f>
        <v>-</v>
      </c>
      <c r="X62" s="41" t="str">
        <f>IF('3e NC-Gas'!W48="-","-",'3e NC-Gas'!W48)</f>
        <v>-</v>
      </c>
      <c r="Y62" s="41" t="str">
        <f>IF('3e NC-Gas'!X48="-","-",'3e NC-Gas'!X48)</f>
        <v>-</v>
      </c>
      <c r="Z62" s="41" t="str">
        <f>IF('3e NC-Gas'!Y48="-","-",'3e NC-Gas'!Y48)</f>
        <v>-</v>
      </c>
      <c r="AA62" s="29"/>
    </row>
    <row r="63" spans="1:27" s="30" customFormat="1" ht="11.25" x14ac:dyDescent="0.15">
      <c r="A63" s="267">
        <v>5</v>
      </c>
      <c r="B63" s="140" t="s">
        <v>349</v>
      </c>
      <c r="C63" s="140" t="s">
        <v>344</v>
      </c>
      <c r="D63" s="138" t="s">
        <v>320</v>
      </c>
      <c r="E63" s="132"/>
      <c r="F63" s="31"/>
      <c r="G63" s="41">
        <f>IF('3f CPIH'!C$16="-","-",'3g OC '!$E$12*('3f CPIH'!C$16/'3f CPIH'!$G$16))</f>
        <v>87.194616340508801</v>
      </c>
      <c r="H63" s="41">
        <f>IF('3f CPIH'!D$16="-","-",'3g OC '!$E$12*('3f CPIH'!D$16/'3f CPIH'!$G$16))</f>
        <v>87.369180136986301</v>
      </c>
      <c r="I63" s="41">
        <f>IF('3f CPIH'!E$16="-","-",'3g OC '!$E$12*('3f CPIH'!E$16/'3f CPIH'!$G$16))</f>
        <v>87.631025831702544</v>
      </c>
      <c r="J63" s="41">
        <f>IF('3f CPIH'!F$16="-","-",'3g OC '!$E$12*('3f CPIH'!F$16/'3f CPIH'!$G$16))</f>
        <v>88.15471722113503</v>
      </c>
      <c r="K63" s="41">
        <f>IF('3f CPIH'!G$16="-","-",'3g OC '!$E$12*('3f CPIH'!G$16/'3f CPIH'!$G$16))</f>
        <v>89.202100000000002</v>
      </c>
      <c r="L63" s="41">
        <f>IF('3f CPIH'!H$16="-","-",'3g OC '!$E$12*('3f CPIH'!H$16/'3f CPIH'!$G$16))</f>
        <v>90.33676467710373</v>
      </c>
      <c r="M63" s="41">
        <f>IF('3f CPIH'!I$16="-","-",'3g OC '!$E$12*('3f CPIH'!I$16/'3f CPIH'!$G$16))</f>
        <v>91.645993150684916</v>
      </c>
      <c r="N63" s="41">
        <f>IF('3f CPIH'!J$16="-","-",'3g OC '!$E$12*('3f CPIH'!J$16/'3f CPIH'!$G$16))</f>
        <v>92.431530234833673</v>
      </c>
      <c r="O63" s="31"/>
      <c r="P63" s="41">
        <f>IF('3f CPIH'!L$16="-","-",'3g OC '!$E$12*('3f CPIH'!L$16/'3f CPIH'!$G$16))</f>
        <v>92.431530234833673</v>
      </c>
      <c r="Q63" s="41">
        <f>IF('3f CPIH'!M$16="-","-",'3g OC '!$E$12*('3f CPIH'!M$16/'3f CPIH'!$G$16))</f>
        <v>93.47891301369863</v>
      </c>
      <c r="R63" s="41">
        <f>IF('3f CPIH'!N$16="-","-",'3g OC '!$E$12*('3f CPIH'!N$16/'3f CPIH'!$G$16))</f>
        <v>94.177168199608616</v>
      </c>
      <c r="S63" s="41">
        <f>IF('3f CPIH'!O$16="-","-",'3g OC '!$E$12*('3f CPIH'!O$16/'3f CPIH'!$G$16))</f>
        <v>94.700859589041102</v>
      </c>
      <c r="T63" s="41" t="str">
        <f>IF('3f CPIH'!P$16="-","-",'3g OC '!$E$12*('3f CPIH'!P$16/'3f CPIH'!$G$16))</f>
        <v>-</v>
      </c>
      <c r="U63" s="41" t="str">
        <f>IF('3f CPIH'!Q$16="-","-",'3g OC '!$E$12*('3f CPIH'!Q$16/'3f CPIH'!$G$16))</f>
        <v>-</v>
      </c>
      <c r="V63" s="41" t="str">
        <f>IF('3f CPIH'!R$16="-","-",'3g OC '!$E$12*('3f CPIH'!R$16/'3f CPIH'!$G$16))</f>
        <v>-</v>
      </c>
      <c r="W63" s="41" t="str">
        <f>IF('3f CPIH'!S$16="-","-",'3g OC '!$E$12*('3f CPIH'!S$16/'3f CPIH'!$G$16))</f>
        <v>-</v>
      </c>
      <c r="X63" s="41" t="str">
        <f>IF('3f CPIH'!T$16="-","-",'3g OC '!$E$12*('3f CPIH'!T$16/'3f CPIH'!$G$16))</f>
        <v>-</v>
      </c>
      <c r="Y63" s="41" t="str">
        <f>IF('3f CPIH'!U$16="-","-",'3g OC '!$E$12*('3f CPIH'!U$16/'3f CPIH'!$G$16))</f>
        <v>-</v>
      </c>
      <c r="Z63" s="41" t="str">
        <f>IF('3f CPIH'!V$16="-","-",'3g OC '!$E$12*('3f CPIH'!V$16/'3f CPIH'!$G$16))</f>
        <v>-</v>
      </c>
      <c r="AA63" s="29"/>
    </row>
    <row r="64" spans="1:27" s="30" customFormat="1" ht="11.25" x14ac:dyDescent="0.15">
      <c r="A64" s="267">
        <v>6</v>
      </c>
      <c r="B64" s="140" t="s">
        <v>349</v>
      </c>
      <c r="C64" s="140" t="s">
        <v>43</v>
      </c>
      <c r="D64" s="131" t="s">
        <v>320</v>
      </c>
      <c r="E64" s="132"/>
      <c r="F64" s="31"/>
      <c r="G64" s="41" t="s">
        <v>333</v>
      </c>
      <c r="H64" s="41" t="s">
        <v>333</v>
      </c>
      <c r="I64" s="41" t="s">
        <v>333</v>
      </c>
      <c r="J64" s="41" t="s">
        <v>333</v>
      </c>
      <c r="K64" s="41">
        <f>IF('3h SMNCC'!F$37="-","-",'3h SMNCC'!F$37)</f>
        <v>0</v>
      </c>
      <c r="L64" s="41">
        <f>IF('3h SMNCC'!G$37="-","-",'3h SMNCC'!G$37)</f>
        <v>-0.14839795210242812</v>
      </c>
      <c r="M64" s="41">
        <f>IF('3h SMNCC'!H$37="-","-",'3h SMNCC'!H$37)</f>
        <v>1.8996756847995959</v>
      </c>
      <c r="N64" s="41">
        <f>IF('3h SMNCC'!I$37="-","-",'3h SMNCC'!I$37)</f>
        <v>12.665313810179313</v>
      </c>
      <c r="O64" s="31"/>
      <c r="P64" s="41">
        <f>IF('3h SMNCC'!K$37="-","-",'3h SMNCC'!K$37)</f>
        <v>12.665313810179313</v>
      </c>
      <c r="Q64" s="41">
        <f>IF('3h SMNCC'!L$37="-","-",'3h SMNCC'!L$37)</f>
        <v>14.640709693750988</v>
      </c>
      <c r="R64" s="41">
        <f>IF('3h SMNCC'!M$37="-","-",'3h SMNCC'!M$37)</f>
        <v>14.927787132222536</v>
      </c>
      <c r="S64" s="41">
        <f>IF('3h SMNCC'!N$37="-","-",'3h SMNCC'!N$37)</f>
        <v>17.170757060355506</v>
      </c>
      <c r="T64" s="41" t="str">
        <f>IF('3h SMNCC'!O$37="-","-",'3h SMNCC'!O$37)</f>
        <v>-</v>
      </c>
      <c r="U64" s="41" t="str">
        <f>IF('3h SMNCC'!P$37="-","-",'3h SMNCC'!P$37)</f>
        <v>-</v>
      </c>
      <c r="V64" s="41" t="str">
        <f>IF('3h SMNCC'!Q$37="-","-",'3h SMNCC'!Q$37)</f>
        <v>-</v>
      </c>
      <c r="W64" s="41" t="str">
        <f>IF('3h SMNCC'!R$37="-","-",'3h SMNCC'!R$37)</f>
        <v>-</v>
      </c>
      <c r="X64" s="41" t="str">
        <f>IF('3h SMNCC'!S$37="-","-",'3h SMNCC'!S$37)</f>
        <v>-</v>
      </c>
      <c r="Y64" s="41" t="str">
        <f>IF('3h SMNCC'!T$37="-","-",'3h SMNCC'!T$37)</f>
        <v>-</v>
      </c>
      <c r="Z64" s="41" t="str">
        <f>IF('3h SMNCC'!U$37="-","-",'3h SMNCC'!U$37)</f>
        <v>-</v>
      </c>
      <c r="AA64" s="29"/>
    </row>
    <row r="65" spans="1:27" s="30" customFormat="1" ht="12.4" customHeight="1" x14ac:dyDescent="0.15">
      <c r="A65" s="267">
        <v>7</v>
      </c>
      <c r="B65" s="140" t="s">
        <v>349</v>
      </c>
      <c r="C65" s="140" t="s">
        <v>394</v>
      </c>
      <c r="D65" s="141" t="s">
        <v>320</v>
      </c>
      <c r="E65" s="137"/>
      <c r="F65" s="31"/>
      <c r="G65" s="41">
        <f>IF('3f CPIH'!C$16="-","-",'3i PAAC PAP'!$G$16*('3f CPIH'!C$16/'3f CPIH'!$G$16))</f>
        <v>13.137827495107633</v>
      </c>
      <c r="H65" s="41">
        <f>IF('3f CPIH'!D$16="-","-",'3i PAAC PAP'!$G$16*('3f CPIH'!D$16/'3f CPIH'!$G$16))</f>
        <v>13.164129452054794</v>
      </c>
      <c r="I65" s="41">
        <f>IF('3f CPIH'!E$16="-","-",'3i PAAC PAP'!$G$16*('3f CPIH'!E$16/'3f CPIH'!$G$16))</f>
        <v>13.203582387475539</v>
      </c>
      <c r="J65" s="41">
        <f>IF('3f CPIH'!F$16="-","-",'3i PAAC PAP'!$G$16*('3f CPIH'!F$16/'3f CPIH'!$G$16))</f>
        <v>13.282488258317025</v>
      </c>
      <c r="K65" s="41">
        <f>IF('3f CPIH'!G$16="-","-",'3i PAAC PAP'!$G$16*('3f CPIH'!G$16/'3f CPIH'!$G$16))</f>
        <v>13.440300000000001</v>
      </c>
      <c r="L65" s="41">
        <f>IF('3f CPIH'!H$16="-","-",'3i PAAC PAP'!$G$16*('3f CPIH'!H$16/'3f CPIH'!$G$16))</f>
        <v>13.611262720156557</v>
      </c>
      <c r="M65" s="41">
        <f>IF('3f CPIH'!I$16="-","-",'3i PAAC PAP'!$G$16*('3f CPIH'!I$16/'3f CPIH'!$G$16))</f>
        <v>13.808527397260272</v>
      </c>
      <c r="N65" s="41">
        <f>IF('3f CPIH'!J$16="-","-",'3i PAAC PAP'!$G$16*('3f CPIH'!J$16/'3f CPIH'!$G$16))</f>
        <v>13.926886203522507</v>
      </c>
      <c r="O65" s="31"/>
      <c r="P65" s="41">
        <f>IF('3f CPIH'!L$16="-","-",'3i PAAC PAP'!$G$16*('3f CPIH'!L$16/'3f CPIH'!$G$16))</f>
        <v>13.926886203522507</v>
      </c>
      <c r="Q65" s="41">
        <f>IF('3f CPIH'!M$16="-","-",'3i PAAC PAP'!$G$16*('3f CPIH'!M$16/'3f CPIH'!$G$16))</f>
        <v>14.08469794520548</v>
      </c>
      <c r="R65" s="41">
        <f>IF('3f CPIH'!N$16="-","-",'3i PAAC PAP'!$G$16*('3f CPIH'!N$16/'3f CPIH'!$G$16))</f>
        <v>14.189905772994129</v>
      </c>
      <c r="S65" s="41">
        <f>IF('3f CPIH'!O$16="-","-",'3i PAAC PAP'!$G$16*('3f CPIH'!O$16/'3f CPIH'!$G$16))</f>
        <v>14.268811643835617</v>
      </c>
      <c r="T65" s="41" t="str">
        <f>IF('3f CPIH'!P$16="-","-",'3i PAAC PAP'!$G$16*('3f CPIH'!P$16/'3f CPIH'!$G$16))</f>
        <v>-</v>
      </c>
      <c r="U65" s="41" t="str">
        <f>IF('3f CPIH'!Q$16="-","-",'3i PAAC PAP'!$G$16*('3f CPIH'!Q$16/'3f CPIH'!$G$16))</f>
        <v>-</v>
      </c>
      <c r="V65" s="41" t="str">
        <f>IF('3f CPIH'!R$16="-","-",'3i PAAC PAP'!$G$16*('3f CPIH'!R$16/'3f CPIH'!$G$16))</f>
        <v>-</v>
      </c>
      <c r="W65" s="41" t="str">
        <f>IF('3f CPIH'!S$16="-","-",'3i PAAC PAP'!$G$16*('3f CPIH'!S$16/'3f CPIH'!$G$16))</f>
        <v>-</v>
      </c>
      <c r="X65" s="41" t="str">
        <f>IF('3f CPIH'!T$16="-","-",'3i PAAC PAP'!$G$16*('3f CPIH'!T$16/'3f CPIH'!$G$16))</f>
        <v>-</v>
      </c>
      <c r="Y65" s="41" t="str">
        <f>IF('3f CPIH'!U$16="-","-",'3i PAAC PAP'!$G$16*('3f CPIH'!U$16/'3f CPIH'!$G$16))</f>
        <v>-</v>
      </c>
      <c r="Z65" s="41" t="str">
        <f>IF('3f CPIH'!V$16="-","-",'3i PAAC PAP'!$G$16*('3f CPIH'!V$16/'3f CPIH'!$G$16))</f>
        <v>-</v>
      </c>
      <c r="AA65" s="29"/>
    </row>
    <row r="66" spans="1:27" s="30" customFormat="1" ht="11.25" x14ac:dyDescent="0.15">
      <c r="A66" s="267">
        <v>8</v>
      </c>
      <c r="B66" s="140" t="s">
        <v>349</v>
      </c>
      <c r="C66" s="140" t="s">
        <v>412</v>
      </c>
      <c r="D66" s="131" t="s">
        <v>320</v>
      </c>
      <c r="E66" s="132"/>
      <c r="F66" s="31"/>
      <c r="G66" s="41">
        <f>IF(G59="-","-",SUM(G59:G64)*'3i PAAC PAP'!$G$28)</f>
        <v>27.838080511790849</v>
      </c>
      <c r="H66" s="41">
        <f>IF(H59="-","-",SUM(H59:H64)*'3i PAAC PAP'!$G$28)</f>
        <v>25.564604285200076</v>
      </c>
      <c r="I66" s="41">
        <f>IF(I59="-","-",SUM(I59:I64)*'3i PAAC PAP'!$G$28)</f>
        <v>23.381014714620427</v>
      </c>
      <c r="J66" s="41">
        <f>IF(J59="-","-",SUM(J59:J64)*'3i PAAC PAP'!$G$28)</f>
        <v>22.54977982462713</v>
      </c>
      <c r="K66" s="41">
        <f>IF(K59="-","-",SUM(K59:K64)*'3i PAAC PAP'!$G$28)</f>
        <v>24.793073035656352</v>
      </c>
      <c r="L66" s="41">
        <f>IF(L59="-","-",SUM(L59:L64)*'3i PAAC PAP'!$G$28)</f>
        <v>24.754015354877641</v>
      </c>
      <c r="M66" s="41">
        <f>IF(M59="-","-",SUM(M59:M64)*'3i PAAC PAP'!$G$28)</f>
        <v>26.223605649253322</v>
      </c>
      <c r="N66" s="41">
        <f>IF(N59="-","-",SUM(N59:N64)*'3i PAAC PAP'!$G$28)</f>
        <v>28.479059770807147</v>
      </c>
      <c r="O66" s="31"/>
      <c r="P66" s="41">
        <f>IF(P59="-","-",SUM(P59:P64)*'3i PAAC PAP'!$G$28)</f>
        <v>28.479059770807147</v>
      </c>
      <c r="Q66" s="41">
        <f>IF(Q59="-","-",SUM(Q59:Q64)*'3i PAAC PAP'!$G$28)</f>
        <v>31.124799934989131</v>
      </c>
      <c r="R66" s="41">
        <f>IF(R59="-","-",SUM(R59:R64)*'3i PAAC PAP'!$G$28)</f>
        <v>28.274914293485025</v>
      </c>
      <c r="S66" s="41">
        <f>IF(S59="-","-",SUM(S59:S64)*'3i PAAC PAP'!$G$28)</f>
        <v>27.16224733354451</v>
      </c>
      <c r="T66" s="41" t="str">
        <f>IF(T59="-","-",SUM(T59:T64)*'3i PAAC PAP'!$G$28)</f>
        <v>-</v>
      </c>
      <c r="U66" s="41" t="str">
        <f>IF(U59="-","-",SUM(U59:U64)*'3i PAAC PAP'!$G$28)</f>
        <v>-</v>
      </c>
      <c r="V66" s="41" t="str">
        <f>IF(V59="-","-",SUM(V59:V64)*'3i PAAC PAP'!$G$28)</f>
        <v>-</v>
      </c>
      <c r="W66" s="41" t="str">
        <f>IF(W59="-","-",SUM(W59:W64)*'3i PAAC PAP'!$G$28)</f>
        <v>-</v>
      </c>
      <c r="X66" s="41" t="str">
        <f>IF(X59="-","-",SUM(X59:X64)*'3i PAAC PAP'!$G$28)</f>
        <v>-</v>
      </c>
      <c r="Y66" s="41" t="str">
        <f>IF(Y59="-","-",SUM(Y59:Y64)*'3i PAAC PAP'!$G$28)</f>
        <v>-</v>
      </c>
      <c r="Z66" s="41" t="str">
        <f>IF(Z59="-","-",SUM(Z59:Z64)*'3i PAAC PAP'!$G$28)</f>
        <v>-</v>
      </c>
      <c r="AA66" s="29"/>
    </row>
    <row r="67" spans="1:27" s="30" customFormat="1" ht="11.25" x14ac:dyDescent="0.15">
      <c r="A67" s="267">
        <v>9</v>
      </c>
      <c r="B67" s="140" t="s">
        <v>393</v>
      </c>
      <c r="C67" s="140" t="s">
        <v>536</v>
      </c>
      <c r="D67" s="131" t="s">
        <v>320</v>
      </c>
      <c r="E67" s="132"/>
      <c r="F67" s="31"/>
      <c r="G67" s="41">
        <f>IF(G61="-","-",SUM(G59:G66)*'3j EBIT'!$E$11)</f>
        <v>10.166217140412526</v>
      </c>
      <c r="H67" s="41">
        <f>IF(H61="-","-",SUM(H59:H66)*'3j EBIT'!$E$11)</f>
        <v>9.3572541104991984</v>
      </c>
      <c r="I67" s="41">
        <f>IF(I61="-","-",SUM(I59:I66)*'3j EBIT'!$E$11)</f>
        <v>8.5805499814672004</v>
      </c>
      <c r="J67" s="41">
        <f>IF(J61="-","-",SUM(J59:J66)*'3j EBIT'!$E$11)</f>
        <v>8.2861165959775374</v>
      </c>
      <c r="K67" s="41">
        <f>IF(K61="-","-",SUM(K59:K66)*'3j EBIT'!$E$11)</f>
        <v>9.087898860909398</v>
      </c>
      <c r="L67" s="41">
        <f>IF(L61="-","-",SUM(L59:L66)*'3j EBIT'!$E$11)</f>
        <v>9.0773035584025035</v>
      </c>
      <c r="M67" s="41">
        <f>IF(M61="-","-",SUM(M59:M66)*'3j EBIT'!$E$11)</f>
        <v>9.6043726037703419</v>
      </c>
      <c r="N67" s="41">
        <f>IF(N61="-","-",SUM(N59:N66)*'3j EBIT'!$E$11)</f>
        <v>10.409720643051266</v>
      </c>
      <c r="O67" s="31"/>
      <c r="P67" s="41">
        <f>IF(P61="-","-",SUM(P59:P66)*'3j EBIT'!$E$11)</f>
        <v>10.409720643051266</v>
      </c>
      <c r="Q67" s="41">
        <f>IF(Q61="-","-",SUM(Q59:Q66)*'3j EBIT'!$E$11)</f>
        <v>11.35479436440141</v>
      </c>
      <c r="R67" s="41">
        <f>IF(R61="-","-",SUM(R59:R66)*'3j EBIT'!$E$11)</f>
        <v>10.342128697909891</v>
      </c>
      <c r="S67" s="41">
        <f>IF(S61="-","-",SUM(S59:S66)*'3j EBIT'!$E$11)</f>
        <v>9.9474912709443775</v>
      </c>
      <c r="T67" s="41" t="str">
        <f>IF(T61="-","-",SUM(T59:T66)*'3j EBIT'!$E$11)</f>
        <v>-</v>
      </c>
      <c r="U67" s="41" t="str">
        <f>IF(U61="-","-",SUM(U59:U66)*'3j EBIT'!$E$11)</f>
        <v>-</v>
      </c>
      <c r="V67" s="41" t="str">
        <f>IF(V61="-","-",SUM(V59:V66)*'3j EBIT'!$E$11)</f>
        <v>-</v>
      </c>
      <c r="W67" s="41" t="str">
        <f>IF(W61="-","-",SUM(W59:W66)*'3j EBIT'!$E$11)</f>
        <v>-</v>
      </c>
      <c r="X67" s="41" t="str">
        <f>IF(X61="-","-",SUM(X59:X66)*'3j EBIT'!$E$11)</f>
        <v>-</v>
      </c>
      <c r="Y67" s="41" t="str">
        <f>IF(Y61="-","-",SUM(Y59:Y66)*'3j EBIT'!$E$11)</f>
        <v>-</v>
      </c>
      <c r="Z67" s="41" t="str">
        <f>IF(Z61="-","-",SUM(Z59:Z66)*'3j EBIT'!$E$11)</f>
        <v>-</v>
      </c>
      <c r="AA67" s="29"/>
    </row>
    <row r="68" spans="1:27" s="30" customFormat="1" ht="11.25" x14ac:dyDescent="0.15">
      <c r="A68" s="267">
        <v>10</v>
      </c>
      <c r="B68" s="140" t="s">
        <v>292</v>
      </c>
      <c r="C68" s="188" t="s">
        <v>537</v>
      </c>
      <c r="D68" s="131" t="s">
        <v>320</v>
      </c>
      <c r="E68" s="132"/>
      <c r="F68" s="31"/>
      <c r="G68" s="41">
        <f>IF(G63="-","-",SUM(G59:G61,G63:G67)*'3k HAP'!$E$13)</f>
        <v>6.0527777160346155</v>
      </c>
      <c r="H68" s="41">
        <f>IF(H63="-","-",SUM(H59:H61,H63:H67)*'3k HAP'!$E$13)</f>
        <v>5.4311650134713449</v>
      </c>
      <c r="I68" s="41">
        <f>IF(I63="-","-",SUM(I59:I61,I63:I67)*'3k HAP'!$E$13)</f>
        <v>4.8343662021049951</v>
      </c>
      <c r="J68" s="41">
        <f>IF(J63="-","-",SUM(J59:J61,J63:J67)*'3k HAP'!$E$13)</f>
        <v>4.6125771955675718</v>
      </c>
      <c r="K68" s="41">
        <f>IF(K63="-","-",SUM(K59:K61,K63:K67)*'3k HAP'!$E$13)</f>
        <v>5.2177083563399913</v>
      </c>
      <c r="L68" s="41">
        <f>IF(L63="-","-",SUM(L59:L61,L63:L67)*'3k HAP'!$E$13)</f>
        <v>5.2091924586589826</v>
      </c>
      <c r="M68" s="41">
        <f>IF(M63="-","-",SUM(M59:M61,M63:M67)*'3k HAP'!$E$13)</f>
        <v>5.5607342208933206</v>
      </c>
      <c r="N68" s="41">
        <f>IF(N63="-","-",SUM(N59:N61,N63:N67)*'3k HAP'!$E$13)</f>
        <v>6.1802640569320832</v>
      </c>
      <c r="O68" s="31"/>
      <c r="P68" s="41">
        <f>IF(P63="-","-",SUM(P59:P61,P63:P67)*'3k HAP'!$E$13)</f>
        <v>6.1802640569320832</v>
      </c>
      <c r="Q68" s="41">
        <f>IF(Q63="-","-",SUM(Q59:Q61,Q63:Q67)*'3k HAP'!$E$13)</f>
        <v>6.8426827441295837</v>
      </c>
      <c r="R68" s="41">
        <f>IF(R63="-","-",SUM(R59:R61,R63:R67)*'3k HAP'!$E$13)</f>
        <v>6.0688448271398192</v>
      </c>
      <c r="S68" s="41">
        <f>IF(S63="-","-",SUM(S59:S61,S63:S67)*'3k HAP'!$E$13)</f>
        <v>5.7806289203700061</v>
      </c>
      <c r="T68" s="41" t="str">
        <f>IF(T63="-","-",SUM(T59:T61,T63:T67)*'3k HAP'!$E$13)</f>
        <v>-</v>
      </c>
      <c r="U68" s="41" t="str">
        <f>IF(U63="-","-",SUM(U59:U61,U63:U67)*'3k HAP'!$E$13)</f>
        <v>-</v>
      </c>
      <c r="V68" s="41" t="str">
        <f>IF(V63="-","-",SUM(V59:V61,V63:V67)*'3k HAP'!$E$13)</f>
        <v>-</v>
      </c>
      <c r="W68" s="41" t="str">
        <f>IF(W63="-","-",SUM(W59:W61,W63:W67)*'3k HAP'!$E$13)</f>
        <v>-</v>
      </c>
      <c r="X68" s="41" t="str">
        <f>IF(X63="-","-",SUM(X59:X61,X63:X67)*'3k HAP'!$E$13)</f>
        <v>-</v>
      </c>
      <c r="Y68" s="41" t="str">
        <f>IF(Y63="-","-",SUM(Y59:Y61,Y63:Y67)*'3k HAP'!$E$13)</f>
        <v>-</v>
      </c>
      <c r="Z68" s="41" t="str">
        <f>IF(Z63="-","-",SUM(Z59:Z61,Z63:Z67)*'3k HAP'!$E$13)</f>
        <v>-</v>
      </c>
      <c r="AA68" s="29"/>
    </row>
    <row r="69" spans="1:27" s="30" customFormat="1" ht="11.25" x14ac:dyDescent="0.15">
      <c r="A69" s="267">
        <v>11</v>
      </c>
      <c r="B69" s="140" t="s">
        <v>44</v>
      </c>
      <c r="C69" s="140" t="str">
        <f>B69&amp;"_"&amp;D69</f>
        <v>Total_Midlands</v>
      </c>
      <c r="D69" s="131" t="s">
        <v>320</v>
      </c>
      <c r="E69" s="132"/>
      <c r="F69" s="31"/>
      <c r="G69" s="41">
        <f>IF(G59="-","-",SUM(G59:G68))</f>
        <v>541.11661672822152</v>
      </c>
      <c r="H69" s="41">
        <f t="shared" ref="H69:P69" si="44">IF(H59="-","-",SUM(H59:H68))</f>
        <v>497.91802003780771</v>
      </c>
      <c r="I69" s="41">
        <f t="shared" si="44"/>
        <v>456.44207342578613</v>
      </c>
      <c r="J69" s="41">
        <f t="shared" si="44"/>
        <v>440.72379684697353</v>
      </c>
      <c r="K69" s="41">
        <f t="shared" si="44"/>
        <v>483.52797715267883</v>
      </c>
      <c r="L69" s="41">
        <f t="shared" si="44"/>
        <v>482.96181398497265</v>
      </c>
      <c r="M69" s="41">
        <f t="shared" si="44"/>
        <v>511.05382036092664</v>
      </c>
      <c r="N69" s="41">
        <f t="shared" si="44"/>
        <v>554.06007159854107</v>
      </c>
      <c r="O69" s="31"/>
      <c r="P69" s="41">
        <f t="shared" si="44"/>
        <v>554.06007159854107</v>
      </c>
      <c r="Q69" s="41">
        <f t="shared" ref="Q69" si="45">IF(Q59="-","-",SUM(Q59:Q68))</f>
        <v>604.46319191653436</v>
      </c>
      <c r="R69" s="41">
        <f t="shared" ref="R69" si="46">IF(R59="-","-",SUM(R59:R68))</f>
        <v>550.39118304125634</v>
      </c>
      <c r="S69" s="41">
        <f t="shared" ref="S69" si="47">IF(S59="-","-",SUM(S59:S68))</f>
        <v>529.33258482082579</v>
      </c>
      <c r="T69" s="41" t="str">
        <f t="shared" ref="T69" si="48">IF(T59="-","-",SUM(T59:T68))</f>
        <v>-</v>
      </c>
      <c r="U69" s="41" t="str">
        <f t="shared" ref="U69" si="49">IF(U59="-","-",SUM(U59:U68))</f>
        <v>-</v>
      </c>
      <c r="V69" s="41" t="str">
        <f t="shared" ref="V69" si="50">IF(V59="-","-",SUM(V59:V68))</f>
        <v>-</v>
      </c>
      <c r="W69" s="41" t="str">
        <f t="shared" ref="W69" si="51">IF(W59="-","-",SUM(W59:W68))</f>
        <v>-</v>
      </c>
      <c r="X69" s="41" t="str">
        <f t="shared" ref="X69" si="52">IF(X59="-","-",SUM(X59:X68))</f>
        <v>-</v>
      </c>
      <c r="Y69" s="41" t="str">
        <f t="shared" ref="Y69" si="53">IF(Y59="-","-",SUM(Y59:Y68))</f>
        <v>-</v>
      </c>
      <c r="Z69" s="41" t="str">
        <f t="shared" ref="Z69" si="54">IF(Z59="-","-",SUM(Z59:Z68))</f>
        <v>-</v>
      </c>
      <c r="AA69" s="29"/>
    </row>
    <row r="70" spans="1:27" s="30" customFormat="1" ht="11.25" x14ac:dyDescent="0.15">
      <c r="A70" s="267">
        <v>1</v>
      </c>
      <c r="B70" s="136" t="s">
        <v>350</v>
      </c>
      <c r="C70" s="136" t="s">
        <v>341</v>
      </c>
      <c r="D70" s="134" t="s">
        <v>321</v>
      </c>
      <c r="E70" s="135"/>
      <c r="F70" s="31"/>
      <c r="G70" s="133">
        <f>IF('3a DF'!H$41="-","-",'3a DF'!H$41)</f>
        <v>253.14985164432846</v>
      </c>
      <c r="H70" s="133">
        <f>IF('3a DF'!I$41="-","-",'3a DF'!I$41)</f>
        <v>213.57444115975193</v>
      </c>
      <c r="I70" s="133">
        <f>IF('3a DF'!J$41="-","-",'3a DF'!J$41)</f>
        <v>174.74989531236287</v>
      </c>
      <c r="J70" s="133">
        <f>IF('3a DF'!K$41="-","-",'3a DF'!K$41)</f>
        <v>160.26701947738721</v>
      </c>
      <c r="K70" s="133">
        <f>IF('3a DF'!L$41="-","-",'3a DF'!L$41)</f>
        <v>200.74683223176862</v>
      </c>
      <c r="L70" s="133">
        <f>IF('3a DF'!M$41="-","-",'3a DF'!M$41)</f>
        <v>199.05760849983216</v>
      </c>
      <c r="M70" s="133">
        <f>IF('3a DF'!N$41="-","-",'3a DF'!N$41)</f>
        <v>215.77106184657606</v>
      </c>
      <c r="N70" s="133">
        <f>IF('3a DF'!O$41="-","-",'3a DF'!O$41)</f>
        <v>243.35846990910571</v>
      </c>
      <c r="O70" s="31"/>
      <c r="P70" s="133">
        <f>IF('3a DF'!Q$41="-","-",'3a DF'!Q$41)</f>
        <v>243.35846990910571</v>
      </c>
      <c r="Q70" s="133">
        <f>IF('3a DF'!R$41="-","-",'3a DF'!R$41)</f>
        <v>281.17733015023742</v>
      </c>
      <c r="R70" s="133">
        <f>IF('3a DF'!S$41="-","-",'3a DF'!S$41)</f>
        <v>230.77888190073497</v>
      </c>
      <c r="S70" s="133">
        <f>IF('3a DF'!T$41="-","-",'3a DF'!T$41)</f>
        <v>206.31785050021912</v>
      </c>
      <c r="T70" s="133" t="str">
        <f>IF('3a DF'!U$41="-","-",'3a DF'!U$41)</f>
        <v>-</v>
      </c>
      <c r="U70" s="133" t="str">
        <f>IF('3a DF'!V$41="-","-",'3a DF'!V$41)</f>
        <v>-</v>
      </c>
      <c r="V70" s="133" t="str">
        <f>IF('3a DF'!W$41="-","-",'3a DF'!W$41)</f>
        <v>-</v>
      </c>
      <c r="W70" s="133" t="str">
        <f>IF('3a DF'!X$41="-","-",'3a DF'!X$41)</f>
        <v>-</v>
      </c>
      <c r="X70" s="133" t="str">
        <f>IF('3a DF'!Y$41="-","-",'3a DF'!Y$41)</f>
        <v>-</v>
      </c>
      <c r="Y70" s="133" t="str">
        <f>IF('3a DF'!Z$41="-","-",'3a DF'!Z$41)</f>
        <v>-</v>
      </c>
      <c r="Z70" s="133" t="str">
        <f>IF('3a DF'!AA$41="-","-",'3a DF'!AA$41)</f>
        <v>-</v>
      </c>
      <c r="AA70" s="29"/>
    </row>
    <row r="71" spans="1:27" s="30" customFormat="1" ht="11.25" x14ac:dyDescent="0.15">
      <c r="A71" s="267">
        <v>2</v>
      </c>
      <c r="B71" s="136" t="s">
        <v>350</v>
      </c>
      <c r="C71" s="136" t="s">
        <v>300</v>
      </c>
      <c r="D71" s="134" t="s">
        <v>321</v>
      </c>
      <c r="E71" s="135"/>
      <c r="F71" s="31"/>
      <c r="G71" s="133" t="s">
        <v>333</v>
      </c>
      <c r="H71" s="133" t="s">
        <v>333</v>
      </c>
      <c r="I71" s="133" t="s">
        <v>333</v>
      </c>
      <c r="J71" s="133" t="s">
        <v>333</v>
      </c>
      <c r="K71" s="133" t="s">
        <v>333</v>
      </c>
      <c r="L71" s="133" t="s">
        <v>333</v>
      </c>
      <c r="M71" s="133" t="s">
        <v>333</v>
      </c>
      <c r="N71" s="133" t="s">
        <v>333</v>
      </c>
      <c r="O71" s="31"/>
      <c r="P71" s="133" t="s">
        <v>333</v>
      </c>
      <c r="Q71" s="133" t="s">
        <v>333</v>
      </c>
      <c r="R71" s="133" t="s">
        <v>333</v>
      </c>
      <c r="S71" s="133" t="s">
        <v>333</v>
      </c>
      <c r="T71" s="133" t="s">
        <v>333</v>
      </c>
      <c r="U71" s="133" t="s">
        <v>333</v>
      </c>
      <c r="V71" s="133" t="s">
        <v>333</v>
      </c>
      <c r="W71" s="133" t="s">
        <v>333</v>
      </c>
      <c r="X71" s="133" t="s">
        <v>333</v>
      </c>
      <c r="Y71" s="133" t="s">
        <v>333</v>
      </c>
      <c r="Z71" s="133" t="s">
        <v>333</v>
      </c>
      <c r="AA71" s="29"/>
    </row>
    <row r="72" spans="1:27" s="30" customFormat="1" ht="11.25" x14ac:dyDescent="0.15">
      <c r="A72" s="267">
        <v>3</v>
      </c>
      <c r="B72" s="136" t="s">
        <v>2</v>
      </c>
      <c r="C72" s="136" t="s">
        <v>342</v>
      </c>
      <c r="D72" s="134" t="s">
        <v>321</v>
      </c>
      <c r="E72" s="135"/>
      <c r="F72" s="31"/>
      <c r="G72" s="133">
        <f>IF('3c PC'!G$42="-","-",'3c PC'!G$42)</f>
        <v>21.926269106402124</v>
      </c>
      <c r="H72" s="133">
        <f>IF('3c PC'!H$42="-","-",'3c PC'!H$42)</f>
        <v>21.926269106402124</v>
      </c>
      <c r="I72" s="133">
        <f>IF('3c PC'!I$42="-","-",'3c PC'!I$42)</f>
        <v>22.64764819235609</v>
      </c>
      <c r="J72" s="133">
        <f>IF('3c PC'!J$42="-","-",'3c PC'!J$42)</f>
        <v>22.505107470829557</v>
      </c>
      <c r="K72" s="133">
        <f>IF('3c PC'!K$42="-","-",'3c PC'!K$42)</f>
        <v>19.106297226763825</v>
      </c>
      <c r="L72" s="133">
        <f>IF('3c PC'!L$42="-","-",'3c PC'!L$42)</f>
        <v>19.106297226763825</v>
      </c>
      <c r="M72" s="133">
        <f>IF('3c PC'!M$42="-","-",'3c PC'!M$42)</f>
        <v>20.852393125569616</v>
      </c>
      <c r="N72" s="133">
        <f>IF('3c PC'!N$42="-","-",'3c PC'!N$42)</f>
        <v>20.849370287873604</v>
      </c>
      <c r="O72" s="31"/>
      <c r="P72" s="133">
        <f>IF('3c PC'!P$42="-","-",'3c PC'!P$42)</f>
        <v>20.849370287873604</v>
      </c>
      <c r="Q72" s="133">
        <f>IF('3c PC'!Q$42="-","-",'3c PC'!Q$42)</f>
        <v>21.503193401206047</v>
      </c>
      <c r="R72" s="133">
        <f>IF('3c PC'!R$42="-","-",'3c PC'!R$42)</f>
        <v>21.819481548965161</v>
      </c>
      <c r="S72" s="133">
        <f>IF('3c PC'!S$42="-","-",'3c PC'!S$42)</f>
        <v>25.256715910577427</v>
      </c>
      <c r="T72" s="133" t="str">
        <f>IF('3c PC'!T$42="-","-",'3c PC'!T$42)</f>
        <v>-</v>
      </c>
      <c r="U72" s="133" t="str">
        <f>IF('3c PC'!U$42="-","-",'3c PC'!U$42)</f>
        <v>-</v>
      </c>
      <c r="V72" s="133" t="str">
        <f>IF('3c PC'!V$42="-","-",'3c PC'!V$42)</f>
        <v>-</v>
      </c>
      <c r="W72" s="133" t="str">
        <f>IF('3c PC'!W$42="-","-",'3c PC'!W$42)</f>
        <v>-</v>
      </c>
      <c r="X72" s="133" t="str">
        <f>IF('3c PC'!X$42="-","-",'3c PC'!X$42)</f>
        <v>-</v>
      </c>
      <c r="Y72" s="133" t="str">
        <f>IF('3c PC'!Y$42="-","-",'3c PC'!Y$42)</f>
        <v>-</v>
      </c>
      <c r="Z72" s="133" t="str">
        <f>IF('3c PC'!Z$42="-","-",'3c PC'!Z$42)</f>
        <v>-</v>
      </c>
      <c r="AA72" s="29"/>
    </row>
    <row r="73" spans="1:27" s="30" customFormat="1" ht="11.25" x14ac:dyDescent="0.15">
      <c r="A73" s="267">
        <v>4</v>
      </c>
      <c r="B73" s="136" t="s">
        <v>352</v>
      </c>
      <c r="C73" s="136" t="s">
        <v>343</v>
      </c>
      <c r="D73" s="134" t="s">
        <v>321</v>
      </c>
      <c r="E73" s="135"/>
      <c r="F73" s="31"/>
      <c r="G73" s="133">
        <f>IF('3e NC-Gas'!F49="-","-",'3e NC-Gas'!F49)</f>
        <v>123.21530141639572</v>
      </c>
      <c r="H73" s="133">
        <f>IF('3e NC-Gas'!G49="-","-",'3e NC-Gas'!G49)</f>
        <v>123.09530141639571</v>
      </c>
      <c r="I73" s="133">
        <f>IF('3e NC-Gas'!H49="-","-",'3e NC-Gas'!H49)</f>
        <v>118.32634141586192</v>
      </c>
      <c r="J73" s="133">
        <f>IF('3e NC-Gas'!I49="-","-",'3e NC-Gas'!I49)</f>
        <v>117.97834141586192</v>
      </c>
      <c r="K73" s="133">
        <f>IF('3e NC-Gas'!J49="-","-",'3e NC-Gas'!J49)</f>
        <v>115.52791571060008</v>
      </c>
      <c r="L73" s="133">
        <f>IF('3e NC-Gas'!K49="-","-",'3e NC-Gas'!K49)</f>
        <v>115.55191571060008</v>
      </c>
      <c r="M73" s="133">
        <f>IF('3e NC-Gas'!L49="-","-",'3e NC-Gas'!L49)</f>
        <v>114.00248669728555</v>
      </c>
      <c r="N73" s="133">
        <f>IF('3e NC-Gas'!M49="-","-",'3e NC-Gas'!M49)</f>
        <v>114.07448669728555</v>
      </c>
      <c r="O73" s="31"/>
      <c r="P73" s="133">
        <f>IF('3e NC-Gas'!O49="-","-",'3e NC-Gas'!O49)</f>
        <v>114.07448669728555</v>
      </c>
      <c r="Q73" s="133">
        <f>IF('3e NC-Gas'!P49="-","-",'3e NC-Gas'!P49)</f>
        <v>122.66333492872354</v>
      </c>
      <c r="R73" s="133">
        <f>IF('3e NC-Gas'!Q49="-","-",'3e NC-Gas'!Q49)</f>
        <v>122.21933492872355</v>
      </c>
      <c r="S73" s="133">
        <f>IF('3e NC-Gas'!R49="-","-",'3e NC-Gas'!R49)</f>
        <v>122.61854888546891</v>
      </c>
      <c r="T73" s="133" t="str">
        <f>IF('3e NC-Gas'!S49="-","-",'3e NC-Gas'!S49)</f>
        <v>-</v>
      </c>
      <c r="U73" s="133" t="str">
        <f>IF('3e NC-Gas'!T49="-","-",'3e NC-Gas'!T49)</f>
        <v>-</v>
      </c>
      <c r="V73" s="133" t="str">
        <f>IF('3e NC-Gas'!U49="-","-",'3e NC-Gas'!U49)</f>
        <v>-</v>
      </c>
      <c r="W73" s="133" t="str">
        <f>IF('3e NC-Gas'!V49="-","-",'3e NC-Gas'!V49)</f>
        <v>-</v>
      </c>
      <c r="X73" s="133" t="str">
        <f>IF('3e NC-Gas'!W49="-","-",'3e NC-Gas'!W49)</f>
        <v>-</v>
      </c>
      <c r="Y73" s="133" t="str">
        <f>IF('3e NC-Gas'!X49="-","-",'3e NC-Gas'!X49)</f>
        <v>-</v>
      </c>
      <c r="Z73" s="133" t="str">
        <f>IF('3e NC-Gas'!Y49="-","-",'3e NC-Gas'!Y49)</f>
        <v>-</v>
      </c>
      <c r="AA73" s="29"/>
    </row>
    <row r="74" spans="1:27" s="30" customFormat="1" ht="11.25" x14ac:dyDescent="0.15">
      <c r="A74" s="267">
        <v>5</v>
      </c>
      <c r="B74" s="136" t="s">
        <v>349</v>
      </c>
      <c r="C74" s="136" t="s">
        <v>344</v>
      </c>
      <c r="D74" s="139" t="s">
        <v>321</v>
      </c>
      <c r="E74" s="135"/>
      <c r="F74" s="31"/>
      <c r="G74" s="133">
        <f>IF('3f CPIH'!C$16="-","-",'3g OC '!$E$12*('3f CPIH'!C$16/'3f CPIH'!$G$16))</f>
        <v>87.194616340508801</v>
      </c>
      <c r="H74" s="133">
        <f>IF('3f CPIH'!D$16="-","-",'3g OC '!$E$12*('3f CPIH'!D$16/'3f CPIH'!$G$16))</f>
        <v>87.369180136986301</v>
      </c>
      <c r="I74" s="133">
        <f>IF('3f CPIH'!E$16="-","-",'3g OC '!$E$12*('3f CPIH'!E$16/'3f CPIH'!$G$16))</f>
        <v>87.631025831702544</v>
      </c>
      <c r="J74" s="133">
        <f>IF('3f CPIH'!F$16="-","-",'3g OC '!$E$12*('3f CPIH'!F$16/'3f CPIH'!$G$16))</f>
        <v>88.15471722113503</v>
      </c>
      <c r="K74" s="133">
        <f>IF('3f CPIH'!G$16="-","-",'3g OC '!$E$12*('3f CPIH'!G$16/'3f CPIH'!$G$16))</f>
        <v>89.202100000000002</v>
      </c>
      <c r="L74" s="133">
        <f>IF('3f CPIH'!H$16="-","-",'3g OC '!$E$12*('3f CPIH'!H$16/'3f CPIH'!$G$16))</f>
        <v>90.33676467710373</v>
      </c>
      <c r="M74" s="133">
        <f>IF('3f CPIH'!I$16="-","-",'3g OC '!$E$12*('3f CPIH'!I$16/'3f CPIH'!$G$16))</f>
        <v>91.645993150684916</v>
      </c>
      <c r="N74" s="133">
        <f>IF('3f CPIH'!J$16="-","-",'3g OC '!$E$12*('3f CPIH'!J$16/'3f CPIH'!$G$16))</f>
        <v>92.431530234833673</v>
      </c>
      <c r="O74" s="31"/>
      <c r="P74" s="133">
        <f>IF('3f CPIH'!L$16="-","-",'3g OC '!$E$12*('3f CPIH'!L$16/'3f CPIH'!$G$16))</f>
        <v>92.431530234833673</v>
      </c>
      <c r="Q74" s="133">
        <f>IF('3f CPIH'!M$16="-","-",'3g OC '!$E$12*('3f CPIH'!M$16/'3f CPIH'!$G$16))</f>
        <v>93.47891301369863</v>
      </c>
      <c r="R74" s="133">
        <f>IF('3f CPIH'!N$16="-","-",'3g OC '!$E$12*('3f CPIH'!N$16/'3f CPIH'!$G$16))</f>
        <v>94.177168199608616</v>
      </c>
      <c r="S74" s="133">
        <f>IF('3f CPIH'!O$16="-","-",'3g OC '!$E$12*('3f CPIH'!O$16/'3f CPIH'!$G$16))</f>
        <v>94.700859589041102</v>
      </c>
      <c r="T74" s="133" t="str">
        <f>IF('3f CPIH'!P$16="-","-",'3g OC '!$E$12*('3f CPIH'!P$16/'3f CPIH'!$G$16))</f>
        <v>-</v>
      </c>
      <c r="U74" s="133" t="str">
        <f>IF('3f CPIH'!Q$16="-","-",'3g OC '!$E$12*('3f CPIH'!Q$16/'3f CPIH'!$G$16))</f>
        <v>-</v>
      </c>
      <c r="V74" s="133" t="str">
        <f>IF('3f CPIH'!R$16="-","-",'3g OC '!$E$12*('3f CPIH'!R$16/'3f CPIH'!$G$16))</f>
        <v>-</v>
      </c>
      <c r="W74" s="133" t="str">
        <f>IF('3f CPIH'!S$16="-","-",'3g OC '!$E$12*('3f CPIH'!S$16/'3f CPIH'!$G$16))</f>
        <v>-</v>
      </c>
      <c r="X74" s="133" t="str">
        <f>IF('3f CPIH'!T$16="-","-",'3g OC '!$E$12*('3f CPIH'!T$16/'3f CPIH'!$G$16))</f>
        <v>-</v>
      </c>
      <c r="Y74" s="133" t="str">
        <f>IF('3f CPIH'!U$16="-","-",'3g OC '!$E$12*('3f CPIH'!U$16/'3f CPIH'!$G$16))</f>
        <v>-</v>
      </c>
      <c r="Z74" s="133" t="str">
        <f>IF('3f CPIH'!V$16="-","-",'3g OC '!$E$12*('3f CPIH'!V$16/'3f CPIH'!$G$16))</f>
        <v>-</v>
      </c>
      <c r="AA74" s="29"/>
    </row>
    <row r="75" spans="1:27" s="30" customFormat="1" ht="11.25" x14ac:dyDescent="0.15">
      <c r="A75" s="267">
        <v>6</v>
      </c>
      <c r="B75" s="136" t="s">
        <v>349</v>
      </c>
      <c r="C75" s="136" t="s">
        <v>43</v>
      </c>
      <c r="D75" s="139" t="s">
        <v>321</v>
      </c>
      <c r="E75" s="135"/>
      <c r="F75" s="31"/>
      <c r="G75" s="133" t="s">
        <v>333</v>
      </c>
      <c r="H75" s="133" t="s">
        <v>333</v>
      </c>
      <c r="I75" s="133" t="s">
        <v>333</v>
      </c>
      <c r="J75" s="133" t="s">
        <v>333</v>
      </c>
      <c r="K75" s="133">
        <f>IF('3h SMNCC'!F$37="-","-",'3h SMNCC'!F$37)</f>
        <v>0</v>
      </c>
      <c r="L75" s="133">
        <f>IF('3h SMNCC'!G$37="-","-",'3h SMNCC'!G$37)</f>
        <v>-0.14839795210242812</v>
      </c>
      <c r="M75" s="133">
        <f>IF('3h SMNCC'!H$37="-","-",'3h SMNCC'!H$37)</f>
        <v>1.8996756847995959</v>
      </c>
      <c r="N75" s="133">
        <f>IF('3h SMNCC'!I$37="-","-",'3h SMNCC'!I$37)</f>
        <v>12.665313810179313</v>
      </c>
      <c r="O75" s="31"/>
      <c r="P75" s="133">
        <f>IF('3h SMNCC'!K$37="-","-",'3h SMNCC'!K$37)</f>
        <v>12.665313810179313</v>
      </c>
      <c r="Q75" s="133">
        <f>IF('3h SMNCC'!L$37="-","-",'3h SMNCC'!L$37)</f>
        <v>14.640709693750988</v>
      </c>
      <c r="R75" s="133">
        <f>IF('3h SMNCC'!M$37="-","-",'3h SMNCC'!M$37)</f>
        <v>14.927787132222536</v>
      </c>
      <c r="S75" s="133">
        <f>IF('3h SMNCC'!N$37="-","-",'3h SMNCC'!N$37)</f>
        <v>17.170757060355506</v>
      </c>
      <c r="T75" s="133" t="str">
        <f>IF('3h SMNCC'!O$37="-","-",'3h SMNCC'!O$37)</f>
        <v>-</v>
      </c>
      <c r="U75" s="133" t="str">
        <f>IF('3h SMNCC'!P$37="-","-",'3h SMNCC'!P$37)</f>
        <v>-</v>
      </c>
      <c r="V75" s="133" t="str">
        <f>IF('3h SMNCC'!Q$37="-","-",'3h SMNCC'!Q$37)</f>
        <v>-</v>
      </c>
      <c r="W75" s="133" t="str">
        <f>IF('3h SMNCC'!R$37="-","-",'3h SMNCC'!R$37)</f>
        <v>-</v>
      </c>
      <c r="X75" s="133" t="str">
        <f>IF('3h SMNCC'!S$37="-","-",'3h SMNCC'!S$37)</f>
        <v>-</v>
      </c>
      <c r="Y75" s="133" t="str">
        <f>IF('3h SMNCC'!T$37="-","-",'3h SMNCC'!T$37)</f>
        <v>-</v>
      </c>
      <c r="Z75" s="133" t="str">
        <f>IF('3h SMNCC'!U$37="-","-",'3h SMNCC'!U$37)</f>
        <v>-</v>
      </c>
      <c r="AA75" s="29"/>
    </row>
    <row r="76" spans="1:27" s="30" customFormat="1" ht="11.25" x14ac:dyDescent="0.15">
      <c r="A76" s="267">
        <v>7</v>
      </c>
      <c r="B76" s="136" t="s">
        <v>349</v>
      </c>
      <c r="C76" s="136" t="s">
        <v>394</v>
      </c>
      <c r="D76" s="139" t="s">
        <v>321</v>
      </c>
      <c r="E76" s="135"/>
      <c r="F76" s="31"/>
      <c r="G76" s="133">
        <f>IF('3f CPIH'!C$16="-","-",'3i PAAC PAP'!$G$16*('3f CPIH'!C$16/'3f CPIH'!$G$16))</f>
        <v>13.137827495107633</v>
      </c>
      <c r="H76" s="133">
        <f>IF('3f CPIH'!D$16="-","-",'3i PAAC PAP'!$G$16*('3f CPIH'!D$16/'3f CPIH'!$G$16))</f>
        <v>13.164129452054794</v>
      </c>
      <c r="I76" s="133">
        <f>IF('3f CPIH'!E$16="-","-",'3i PAAC PAP'!$G$16*('3f CPIH'!E$16/'3f CPIH'!$G$16))</f>
        <v>13.203582387475539</v>
      </c>
      <c r="J76" s="133">
        <f>IF('3f CPIH'!F$16="-","-",'3i PAAC PAP'!$G$16*('3f CPIH'!F$16/'3f CPIH'!$G$16))</f>
        <v>13.282488258317025</v>
      </c>
      <c r="K76" s="133">
        <f>IF('3f CPIH'!G$16="-","-",'3i PAAC PAP'!$G$16*('3f CPIH'!G$16/'3f CPIH'!$G$16))</f>
        <v>13.440300000000001</v>
      </c>
      <c r="L76" s="133">
        <f>IF('3f CPIH'!H$16="-","-",'3i PAAC PAP'!$G$16*('3f CPIH'!H$16/'3f CPIH'!$G$16))</f>
        <v>13.611262720156557</v>
      </c>
      <c r="M76" s="133">
        <f>IF('3f CPIH'!I$16="-","-",'3i PAAC PAP'!$G$16*('3f CPIH'!I$16/'3f CPIH'!$G$16))</f>
        <v>13.808527397260272</v>
      </c>
      <c r="N76" s="133">
        <f>IF('3f CPIH'!J$16="-","-",'3i PAAC PAP'!$G$16*('3f CPIH'!J$16/'3f CPIH'!$G$16))</f>
        <v>13.926886203522507</v>
      </c>
      <c r="O76" s="31"/>
      <c r="P76" s="133">
        <f>IF('3f CPIH'!L$16="-","-",'3i PAAC PAP'!$G$16*('3f CPIH'!L$16/'3f CPIH'!$G$16))</f>
        <v>13.926886203522507</v>
      </c>
      <c r="Q76" s="133">
        <f>IF('3f CPIH'!M$16="-","-",'3i PAAC PAP'!$G$16*('3f CPIH'!M$16/'3f CPIH'!$G$16))</f>
        <v>14.08469794520548</v>
      </c>
      <c r="R76" s="133">
        <f>IF('3f CPIH'!N$16="-","-",'3i PAAC PAP'!$G$16*('3f CPIH'!N$16/'3f CPIH'!$G$16))</f>
        <v>14.189905772994129</v>
      </c>
      <c r="S76" s="133">
        <f>IF('3f CPIH'!O$16="-","-",'3i PAAC PAP'!$G$16*('3f CPIH'!O$16/'3f CPIH'!$G$16))</f>
        <v>14.268811643835617</v>
      </c>
      <c r="T76" s="133" t="str">
        <f>IF('3f CPIH'!P$16="-","-",'3i PAAC PAP'!$G$16*('3f CPIH'!P$16/'3f CPIH'!$G$16))</f>
        <v>-</v>
      </c>
      <c r="U76" s="133" t="str">
        <f>IF('3f CPIH'!Q$16="-","-",'3i PAAC PAP'!$G$16*('3f CPIH'!Q$16/'3f CPIH'!$G$16))</f>
        <v>-</v>
      </c>
      <c r="V76" s="133" t="str">
        <f>IF('3f CPIH'!R$16="-","-",'3i PAAC PAP'!$G$16*('3f CPIH'!R$16/'3f CPIH'!$G$16))</f>
        <v>-</v>
      </c>
      <c r="W76" s="133" t="str">
        <f>IF('3f CPIH'!S$16="-","-",'3i PAAC PAP'!$G$16*('3f CPIH'!S$16/'3f CPIH'!$G$16))</f>
        <v>-</v>
      </c>
      <c r="X76" s="133" t="str">
        <f>IF('3f CPIH'!T$16="-","-",'3i PAAC PAP'!$G$16*('3f CPIH'!T$16/'3f CPIH'!$G$16))</f>
        <v>-</v>
      </c>
      <c r="Y76" s="133" t="str">
        <f>IF('3f CPIH'!U$16="-","-",'3i PAAC PAP'!$G$16*('3f CPIH'!U$16/'3f CPIH'!$G$16))</f>
        <v>-</v>
      </c>
      <c r="Z76" s="133" t="str">
        <f>IF('3f CPIH'!V$16="-","-",'3i PAAC PAP'!$G$16*('3f CPIH'!V$16/'3f CPIH'!$G$16))</f>
        <v>-</v>
      </c>
      <c r="AA76" s="29"/>
    </row>
    <row r="77" spans="1:27" s="30" customFormat="1" ht="11.25" x14ac:dyDescent="0.15">
      <c r="A77" s="267">
        <v>8</v>
      </c>
      <c r="B77" s="136" t="s">
        <v>349</v>
      </c>
      <c r="C77" s="136" t="s">
        <v>412</v>
      </c>
      <c r="D77" s="139" t="s">
        <v>321</v>
      </c>
      <c r="E77" s="135"/>
      <c r="F77" s="31"/>
      <c r="G77" s="133">
        <f>IF(G70="-","-",SUM(G70:G75)*'3i PAAC PAP'!$G$28)</f>
        <v>27.928069851190216</v>
      </c>
      <c r="H77" s="133">
        <f>IF(H70="-","-",SUM(H70:H75)*'3i PAAC PAP'!$G$28)</f>
        <v>25.654593624610634</v>
      </c>
      <c r="I77" s="133">
        <f>IF(I70="-","-",SUM(I70:I75)*'3i PAAC PAP'!$G$28)</f>
        <v>23.203394595935858</v>
      </c>
      <c r="J77" s="133">
        <f>IF(J70="-","-",SUM(J70:J75)*'3i PAAC PAP'!$G$28)</f>
        <v>22.372159705975008</v>
      </c>
      <c r="K77" s="133">
        <f>IF(K70="-","-",SUM(K70:K75)*'3i PAAC PAP'!$G$28)</f>
        <v>24.424570008999517</v>
      </c>
      <c r="L77" s="133">
        <f>IF(L70="-","-",SUM(L70:L75)*'3i PAAC PAP'!$G$28)</f>
        <v>24.385512328218564</v>
      </c>
      <c r="M77" s="133">
        <f>IF(M70="-","-",SUM(M70:M75)*'3i PAAC PAP'!$G$28)</f>
        <v>25.551416065905784</v>
      </c>
      <c r="N77" s="133">
        <f>IF(N70="-","-",SUM(N70:N75)*'3i PAAC PAP'!$G$28)</f>
        <v>27.806870187452898</v>
      </c>
      <c r="O77" s="31"/>
      <c r="P77" s="133">
        <f>IF(P70="-","-",SUM(P70:P75)*'3i PAAC PAP'!$G$28)</f>
        <v>27.806870187452898</v>
      </c>
      <c r="Q77" s="133">
        <f>IF(Q70="-","-",SUM(Q70:Q75)*'3i PAAC PAP'!$G$28)</f>
        <v>30.688020218798833</v>
      </c>
      <c r="R77" s="133">
        <f>IF(R70="-","-",SUM(R70:R75)*'3i PAAC PAP'!$G$28)</f>
        <v>27.83813457733612</v>
      </c>
      <c r="S77" s="133">
        <f>IF(S70="-","-",SUM(S70:S75)*'3i PAAC PAP'!$G$28)</f>
        <v>26.810839769906156</v>
      </c>
      <c r="T77" s="133" t="str">
        <f>IF(T70="-","-",SUM(T70:T75)*'3i PAAC PAP'!$G$28)</f>
        <v>-</v>
      </c>
      <c r="U77" s="133" t="str">
        <f>IF(U70="-","-",SUM(U70:U75)*'3i PAAC PAP'!$G$28)</f>
        <v>-</v>
      </c>
      <c r="V77" s="133" t="str">
        <f>IF(V70="-","-",SUM(V70:V75)*'3i PAAC PAP'!$G$28)</f>
        <v>-</v>
      </c>
      <c r="W77" s="133" t="str">
        <f>IF(W70="-","-",SUM(W70:W75)*'3i PAAC PAP'!$G$28)</f>
        <v>-</v>
      </c>
      <c r="X77" s="133" t="str">
        <f>IF(X70="-","-",SUM(X70:X75)*'3i PAAC PAP'!$G$28)</f>
        <v>-</v>
      </c>
      <c r="Y77" s="133" t="str">
        <f>IF(Y70="-","-",SUM(Y70:Y75)*'3i PAAC PAP'!$G$28)</f>
        <v>-</v>
      </c>
      <c r="Z77" s="133" t="str">
        <f>IF(Z70="-","-",SUM(Z70:Z75)*'3i PAAC PAP'!$G$28)</f>
        <v>-</v>
      </c>
      <c r="AA77" s="29"/>
    </row>
    <row r="78" spans="1:27" s="30" customFormat="1" ht="11.25" x14ac:dyDescent="0.15">
      <c r="A78" s="267">
        <v>9</v>
      </c>
      <c r="B78" s="136" t="s">
        <v>393</v>
      </c>
      <c r="C78" s="136" t="s">
        <v>536</v>
      </c>
      <c r="D78" s="139" t="s">
        <v>321</v>
      </c>
      <c r="E78" s="135"/>
      <c r="F78" s="31"/>
      <c r="G78" s="133">
        <f>IF(G72="-","-",SUM(G70:G77)*'3j EBIT'!$E$11)</f>
        <v>10.198257893618973</v>
      </c>
      <c r="H78" s="133">
        <f>IF(H72="-","-",SUM(H70:H77)*'3j EBIT'!$E$11)</f>
        <v>9.3892948637096314</v>
      </c>
      <c r="I78" s="133">
        <f>IF(I72="-","-",SUM(I70:I77)*'3j EBIT'!$E$11)</f>
        <v>8.5173082416649368</v>
      </c>
      <c r="J78" s="133">
        <f>IF(J72="-","-",SUM(J70:J77)*'3j EBIT'!$E$11)</f>
        <v>8.222874856186829</v>
      </c>
      <c r="K78" s="133">
        <f>IF(K72="-","-",SUM(K70:K77)*'3j EBIT'!$E$11)</f>
        <v>8.9566931579700615</v>
      </c>
      <c r="L78" s="133">
        <f>IF(L72="-","-",SUM(L70:L77)*'3j EBIT'!$E$11)</f>
        <v>8.9460978554623676</v>
      </c>
      <c r="M78" s="133">
        <f>IF(M72="-","-",SUM(M70:M77)*'3j EBIT'!$E$11)</f>
        <v>9.3650391372538078</v>
      </c>
      <c r="N78" s="133">
        <f>IF(N72="-","-",SUM(N70:N77)*'3j EBIT'!$E$11)</f>
        <v>10.170387176532344</v>
      </c>
      <c r="O78" s="31"/>
      <c r="P78" s="133">
        <f>IF(P72="-","-",SUM(P70:P77)*'3j EBIT'!$E$11)</f>
        <v>10.170387176532344</v>
      </c>
      <c r="Q78" s="133">
        <f>IF(Q72="-","-",SUM(Q70:Q77)*'3j EBIT'!$E$11)</f>
        <v>11.199278709042192</v>
      </c>
      <c r="R78" s="133">
        <f>IF(R72="-","-",SUM(R70:R77)*'3j EBIT'!$E$11)</f>
        <v>10.186613042565412</v>
      </c>
      <c r="S78" s="133">
        <f>IF(S72="-","-",SUM(S70:S77)*'3j EBIT'!$E$11)</f>
        <v>9.8223724169049333</v>
      </c>
      <c r="T78" s="133" t="str">
        <f>IF(T72="-","-",SUM(T70:T77)*'3j EBIT'!$E$11)</f>
        <v>-</v>
      </c>
      <c r="U78" s="133" t="str">
        <f>IF(U72="-","-",SUM(U70:U77)*'3j EBIT'!$E$11)</f>
        <v>-</v>
      </c>
      <c r="V78" s="133" t="str">
        <f>IF(V72="-","-",SUM(V70:V77)*'3j EBIT'!$E$11)</f>
        <v>-</v>
      </c>
      <c r="W78" s="133" t="str">
        <f>IF(W72="-","-",SUM(W70:W77)*'3j EBIT'!$E$11)</f>
        <v>-</v>
      </c>
      <c r="X78" s="133" t="str">
        <f>IF(X72="-","-",SUM(X70:X77)*'3j EBIT'!$E$11)</f>
        <v>-</v>
      </c>
      <c r="Y78" s="133" t="str">
        <f>IF(Y72="-","-",SUM(Y70:Y77)*'3j EBIT'!$E$11)</f>
        <v>-</v>
      </c>
      <c r="Z78" s="133" t="str">
        <f>IF(Z72="-","-",SUM(Z70:Z77)*'3j EBIT'!$E$11)</f>
        <v>-</v>
      </c>
      <c r="AA78" s="29"/>
    </row>
    <row r="79" spans="1:27" s="30" customFormat="1" ht="11.25" x14ac:dyDescent="0.15">
      <c r="A79" s="267">
        <v>10</v>
      </c>
      <c r="B79" s="136" t="s">
        <v>292</v>
      </c>
      <c r="C79" s="186" t="s">
        <v>537</v>
      </c>
      <c r="D79" s="139" t="s">
        <v>321</v>
      </c>
      <c r="E79" s="135"/>
      <c r="F79" s="31"/>
      <c r="G79" s="133">
        <f>IF(G74="-","-",SUM(G70:G72,G74:G78)*'3k HAP'!$E$13)</f>
        <v>6.0545643586204578</v>
      </c>
      <c r="H79" s="133">
        <f>IF(H74="-","-",SUM(H70:H72,H74:H78)*'3k HAP'!$E$13)</f>
        <v>5.4329516560574085</v>
      </c>
      <c r="I79" s="133">
        <f>IF(I74="-","-",SUM(I70:I72,I74:I78)*'3k HAP'!$E$13)</f>
        <v>4.8308397436348889</v>
      </c>
      <c r="J79" s="133">
        <f>IF(J74="-","-",SUM(J70:J72,J74:J78)*'3k HAP'!$E$13)</f>
        <v>4.6090507370981095</v>
      </c>
      <c r="K79" s="133">
        <f>IF(K74="-","-",SUM(K70:K72,K74:K78)*'3k HAP'!$E$13)</f>
        <v>5.2103921208299742</v>
      </c>
      <c r="L79" s="133">
        <f>IF(L74="-","-",SUM(L70:L72,L74:L78)*'3k HAP'!$E$13)</f>
        <v>5.2018762231489202</v>
      </c>
      <c r="M79" s="133">
        <f>IF(M74="-","-",SUM(M70:M72,M74:M78)*'3k HAP'!$E$13)</f>
        <v>5.54738861192026</v>
      </c>
      <c r="N79" s="133">
        <f>IF(N74="-","-",SUM(N70:N72,N74:N78)*'3k HAP'!$E$13)</f>
        <v>6.1669184479588894</v>
      </c>
      <c r="O79" s="31"/>
      <c r="P79" s="133">
        <f>IF(P74="-","-",SUM(P70:P72,P74:P78)*'3k HAP'!$E$13)</f>
        <v>6.1669184479588894</v>
      </c>
      <c r="Q79" s="133">
        <f>IF(Q74="-","-",SUM(Q70:Q72,Q74:Q78)*'3k HAP'!$E$13)</f>
        <v>6.8340109475947273</v>
      </c>
      <c r="R79" s="133">
        <f>IF(R74="-","-",SUM(R70:R72,R74:R78)*'3k HAP'!$E$13)</f>
        <v>6.0601730306057835</v>
      </c>
      <c r="S79" s="133">
        <f>IF(S74="-","-",SUM(S70:S72,S74:S78)*'3k HAP'!$E$13)</f>
        <v>5.773652097088787</v>
      </c>
      <c r="T79" s="133" t="str">
        <f>IF(T74="-","-",SUM(T70:T72,T74:T78)*'3k HAP'!$E$13)</f>
        <v>-</v>
      </c>
      <c r="U79" s="133" t="str">
        <f>IF(U74="-","-",SUM(U70:U72,U74:U78)*'3k HAP'!$E$13)</f>
        <v>-</v>
      </c>
      <c r="V79" s="133" t="str">
        <f>IF(V74="-","-",SUM(V70:V72,V74:V78)*'3k HAP'!$E$13)</f>
        <v>-</v>
      </c>
      <c r="W79" s="133" t="str">
        <f>IF(W74="-","-",SUM(W70:W72,W74:W78)*'3k HAP'!$E$13)</f>
        <v>-</v>
      </c>
      <c r="X79" s="133" t="str">
        <f>IF(X74="-","-",SUM(X70:X72,X74:X78)*'3k HAP'!$E$13)</f>
        <v>-</v>
      </c>
      <c r="Y79" s="133" t="str">
        <f>IF(Y74="-","-",SUM(Y70:Y72,Y74:Y78)*'3k HAP'!$E$13)</f>
        <v>-</v>
      </c>
      <c r="Z79" s="133" t="str">
        <f>IF(Z74="-","-",SUM(Z70:Z72,Z74:Z78)*'3k HAP'!$E$13)</f>
        <v>-</v>
      </c>
      <c r="AA79" s="29"/>
    </row>
    <row r="80" spans="1:27" s="30" customFormat="1" ht="11.25" x14ac:dyDescent="0.15">
      <c r="A80" s="267">
        <v>11</v>
      </c>
      <c r="B80" s="136" t="s">
        <v>44</v>
      </c>
      <c r="C80" s="136" t="str">
        <f>B80&amp;"_"&amp;D80</f>
        <v>Total_Northern</v>
      </c>
      <c r="D80" s="139" t="s">
        <v>321</v>
      </c>
      <c r="E80" s="135"/>
      <c r="F80" s="31"/>
      <c r="G80" s="133">
        <f>IF(G70="-","-",SUM(G70:G79))</f>
        <v>542.80475810617247</v>
      </c>
      <c r="H80" s="133">
        <f t="shared" ref="H80:P80" si="55">IF(H70="-","-",SUM(H70:H79))</f>
        <v>499.60616141596853</v>
      </c>
      <c r="I80" s="133">
        <f t="shared" si="55"/>
        <v>453.11003572099463</v>
      </c>
      <c r="J80" s="133">
        <f t="shared" si="55"/>
        <v>437.39175914279076</v>
      </c>
      <c r="K80" s="133">
        <f t="shared" si="55"/>
        <v>476.61510045693205</v>
      </c>
      <c r="L80" s="133">
        <f t="shared" si="55"/>
        <v>476.04893728918375</v>
      </c>
      <c r="M80" s="133">
        <f t="shared" si="55"/>
        <v>498.44398171725584</v>
      </c>
      <c r="N80" s="133">
        <f t="shared" si="55"/>
        <v>541.45023295474448</v>
      </c>
      <c r="O80" s="31"/>
      <c r="P80" s="133">
        <f t="shared" si="55"/>
        <v>541.45023295474448</v>
      </c>
      <c r="Q80" s="133">
        <f t="shared" ref="Q80" si="56">IF(Q70="-","-",SUM(Q70:Q79))</f>
        <v>596.26948900825778</v>
      </c>
      <c r="R80" s="133">
        <f t="shared" ref="R80" si="57">IF(R70="-","-",SUM(R70:R79))</f>
        <v>542.19748013375636</v>
      </c>
      <c r="S80" s="133">
        <f t="shared" ref="S80" si="58">IF(S70="-","-",SUM(S70:S79))</f>
        <v>522.74040787339754</v>
      </c>
      <c r="T80" s="133" t="str">
        <f t="shared" ref="T80" si="59">IF(T70="-","-",SUM(T70:T79))</f>
        <v>-</v>
      </c>
      <c r="U80" s="133" t="str">
        <f t="shared" ref="U80" si="60">IF(U70="-","-",SUM(U70:U79))</f>
        <v>-</v>
      </c>
      <c r="V80" s="133" t="str">
        <f t="shared" ref="V80" si="61">IF(V70="-","-",SUM(V70:V79))</f>
        <v>-</v>
      </c>
      <c r="W80" s="133" t="str">
        <f t="shared" ref="W80" si="62">IF(W70="-","-",SUM(W70:W79))</f>
        <v>-</v>
      </c>
      <c r="X80" s="133" t="str">
        <f t="shared" ref="X80" si="63">IF(X70="-","-",SUM(X70:X79))</f>
        <v>-</v>
      </c>
      <c r="Y80" s="133" t="str">
        <f t="shared" ref="Y80" si="64">IF(Y70="-","-",SUM(Y70:Y79))</f>
        <v>-</v>
      </c>
      <c r="Z80" s="133" t="str">
        <f t="shared" ref="Z80" si="65">IF(Z70="-","-",SUM(Z70:Z79))</f>
        <v>-</v>
      </c>
      <c r="AA80" s="29"/>
    </row>
    <row r="81" spans="1:27" s="30" customFormat="1" ht="11.25" x14ac:dyDescent="0.15">
      <c r="A81" s="267">
        <v>1</v>
      </c>
      <c r="B81" s="140" t="s">
        <v>350</v>
      </c>
      <c r="C81" s="140" t="s">
        <v>341</v>
      </c>
      <c r="D81" s="138" t="s">
        <v>322</v>
      </c>
      <c r="E81" s="132"/>
      <c r="F81" s="31"/>
      <c r="G81" s="41">
        <f>IF('3a DF'!H$41="-","-",'3a DF'!H$41)</f>
        <v>253.14985164432846</v>
      </c>
      <c r="H81" s="41">
        <f>IF('3a DF'!I$41="-","-",'3a DF'!I$41)</f>
        <v>213.57444115975193</v>
      </c>
      <c r="I81" s="41">
        <f>IF('3a DF'!J$41="-","-",'3a DF'!J$41)</f>
        <v>174.74989531236287</v>
      </c>
      <c r="J81" s="41">
        <f>IF('3a DF'!K$41="-","-",'3a DF'!K$41)</f>
        <v>160.26701947738721</v>
      </c>
      <c r="K81" s="41">
        <f>IF('3a DF'!L$41="-","-",'3a DF'!L$41)</f>
        <v>200.74683223176862</v>
      </c>
      <c r="L81" s="41">
        <f>IF('3a DF'!M$41="-","-",'3a DF'!M$41)</f>
        <v>199.05760849983216</v>
      </c>
      <c r="M81" s="41">
        <f>IF('3a DF'!N$41="-","-",'3a DF'!N$41)</f>
        <v>215.77106184657606</v>
      </c>
      <c r="N81" s="41">
        <f>IF('3a DF'!O$41="-","-",'3a DF'!O$41)</f>
        <v>243.35846990910571</v>
      </c>
      <c r="O81" s="31"/>
      <c r="P81" s="41">
        <f>IF('3a DF'!Q$41="-","-",'3a DF'!Q$41)</f>
        <v>243.35846990910571</v>
      </c>
      <c r="Q81" s="41">
        <f>IF('3a DF'!R$41="-","-",'3a DF'!R$41)</f>
        <v>281.17733015023742</v>
      </c>
      <c r="R81" s="41">
        <f>IF('3a DF'!S$41="-","-",'3a DF'!S$41)</f>
        <v>230.77888190073497</v>
      </c>
      <c r="S81" s="41">
        <f>IF('3a DF'!T$41="-","-",'3a DF'!T$41)</f>
        <v>206.31785050021912</v>
      </c>
      <c r="T81" s="41" t="str">
        <f>IF('3a DF'!U$41="-","-",'3a DF'!U$41)</f>
        <v>-</v>
      </c>
      <c r="U81" s="41" t="str">
        <f>IF('3a DF'!V$41="-","-",'3a DF'!V$41)</f>
        <v>-</v>
      </c>
      <c r="V81" s="41" t="str">
        <f>IF('3a DF'!W$41="-","-",'3a DF'!W$41)</f>
        <v>-</v>
      </c>
      <c r="W81" s="41" t="str">
        <f>IF('3a DF'!X$41="-","-",'3a DF'!X$41)</f>
        <v>-</v>
      </c>
      <c r="X81" s="41" t="str">
        <f>IF('3a DF'!Y$41="-","-",'3a DF'!Y$41)</f>
        <v>-</v>
      </c>
      <c r="Y81" s="41" t="str">
        <f>IF('3a DF'!Z$41="-","-",'3a DF'!Z$41)</f>
        <v>-</v>
      </c>
      <c r="Z81" s="41" t="str">
        <f>IF('3a DF'!AA$41="-","-",'3a DF'!AA$41)</f>
        <v>-</v>
      </c>
      <c r="AA81" s="29"/>
    </row>
    <row r="82" spans="1:27" s="30" customFormat="1" ht="11.25" x14ac:dyDescent="0.15">
      <c r="A82" s="267">
        <v>2</v>
      </c>
      <c r="B82" s="140" t="s">
        <v>350</v>
      </c>
      <c r="C82" s="140" t="s">
        <v>300</v>
      </c>
      <c r="D82" s="131" t="s">
        <v>322</v>
      </c>
      <c r="E82" s="132"/>
      <c r="F82" s="31"/>
      <c r="G82" s="41" t="s">
        <v>333</v>
      </c>
      <c r="H82" s="41" t="s">
        <v>333</v>
      </c>
      <c r="I82" s="41" t="s">
        <v>333</v>
      </c>
      <c r="J82" s="41" t="s">
        <v>333</v>
      </c>
      <c r="K82" s="41" t="s">
        <v>333</v>
      </c>
      <c r="L82" s="41" t="s">
        <v>333</v>
      </c>
      <c r="M82" s="41" t="s">
        <v>333</v>
      </c>
      <c r="N82" s="41" t="s">
        <v>333</v>
      </c>
      <c r="O82" s="31"/>
      <c r="P82" s="41" t="s">
        <v>333</v>
      </c>
      <c r="Q82" s="41" t="s">
        <v>333</v>
      </c>
      <c r="R82" s="41" t="s">
        <v>333</v>
      </c>
      <c r="S82" s="41" t="s">
        <v>333</v>
      </c>
      <c r="T82" s="41" t="s">
        <v>333</v>
      </c>
      <c r="U82" s="41" t="s">
        <v>333</v>
      </c>
      <c r="V82" s="41" t="s">
        <v>333</v>
      </c>
      <c r="W82" s="41" t="s">
        <v>333</v>
      </c>
      <c r="X82" s="41" t="s">
        <v>333</v>
      </c>
      <c r="Y82" s="41" t="s">
        <v>333</v>
      </c>
      <c r="Z82" s="41" t="s">
        <v>333</v>
      </c>
      <c r="AA82" s="29"/>
    </row>
    <row r="83" spans="1:27" s="30" customFormat="1" ht="12.4" customHeight="1" x14ac:dyDescent="0.15">
      <c r="A83" s="267">
        <v>3</v>
      </c>
      <c r="B83" s="140" t="s">
        <v>2</v>
      </c>
      <c r="C83" s="140" t="s">
        <v>342</v>
      </c>
      <c r="D83" s="131" t="s">
        <v>322</v>
      </c>
      <c r="E83" s="132"/>
      <c r="F83" s="31"/>
      <c r="G83" s="41">
        <f>IF('3c PC'!G$42="-","-",'3c PC'!G$42)</f>
        <v>21.926269106402124</v>
      </c>
      <c r="H83" s="41">
        <f>IF('3c PC'!H$42="-","-",'3c PC'!H$42)</f>
        <v>21.926269106402124</v>
      </c>
      <c r="I83" s="41">
        <f>IF('3c PC'!I$42="-","-",'3c PC'!I$42)</f>
        <v>22.64764819235609</v>
      </c>
      <c r="J83" s="41">
        <f>IF('3c PC'!J$42="-","-",'3c PC'!J$42)</f>
        <v>22.505107470829557</v>
      </c>
      <c r="K83" s="41">
        <f>IF('3c PC'!K$42="-","-",'3c PC'!K$42)</f>
        <v>19.106297226763825</v>
      </c>
      <c r="L83" s="41">
        <f>IF('3c PC'!L$42="-","-",'3c PC'!L$42)</f>
        <v>19.106297226763825</v>
      </c>
      <c r="M83" s="41">
        <f>IF('3c PC'!M$42="-","-",'3c PC'!M$42)</f>
        <v>20.852393125569616</v>
      </c>
      <c r="N83" s="41">
        <f>IF('3c PC'!N$42="-","-",'3c PC'!N$42)</f>
        <v>20.849370287873604</v>
      </c>
      <c r="O83" s="31"/>
      <c r="P83" s="41">
        <f>IF('3c PC'!P$42="-","-",'3c PC'!P$42)</f>
        <v>20.849370287873604</v>
      </c>
      <c r="Q83" s="41">
        <f>IF('3c PC'!Q$42="-","-",'3c PC'!Q$42)</f>
        <v>21.503193401206047</v>
      </c>
      <c r="R83" s="41">
        <f>IF('3c PC'!R$42="-","-",'3c PC'!R$42)</f>
        <v>21.819481548965161</v>
      </c>
      <c r="S83" s="41">
        <f>IF('3c PC'!S$42="-","-",'3c PC'!S$42)</f>
        <v>25.256715910577427</v>
      </c>
      <c r="T83" s="41" t="str">
        <f>IF('3c PC'!T$42="-","-",'3c PC'!T$42)</f>
        <v>-</v>
      </c>
      <c r="U83" s="41" t="str">
        <f>IF('3c PC'!U$42="-","-",'3c PC'!U$42)</f>
        <v>-</v>
      </c>
      <c r="V83" s="41" t="str">
        <f>IF('3c PC'!V$42="-","-",'3c PC'!V$42)</f>
        <v>-</v>
      </c>
      <c r="W83" s="41" t="str">
        <f>IF('3c PC'!W$42="-","-",'3c PC'!W$42)</f>
        <v>-</v>
      </c>
      <c r="X83" s="41" t="str">
        <f>IF('3c PC'!X$42="-","-",'3c PC'!X$42)</f>
        <v>-</v>
      </c>
      <c r="Y83" s="41" t="str">
        <f>IF('3c PC'!Y$42="-","-",'3c PC'!Y$42)</f>
        <v>-</v>
      </c>
      <c r="Z83" s="41" t="str">
        <f>IF('3c PC'!Z$42="-","-",'3c PC'!Z$42)</f>
        <v>-</v>
      </c>
      <c r="AA83" s="29"/>
    </row>
    <row r="84" spans="1:27" s="30" customFormat="1" ht="11.25" x14ac:dyDescent="0.15">
      <c r="A84" s="267">
        <v>4</v>
      </c>
      <c r="B84" s="140" t="s">
        <v>352</v>
      </c>
      <c r="C84" s="140" t="s">
        <v>343</v>
      </c>
      <c r="D84" s="131" t="s">
        <v>322</v>
      </c>
      <c r="E84" s="132"/>
      <c r="F84" s="31"/>
      <c r="G84" s="41">
        <f>IF('3e NC-Gas'!F50="-","-",'3e NC-Gas'!F50)</f>
        <v>124.55450199845689</v>
      </c>
      <c r="H84" s="41">
        <f>IF('3e NC-Gas'!G50="-","-",'3e NC-Gas'!G50)</f>
        <v>124.43450200375649</v>
      </c>
      <c r="I84" s="41">
        <f>IF('3e NC-Gas'!H50="-","-",'3e NC-Gas'!H50)</f>
        <v>126.69989052402468</v>
      </c>
      <c r="J84" s="41">
        <f>IF('3e NC-Gas'!I50="-","-",'3e NC-Gas'!I50)</f>
        <v>126.35189053939352</v>
      </c>
      <c r="K84" s="41">
        <f>IF('3e NC-Gas'!J50="-","-",'3e NC-Gas'!J50)</f>
        <v>122.00953552208036</v>
      </c>
      <c r="L84" s="41">
        <f>IF('3e NC-Gas'!K50="-","-",'3e NC-Gas'!K50)</f>
        <v>122.03353552102044</v>
      </c>
      <c r="M84" s="41">
        <f>IF('3e NC-Gas'!L50="-","-",'3e NC-Gas'!L50)</f>
        <v>124.85616486669934</v>
      </c>
      <c r="N84" s="41">
        <f>IF('3e NC-Gas'!M50="-","-",'3e NC-Gas'!M50)</f>
        <v>124.92816486351958</v>
      </c>
      <c r="O84" s="31"/>
      <c r="P84" s="41">
        <f>IF('3e NC-Gas'!O50="-","-",'3e NC-Gas'!O50)</f>
        <v>124.92816486351958</v>
      </c>
      <c r="Q84" s="41">
        <f>IF('3e NC-Gas'!P50="-","-",'3e NC-Gas'!P50)</f>
        <v>130.3743170994253</v>
      </c>
      <c r="R84" s="41">
        <f>IF('3e NC-Gas'!Q50="-","-",'3e NC-Gas'!Q50)</f>
        <v>129.93031711903382</v>
      </c>
      <c r="S84" s="41">
        <f>IF('3e NC-Gas'!R50="-","-",'3e NC-Gas'!R50)</f>
        <v>131.66552691870848</v>
      </c>
      <c r="T84" s="41" t="str">
        <f>IF('3e NC-Gas'!S50="-","-",'3e NC-Gas'!S50)</f>
        <v>-</v>
      </c>
      <c r="U84" s="41" t="str">
        <f>IF('3e NC-Gas'!T50="-","-",'3e NC-Gas'!T50)</f>
        <v>-</v>
      </c>
      <c r="V84" s="41" t="str">
        <f>IF('3e NC-Gas'!U50="-","-",'3e NC-Gas'!U50)</f>
        <v>-</v>
      </c>
      <c r="W84" s="41" t="str">
        <f>IF('3e NC-Gas'!V50="-","-",'3e NC-Gas'!V50)</f>
        <v>-</v>
      </c>
      <c r="X84" s="41" t="str">
        <f>IF('3e NC-Gas'!W50="-","-",'3e NC-Gas'!W50)</f>
        <v>-</v>
      </c>
      <c r="Y84" s="41" t="str">
        <f>IF('3e NC-Gas'!X50="-","-",'3e NC-Gas'!X50)</f>
        <v>-</v>
      </c>
      <c r="Z84" s="41" t="str">
        <f>IF('3e NC-Gas'!Y50="-","-",'3e NC-Gas'!Y50)</f>
        <v>-</v>
      </c>
      <c r="AA84" s="29"/>
    </row>
    <row r="85" spans="1:27" s="30" customFormat="1" ht="11.25" x14ac:dyDescent="0.15">
      <c r="A85" s="267">
        <v>5</v>
      </c>
      <c r="B85" s="140" t="s">
        <v>349</v>
      </c>
      <c r="C85" s="140" t="s">
        <v>344</v>
      </c>
      <c r="D85" s="131" t="s">
        <v>322</v>
      </c>
      <c r="E85" s="132"/>
      <c r="F85" s="31"/>
      <c r="G85" s="41">
        <f>IF('3f CPIH'!C$16="-","-",'3g OC '!$E$12*('3f CPIH'!C$16/'3f CPIH'!$G$16))</f>
        <v>87.194616340508801</v>
      </c>
      <c r="H85" s="41">
        <f>IF('3f CPIH'!D$16="-","-",'3g OC '!$E$12*('3f CPIH'!D$16/'3f CPIH'!$G$16))</f>
        <v>87.369180136986301</v>
      </c>
      <c r="I85" s="41">
        <f>IF('3f CPIH'!E$16="-","-",'3g OC '!$E$12*('3f CPIH'!E$16/'3f CPIH'!$G$16))</f>
        <v>87.631025831702544</v>
      </c>
      <c r="J85" s="41">
        <f>IF('3f CPIH'!F$16="-","-",'3g OC '!$E$12*('3f CPIH'!F$16/'3f CPIH'!$G$16))</f>
        <v>88.15471722113503</v>
      </c>
      <c r="K85" s="41">
        <f>IF('3f CPIH'!G$16="-","-",'3g OC '!$E$12*('3f CPIH'!G$16/'3f CPIH'!$G$16))</f>
        <v>89.202100000000002</v>
      </c>
      <c r="L85" s="41">
        <f>IF('3f CPIH'!H$16="-","-",'3g OC '!$E$12*('3f CPIH'!H$16/'3f CPIH'!$G$16))</f>
        <v>90.33676467710373</v>
      </c>
      <c r="M85" s="41">
        <f>IF('3f CPIH'!I$16="-","-",'3g OC '!$E$12*('3f CPIH'!I$16/'3f CPIH'!$G$16))</f>
        <v>91.645993150684916</v>
      </c>
      <c r="N85" s="41">
        <f>IF('3f CPIH'!J$16="-","-",'3g OC '!$E$12*('3f CPIH'!J$16/'3f CPIH'!$G$16))</f>
        <v>92.431530234833673</v>
      </c>
      <c r="O85" s="31"/>
      <c r="P85" s="41">
        <f>IF('3f CPIH'!L$16="-","-",'3g OC '!$E$12*('3f CPIH'!L$16/'3f CPIH'!$G$16))</f>
        <v>92.431530234833673</v>
      </c>
      <c r="Q85" s="41">
        <f>IF('3f CPIH'!M$16="-","-",'3g OC '!$E$12*('3f CPIH'!M$16/'3f CPIH'!$G$16))</f>
        <v>93.47891301369863</v>
      </c>
      <c r="R85" s="41">
        <f>IF('3f CPIH'!N$16="-","-",'3g OC '!$E$12*('3f CPIH'!N$16/'3f CPIH'!$G$16))</f>
        <v>94.177168199608616</v>
      </c>
      <c r="S85" s="41">
        <f>IF('3f CPIH'!O$16="-","-",'3g OC '!$E$12*('3f CPIH'!O$16/'3f CPIH'!$G$16))</f>
        <v>94.700859589041102</v>
      </c>
      <c r="T85" s="41" t="str">
        <f>IF('3f CPIH'!P$16="-","-",'3g OC '!$E$12*('3f CPIH'!P$16/'3f CPIH'!$G$16))</f>
        <v>-</v>
      </c>
      <c r="U85" s="41" t="str">
        <f>IF('3f CPIH'!Q$16="-","-",'3g OC '!$E$12*('3f CPIH'!Q$16/'3f CPIH'!$G$16))</f>
        <v>-</v>
      </c>
      <c r="V85" s="41" t="str">
        <f>IF('3f CPIH'!R$16="-","-",'3g OC '!$E$12*('3f CPIH'!R$16/'3f CPIH'!$G$16))</f>
        <v>-</v>
      </c>
      <c r="W85" s="41" t="str">
        <f>IF('3f CPIH'!S$16="-","-",'3g OC '!$E$12*('3f CPIH'!S$16/'3f CPIH'!$G$16))</f>
        <v>-</v>
      </c>
      <c r="X85" s="41" t="str">
        <f>IF('3f CPIH'!T$16="-","-",'3g OC '!$E$12*('3f CPIH'!T$16/'3f CPIH'!$G$16))</f>
        <v>-</v>
      </c>
      <c r="Y85" s="41" t="str">
        <f>IF('3f CPIH'!U$16="-","-",'3g OC '!$E$12*('3f CPIH'!U$16/'3f CPIH'!$G$16))</f>
        <v>-</v>
      </c>
      <c r="Z85" s="41" t="str">
        <f>IF('3f CPIH'!V$16="-","-",'3g OC '!$E$12*('3f CPIH'!V$16/'3f CPIH'!$G$16))</f>
        <v>-</v>
      </c>
      <c r="AA85" s="29"/>
    </row>
    <row r="86" spans="1:27" s="30" customFormat="1" ht="11.25" x14ac:dyDescent="0.15">
      <c r="A86" s="267">
        <v>6</v>
      </c>
      <c r="B86" s="140" t="s">
        <v>349</v>
      </c>
      <c r="C86" s="140" t="s">
        <v>43</v>
      </c>
      <c r="D86" s="131" t="s">
        <v>322</v>
      </c>
      <c r="E86" s="132"/>
      <c r="F86" s="31"/>
      <c r="G86" s="41" t="s">
        <v>333</v>
      </c>
      <c r="H86" s="41" t="s">
        <v>333</v>
      </c>
      <c r="I86" s="41" t="s">
        <v>333</v>
      </c>
      <c r="J86" s="41" t="s">
        <v>333</v>
      </c>
      <c r="K86" s="41">
        <f>IF('3h SMNCC'!F$37="-","-",'3h SMNCC'!F$37)</f>
        <v>0</v>
      </c>
      <c r="L86" s="41">
        <f>IF('3h SMNCC'!G$37="-","-",'3h SMNCC'!G$37)</f>
        <v>-0.14839795210242812</v>
      </c>
      <c r="M86" s="41">
        <f>IF('3h SMNCC'!H$37="-","-",'3h SMNCC'!H$37)</f>
        <v>1.8996756847995959</v>
      </c>
      <c r="N86" s="41">
        <f>IF('3h SMNCC'!I$37="-","-",'3h SMNCC'!I$37)</f>
        <v>12.665313810179313</v>
      </c>
      <c r="O86" s="31"/>
      <c r="P86" s="41">
        <f>IF('3h SMNCC'!K$37="-","-",'3h SMNCC'!K$37)</f>
        <v>12.665313810179313</v>
      </c>
      <c r="Q86" s="41">
        <f>IF('3h SMNCC'!L$37="-","-",'3h SMNCC'!L$37)</f>
        <v>14.640709693750988</v>
      </c>
      <c r="R86" s="41">
        <f>IF('3h SMNCC'!M$37="-","-",'3h SMNCC'!M$37)</f>
        <v>14.927787132222536</v>
      </c>
      <c r="S86" s="41">
        <f>IF('3h SMNCC'!N$37="-","-",'3h SMNCC'!N$37)</f>
        <v>17.170757060355506</v>
      </c>
      <c r="T86" s="41" t="str">
        <f>IF('3h SMNCC'!O$37="-","-",'3h SMNCC'!O$37)</f>
        <v>-</v>
      </c>
      <c r="U86" s="41" t="str">
        <f>IF('3h SMNCC'!P$37="-","-",'3h SMNCC'!P$37)</f>
        <v>-</v>
      </c>
      <c r="V86" s="41" t="str">
        <f>IF('3h SMNCC'!Q$37="-","-",'3h SMNCC'!Q$37)</f>
        <v>-</v>
      </c>
      <c r="W86" s="41" t="str">
        <f>IF('3h SMNCC'!R$37="-","-",'3h SMNCC'!R$37)</f>
        <v>-</v>
      </c>
      <c r="X86" s="41" t="str">
        <f>IF('3h SMNCC'!S$37="-","-",'3h SMNCC'!S$37)</f>
        <v>-</v>
      </c>
      <c r="Y86" s="41" t="str">
        <f>IF('3h SMNCC'!T$37="-","-",'3h SMNCC'!T$37)</f>
        <v>-</v>
      </c>
      <c r="Z86" s="41" t="str">
        <f>IF('3h SMNCC'!U$37="-","-",'3h SMNCC'!U$37)</f>
        <v>-</v>
      </c>
      <c r="AA86" s="29"/>
    </row>
    <row r="87" spans="1:27" s="30" customFormat="1" ht="11.25" x14ac:dyDescent="0.15">
      <c r="A87" s="267">
        <v>7</v>
      </c>
      <c r="B87" s="140" t="s">
        <v>349</v>
      </c>
      <c r="C87" s="140" t="s">
        <v>394</v>
      </c>
      <c r="D87" s="131" t="s">
        <v>322</v>
      </c>
      <c r="E87" s="132"/>
      <c r="F87" s="31"/>
      <c r="G87" s="41">
        <f>IF('3f CPIH'!C$16="-","-",'3i PAAC PAP'!$G$16*('3f CPIH'!C$16/'3f CPIH'!$G$16))</f>
        <v>13.137827495107633</v>
      </c>
      <c r="H87" s="41">
        <f>IF('3f CPIH'!D$16="-","-",'3i PAAC PAP'!$G$16*('3f CPIH'!D$16/'3f CPIH'!$G$16))</f>
        <v>13.164129452054794</v>
      </c>
      <c r="I87" s="41">
        <f>IF('3f CPIH'!E$16="-","-",'3i PAAC PAP'!$G$16*('3f CPIH'!E$16/'3f CPIH'!$G$16))</f>
        <v>13.203582387475539</v>
      </c>
      <c r="J87" s="41">
        <f>IF('3f CPIH'!F$16="-","-",'3i PAAC PAP'!$G$16*('3f CPIH'!F$16/'3f CPIH'!$G$16))</f>
        <v>13.282488258317025</v>
      </c>
      <c r="K87" s="41">
        <f>IF('3f CPIH'!G$16="-","-",'3i PAAC PAP'!$G$16*('3f CPIH'!G$16/'3f CPIH'!$G$16))</f>
        <v>13.440300000000001</v>
      </c>
      <c r="L87" s="41">
        <f>IF('3f CPIH'!H$16="-","-",'3i PAAC PAP'!$G$16*('3f CPIH'!H$16/'3f CPIH'!$G$16))</f>
        <v>13.611262720156557</v>
      </c>
      <c r="M87" s="41">
        <f>IF('3f CPIH'!I$16="-","-",'3i PAAC PAP'!$G$16*('3f CPIH'!I$16/'3f CPIH'!$G$16))</f>
        <v>13.808527397260272</v>
      </c>
      <c r="N87" s="41">
        <f>IF('3f CPIH'!J$16="-","-",'3i PAAC PAP'!$G$16*('3f CPIH'!J$16/'3f CPIH'!$G$16))</f>
        <v>13.926886203522507</v>
      </c>
      <c r="O87" s="31"/>
      <c r="P87" s="41">
        <f>IF('3f CPIH'!L$16="-","-",'3i PAAC PAP'!$G$16*('3f CPIH'!L$16/'3f CPIH'!$G$16))</f>
        <v>13.926886203522507</v>
      </c>
      <c r="Q87" s="41">
        <f>IF('3f CPIH'!M$16="-","-",'3i PAAC PAP'!$G$16*('3f CPIH'!M$16/'3f CPIH'!$G$16))</f>
        <v>14.08469794520548</v>
      </c>
      <c r="R87" s="41">
        <f>IF('3f CPIH'!N$16="-","-",'3i PAAC PAP'!$G$16*('3f CPIH'!N$16/'3f CPIH'!$G$16))</f>
        <v>14.189905772994129</v>
      </c>
      <c r="S87" s="41">
        <f>IF('3f CPIH'!O$16="-","-",'3i PAAC PAP'!$G$16*('3f CPIH'!O$16/'3f CPIH'!$G$16))</f>
        <v>14.268811643835617</v>
      </c>
      <c r="T87" s="41" t="str">
        <f>IF('3f CPIH'!P$16="-","-",'3i PAAC PAP'!$G$16*('3f CPIH'!P$16/'3f CPIH'!$G$16))</f>
        <v>-</v>
      </c>
      <c r="U87" s="41" t="str">
        <f>IF('3f CPIH'!Q$16="-","-",'3i PAAC PAP'!$G$16*('3f CPIH'!Q$16/'3f CPIH'!$G$16))</f>
        <v>-</v>
      </c>
      <c r="V87" s="41" t="str">
        <f>IF('3f CPIH'!R$16="-","-",'3i PAAC PAP'!$G$16*('3f CPIH'!R$16/'3f CPIH'!$G$16))</f>
        <v>-</v>
      </c>
      <c r="W87" s="41" t="str">
        <f>IF('3f CPIH'!S$16="-","-",'3i PAAC PAP'!$G$16*('3f CPIH'!S$16/'3f CPIH'!$G$16))</f>
        <v>-</v>
      </c>
      <c r="X87" s="41" t="str">
        <f>IF('3f CPIH'!T$16="-","-",'3i PAAC PAP'!$G$16*('3f CPIH'!T$16/'3f CPIH'!$G$16))</f>
        <v>-</v>
      </c>
      <c r="Y87" s="41" t="str">
        <f>IF('3f CPIH'!U$16="-","-",'3i PAAC PAP'!$G$16*('3f CPIH'!U$16/'3f CPIH'!$G$16))</f>
        <v>-</v>
      </c>
      <c r="Z87" s="41" t="str">
        <f>IF('3f CPIH'!V$16="-","-",'3i PAAC PAP'!$G$16*('3f CPIH'!V$16/'3f CPIH'!$G$16))</f>
        <v>-</v>
      </c>
      <c r="AA87" s="29"/>
    </row>
    <row r="88" spans="1:27" s="30" customFormat="1" ht="11.25" x14ac:dyDescent="0.15">
      <c r="A88" s="267">
        <v>8</v>
      </c>
      <c r="B88" s="140" t="s">
        <v>349</v>
      </c>
      <c r="C88" s="140" t="s">
        <v>412</v>
      </c>
      <c r="D88" s="131" t="s">
        <v>322</v>
      </c>
      <c r="E88" s="132"/>
      <c r="F88" s="31"/>
      <c r="G88" s="41">
        <f>IF(G81="-","-",SUM(G81:G86)*'3i PAAC PAP'!$G$28)</f>
        <v>28.005108703873866</v>
      </c>
      <c r="H88" s="41">
        <f>IF(H81="-","-",SUM(H81:H86)*'3i PAAC PAP'!$G$28)</f>
        <v>25.731632477599149</v>
      </c>
      <c r="I88" s="41">
        <f>IF(I81="-","-",SUM(I81:I86)*'3i PAAC PAP'!$G$28)</f>
        <v>23.685091381932025</v>
      </c>
      <c r="J88" s="41">
        <f>IF(J81="-","-",SUM(J81:J86)*'3i PAAC PAP'!$G$28)</f>
        <v>22.853856492855286</v>
      </c>
      <c r="K88" s="41">
        <f>IF(K81="-","-",SUM(K81:K86)*'3i PAAC PAP'!$G$28)</f>
        <v>24.797431670274733</v>
      </c>
      <c r="L88" s="41">
        <f>IF(L81="-","-",SUM(L81:L86)*'3i PAAC PAP'!$G$28)</f>
        <v>24.758373989432808</v>
      </c>
      <c r="M88" s="41">
        <f>IF(M81="-","-",SUM(M81:M86)*'3i PAAC PAP'!$G$28)</f>
        <v>26.17578475627948</v>
      </c>
      <c r="N88" s="41">
        <f>IF(N81="-","-",SUM(N81:N86)*'3i PAAC PAP'!$G$28)</f>
        <v>28.431238877643676</v>
      </c>
      <c r="O88" s="31"/>
      <c r="P88" s="41">
        <f>IF(P81="-","-",SUM(P81:P86)*'3i PAAC PAP'!$G$28)</f>
        <v>28.431238877643676</v>
      </c>
      <c r="Q88" s="41">
        <f>IF(Q81="-","-",SUM(Q81:Q86)*'3i PAAC PAP'!$G$28)</f>
        <v>31.131602179150622</v>
      </c>
      <c r="R88" s="41">
        <f>IF(R81="-","-",SUM(R81:R86)*'3i PAAC PAP'!$G$28)</f>
        <v>28.28171653881591</v>
      </c>
      <c r="S88" s="41">
        <f>IF(S81="-","-",SUM(S81:S86)*'3i PAAC PAP'!$G$28)</f>
        <v>27.331276228246299</v>
      </c>
      <c r="T88" s="41" t="str">
        <f>IF(T81="-","-",SUM(T81:T86)*'3i PAAC PAP'!$G$28)</f>
        <v>-</v>
      </c>
      <c r="U88" s="41" t="str">
        <f>IF(U81="-","-",SUM(U81:U86)*'3i PAAC PAP'!$G$28)</f>
        <v>-</v>
      </c>
      <c r="V88" s="41" t="str">
        <f>IF(V81="-","-",SUM(V81:V86)*'3i PAAC PAP'!$G$28)</f>
        <v>-</v>
      </c>
      <c r="W88" s="41" t="str">
        <f>IF(W81="-","-",SUM(W81:W86)*'3i PAAC PAP'!$G$28)</f>
        <v>-</v>
      </c>
      <c r="X88" s="41" t="str">
        <f>IF(X81="-","-",SUM(X81:X86)*'3i PAAC PAP'!$G$28)</f>
        <v>-</v>
      </c>
      <c r="Y88" s="41" t="str">
        <f>IF(Y81="-","-",SUM(Y81:Y86)*'3i PAAC PAP'!$G$28)</f>
        <v>-</v>
      </c>
      <c r="Z88" s="41" t="str">
        <f>IF(Z81="-","-",SUM(Z81:Z86)*'3i PAAC PAP'!$G$28)</f>
        <v>-</v>
      </c>
      <c r="AA88" s="29"/>
    </row>
    <row r="89" spans="1:27" s="30" customFormat="1" ht="11.25" x14ac:dyDescent="0.15">
      <c r="A89" s="267">
        <v>9</v>
      </c>
      <c r="B89" s="140" t="s">
        <v>393</v>
      </c>
      <c r="C89" s="140" t="s">
        <v>536</v>
      </c>
      <c r="D89" s="131" t="s">
        <v>322</v>
      </c>
      <c r="E89" s="132"/>
      <c r="F89" s="31"/>
      <c r="G89" s="41">
        <f>IF(G83="-","-",SUM(G81:G88)*'3j EBIT'!$E$11)</f>
        <v>10.22568761899111</v>
      </c>
      <c r="H89" s="41">
        <f>IF(H83="-","-",SUM(H81:H88)*'3j EBIT'!$E$11)</f>
        <v>9.4167245891903146</v>
      </c>
      <c r="I89" s="41">
        <f>IF(I83="-","-",SUM(I81:I88)*'3j EBIT'!$E$11)</f>
        <v>8.6888166441430066</v>
      </c>
      <c r="J89" s="41">
        <f>IF(J83="-","-",SUM(J81:J88)*'3j EBIT'!$E$11)</f>
        <v>8.3943832589796852</v>
      </c>
      <c r="K89" s="41">
        <f>IF(K83="-","-",SUM(K81:K88)*'3j EBIT'!$E$11)</f>
        <v>9.0894507551343899</v>
      </c>
      <c r="L89" s="41">
        <f>IF(L83="-","-",SUM(L81:L88)*'3j EBIT'!$E$11)</f>
        <v>9.0788554526049872</v>
      </c>
      <c r="M89" s="41">
        <f>IF(M83="-","-",SUM(M81:M88)*'3j EBIT'!$E$11)</f>
        <v>9.587345948834173</v>
      </c>
      <c r="N89" s="41">
        <f>IF(N83="-","-",SUM(N81:N88)*'3j EBIT'!$E$11)</f>
        <v>10.392693988047579</v>
      </c>
      <c r="O89" s="31"/>
      <c r="P89" s="41">
        <f>IF(P83="-","-",SUM(P81:P88)*'3j EBIT'!$E$11)</f>
        <v>10.392693988047579</v>
      </c>
      <c r="Q89" s="41">
        <f>IF(Q83="-","-",SUM(Q81:Q88)*'3j EBIT'!$E$11)</f>
        <v>11.357216307132438</v>
      </c>
      <c r="R89" s="41">
        <f>IF(R83="-","-",SUM(R81:R88)*'3j EBIT'!$E$11)</f>
        <v>10.344550641057282</v>
      </c>
      <c r="S89" s="41">
        <f>IF(S83="-","-",SUM(S81:S88)*'3j EBIT'!$E$11)</f>
        <v>10.00767410077785</v>
      </c>
      <c r="T89" s="41" t="str">
        <f>IF(T83="-","-",SUM(T81:T88)*'3j EBIT'!$E$11)</f>
        <v>-</v>
      </c>
      <c r="U89" s="41" t="str">
        <f>IF(U83="-","-",SUM(U81:U88)*'3j EBIT'!$E$11)</f>
        <v>-</v>
      </c>
      <c r="V89" s="41" t="str">
        <f>IF(V83="-","-",SUM(V81:V88)*'3j EBIT'!$E$11)</f>
        <v>-</v>
      </c>
      <c r="W89" s="41" t="str">
        <f>IF(W83="-","-",SUM(W81:W88)*'3j EBIT'!$E$11)</f>
        <v>-</v>
      </c>
      <c r="X89" s="41" t="str">
        <f>IF(X83="-","-",SUM(X81:X88)*'3j EBIT'!$E$11)</f>
        <v>-</v>
      </c>
      <c r="Y89" s="41" t="str">
        <f>IF(Y83="-","-",SUM(Y81:Y88)*'3j EBIT'!$E$11)</f>
        <v>-</v>
      </c>
      <c r="Z89" s="41" t="str">
        <f>IF(Z83="-","-",SUM(Z81:Z88)*'3j EBIT'!$E$11)</f>
        <v>-</v>
      </c>
      <c r="AA89" s="29"/>
    </row>
    <row r="90" spans="1:27" s="30" customFormat="1" ht="11.25" x14ac:dyDescent="0.15">
      <c r="A90" s="267">
        <v>10</v>
      </c>
      <c r="B90" s="140" t="s">
        <v>292</v>
      </c>
      <c r="C90" s="188" t="s">
        <v>537</v>
      </c>
      <c r="D90" s="131" t="s">
        <v>322</v>
      </c>
      <c r="E90" s="132"/>
      <c r="F90" s="31"/>
      <c r="G90" s="41">
        <f>IF(G85="-","-",SUM(G81:G83,G85:G89)*'3k HAP'!$E$13)</f>
        <v>6.0560938830717719</v>
      </c>
      <c r="H90" s="41">
        <f>IF(H85="-","-",SUM(H81:H83,H85:H89)*'3k HAP'!$E$13)</f>
        <v>5.4344811805147764</v>
      </c>
      <c r="I90" s="41">
        <f>IF(I85="-","-",SUM(I81:I83,I85:I89)*'3k HAP'!$E$13)</f>
        <v>4.8404033207993402</v>
      </c>
      <c r="J90" s="41">
        <f>IF(J85="-","-",SUM(J81:J83,J85:J89)*'3k HAP'!$E$13)</f>
        <v>4.6186143142801148</v>
      </c>
      <c r="K90" s="41">
        <f>IF(K85="-","-",SUM(K81:K83,K85:K89)*'3k HAP'!$E$13)</f>
        <v>5.2177948923927886</v>
      </c>
      <c r="L90" s="41">
        <f>IF(L85="-","-",SUM(L81:L83,L85:L89)*'3k HAP'!$E$13)</f>
        <v>5.209278994710524</v>
      </c>
      <c r="M90" s="41">
        <f>IF(M85="-","-",SUM(M81:M83,M85:M89)*'3k HAP'!$E$13)</f>
        <v>5.5597847879443698</v>
      </c>
      <c r="N90" s="41">
        <f>IF(N85="-","-",SUM(N81:N83,N85:N89)*'3k HAP'!$E$13)</f>
        <v>6.1793146239793675</v>
      </c>
      <c r="O90" s="31"/>
      <c r="P90" s="41">
        <f>IF(P85="-","-",SUM(P81:P83,P85:P89)*'3k HAP'!$E$13)</f>
        <v>6.1793146239793675</v>
      </c>
      <c r="Q90" s="41">
        <f>IF(Q85="-","-",SUM(Q81:Q83,Q85:Q89)*'3k HAP'!$E$13)</f>
        <v>6.8428177954498768</v>
      </c>
      <c r="R90" s="41">
        <f>IF(R85="-","-",SUM(R81:R83,R85:R89)*'3k HAP'!$E$13)</f>
        <v>6.0689798784833293</v>
      </c>
      <c r="S90" s="41">
        <f>IF(S85="-","-",SUM(S81:S83,S85:S89)*'3k HAP'!$E$13)</f>
        <v>5.7839848092289277</v>
      </c>
      <c r="T90" s="41" t="str">
        <f>IF(T85="-","-",SUM(T81:T83,T85:T89)*'3k HAP'!$E$13)</f>
        <v>-</v>
      </c>
      <c r="U90" s="41" t="str">
        <f>IF(U85="-","-",SUM(U81:U83,U85:U89)*'3k HAP'!$E$13)</f>
        <v>-</v>
      </c>
      <c r="V90" s="41" t="str">
        <f>IF(V85="-","-",SUM(V81:V83,V85:V89)*'3k HAP'!$E$13)</f>
        <v>-</v>
      </c>
      <c r="W90" s="41" t="str">
        <f>IF(W85="-","-",SUM(W81:W83,W85:W89)*'3k HAP'!$E$13)</f>
        <v>-</v>
      </c>
      <c r="X90" s="41" t="str">
        <f>IF(X85="-","-",SUM(X81:X83,X85:X89)*'3k HAP'!$E$13)</f>
        <v>-</v>
      </c>
      <c r="Y90" s="41" t="str">
        <f>IF(Y85="-","-",SUM(Y81:Y83,Y85:Y89)*'3k HAP'!$E$13)</f>
        <v>-</v>
      </c>
      <c r="Z90" s="41" t="str">
        <f>IF(Z85="-","-",SUM(Z81:Z83,Z85:Z89)*'3k HAP'!$E$13)</f>
        <v>-</v>
      </c>
      <c r="AA90" s="29"/>
    </row>
    <row r="91" spans="1:27" s="30" customFormat="1" ht="11.25" x14ac:dyDescent="0.15">
      <c r="A91" s="267">
        <v>11</v>
      </c>
      <c r="B91" s="140" t="s">
        <v>44</v>
      </c>
      <c r="C91" s="140" t="str">
        <f>B91&amp;"_"&amp;D91</f>
        <v>Total_North West</v>
      </c>
      <c r="D91" s="131" t="s">
        <v>322</v>
      </c>
      <c r="E91" s="132"/>
      <c r="F91" s="31"/>
      <c r="G91" s="41">
        <f>IF(G81="-","-",SUM(G81:G90))</f>
        <v>544.2499567907405</v>
      </c>
      <c r="H91" s="41">
        <f t="shared" ref="H91:P91" si="66">IF(H81="-","-",SUM(H81:H90))</f>
        <v>501.05136010625586</v>
      </c>
      <c r="I91" s="41">
        <f t="shared" si="66"/>
        <v>462.14635359479604</v>
      </c>
      <c r="J91" s="41">
        <f t="shared" si="66"/>
        <v>446.42807703317749</v>
      </c>
      <c r="K91" s="41">
        <f t="shared" si="66"/>
        <v>483.60974229841474</v>
      </c>
      <c r="L91" s="41">
        <f t="shared" si="66"/>
        <v>483.04357912952264</v>
      </c>
      <c r="M91" s="41">
        <f t="shared" si="66"/>
        <v>510.15673156464783</v>
      </c>
      <c r="N91" s="41">
        <f t="shared" si="66"/>
        <v>553.16298279870489</v>
      </c>
      <c r="O91" s="31"/>
      <c r="P91" s="41">
        <f t="shared" si="66"/>
        <v>553.16298279870489</v>
      </c>
      <c r="Q91" s="41">
        <f t="shared" ref="Q91" si="67">IF(Q81="-","-",SUM(Q81:Q90))</f>
        <v>604.59079758525672</v>
      </c>
      <c r="R91" s="41">
        <f t="shared" ref="R91" si="68">IF(R81="-","-",SUM(R81:R90))</f>
        <v>550.51878873191572</v>
      </c>
      <c r="S91" s="41">
        <f t="shared" ref="S91" si="69">IF(S81="-","-",SUM(S81:S90))</f>
        <v>532.50345676099039</v>
      </c>
      <c r="T91" s="41" t="str">
        <f t="shared" ref="T91" si="70">IF(T81="-","-",SUM(T81:T90))</f>
        <v>-</v>
      </c>
      <c r="U91" s="41" t="str">
        <f t="shared" ref="U91" si="71">IF(U81="-","-",SUM(U81:U90))</f>
        <v>-</v>
      </c>
      <c r="V91" s="41" t="str">
        <f t="shared" ref="V91" si="72">IF(V81="-","-",SUM(V81:V90))</f>
        <v>-</v>
      </c>
      <c r="W91" s="41" t="str">
        <f t="shared" ref="W91" si="73">IF(W81="-","-",SUM(W81:W90))</f>
        <v>-</v>
      </c>
      <c r="X91" s="41" t="str">
        <f t="shared" ref="X91" si="74">IF(X81="-","-",SUM(X81:X90))</f>
        <v>-</v>
      </c>
      <c r="Y91" s="41" t="str">
        <f t="shared" ref="Y91" si="75">IF(Y81="-","-",SUM(Y81:Y90))</f>
        <v>-</v>
      </c>
      <c r="Z91" s="41" t="str">
        <f t="shared" ref="Z91" si="76">IF(Z81="-","-",SUM(Z81:Z90))</f>
        <v>-</v>
      </c>
      <c r="AA91" s="29"/>
    </row>
    <row r="92" spans="1:27" s="30" customFormat="1" ht="11.25" x14ac:dyDescent="0.15">
      <c r="A92" s="267">
        <v>1</v>
      </c>
      <c r="B92" s="136" t="s">
        <v>350</v>
      </c>
      <c r="C92" s="136" t="s">
        <v>341</v>
      </c>
      <c r="D92" s="139" t="s">
        <v>323</v>
      </c>
      <c r="E92" s="135"/>
      <c r="F92" s="31"/>
      <c r="G92" s="133">
        <f>IF('3a DF'!H$41="-","-",'3a DF'!H$41)</f>
        <v>253.14985164432846</v>
      </c>
      <c r="H92" s="133">
        <f>IF('3a DF'!I$41="-","-",'3a DF'!I$41)</f>
        <v>213.57444115975193</v>
      </c>
      <c r="I92" s="133">
        <f>IF('3a DF'!J$41="-","-",'3a DF'!J$41)</f>
        <v>174.74989531236287</v>
      </c>
      <c r="J92" s="133">
        <f>IF('3a DF'!K$41="-","-",'3a DF'!K$41)</f>
        <v>160.26701947738721</v>
      </c>
      <c r="K92" s="133">
        <f>IF('3a DF'!L$41="-","-",'3a DF'!L$41)</f>
        <v>200.74683223176862</v>
      </c>
      <c r="L92" s="133">
        <f>IF('3a DF'!M$41="-","-",'3a DF'!M$41)</f>
        <v>199.05760849983216</v>
      </c>
      <c r="M92" s="133">
        <f>IF('3a DF'!N$41="-","-",'3a DF'!N$41)</f>
        <v>215.77106184657606</v>
      </c>
      <c r="N92" s="133">
        <f>IF('3a DF'!O$41="-","-",'3a DF'!O$41)</f>
        <v>243.35846990910571</v>
      </c>
      <c r="O92" s="31"/>
      <c r="P92" s="133">
        <f>IF('3a DF'!Q$41="-","-",'3a DF'!Q$41)</f>
        <v>243.35846990910571</v>
      </c>
      <c r="Q92" s="133">
        <f>IF('3a DF'!R$41="-","-",'3a DF'!R$41)</f>
        <v>281.17733015023742</v>
      </c>
      <c r="R92" s="133">
        <f>IF('3a DF'!S$41="-","-",'3a DF'!S$41)</f>
        <v>230.77888190073497</v>
      </c>
      <c r="S92" s="133">
        <f>IF('3a DF'!T$41="-","-",'3a DF'!T$41)</f>
        <v>206.31785050021912</v>
      </c>
      <c r="T92" s="133" t="str">
        <f>IF('3a DF'!U$41="-","-",'3a DF'!U$41)</f>
        <v>-</v>
      </c>
      <c r="U92" s="133" t="str">
        <f>IF('3a DF'!V$41="-","-",'3a DF'!V$41)</f>
        <v>-</v>
      </c>
      <c r="V92" s="133" t="str">
        <f>IF('3a DF'!W$41="-","-",'3a DF'!W$41)</f>
        <v>-</v>
      </c>
      <c r="W92" s="133" t="str">
        <f>IF('3a DF'!X$41="-","-",'3a DF'!X$41)</f>
        <v>-</v>
      </c>
      <c r="X92" s="133" t="str">
        <f>IF('3a DF'!Y$41="-","-",'3a DF'!Y$41)</f>
        <v>-</v>
      </c>
      <c r="Y92" s="133" t="str">
        <f>IF('3a DF'!Z$41="-","-",'3a DF'!Z$41)</f>
        <v>-</v>
      </c>
      <c r="Z92" s="133" t="str">
        <f>IF('3a DF'!AA$41="-","-",'3a DF'!AA$41)</f>
        <v>-</v>
      </c>
      <c r="AA92" s="29"/>
    </row>
    <row r="93" spans="1:27" s="30" customFormat="1" ht="11.25" x14ac:dyDescent="0.15">
      <c r="A93" s="267">
        <v>2</v>
      </c>
      <c r="B93" s="136" t="s">
        <v>350</v>
      </c>
      <c r="C93" s="136" t="s">
        <v>300</v>
      </c>
      <c r="D93" s="139" t="s">
        <v>323</v>
      </c>
      <c r="E93" s="135"/>
      <c r="F93" s="31"/>
      <c r="G93" s="133" t="s">
        <v>333</v>
      </c>
      <c r="H93" s="133" t="s">
        <v>333</v>
      </c>
      <c r="I93" s="133" t="s">
        <v>333</v>
      </c>
      <c r="J93" s="133" t="s">
        <v>333</v>
      </c>
      <c r="K93" s="133" t="s">
        <v>333</v>
      </c>
      <c r="L93" s="133" t="s">
        <v>333</v>
      </c>
      <c r="M93" s="133" t="s">
        <v>333</v>
      </c>
      <c r="N93" s="133" t="s">
        <v>333</v>
      </c>
      <c r="O93" s="31"/>
      <c r="P93" s="133" t="s">
        <v>333</v>
      </c>
      <c r="Q93" s="133" t="s">
        <v>333</v>
      </c>
      <c r="R93" s="133" t="s">
        <v>333</v>
      </c>
      <c r="S93" s="133" t="s">
        <v>333</v>
      </c>
      <c r="T93" s="133" t="s">
        <v>333</v>
      </c>
      <c r="U93" s="133" t="s">
        <v>333</v>
      </c>
      <c r="V93" s="133" t="s">
        <v>333</v>
      </c>
      <c r="W93" s="133" t="s">
        <v>333</v>
      </c>
      <c r="X93" s="133" t="s">
        <v>333</v>
      </c>
      <c r="Y93" s="133" t="s">
        <v>333</v>
      </c>
      <c r="Z93" s="133" t="s">
        <v>333</v>
      </c>
      <c r="AA93" s="29"/>
    </row>
    <row r="94" spans="1:27" s="30" customFormat="1" ht="11.25" x14ac:dyDescent="0.15">
      <c r="A94" s="267">
        <v>3</v>
      </c>
      <c r="B94" s="136" t="s">
        <v>2</v>
      </c>
      <c r="C94" s="136" t="s">
        <v>342</v>
      </c>
      <c r="D94" s="139" t="s">
        <v>323</v>
      </c>
      <c r="E94" s="135"/>
      <c r="F94" s="31"/>
      <c r="G94" s="133">
        <f>IF('3c PC'!G$42="-","-",'3c PC'!G$42)</f>
        <v>21.926269106402124</v>
      </c>
      <c r="H94" s="133">
        <f>IF('3c PC'!H$42="-","-",'3c PC'!H$42)</f>
        <v>21.926269106402124</v>
      </c>
      <c r="I94" s="133">
        <f>IF('3c PC'!I$42="-","-",'3c PC'!I$42)</f>
        <v>22.64764819235609</v>
      </c>
      <c r="J94" s="133">
        <f>IF('3c PC'!J$42="-","-",'3c PC'!J$42)</f>
        <v>22.505107470829557</v>
      </c>
      <c r="K94" s="133">
        <f>IF('3c PC'!K$42="-","-",'3c PC'!K$42)</f>
        <v>19.106297226763825</v>
      </c>
      <c r="L94" s="133">
        <f>IF('3c PC'!L$42="-","-",'3c PC'!L$42)</f>
        <v>19.106297226763825</v>
      </c>
      <c r="M94" s="133">
        <f>IF('3c PC'!M$42="-","-",'3c PC'!M$42)</f>
        <v>20.852393125569616</v>
      </c>
      <c r="N94" s="133">
        <f>IF('3c PC'!N$42="-","-",'3c PC'!N$42)</f>
        <v>20.849370287873604</v>
      </c>
      <c r="O94" s="31"/>
      <c r="P94" s="133">
        <f>IF('3c PC'!P$42="-","-",'3c PC'!P$42)</f>
        <v>20.849370287873604</v>
      </c>
      <c r="Q94" s="133">
        <f>IF('3c PC'!Q$42="-","-",'3c PC'!Q$42)</f>
        <v>21.503193401206047</v>
      </c>
      <c r="R94" s="133">
        <f>IF('3c PC'!R$42="-","-",'3c PC'!R$42)</f>
        <v>21.819481548965161</v>
      </c>
      <c r="S94" s="133">
        <f>IF('3c PC'!S$42="-","-",'3c PC'!S$42)</f>
        <v>25.256715910577427</v>
      </c>
      <c r="T94" s="133" t="str">
        <f>IF('3c PC'!T$42="-","-",'3c PC'!T$42)</f>
        <v>-</v>
      </c>
      <c r="U94" s="133" t="str">
        <f>IF('3c PC'!U$42="-","-",'3c PC'!U$42)</f>
        <v>-</v>
      </c>
      <c r="V94" s="133" t="str">
        <f>IF('3c PC'!V$42="-","-",'3c PC'!V$42)</f>
        <v>-</v>
      </c>
      <c r="W94" s="133" t="str">
        <f>IF('3c PC'!W$42="-","-",'3c PC'!W$42)</f>
        <v>-</v>
      </c>
      <c r="X94" s="133" t="str">
        <f>IF('3c PC'!X$42="-","-",'3c PC'!X$42)</f>
        <v>-</v>
      </c>
      <c r="Y94" s="133" t="str">
        <f>IF('3c PC'!Y$42="-","-",'3c PC'!Y$42)</f>
        <v>-</v>
      </c>
      <c r="Z94" s="133" t="str">
        <f>IF('3c PC'!Z$42="-","-",'3c PC'!Z$42)</f>
        <v>-</v>
      </c>
      <c r="AA94" s="29"/>
    </row>
    <row r="95" spans="1:27" s="30" customFormat="1" ht="11.25" x14ac:dyDescent="0.15">
      <c r="A95" s="267">
        <v>4</v>
      </c>
      <c r="B95" s="136" t="s">
        <v>352</v>
      </c>
      <c r="C95" s="136" t="s">
        <v>343</v>
      </c>
      <c r="D95" s="139" t="s">
        <v>323</v>
      </c>
      <c r="E95" s="135"/>
      <c r="F95" s="31"/>
      <c r="G95" s="133">
        <f>IF('3e NC-Gas'!F51="-","-",'3e NC-Gas'!F51)</f>
        <v>137.46522368866408</v>
      </c>
      <c r="H95" s="133">
        <f>IF('3e NC-Gas'!G51="-","-",'3e NC-Gas'!G51)</f>
        <v>137.34522368837796</v>
      </c>
      <c r="I95" s="133">
        <f>IF('3e NC-Gas'!H51="-","-",'3e NC-Gas'!H51)</f>
        <v>137.17207637429522</v>
      </c>
      <c r="J95" s="133">
        <f>IF('3e NC-Gas'!I51="-","-",'3e NC-Gas'!I51)</f>
        <v>136.82407637346552</v>
      </c>
      <c r="K95" s="133">
        <f>IF('3e NC-Gas'!J51="-","-",'3e NC-Gas'!J51)</f>
        <v>133.63288526126215</v>
      </c>
      <c r="L95" s="133">
        <f>IF('3e NC-Gas'!K51="-","-",'3e NC-Gas'!K51)</f>
        <v>133.65688526131936</v>
      </c>
      <c r="M95" s="133">
        <f>IF('3e NC-Gas'!L51="-","-",'3e NC-Gas'!L51)</f>
        <v>139.85820031131738</v>
      </c>
      <c r="N95" s="133">
        <f>IF('3e NC-Gas'!M51="-","-",'3e NC-Gas'!M51)</f>
        <v>139.93020031148905</v>
      </c>
      <c r="O95" s="31"/>
      <c r="P95" s="133">
        <f>IF('3e NC-Gas'!O51="-","-",'3e NC-Gas'!O51)</f>
        <v>139.93020031148905</v>
      </c>
      <c r="Q95" s="133">
        <f>IF('3e NC-Gas'!P51="-","-",'3e NC-Gas'!P51)</f>
        <v>147.55778196828953</v>
      </c>
      <c r="R95" s="133">
        <f>IF('3e NC-Gas'!Q51="-","-",'3e NC-Gas'!Q51)</f>
        <v>147.11378196723095</v>
      </c>
      <c r="S95" s="133">
        <f>IF('3e NC-Gas'!R51="-","-",'3e NC-Gas'!R51)</f>
        <v>146.38670058799391</v>
      </c>
      <c r="T95" s="133" t="str">
        <f>IF('3e NC-Gas'!S51="-","-",'3e NC-Gas'!S51)</f>
        <v>-</v>
      </c>
      <c r="U95" s="133" t="str">
        <f>IF('3e NC-Gas'!T51="-","-",'3e NC-Gas'!T51)</f>
        <v>-</v>
      </c>
      <c r="V95" s="133" t="str">
        <f>IF('3e NC-Gas'!U51="-","-",'3e NC-Gas'!U51)</f>
        <v>-</v>
      </c>
      <c r="W95" s="133" t="str">
        <f>IF('3e NC-Gas'!V51="-","-",'3e NC-Gas'!V51)</f>
        <v>-</v>
      </c>
      <c r="X95" s="133" t="str">
        <f>IF('3e NC-Gas'!W51="-","-",'3e NC-Gas'!W51)</f>
        <v>-</v>
      </c>
      <c r="Y95" s="133" t="str">
        <f>IF('3e NC-Gas'!X51="-","-",'3e NC-Gas'!X51)</f>
        <v>-</v>
      </c>
      <c r="Z95" s="133" t="str">
        <f>IF('3e NC-Gas'!Y51="-","-",'3e NC-Gas'!Y51)</f>
        <v>-</v>
      </c>
      <c r="AA95" s="29"/>
    </row>
    <row r="96" spans="1:27" s="30" customFormat="1" ht="11.25" x14ac:dyDescent="0.15">
      <c r="A96" s="267">
        <v>5</v>
      </c>
      <c r="B96" s="136" t="s">
        <v>349</v>
      </c>
      <c r="C96" s="136" t="s">
        <v>344</v>
      </c>
      <c r="D96" s="139" t="s">
        <v>323</v>
      </c>
      <c r="E96" s="135"/>
      <c r="F96" s="31"/>
      <c r="G96" s="133">
        <f>IF('3f CPIH'!C$16="-","-",'3g OC '!$E$12*('3f CPIH'!C$16/'3f CPIH'!$G$16))</f>
        <v>87.194616340508801</v>
      </c>
      <c r="H96" s="133">
        <f>IF('3f CPIH'!D$16="-","-",'3g OC '!$E$12*('3f CPIH'!D$16/'3f CPIH'!$G$16))</f>
        <v>87.369180136986301</v>
      </c>
      <c r="I96" s="133">
        <f>IF('3f CPIH'!E$16="-","-",'3g OC '!$E$12*('3f CPIH'!E$16/'3f CPIH'!$G$16))</f>
        <v>87.631025831702544</v>
      </c>
      <c r="J96" s="133">
        <f>IF('3f CPIH'!F$16="-","-",'3g OC '!$E$12*('3f CPIH'!F$16/'3f CPIH'!$G$16))</f>
        <v>88.15471722113503</v>
      </c>
      <c r="K96" s="133">
        <f>IF('3f CPIH'!G$16="-","-",'3g OC '!$E$12*('3f CPIH'!G$16/'3f CPIH'!$G$16))</f>
        <v>89.202100000000002</v>
      </c>
      <c r="L96" s="133">
        <f>IF('3f CPIH'!H$16="-","-",'3g OC '!$E$12*('3f CPIH'!H$16/'3f CPIH'!$G$16))</f>
        <v>90.33676467710373</v>
      </c>
      <c r="M96" s="133">
        <f>IF('3f CPIH'!I$16="-","-",'3g OC '!$E$12*('3f CPIH'!I$16/'3f CPIH'!$G$16))</f>
        <v>91.645993150684916</v>
      </c>
      <c r="N96" s="133">
        <f>IF('3f CPIH'!J$16="-","-",'3g OC '!$E$12*('3f CPIH'!J$16/'3f CPIH'!$G$16))</f>
        <v>92.431530234833673</v>
      </c>
      <c r="O96" s="31"/>
      <c r="P96" s="133">
        <f>IF('3f CPIH'!L$16="-","-",'3g OC '!$E$12*('3f CPIH'!L$16/'3f CPIH'!$G$16))</f>
        <v>92.431530234833673</v>
      </c>
      <c r="Q96" s="133">
        <f>IF('3f CPIH'!M$16="-","-",'3g OC '!$E$12*('3f CPIH'!M$16/'3f CPIH'!$G$16))</f>
        <v>93.47891301369863</v>
      </c>
      <c r="R96" s="133">
        <f>IF('3f CPIH'!N$16="-","-",'3g OC '!$E$12*('3f CPIH'!N$16/'3f CPIH'!$G$16))</f>
        <v>94.177168199608616</v>
      </c>
      <c r="S96" s="133">
        <f>IF('3f CPIH'!O$16="-","-",'3g OC '!$E$12*('3f CPIH'!O$16/'3f CPIH'!$G$16))</f>
        <v>94.700859589041102</v>
      </c>
      <c r="T96" s="133" t="str">
        <f>IF('3f CPIH'!P$16="-","-",'3g OC '!$E$12*('3f CPIH'!P$16/'3f CPIH'!$G$16))</f>
        <v>-</v>
      </c>
      <c r="U96" s="133" t="str">
        <f>IF('3f CPIH'!Q$16="-","-",'3g OC '!$E$12*('3f CPIH'!Q$16/'3f CPIH'!$G$16))</f>
        <v>-</v>
      </c>
      <c r="V96" s="133" t="str">
        <f>IF('3f CPIH'!R$16="-","-",'3g OC '!$E$12*('3f CPIH'!R$16/'3f CPIH'!$G$16))</f>
        <v>-</v>
      </c>
      <c r="W96" s="133" t="str">
        <f>IF('3f CPIH'!S$16="-","-",'3g OC '!$E$12*('3f CPIH'!S$16/'3f CPIH'!$G$16))</f>
        <v>-</v>
      </c>
      <c r="X96" s="133" t="str">
        <f>IF('3f CPIH'!T$16="-","-",'3g OC '!$E$12*('3f CPIH'!T$16/'3f CPIH'!$G$16))</f>
        <v>-</v>
      </c>
      <c r="Y96" s="133" t="str">
        <f>IF('3f CPIH'!U$16="-","-",'3g OC '!$E$12*('3f CPIH'!U$16/'3f CPIH'!$G$16))</f>
        <v>-</v>
      </c>
      <c r="Z96" s="133" t="str">
        <f>IF('3f CPIH'!V$16="-","-",'3g OC '!$E$12*('3f CPIH'!V$16/'3f CPIH'!$G$16))</f>
        <v>-</v>
      </c>
      <c r="AA96" s="29"/>
    </row>
    <row r="97" spans="1:27" s="30" customFormat="1" ht="11.25" x14ac:dyDescent="0.15">
      <c r="A97" s="267">
        <v>6</v>
      </c>
      <c r="B97" s="136" t="s">
        <v>349</v>
      </c>
      <c r="C97" s="136" t="s">
        <v>43</v>
      </c>
      <c r="D97" s="139" t="s">
        <v>323</v>
      </c>
      <c r="E97" s="135"/>
      <c r="F97" s="31"/>
      <c r="G97" s="133" t="s">
        <v>333</v>
      </c>
      <c r="H97" s="133" t="s">
        <v>333</v>
      </c>
      <c r="I97" s="133" t="s">
        <v>333</v>
      </c>
      <c r="J97" s="133" t="s">
        <v>333</v>
      </c>
      <c r="K97" s="133">
        <f>IF('3h SMNCC'!F$37="-","-",'3h SMNCC'!F$37)</f>
        <v>0</v>
      </c>
      <c r="L97" s="133">
        <f>IF('3h SMNCC'!G$37="-","-",'3h SMNCC'!G$37)</f>
        <v>-0.14839795210242812</v>
      </c>
      <c r="M97" s="133">
        <f>IF('3h SMNCC'!H$37="-","-",'3h SMNCC'!H$37)</f>
        <v>1.8996756847995959</v>
      </c>
      <c r="N97" s="133">
        <f>IF('3h SMNCC'!I$37="-","-",'3h SMNCC'!I$37)</f>
        <v>12.665313810179313</v>
      </c>
      <c r="O97" s="31"/>
      <c r="P97" s="133">
        <f>IF('3h SMNCC'!K$37="-","-",'3h SMNCC'!K$37)</f>
        <v>12.665313810179313</v>
      </c>
      <c r="Q97" s="133">
        <f>IF('3h SMNCC'!L$37="-","-",'3h SMNCC'!L$37)</f>
        <v>14.640709693750988</v>
      </c>
      <c r="R97" s="133">
        <f>IF('3h SMNCC'!M$37="-","-",'3h SMNCC'!M$37)</f>
        <v>14.927787132222536</v>
      </c>
      <c r="S97" s="133">
        <f>IF('3h SMNCC'!N$37="-","-",'3h SMNCC'!N$37)</f>
        <v>17.170757060355506</v>
      </c>
      <c r="T97" s="133" t="str">
        <f>IF('3h SMNCC'!O$37="-","-",'3h SMNCC'!O$37)</f>
        <v>-</v>
      </c>
      <c r="U97" s="133" t="str">
        <f>IF('3h SMNCC'!P$37="-","-",'3h SMNCC'!P$37)</f>
        <v>-</v>
      </c>
      <c r="V97" s="133" t="str">
        <f>IF('3h SMNCC'!Q$37="-","-",'3h SMNCC'!Q$37)</f>
        <v>-</v>
      </c>
      <c r="W97" s="133" t="str">
        <f>IF('3h SMNCC'!R$37="-","-",'3h SMNCC'!R$37)</f>
        <v>-</v>
      </c>
      <c r="X97" s="133" t="str">
        <f>IF('3h SMNCC'!S$37="-","-",'3h SMNCC'!S$37)</f>
        <v>-</v>
      </c>
      <c r="Y97" s="133" t="str">
        <f>IF('3h SMNCC'!T$37="-","-",'3h SMNCC'!T$37)</f>
        <v>-</v>
      </c>
      <c r="Z97" s="133" t="str">
        <f>IF('3h SMNCC'!U$37="-","-",'3h SMNCC'!U$37)</f>
        <v>-</v>
      </c>
      <c r="AA97" s="29"/>
    </row>
    <row r="98" spans="1:27" s="30" customFormat="1" ht="11.25" x14ac:dyDescent="0.15">
      <c r="A98" s="267">
        <v>7</v>
      </c>
      <c r="B98" s="136" t="s">
        <v>349</v>
      </c>
      <c r="C98" s="136" t="s">
        <v>394</v>
      </c>
      <c r="D98" s="139" t="s">
        <v>323</v>
      </c>
      <c r="E98" s="135"/>
      <c r="F98" s="31"/>
      <c r="G98" s="133">
        <f>IF('3f CPIH'!C$16="-","-",'3i PAAC PAP'!$G$16*('3f CPIH'!C$16/'3f CPIH'!$G$16))</f>
        <v>13.137827495107633</v>
      </c>
      <c r="H98" s="133">
        <f>IF('3f CPIH'!D$16="-","-",'3i PAAC PAP'!$G$16*('3f CPIH'!D$16/'3f CPIH'!$G$16))</f>
        <v>13.164129452054794</v>
      </c>
      <c r="I98" s="133">
        <f>IF('3f CPIH'!E$16="-","-",'3i PAAC PAP'!$G$16*('3f CPIH'!E$16/'3f CPIH'!$G$16))</f>
        <v>13.203582387475539</v>
      </c>
      <c r="J98" s="133">
        <f>IF('3f CPIH'!F$16="-","-",'3i PAAC PAP'!$G$16*('3f CPIH'!F$16/'3f CPIH'!$G$16))</f>
        <v>13.282488258317025</v>
      </c>
      <c r="K98" s="133">
        <f>IF('3f CPIH'!G$16="-","-",'3i PAAC PAP'!$G$16*('3f CPIH'!G$16/'3f CPIH'!$G$16))</f>
        <v>13.440300000000001</v>
      </c>
      <c r="L98" s="133">
        <f>IF('3f CPIH'!H$16="-","-",'3i PAAC PAP'!$G$16*('3f CPIH'!H$16/'3f CPIH'!$G$16))</f>
        <v>13.611262720156557</v>
      </c>
      <c r="M98" s="133">
        <f>IF('3f CPIH'!I$16="-","-",'3i PAAC PAP'!$G$16*('3f CPIH'!I$16/'3f CPIH'!$G$16))</f>
        <v>13.808527397260272</v>
      </c>
      <c r="N98" s="133">
        <f>IF('3f CPIH'!J$16="-","-",'3i PAAC PAP'!$G$16*('3f CPIH'!J$16/'3f CPIH'!$G$16))</f>
        <v>13.926886203522507</v>
      </c>
      <c r="O98" s="31"/>
      <c r="P98" s="133">
        <f>IF('3f CPIH'!L$16="-","-",'3i PAAC PAP'!$G$16*('3f CPIH'!L$16/'3f CPIH'!$G$16))</f>
        <v>13.926886203522507</v>
      </c>
      <c r="Q98" s="133">
        <f>IF('3f CPIH'!M$16="-","-",'3i PAAC PAP'!$G$16*('3f CPIH'!M$16/'3f CPIH'!$G$16))</f>
        <v>14.08469794520548</v>
      </c>
      <c r="R98" s="133">
        <f>IF('3f CPIH'!N$16="-","-",'3i PAAC PAP'!$G$16*('3f CPIH'!N$16/'3f CPIH'!$G$16))</f>
        <v>14.189905772994129</v>
      </c>
      <c r="S98" s="133">
        <f>IF('3f CPIH'!O$16="-","-",'3i PAAC PAP'!$G$16*('3f CPIH'!O$16/'3f CPIH'!$G$16))</f>
        <v>14.268811643835617</v>
      </c>
      <c r="T98" s="133" t="str">
        <f>IF('3f CPIH'!P$16="-","-",'3i PAAC PAP'!$G$16*('3f CPIH'!P$16/'3f CPIH'!$G$16))</f>
        <v>-</v>
      </c>
      <c r="U98" s="133" t="str">
        <f>IF('3f CPIH'!Q$16="-","-",'3i PAAC PAP'!$G$16*('3f CPIH'!Q$16/'3f CPIH'!$G$16))</f>
        <v>-</v>
      </c>
      <c r="V98" s="133" t="str">
        <f>IF('3f CPIH'!R$16="-","-",'3i PAAC PAP'!$G$16*('3f CPIH'!R$16/'3f CPIH'!$G$16))</f>
        <v>-</v>
      </c>
      <c r="W98" s="133" t="str">
        <f>IF('3f CPIH'!S$16="-","-",'3i PAAC PAP'!$G$16*('3f CPIH'!S$16/'3f CPIH'!$G$16))</f>
        <v>-</v>
      </c>
      <c r="X98" s="133" t="str">
        <f>IF('3f CPIH'!T$16="-","-",'3i PAAC PAP'!$G$16*('3f CPIH'!T$16/'3f CPIH'!$G$16))</f>
        <v>-</v>
      </c>
      <c r="Y98" s="133" t="str">
        <f>IF('3f CPIH'!U$16="-","-",'3i PAAC PAP'!$G$16*('3f CPIH'!U$16/'3f CPIH'!$G$16))</f>
        <v>-</v>
      </c>
      <c r="Z98" s="133" t="str">
        <f>IF('3f CPIH'!V$16="-","-",'3i PAAC PAP'!$G$16*('3f CPIH'!V$16/'3f CPIH'!$G$16))</f>
        <v>-</v>
      </c>
      <c r="AA98" s="29"/>
    </row>
    <row r="99" spans="1:27" s="30" customFormat="1" ht="11.25" x14ac:dyDescent="0.15">
      <c r="A99" s="267">
        <v>8</v>
      </c>
      <c r="B99" s="136" t="s">
        <v>349</v>
      </c>
      <c r="C99" s="136" t="s">
        <v>412</v>
      </c>
      <c r="D99" s="139" t="s">
        <v>323</v>
      </c>
      <c r="E99" s="135"/>
      <c r="F99" s="31"/>
      <c r="G99" s="133">
        <f>IF(G92="-","-",SUM(G92:G97)*'3i PAAC PAP'!$G$28)</f>
        <v>28.747810879824726</v>
      </c>
      <c r="H99" s="133">
        <f>IF(H92="-","-",SUM(H92:H97)*'3i PAAC PAP'!$G$28)</f>
        <v>26.474334653228684</v>
      </c>
      <c r="I99" s="133">
        <f>IF(I92="-","-",SUM(I92:I97)*'3i PAAC PAP'!$G$28)</f>
        <v>24.287514345154687</v>
      </c>
      <c r="J99" s="133">
        <f>IF(J92="-","-",SUM(J92:J97)*'3i PAAC PAP'!$G$28)</f>
        <v>23.45627945514611</v>
      </c>
      <c r="K99" s="133">
        <f>IF(K92="-","-",SUM(K92:K97)*'3i PAAC PAP'!$G$28)</f>
        <v>25.466076487370906</v>
      </c>
      <c r="L99" s="133">
        <f>IF(L92="-","-",SUM(L92:L97)*'3i PAAC PAP'!$G$28)</f>
        <v>25.427018806593239</v>
      </c>
      <c r="M99" s="133">
        <f>IF(M92="-","-",SUM(M92:M97)*'3i PAAC PAP'!$G$28)</f>
        <v>27.03879184726658</v>
      </c>
      <c r="N99" s="133">
        <f>IF(N92="-","-",SUM(N92:N97)*'3i PAAC PAP'!$G$28)</f>
        <v>29.294245968823571</v>
      </c>
      <c r="O99" s="31"/>
      <c r="P99" s="133">
        <f>IF(P92="-","-",SUM(P92:P97)*'3i PAAC PAP'!$G$28)</f>
        <v>29.294245968823571</v>
      </c>
      <c r="Q99" s="133">
        <f>IF(Q92="-","-",SUM(Q92:Q97)*'3i PAAC PAP'!$G$28)</f>
        <v>32.120098179196908</v>
      </c>
      <c r="R99" s="133">
        <f>IF(R92="-","-",SUM(R92:R97)*'3i PAAC PAP'!$G$28)</f>
        <v>29.270212537673299</v>
      </c>
      <c r="S99" s="133">
        <f>IF(S92="-","-",SUM(S92:S97)*'3i PAAC PAP'!$G$28)</f>
        <v>28.17812646474561</v>
      </c>
      <c r="T99" s="133" t="str">
        <f>IF(T92="-","-",SUM(T92:T97)*'3i PAAC PAP'!$G$28)</f>
        <v>-</v>
      </c>
      <c r="U99" s="133" t="str">
        <f>IF(U92="-","-",SUM(U92:U97)*'3i PAAC PAP'!$G$28)</f>
        <v>-</v>
      </c>
      <c r="V99" s="133" t="str">
        <f>IF(V92="-","-",SUM(V92:V97)*'3i PAAC PAP'!$G$28)</f>
        <v>-</v>
      </c>
      <c r="W99" s="133" t="str">
        <f>IF(W92="-","-",SUM(W92:W97)*'3i PAAC PAP'!$G$28)</f>
        <v>-</v>
      </c>
      <c r="X99" s="133" t="str">
        <f>IF(X92="-","-",SUM(X92:X97)*'3i PAAC PAP'!$G$28)</f>
        <v>-</v>
      </c>
      <c r="Y99" s="133" t="str">
        <f>IF(Y92="-","-",SUM(Y92:Y97)*'3i PAAC PAP'!$G$28)</f>
        <v>-</v>
      </c>
      <c r="Z99" s="133" t="str">
        <f>IF(Z92="-","-",SUM(Z92:Z97)*'3i PAAC PAP'!$G$28)</f>
        <v>-</v>
      </c>
      <c r="AA99" s="29"/>
    </row>
    <row r="100" spans="1:27" s="30" customFormat="1" ht="11.25" x14ac:dyDescent="0.15">
      <c r="A100" s="267">
        <v>9</v>
      </c>
      <c r="B100" s="136" t="s">
        <v>393</v>
      </c>
      <c r="C100" s="136" t="s">
        <v>536</v>
      </c>
      <c r="D100" s="134" t="s">
        <v>323</v>
      </c>
      <c r="E100" s="135"/>
      <c r="F100" s="31"/>
      <c r="G100" s="133">
        <f>IF(G94="-","-",SUM(G92:G99)*'3j EBIT'!$E$11)</f>
        <v>10.49012713243086</v>
      </c>
      <c r="H100" s="133">
        <f>IF(H94="-","-",SUM(H92:H99)*'3j EBIT'!$E$11)</f>
        <v>9.6811641025156572</v>
      </c>
      <c r="I100" s="133">
        <f>IF(I94="-","-",SUM(I92:I99)*'3j EBIT'!$E$11)</f>
        <v>8.903309667642743</v>
      </c>
      <c r="J100" s="133">
        <f>IF(J94="-","-",SUM(J92:J99)*'3j EBIT'!$E$11)</f>
        <v>8.608876282147639</v>
      </c>
      <c r="K100" s="133">
        <f>IF(K94="-","-",SUM(K92:K99)*'3j EBIT'!$E$11)</f>
        <v>9.3275221057003819</v>
      </c>
      <c r="L100" s="133">
        <f>IF(L94="-","-",SUM(L92:L99)*'3j EBIT'!$E$11)</f>
        <v>9.3169268031938586</v>
      </c>
      <c r="M100" s="133">
        <f>IF(M94="-","-",SUM(M92:M99)*'3j EBIT'!$E$11)</f>
        <v>9.8946200926637733</v>
      </c>
      <c r="N100" s="133">
        <f>IF(N94="-","-",SUM(N92:N99)*'3j EBIT'!$E$11)</f>
        <v>10.699968131945827</v>
      </c>
      <c r="O100" s="31"/>
      <c r="P100" s="133">
        <f>IF(P94="-","-",SUM(P92:P99)*'3j EBIT'!$E$11)</f>
        <v>10.699968131945827</v>
      </c>
      <c r="Q100" s="133">
        <f>IF(Q94="-","-",SUM(Q92:Q99)*'3j EBIT'!$E$11)</f>
        <v>11.709170845241497</v>
      </c>
      <c r="R100" s="133">
        <f>IF(R94="-","-",SUM(R92:R99)*'3j EBIT'!$E$11)</f>
        <v>10.696505178743033</v>
      </c>
      <c r="S100" s="133">
        <f>IF(S94="-","-",SUM(S92:S99)*'3j EBIT'!$E$11)</f>
        <v>10.309195587785087</v>
      </c>
      <c r="T100" s="133" t="str">
        <f>IF(T94="-","-",SUM(T92:T99)*'3j EBIT'!$E$11)</f>
        <v>-</v>
      </c>
      <c r="U100" s="133" t="str">
        <f>IF(U94="-","-",SUM(U92:U99)*'3j EBIT'!$E$11)</f>
        <v>-</v>
      </c>
      <c r="V100" s="133" t="str">
        <f>IF(V94="-","-",SUM(V92:V99)*'3j EBIT'!$E$11)</f>
        <v>-</v>
      </c>
      <c r="W100" s="133" t="str">
        <f>IF(W94="-","-",SUM(W92:W99)*'3j EBIT'!$E$11)</f>
        <v>-</v>
      </c>
      <c r="X100" s="133" t="str">
        <f>IF(X94="-","-",SUM(X92:X99)*'3j EBIT'!$E$11)</f>
        <v>-</v>
      </c>
      <c r="Y100" s="133" t="str">
        <f>IF(Y94="-","-",SUM(Y92:Y99)*'3j EBIT'!$E$11)</f>
        <v>-</v>
      </c>
      <c r="Z100" s="133" t="str">
        <f>IF(Z94="-","-",SUM(Z92:Z99)*'3j EBIT'!$E$11)</f>
        <v>-</v>
      </c>
      <c r="AA100" s="29"/>
    </row>
    <row r="101" spans="1:27" s="30" customFormat="1" ht="12.4" customHeight="1" x14ac:dyDescent="0.15">
      <c r="A101" s="267">
        <v>10</v>
      </c>
      <c r="B101" s="136" t="s">
        <v>292</v>
      </c>
      <c r="C101" s="186" t="s">
        <v>537</v>
      </c>
      <c r="D101" s="134" t="s">
        <v>323</v>
      </c>
      <c r="E101" s="135"/>
      <c r="F101" s="31"/>
      <c r="G101" s="133">
        <f>IF(G96="-","-",SUM(G92:G94,G96:G100)*'3k HAP'!$E$13)</f>
        <v>6.0708394445461398</v>
      </c>
      <c r="H101" s="133">
        <f>IF(H96="-","-",SUM(H92:H94,H96:H100)*'3k HAP'!$E$13)</f>
        <v>5.4492267419827654</v>
      </c>
      <c r="I101" s="133">
        <f>IF(I96="-","-",SUM(I92:I94,I96:I100)*'3k HAP'!$E$13)</f>
        <v>4.8523637877609431</v>
      </c>
      <c r="J101" s="133">
        <f>IF(J96="-","-",SUM(J92:J94,J96:J100)*'3k HAP'!$E$13)</f>
        <v>4.630574781223217</v>
      </c>
      <c r="K101" s="133">
        <f>IF(K96="-","-",SUM(K92:K94,K96:K100)*'3k HAP'!$E$13)</f>
        <v>5.23107012380353</v>
      </c>
      <c r="L101" s="133">
        <f>IF(L96="-","-",SUM(L92:L94,L96:L100)*'3k HAP'!$E$13)</f>
        <v>5.2225542261225408</v>
      </c>
      <c r="M101" s="133">
        <f>IF(M96="-","-",SUM(M92:M94,M96:M100)*'3k HAP'!$E$13)</f>
        <v>5.5769188755033205</v>
      </c>
      <c r="N101" s="133">
        <f>IF(N96="-","-",SUM(N92:N94,N96:N100)*'3k HAP'!$E$13)</f>
        <v>6.1964487115421463</v>
      </c>
      <c r="O101" s="31"/>
      <c r="P101" s="133">
        <f>IF(P96="-","-",SUM(P92:P94,P96:P100)*'3k HAP'!$E$13)</f>
        <v>6.1964487115421463</v>
      </c>
      <c r="Q101" s="133">
        <f>IF(Q96="-","-",SUM(Q92:Q94,Q96:Q100)*'3k HAP'!$E$13)</f>
        <v>6.8624433317790094</v>
      </c>
      <c r="R101" s="133">
        <f>IF(R96="-","-",SUM(R92:R94,R96:R100)*'3k HAP'!$E$13)</f>
        <v>6.0886054147888569</v>
      </c>
      <c r="S101" s="133">
        <f>IF(S96="-","-",SUM(S92:S94,S96:S100)*'3k HAP'!$E$13)</f>
        <v>5.8007981196327867</v>
      </c>
      <c r="T101" s="133" t="str">
        <f>IF(T96="-","-",SUM(T92:T94,T96:T100)*'3k HAP'!$E$13)</f>
        <v>-</v>
      </c>
      <c r="U101" s="133" t="str">
        <f>IF(U96="-","-",SUM(U92:U94,U96:U100)*'3k HAP'!$E$13)</f>
        <v>-</v>
      </c>
      <c r="V101" s="133" t="str">
        <f>IF(V96="-","-",SUM(V92:V94,V96:V100)*'3k HAP'!$E$13)</f>
        <v>-</v>
      </c>
      <c r="W101" s="133" t="str">
        <f>IF(W96="-","-",SUM(W92:W94,W96:W100)*'3k HAP'!$E$13)</f>
        <v>-</v>
      </c>
      <c r="X101" s="133" t="str">
        <f>IF(X96="-","-",SUM(X92:X94,X96:X100)*'3k HAP'!$E$13)</f>
        <v>-</v>
      </c>
      <c r="Y101" s="133" t="str">
        <f>IF(Y96="-","-",SUM(Y92:Y94,Y96:Y100)*'3k HAP'!$E$13)</f>
        <v>-</v>
      </c>
      <c r="Z101" s="133" t="str">
        <f>IF(Z96="-","-",SUM(Z92:Z94,Z96:Z100)*'3k HAP'!$E$13)</f>
        <v>-</v>
      </c>
      <c r="AA101" s="29"/>
    </row>
    <row r="102" spans="1:27" s="30" customFormat="1" ht="11.25" x14ac:dyDescent="0.15">
      <c r="A102" s="267">
        <v>11</v>
      </c>
      <c r="B102" s="136" t="s">
        <v>44</v>
      </c>
      <c r="C102" s="136" t="str">
        <f>B102&amp;"_"&amp;D102</f>
        <v>Total_Southern</v>
      </c>
      <c r="D102" s="134" t="s">
        <v>323</v>
      </c>
      <c r="E102" s="135"/>
      <c r="F102" s="31"/>
      <c r="G102" s="133">
        <f>IF(G92="-","-",SUM(G92:G101))</f>
        <v>558.18256573181282</v>
      </c>
      <c r="H102" s="133">
        <f t="shared" ref="H102:P102" si="77">IF(H92="-","-",SUM(H92:H101))</f>
        <v>514.98396904130027</v>
      </c>
      <c r="I102" s="133">
        <f t="shared" si="77"/>
        <v>473.44741589875065</v>
      </c>
      <c r="J102" s="133">
        <f t="shared" si="77"/>
        <v>457.72913931965132</v>
      </c>
      <c r="K102" s="133">
        <f t="shared" si="77"/>
        <v>496.15308343666942</v>
      </c>
      <c r="L102" s="133">
        <f t="shared" si="77"/>
        <v>495.58692026898279</v>
      </c>
      <c r="M102" s="133">
        <f t="shared" si="77"/>
        <v>526.34618233164156</v>
      </c>
      <c r="N102" s="133">
        <f t="shared" si="77"/>
        <v>569.35243356931551</v>
      </c>
      <c r="O102" s="31"/>
      <c r="P102" s="133">
        <f t="shared" si="77"/>
        <v>569.35243356931551</v>
      </c>
      <c r="Q102" s="133">
        <f t="shared" ref="Q102" si="78">IF(Q92="-","-",SUM(Q92:Q101))</f>
        <v>623.13433852860544</v>
      </c>
      <c r="R102" s="133">
        <f t="shared" ref="R102" si="79">IF(R92="-","-",SUM(R92:R101))</f>
        <v>569.06232965296147</v>
      </c>
      <c r="S102" s="133">
        <f t="shared" ref="S102" si="80">IF(S92="-","-",SUM(S92:S101))</f>
        <v>548.38981546418609</v>
      </c>
      <c r="T102" s="133" t="str">
        <f t="shared" ref="T102" si="81">IF(T92="-","-",SUM(T92:T101))</f>
        <v>-</v>
      </c>
      <c r="U102" s="133" t="str">
        <f t="shared" ref="U102" si="82">IF(U92="-","-",SUM(U92:U101))</f>
        <v>-</v>
      </c>
      <c r="V102" s="133" t="str">
        <f t="shared" ref="V102" si="83">IF(V92="-","-",SUM(V92:V101))</f>
        <v>-</v>
      </c>
      <c r="W102" s="133" t="str">
        <f t="shared" ref="W102" si="84">IF(W92="-","-",SUM(W92:W101))</f>
        <v>-</v>
      </c>
      <c r="X102" s="133" t="str">
        <f t="shared" ref="X102" si="85">IF(X92="-","-",SUM(X92:X101))</f>
        <v>-</v>
      </c>
      <c r="Y102" s="133" t="str">
        <f t="shared" ref="Y102" si="86">IF(Y92="-","-",SUM(Y92:Y101))</f>
        <v>-</v>
      </c>
      <c r="Z102" s="133" t="str">
        <f t="shared" ref="Z102" si="87">IF(Z92="-","-",SUM(Z92:Z101))</f>
        <v>-</v>
      </c>
      <c r="AA102" s="29"/>
    </row>
    <row r="103" spans="1:27" s="30" customFormat="1" ht="11.25" x14ac:dyDescent="0.15">
      <c r="A103" s="267">
        <v>1</v>
      </c>
      <c r="B103" s="140" t="s">
        <v>350</v>
      </c>
      <c r="C103" s="140" t="s">
        <v>341</v>
      </c>
      <c r="D103" s="131" t="s">
        <v>324</v>
      </c>
      <c r="E103" s="132"/>
      <c r="F103" s="31"/>
      <c r="G103" s="41">
        <f>IF('3a DF'!H$41="-","-",'3a DF'!H$41)</f>
        <v>253.14985164432846</v>
      </c>
      <c r="H103" s="41">
        <f>IF('3a DF'!I$41="-","-",'3a DF'!I$41)</f>
        <v>213.57444115975193</v>
      </c>
      <c r="I103" s="41">
        <f>IF('3a DF'!J$41="-","-",'3a DF'!J$41)</f>
        <v>174.74989531236287</v>
      </c>
      <c r="J103" s="41">
        <f>IF('3a DF'!K$41="-","-",'3a DF'!K$41)</f>
        <v>160.26701947738721</v>
      </c>
      <c r="K103" s="41">
        <f>IF('3a DF'!L$41="-","-",'3a DF'!L$41)</f>
        <v>200.74683223176862</v>
      </c>
      <c r="L103" s="41">
        <f>IF('3a DF'!M$41="-","-",'3a DF'!M$41)</f>
        <v>199.05760849983216</v>
      </c>
      <c r="M103" s="41">
        <f>IF('3a DF'!N$41="-","-",'3a DF'!N$41)</f>
        <v>215.77106184657606</v>
      </c>
      <c r="N103" s="41">
        <f>IF('3a DF'!O$41="-","-",'3a DF'!O$41)</f>
        <v>243.35846990910571</v>
      </c>
      <c r="O103" s="31"/>
      <c r="P103" s="41">
        <f>IF('3a DF'!Q$41="-","-",'3a DF'!Q$41)</f>
        <v>243.35846990910571</v>
      </c>
      <c r="Q103" s="41">
        <f>IF('3a DF'!R$41="-","-",'3a DF'!R$41)</f>
        <v>281.17733015023742</v>
      </c>
      <c r="R103" s="41">
        <f>IF('3a DF'!S$41="-","-",'3a DF'!S$41)</f>
        <v>230.77888190073497</v>
      </c>
      <c r="S103" s="41">
        <f>IF('3a DF'!T$41="-","-",'3a DF'!T$41)</f>
        <v>206.31785050021912</v>
      </c>
      <c r="T103" s="41" t="str">
        <f>IF('3a DF'!U$41="-","-",'3a DF'!U$41)</f>
        <v>-</v>
      </c>
      <c r="U103" s="41" t="str">
        <f>IF('3a DF'!V$41="-","-",'3a DF'!V$41)</f>
        <v>-</v>
      </c>
      <c r="V103" s="41" t="str">
        <f>IF('3a DF'!W$41="-","-",'3a DF'!W$41)</f>
        <v>-</v>
      </c>
      <c r="W103" s="41" t="str">
        <f>IF('3a DF'!X$41="-","-",'3a DF'!X$41)</f>
        <v>-</v>
      </c>
      <c r="X103" s="41" t="str">
        <f>IF('3a DF'!Y$41="-","-",'3a DF'!Y$41)</f>
        <v>-</v>
      </c>
      <c r="Y103" s="41" t="str">
        <f>IF('3a DF'!Z$41="-","-",'3a DF'!Z$41)</f>
        <v>-</v>
      </c>
      <c r="Z103" s="41" t="str">
        <f>IF('3a DF'!AA$41="-","-",'3a DF'!AA$41)</f>
        <v>-</v>
      </c>
      <c r="AA103" s="29"/>
    </row>
    <row r="104" spans="1:27" s="30" customFormat="1" ht="11.25" x14ac:dyDescent="0.15">
      <c r="A104" s="267">
        <v>2</v>
      </c>
      <c r="B104" s="140" t="s">
        <v>350</v>
      </c>
      <c r="C104" s="140" t="s">
        <v>300</v>
      </c>
      <c r="D104" s="131" t="s">
        <v>324</v>
      </c>
      <c r="E104" s="132"/>
      <c r="F104" s="31"/>
      <c r="G104" s="41" t="s">
        <v>333</v>
      </c>
      <c r="H104" s="41" t="s">
        <v>333</v>
      </c>
      <c r="I104" s="41" t="s">
        <v>333</v>
      </c>
      <c r="J104" s="41" t="s">
        <v>333</v>
      </c>
      <c r="K104" s="41" t="s">
        <v>333</v>
      </c>
      <c r="L104" s="41" t="s">
        <v>333</v>
      </c>
      <c r="M104" s="41" t="s">
        <v>333</v>
      </c>
      <c r="N104" s="41" t="s">
        <v>333</v>
      </c>
      <c r="O104" s="31"/>
      <c r="P104" s="41" t="s">
        <v>333</v>
      </c>
      <c r="Q104" s="41" t="s">
        <v>333</v>
      </c>
      <c r="R104" s="41" t="s">
        <v>333</v>
      </c>
      <c r="S104" s="41" t="s">
        <v>333</v>
      </c>
      <c r="T104" s="41" t="s">
        <v>333</v>
      </c>
      <c r="U104" s="41" t="s">
        <v>333</v>
      </c>
      <c r="V104" s="41" t="s">
        <v>333</v>
      </c>
      <c r="W104" s="41" t="s">
        <v>333</v>
      </c>
      <c r="X104" s="41" t="s">
        <v>333</v>
      </c>
      <c r="Y104" s="41" t="s">
        <v>333</v>
      </c>
      <c r="Z104" s="41" t="s">
        <v>333</v>
      </c>
      <c r="AA104" s="29"/>
    </row>
    <row r="105" spans="1:27" s="30" customFormat="1" ht="11.25" x14ac:dyDescent="0.15">
      <c r="A105" s="267">
        <v>3</v>
      </c>
      <c r="B105" s="140" t="s">
        <v>2</v>
      </c>
      <c r="C105" s="140" t="s">
        <v>342</v>
      </c>
      <c r="D105" s="131" t="s">
        <v>324</v>
      </c>
      <c r="E105" s="132"/>
      <c r="F105" s="31"/>
      <c r="G105" s="41">
        <f>IF('3c PC'!G$42="-","-",'3c PC'!G$42)</f>
        <v>21.926269106402124</v>
      </c>
      <c r="H105" s="41">
        <f>IF('3c PC'!H$42="-","-",'3c PC'!H$42)</f>
        <v>21.926269106402124</v>
      </c>
      <c r="I105" s="41">
        <f>IF('3c PC'!I$42="-","-",'3c PC'!I$42)</f>
        <v>22.64764819235609</v>
      </c>
      <c r="J105" s="41">
        <f>IF('3c PC'!J$42="-","-",'3c PC'!J$42)</f>
        <v>22.505107470829557</v>
      </c>
      <c r="K105" s="41">
        <f>IF('3c PC'!K$42="-","-",'3c PC'!K$42)</f>
        <v>19.106297226763825</v>
      </c>
      <c r="L105" s="41">
        <f>IF('3c PC'!L$42="-","-",'3c PC'!L$42)</f>
        <v>19.106297226763825</v>
      </c>
      <c r="M105" s="41">
        <f>IF('3c PC'!M$42="-","-",'3c PC'!M$42)</f>
        <v>20.852393125569616</v>
      </c>
      <c r="N105" s="41">
        <f>IF('3c PC'!N$42="-","-",'3c PC'!N$42)</f>
        <v>20.849370287873604</v>
      </c>
      <c r="O105" s="31"/>
      <c r="P105" s="41">
        <f>IF('3c PC'!P$42="-","-",'3c PC'!P$42)</f>
        <v>20.849370287873604</v>
      </c>
      <c r="Q105" s="41">
        <f>IF('3c PC'!Q$42="-","-",'3c PC'!Q$42)</f>
        <v>21.503193401206047</v>
      </c>
      <c r="R105" s="41">
        <f>IF('3c PC'!R$42="-","-",'3c PC'!R$42)</f>
        <v>21.819481548965161</v>
      </c>
      <c r="S105" s="41">
        <f>IF('3c PC'!S$42="-","-",'3c PC'!S$42)</f>
        <v>25.256715910577427</v>
      </c>
      <c r="T105" s="41" t="str">
        <f>IF('3c PC'!T$42="-","-",'3c PC'!T$42)</f>
        <v>-</v>
      </c>
      <c r="U105" s="41" t="str">
        <f>IF('3c PC'!U$42="-","-",'3c PC'!U$42)</f>
        <v>-</v>
      </c>
      <c r="V105" s="41" t="str">
        <f>IF('3c PC'!V$42="-","-",'3c PC'!V$42)</f>
        <v>-</v>
      </c>
      <c r="W105" s="41" t="str">
        <f>IF('3c PC'!W$42="-","-",'3c PC'!W$42)</f>
        <v>-</v>
      </c>
      <c r="X105" s="41" t="str">
        <f>IF('3c PC'!X$42="-","-",'3c PC'!X$42)</f>
        <v>-</v>
      </c>
      <c r="Y105" s="41" t="str">
        <f>IF('3c PC'!Y$42="-","-",'3c PC'!Y$42)</f>
        <v>-</v>
      </c>
      <c r="Z105" s="41" t="str">
        <f>IF('3c PC'!Z$42="-","-",'3c PC'!Z$42)</f>
        <v>-</v>
      </c>
      <c r="AA105" s="29"/>
    </row>
    <row r="106" spans="1:27" s="30" customFormat="1" ht="11.25" x14ac:dyDescent="0.15">
      <c r="A106" s="267">
        <v>4</v>
      </c>
      <c r="B106" s="140" t="s">
        <v>352</v>
      </c>
      <c r="C106" s="140" t="s">
        <v>343</v>
      </c>
      <c r="D106" s="131" t="s">
        <v>324</v>
      </c>
      <c r="E106" s="132"/>
      <c r="F106" s="31"/>
      <c r="G106" s="41">
        <f>IF('3e NC-Gas'!F52="-","-",'3e NC-Gas'!F52)</f>
        <v>128.26455915916478</v>
      </c>
      <c r="H106" s="41">
        <f>IF('3e NC-Gas'!G52="-","-",'3e NC-Gas'!G52)</f>
        <v>128.14455915824388</v>
      </c>
      <c r="I106" s="41">
        <f>IF('3e NC-Gas'!H52="-","-",'3e NC-Gas'!H52)</f>
        <v>135.60814189994264</v>
      </c>
      <c r="J106" s="41">
        <f>IF('3e NC-Gas'!I52="-","-",'3e NC-Gas'!I52)</f>
        <v>135.26014189727204</v>
      </c>
      <c r="K106" s="41">
        <f>IF('3e NC-Gas'!J52="-","-",'3e NC-Gas'!J52)</f>
        <v>132.52066043685861</v>
      </c>
      <c r="L106" s="41">
        <f>IF('3e NC-Gas'!K52="-","-",'3e NC-Gas'!K52)</f>
        <v>132.54466043704281</v>
      </c>
      <c r="M106" s="41">
        <f>IF('3e NC-Gas'!L52="-","-",'3e NC-Gas'!L52)</f>
        <v>140.09940757171941</v>
      </c>
      <c r="N106" s="41">
        <f>IF('3e NC-Gas'!M52="-","-",'3e NC-Gas'!M52)</f>
        <v>140.17140757227193</v>
      </c>
      <c r="O106" s="31"/>
      <c r="P106" s="41">
        <f>IF('3e NC-Gas'!O52="-","-",'3e NC-Gas'!O52)</f>
        <v>140.17140757227193</v>
      </c>
      <c r="Q106" s="41">
        <f>IF('3e NC-Gas'!P52="-","-",'3e NC-Gas'!P52)</f>
        <v>141.96531913399983</v>
      </c>
      <c r="R106" s="41">
        <f>IF('3e NC-Gas'!Q52="-","-",'3e NC-Gas'!Q52)</f>
        <v>141.52131913059253</v>
      </c>
      <c r="S106" s="41">
        <f>IF('3e NC-Gas'!R52="-","-",'3e NC-Gas'!R52)</f>
        <v>142.27338876596374</v>
      </c>
      <c r="T106" s="41" t="str">
        <f>IF('3e NC-Gas'!S52="-","-",'3e NC-Gas'!S52)</f>
        <v>-</v>
      </c>
      <c r="U106" s="41" t="str">
        <f>IF('3e NC-Gas'!T52="-","-",'3e NC-Gas'!T52)</f>
        <v>-</v>
      </c>
      <c r="V106" s="41" t="str">
        <f>IF('3e NC-Gas'!U52="-","-",'3e NC-Gas'!U52)</f>
        <v>-</v>
      </c>
      <c r="W106" s="41" t="str">
        <f>IF('3e NC-Gas'!V52="-","-",'3e NC-Gas'!V52)</f>
        <v>-</v>
      </c>
      <c r="X106" s="41" t="str">
        <f>IF('3e NC-Gas'!W52="-","-",'3e NC-Gas'!W52)</f>
        <v>-</v>
      </c>
      <c r="Y106" s="41" t="str">
        <f>IF('3e NC-Gas'!X52="-","-",'3e NC-Gas'!X52)</f>
        <v>-</v>
      </c>
      <c r="Z106" s="41" t="str">
        <f>IF('3e NC-Gas'!Y52="-","-",'3e NC-Gas'!Y52)</f>
        <v>-</v>
      </c>
      <c r="AA106" s="29"/>
    </row>
    <row r="107" spans="1:27" s="30" customFormat="1" ht="11.25" x14ac:dyDescent="0.15">
      <c r="A107" s="267">
        <v>5</v>
      </c>
      <c r="B107" s="140" t="s">
        <v>349</v>
      </c>
      <c r="C107" s="140" t="s">
        <v>344</v>
      </c>
      <c r="D107" s="131" t="s">
        <v>324</v>
      </c>
      <c r="E107" s="132"/>
      <c r="F107" s="31"/>
      <c r="G107" s="41">
        <f>IF('3f CPIH'!C$16="-","-",'3g OC '!$E$12*('3f CPIH'!C$16/'3f CPIH'!$G$16))</f>
        <v>87.194616340508801</v>
      </c>
      <c r="H107" s="41">
        <f>IF('3f CPIH'!D$16="-","-",'3g OC '!$E$12*('3f CPIH'!D$16/'3f CPIH'!$G$16))</f>
        <v>87.369180136986301</v>
      </c>
      <c r="I107" s="41">
        <f>IF('3f CPIH'!E$16="-","-",'3g OC '!$E$12*('3f CPIH'!E$16/'3f CPIH'!$G$16))</f>
        <v>87.631025831702544</v>
      </c>
      <c r="J107" s="41">
        <f>IF('3f CPIH'!F$16="-","-",'3g OC '!$E$12*('3f CPIH'!F$16/'3f CPIH'!$G$16))</f>
        <v>88.15471722113503</v>
      </c>
      <c r="K107" s="41">
        <f>IF('3f CPIH'!G$16="-","-",'3g OC '!$E$12*('3f CPIH'!G$16/'3f CPIH'!$G$16))</f>
        <v>89.202100000000002</v>
      </c>
      <c r="L107" s="41">
        <f>IF('3f CPIH'!H$16="-","-",'3g OC '!$E$12*('3f CPIH'!H$16/'3f CPIH'!$G$16))</f>
        <v>90.33676467710373</v>
      </c>
      <c r="M107" s="41">
        <f>IF('3f CPIH'!I$16="-","-",'3g OC '!$E$12*('3f CPIH'!I$16/'3f CPIH'!$G$16))</f>
        <v>91.645993150684916</v>
      </c>
      <c r="N107" s="41">
        <f>IF('3f CPIH'!J$16="-","-",'3g OC '!$E$12*('3f CPIH'!J$16/'3f CPIH'!$G$16))</f>
        <v>92.431530234833673</v>
      </c>
      <c r="O107" s="31"/>
      <c r="P107" s="41">
        <f>IF('3f CPIH'!L$16="-","-",'3g OC '!$E$12*('3f CPIH'!L$16/'3f CPIH'!$G$16))</f>
        <v>92.431530234833673</v>
      </c>
      <c r="Q107" s="41">
        <f>IF('3f CPIH'!M$16="-","-",'3g OC '!$E$12*('3f CPIH'!M$16/'3f CPIH'!$G$16))</f>
        <v>93.47891301369863</v>
      </c>
      <c r="R107" s="41">
        <f>IF('3f CPIH'!N$16="-","-",'3g OC '!$E$12*('3f CPIH'!N$16/'3f CPIH'!$G$16))</f>
        <v>94.177168199608616</v>
      </c>
      <c r="S107" s="41">
        <f>IF('3f CPIH'!O$16="-","-",'3g OC '!$E$12*('3f CPIH'!O$16/'3f CPIH'!$G$16))</f>
        <v>94.700859589041102</v>
      </c>
      <c r="T107" s="41" t="str">
        <f>IF('3f CPIH'!P$16="-","-",'3g OC '!$E$12*('3f CPIH'!P$16/'3f CPIH'!$G$16))</f>
        <v>-</v>
      </c>
      <c r="U107" s="41" t="str">
        <f>IF('3f CPIH'!Q$16="-","-",'3g OC '!$E$12*('3f CPIH'!Q$16/'3f CPIH'!$G$16))</f>
        <v>-</v>
      </c>
      <c r="V107" s="41" t="str">
        <f>IF('3f CPIH'!R$16="-","-",'3g OC '!$E$12*('3f CPIH'!R$16/'3f CPIH'!$G$16))</f>
        <v>-</v>
      </c>
      <c r="W107" s="41" t="str">
        <f>IF('3f CPIH'!S$16="-","-",'3g OC '!$E$12*('3f CPIH'!S$16/'3f CPIH'!$G$16))</f>
        <v>-</v>
      </c>
      <c r="X107" s="41" t="str">
        <f>IF('3f CPIH'!T$16="-","-",'3g OC '!$E$12*('3f CPIH'!T$16/'3f CPIH'!$G$16))</f>
        <v>-</v>
      </c>
      <c r="Y107" s="41" t="str">
        <f>IF('3f CPIH'!U$16="-","-",'3g OC '!$E$12*('3f CPIH'!U$16/'3f CPIH'!$G$16))</f>
        <v>-</v>
      </c>
      <c r="Z107" s="41" t="str">
        <f>IF('3f CPIH'!V$16="-","-",'3g OC '!$E$12*('3f CPIH'!V$16/'3f CPIH'!$G$16))</f>
        <v>-</v>
      </c>
      <c r="AA107" s="29"/>
    </row>
    <row r="108" spans="1:27" s="30" customFormat="1" ht="11.25" x14ac:dyDescent="0.15">
      <c r="A108" s="267">
        <v>6</v>
      </c>
      <c r="B108" s="140" t="s">
        <v>349</v>
      </c>
      <c r="C108" s="140" t="s">
        <v>43</v>
      </c>
      <c r="D108" s="131" t="s">
        <v>324</v>
      </c>
      <c r="E108" s="132"/>
      <c r="F108" s="31"/>
      <c r="G108" s="41" t="s">
        <v>333</v>
      </c>
      <c r="H108" s="41" t="s">
        <v>333</v>
      </c>
      <c r="I108" s="41" t="s">
        <v>333</v>
      </c>
      <c r="J108" s="41" t="s">
        <v>333</v>
      </c>
      <c r="K108" s="41">
        <f>IF('3h SMNCC'!F$37="-","-",'3h SMNCC'!F$37)</f>
        <v>0</v>
      </c>
      <c r="L108" s="41">
        <f>IF('3h SMNCC'!G$37="-","-",'3h SMNCC'!G$37)</f>
        <v>-0.14839795210242812</v>
      </c>
      <c r="M108" s="41">
        <f>IF('3h SMNCC'!H$37="-","-",'3h SMNCC'!H$37)</f>
        <v>1.8996756847995959</v>
      </c>
      <c r="N108" s="41">
        <f>IF('3h SMNCC'!I$37="-","-",'3h SMNCC'!I$37)</f>
        <v>12.665313810179313</v>
      </c>
      <c r="O108" s="31"/>
      <c r="P108" s="41">
        <f>IF('3h SMNCC'!K$37="-","-",'3h SMNCC'!K$37)</f>
        <v>12.665313810179313</v>
      </c>
      <c r="Q108" s="41">
        <f>IF('3h SMNCC'!L$37="-","-",'3h SMNCC'!L$37)</f>
        <v>14.640709693750988</v>
      </c>
      <c r="R108" s="41">
        <f>IF('3h SMNCC'!M$37="-","-",'3h SMNCC'!M$37)</f>
        <v>14.927787132222536</v>
      </c>
      <c r="S108" s="41">
        <f>IF('3h SMNCC'!N$37="-","-",'3h SMNCC'!N$37)</f>
        <v>17.170757060355506</v>
      </c>
      <c r="T108" s="41" t="str">
        <f>IF('3h SMNCC'!O$37="-","-",'3h SMNCC'!O$37)</f>
        <v>-</v>
      </c>
      <c r="U108" s="41" t="str">
        <f>IF('3h SMNCC'!P$37="-","-",'3h SMNCC'!P$37)</f>
        <v>-</v>
      </c>
      <c r="V108" s="41" t="str">
        <f>IF('3h SMNCC'!Q$37="-","-",'3h SMNCC'!Q$37)</f>
        <v>-</v>
      </c>
      <c r="W108" s="41" t="str">
        <f>IF('3h SMNCC'!R$37="-","-",'3h SMNCC'!R$37)</f>
        <v>-</v>
      </c>
      <c r="X108" s="41" t="str">
        <f>IF('3h SMNCC'!S$37="-","-",'3h SMNCC'!S$37)</f>
        <v>-</v>
      </c>
      <c r="Y108" s="41" t="str">
        <f>IF('3h SMNCC'!T$37="-","-",'3h SMNCC'!T$37)</f>
        <v>-</v>
      </c>
      <c r="Z108" s="41" t="str">
        <f>IF('3h SMNCC'!U$37="-","-",'3h SMNCC'!U$37)</f>
        <v>-</v>
      </c>
      <c r="AA108" s="29"/>
    </row>
    <row r="109" spans="1:27" s="30" customFormat="1" ht="11.25" x14ac:dyDescent="0.15">
      <c r="A109" s="267">
        <v>7</v>
      </c>
      <c r="B109" s="140" t="s">
        <v>349</v>
      </c>
      <c r="C109" s="140" t="s">
        <v>394</v>
      </c>
      <c r="D109" s="131" t="s">
        <v>324</v>
      </c>
      <c r="E109" s="132"/>
      <c r="F109" s="31"/>
      <c r="G109" s="41">
        <f>IF('3f CPIH'!C$16="-","-",'3i PAAC PAP'!$G$16*('3f CPIH'!C$16/'3f CPIH'!$G$16))</f>
        <v>13.137827495107633</v>
      </c>
      <c r="H109" s="41">
        <f>IF('3f CPIH'!D$16="-","-",'3i PAAC PAP'!$G$16*('3f CPIH'!D$16/'3f CPIH'!$G$16))</f>
        <v>13.164129452054794</v>
      </c>
      <c r="I109" s="41">
        <f>IF('3f CPIH'!E$16="-","-",'3i PAAC PAP'!$G$16*('3f CPIH'!E$16/'3f CPIH'!$G$16))</f>
        <v>13.203582387475539</v>
      </c>
      <c r="J109" s="41">
        <f>IF('3f CPIH'!F$16="-","-",'3i PAAC PAP'!$G$16*('3f CPIH'!F$16/'3f CPIH'!$G$16))</f>
        <v>13.282488258317025</v>
      </c>
      <c r="K109" s="41">
        <f>IF('3f CPIH'!G$16="-","-",'3i PAAC PAP'!$G$16*('3f CPIH'!G$16/'3f CPIH'!$G$16))</f>
        <v>13.440300000000001</v>
      </c>
      <c r="L109" s="41">
        <f>IF('3f CPIH'!H$16="-","-",'3i PAAC PAP'!$G$16*('3f CPIH'!H$16/'3f CPIH'!$G$16))</f>
        <v>13.611262720156557</v>
      </c>
      <c r="M109" s="41">
        <f>IF('3f CPIH'!I$16="-","-",'3i PAAC PAP'!$G$16*('3f CPIH'!I$16/'3f CPIH'!$G$16))</f>
        <v>13.808527397260272</v>
      </c>
      <c r="N109" s="41">
        <f>IF('3f CPIH'!J$16="-","-",'3i PAAC PAP'!$G$16*('3f CPIH'!J$16/'3f CPIH'!$G$16))</f>
        <v>13.926886203522507</v>
      </c>
      <c r="O109" s="31"/>
      <c r="P109" s="41">
        <f>IF('3f CPIH'!L$16="-","-",'3i PAAC PAP'!$G$16*('3f CPIH'!L$16/'3f CPIH'!$G$16))</f>
        <v>13.926886203522507</v>
      </c>
      <c r="Q109" s="41">
        <f>IF('3f CPIH'!M$16="-","-",'3i PAAC PAP'!$G$16*('3f CPIH'!M$16/'3f CPIH'!$G$16))</f>
        <v>14.08469794520548</v>
      </c>
      <c r="R109" s="41">
        <f>IF('3f CPIH'!N$16="-","-",'3i PAAC PAP'!$G$16*('3f CPIH'!N$16/'3f CPIH'!$G$16))</f>
        <v>14.189905772994129</v>
      </c>
      <c r="S109" s="41">
        <f>IF('3f CPIH'!O$16="-","-",'3i PAAC PAP'!$G$16*('3f CPIH'!O$16/'3f CPIH'!$G$16))</f>
        <v>14.268811643835617</v>
      </c>
      <c r="T109" s="41" t="str">
        <f>IF('3f CPIH'!P$16="-","-",'3i PAAC PAP'!$G$16*('3f CPIH'!P$16/'3f CPIH'!$G$16))</f>
        <v>-</v>
      </c>
      <c r="U109" s="41" t="str">
        <f>IF('3f CPIH'!Q$16="-","-",'3i PAAC PAP'!$G$16*('3f CPIH'!Q$16/'3f CPIH'!$G$16))</f>
        <v>-</v>
      </c>
      <c r="V109" s="41" t="str">
        <f>IF('3f CPIH'!R$16="-","-",'3i PAAC PAP'!$G$16*('3f CPIH'!R$16/'3f CPIH'!$G$16))</f>
        <v>-</v>
      </c>
      <c r="W109" s="41" t="str">
        <f>IF('3f CPIH'!S$16="-","-",'3i PAAC PAP'!$G$16*('3f CPIH'!S$16/'3f CPIH'!$G$16))</f>
        <v>-</v>
      </c>
      <c r="X109" s="41" t="str">
        <f>IF('3f CPIH'!T$16="-","-",'3i PAAC PAP'!$G$16*('3f CPIH'!T$16/'3f CPIH'!$G$16))</f>
        <v>-</v>
      </c>
      <c r="Y109" s="41" t="str">
        <f>IF('3f CPIH'!U$16="-","-",'3i PAAC PAP'!$G$16*('3f CPIH'!U$16/'3f CPIH'!$G$16))</f>
        <v>-</v>
      </c>
      <c r="Z109" s="41" t="str">
        <f>IF('3f CPIH'!V$16="-","-",'3i PAAC PAP'!$G$16*('3f CPIH'!V$16/'3f CPIH'!$G$16))</f>
        <v>-</v>
      </c>
      <c r="AA109" s="29"/>
    </row>
    <row r="110" spans="1:27" s="30" customFormat="1" ht="11.25" x14ac:dyDescent="0.15">
      <c r="A110" s="267">
        <v>8</v>
      </c>
      <c r="B110" s="140" t="s">
        <v>349</v>
      </c>
      <c r="C110" s="140" t="s">
        <v>412</v>
      </c>
      <c r="D110" s="131" t="s">
        <v>324</v>
      </c>
      <c r="E110" s="132"/>
      <c r="F110" s="31"/>
      <c r="G110" s="41">
        <f>IF(G103="-","-",SUM(G103:G108)*'3i PAAC PAP'!$G$28)</f>
        <v>28.21853345210075</v>
      </c>
      <c r="H110" s="41">
        <f>IF(H103="-","-",SUM(H103:H108)*'3i PAAC PAP'!$G$28)</f>
        <v>25.94505722546819</v>
      </c>
      <c r="I110" s="41">
        <f>IF(I103="-","-",SUM(I103:I108)*'3i PAAC PAP'!$G$28)</f>
        <v>24.197547450583084</v>
      </c>
      <c r="J110" s="41">
        <f>IF(J103="-","-",SUM(J103:J108)*'3i PAAC PAP'!$G$28)</f>
        <v>23.366312560468604</v>
      </c>
      <c r="K110" s="41">
        <f>IF(K103="-","-",SUM(K103:K108)*'3i PAAC PAP'!$G$28)</f>
        <v>25.402094642122265</v>
      </c>
      <c r="L110" s="41">
        <f>IF(L103="-","-",SUM(L103:L108)*'3i PAAC PAP'!$G$28)</f>
        <v>25.363036961351909</v>
      </c>
      <c r="M110" s="41">
        <f>IF(M103="-","-",SUM(M103:M108)*'3i PAAC PAP'!$G$28)</f>
        <v>27.052667536128467</v>
      </c>
      <c r="N110" s="41">
        <f>IF(N103="-","-",SUM(N103:N108)*'3i PAAC PAP'!$G$28)</f>
        <v>29.308121657707364</v>
      </c>
      <c r="O110" s="31"/>
      <c r="P110" s="41">
        <f>IF(P103="-","-",SUM(P103:P108)*'3i PAAC PAP'!$G$28)</f>
        <v>29.308121657707364</v>
      </c>
      <c r="Q110" s="41">
        <f>IF(Q103="-","-",SUM(Q103:Q108)*'3i PAAC PAP'!$G$28)</f>
        <v>31.798386162191559</v>
      </c>
      <c r="R110" s="41">
        <f>IF(R103="-","-",SUM(R103:R108)*'3i PAAC PAP'!$G$28)</f>
        <v>28.948500520532836</v>
      </c>
      <c r="S110" s="41">
        <f>IF(S103="-","-",SUM(S103:S108)*'3i PAAC PAP'!$G$28)</f>
        <v>27.9415040888715</v>
      </c>
      <c r="T110" s="41" t="str">
        <f>IF(T103="-","-",SUM(T103:T108)*'3i PAAC PAP'!$G$28)</f>
        <v>-</v>
      </c>
      <c r="U110" s="41" t="str">
        <f>IF(U103="-","-",SUM(U103:U108)*'3i PAAC PAP'!$G$28)</f>
        <v>-</v>
      </c>
      <c r="V110" s="41" t="str">
        <f>IF(V103="-","-",SUM(V103:V108)*'3i PAAC PAP'!$G$28)</f>
        <v>-</v>
      </c>
      <c r="W110" s="41" t="str">
        <f>IF(W103="-","-",SUM(W103:W108)*'3i PAAC PAP'!$G$28)</f>
        <v>-</v>
      </c>
      <c r="X110" s="41" t="str">
        <f>IF(X103="-","-",SUM(X103:X108)*'3i PAAC PAP'!$G$28)</f>
        <v>-</v>
      </c>
      <c r="Y110" s="41" t="str">
        <f>IF(Y103="-","-",SUM(Y103:Y108)*'3i PAAC PAP'!$G$28)</f>
        <v>-</v>
      </c>
      <c r="Z110" s="41" t="str">
        <f>IF(Z103="-","-",SUM(Z103:Z108)*'3i PAAC PAP'!$G$28)</f>
        <v>-</v>
      </c>
      <c r="AA110" s="29"/>
    </row>
    <row r="111" spans="1:27" s="30" customFormat="1" ht="11.25" x14ac:dyDescent="0.15">
      <c r="A111" s="267">
        <v>9</v>
      </c>
      <c r="B111" s="140" t="s">
        <v>393</v>
      </c>
      <c r="C111" s="140" t="s">
        <v>536</v>
      </c>
      <c r="D111" s="138" t="s">
        <v>324</v>
      </c>
      <c r="E111" s="132"/>
      <c r="F111" s="31"/>
      <c r="G111" s="41">
        <f>IF(G105="-","-",SUM(G103:G110)*'3j EBIT'!$E$11)</f>
        <v>10.301677616603358</v>
      </c>
      <c r="H111" s="41">
        <f>IF(H105="-","-",SUM(H103:H110)*'3j EBIT'!$E$11)</f>
        <v>9.4927145866751559</v>
      </c>
      <c r="I111" s="41">
        <f>IF(I105="-","-",SUM(I103:I110)*'3j EBIT'!$E$11)</f>
        <v>8.8712769059294203</v>
      </c>
      <c r="J111" s="41">
        <f>IF(J105="-","-",SUM(J103:J110)*'3j EBIT'!$E$11)</f>
        <v>8.5768435203966096</v>
      </c>
      <c r="K111" s="41">
        <f>IF(K105="-","-",SUM(K103:K110)*'3j EBIT'!$E$11)</f>
        <v>9.3047413349225572</v>
      </c>
      <c r="L111" s="41">
        <f>IF(L105="-","-",SUM(L103:L110)*'3j EBIT'!$E$11)</f>
        <v>9.2941460324186362</v>
      </c>
      <c r="M111" s="41">
        <f>IF(M105="-","-",SUM(M103:M110)*'3j EBIT'!$E$11)</f>
        <v>9.8995605392251154</v>
      </c>
      <c r="N111" s="41">
        <f>IF(N105="-","-",SUM(N103:N110)*'3j EBIT'!$E$11)</f>
        <v>10.704908578514969</v>
      </c>
      <c r="O111" s="31"/>
      <c r="P111" s="41">
        <f>IF(P105="-","-",SUM(P103:P110)*'3j EBIT'!$E$11)</f>
        <v>10.704908578514969</v>
      </c>
      <c r="Q111" s="41">
        <f>IF(Q105="-","-",SUM(Q103:Q110)*'3j EBIT'!$E$11)</f>
        <v>11.594625106721615</v>
      </c>
      <c r="R111" s="41">
        <f>IF(R105="-","-",SUM(R103:R110)*'3j EBIT'!$E$11)</f>
        <v>10.581959440175044</v>
      </c>
      <c r="S111" s="41">
        <f>IF(S105="-","-",SUM(S103:S110)*'3j EBIT'!$E$11)</f>
        <v>10.224946062240077</v>
      </c>
      <c r="T111" s="41" t="str">
        <f>IF(T105="-","-",SUM(T103:T110)*'3j EBIT'!$E$11)</f>
        <v>-</v>
      </c>
      <c r="U111" s="41" t="str">
        <f>IF(U105="-","-",SUM(U103:U110)*'3j EBIT'!$E$11)</f>
        <v>-</v>
      </c>
      <c r="V111" s="41" t="str">
        <f>IF(V105="-","-",SUM(V103:V110)*'3j EBIT'!$E$11)</f>
        <v>-</v>
      </c>
      <c r="W111" s="41" t="str">
        <f>IF(W105="-","-",SUM(W103:W110)*'3j EBIT'!$E$11)</f>
        <v>-</v>
      </c>
      <c r="X111" s="41" t="str">
        <f>IF(X105="-","-",SUM(X103:X110)*'3j EBIT'!$E$11)</f>
        <v>-</v>
      </c>
      <c r="Y111" s="41" t="str">
        <f>IF(Y105="-","-",SUM(Y103:Y110)*'3j EBIT'!$E$11)</f>
        <v>-</v>
      </c>
      <c r="Z111" s="41" t="str">
        <f>IF(Z105="-","-",SUM(Z103:Z110)*'3j EBIT'!$E$11)</f>
        <v>-</v>
      </c>
      <c r="AA111" s="29"/>
    </row>
    <row r="112" spans="1:27" s="30" customFormat="1" ht="11.25" x14ac:dyDescent="0.15">
      <c r="A112" s="267">
        <v>10</v>
      </c>
      <c r="B112" s="140" t="s">
        <v>292</v>
      </c>
      <c r="C112" s="188" t="s">
        <v>537</v>
      </c>
      <c r="D112" s="138" t="s">
        <v>324</v>
      </c>
      <c r="E112" s="132"/>
      <c r="F112" s="31"/>
      <c r="G112" s="41">
        <f>IF(G107="-","-",SUM(G103:G105,G107:G111)*'3k HAP'!$E$13)</f>
        <v>6.0603312043656024</v>
      </c>
      <c r="H112" s="41">
        <f>IF(H107="-","-",SUM(H103:H105,H107:H111)*'3k HAP'!$E$13)</f>
        <v>5.4387185018015023</v>
      </c>
      <c r="I112" s="41">
        <f>IF(I107="-","-",SUM(I103:I105,I107:I111)*'3k HAP'!$E$13)</f>
        <v>4.850577590793276</v>
      </c>
      <c r="J112" s="41">
        <f>IF(J107="-","-",SUM(J103:J105,J107:J111)*'3k HAP'!$E$13)</f>
        <v>4.6287885842534466</v>
      </c>
      <c r="K112" s="41">
        <f>IF(K107="-","-",SUM(K103:K105,K107:K111)*'3k HAP'!$E$13)</f>
        <v>5.2297998323422865</v>
      </c>
      <c r="L112" s="41">
        <f>IF(L107="-","-",SUM(L103:L105,L107:L111)*'3k HAP'!$E$13)</f>
        <v>5.2212839346614421</v>
      </c>
      <c r="M112" s="41">
        <f>IF(M107="-","-",SUM(M103:M105,M107:M111)*'3k HAP'!$E$13)</f>
        <v>5.5771943625420519</v>
      </c>
      <c r="N112" s="41">
        <f>IF(N107="-","-",SUM(N103:N105,N107:N111)*'3k HAP'!$E$13)</f>
        <v>6.1967241985813128</v>
      </c>
      <c r="O112" s="31"/>
      <c r="P112" s="41">
        <f>IF(P107="-","-",SUM(P103:P105,P107:P111)*'3k HAP'!$E$13)</f>
        <v>6.1967241985813128</v>
      </c>
      <c r="Q112" s="41">
        <f>IF(Q107="-","-",SUM(Q103:Q105,Q107:Q111)*'3k HAP'!$E$13)</f>
        <v>6.8560560819803644</v>
      </c>
      <c r="R112" s="41">
        <f>IF(R107="-","-",SUM(R103:R105,R107:R111)*'3k HAP'!$E$13)</f>
        <v>6.0822181649875304</v>
      </c>
      <c r="S112" s="41">
        <f>IF(S107="-","-",SUM(S103:S105,S107:S111)*'3k HAP'!$E$13)</f>
        <v>5.7961002341241095</v>
      </c>
      <c r="T112" s="41" t="str">
        <f>IF(T107="-","-",SUM(T103:T105,T107:T111)*'3k HAP'!$E$13)</f>
        <v>-</v>
      </c>
      <c r="U112" s="41" t="str">
        <f>IF(U107="-","-",SUM(U103:U105,U107:U111)*'3k HAP'!$E$13)</f>
        <v>-</v>
      </c>
      <c r="V112" s="41" t="str">
        <f>IF(V107="-","-",SUM(V103:V105,V107:V111)*'3k HAP'!$E$13)</f>
        <v>-</v>
      </c>
      <c r="W112" s="41" t="str">
        <f>IF(W107="-","-",SUM(W103:W105,W107:W111)*'3k HAP'!$E$13)</f>
        <v>-</v>
      </c>
      <c r="X112" s="41" t="str">
        <f>IF(X107="-","-",SUM(X103:X105,X107:X111)*'3k HAP'!$E$13)</f>
        <v>-</v>
      </c>
      <c r="Y112" s="41" t="str">
        <f>IF(Y107="-","-",SUM(Y103:Y105,Y107:Y111)*'3k HAP'!$E$13)</f>
        <v>-</v>
      </c>
      <c r="Z112" s="41" t="str">
        <f>IF(Z107="-","-",SUM(Z103:Z105,Z107:Z111)*'3k HAP'!$E$13)</f>
        <v>-</v>
      </c>
      <c r="AA112" s="29"/>
    </row>
    <row r="113" spans="1:27" s="30" customFormat="1" ht="11.25" x14ac:dyDescent="0.15">
      <c r="A113" s="267">
        <v>11</v>
      </c>
      <c r="B113" s="140" t="s">
        <v>44</v>
      </c>
      <c r="C113" s="140" t="str">
        <f>B113&amp;"_"&amp;D113</f>
        <v>Total_South East</v>
      </c>
      <c r="D113" s="138" t="s">
        <v>324</v>
      </c>
      <c r="E113" s="132"/>
      <c r="F113" s="31"/>
      <c r="G113" s="41">
        <f>IF(G103="-","-",SUM(G103:G112))</f>
        <v>548.2536660185815</v>
      </c>
      <c r="H113" s="41">
        <f t="shared" ref="H113:P113" si="88">IF(H103="-","-",SUM(H103:H112))</f>
        <v>505.05506932738388</v>
      </c>
      <c r="I113" s="41">
        <f t="shared" si="88"/>
        <v>471.75969557114547</v>
      </c>
      <c r="J113" s="41">
        <f t="shared" si="88"/>
        <v>456.04141899005953</v>
      </c>
      <c r="K113" s="41">
        <f t="shared" si="88"/>
        <v>494.95282570477809</v>
      </c>
      <c r="L113" s="41">
        <f t="shared" si="88"/>
        <v>494.38666253722857</v>
      </c>
      <c r="M113" s="41">
        <f t="shared" si="88"/>
        <v>526.60648121450549</v>
      </c>
      <c r="N113" s="41">
        <f t="shared" si="88"/>
        <v>569.61273245259042</v>
      </c>
      <c r="O113" s="31"/>
      <c r="P113" s="41">
        <f t="shared" si="88"/>
        <v>569.61273245259042</v>
      </c>
      <c r="Q113" s="41">
        <f t="shared" ref="Q113" si="89">IF(Q103="-","-",SUM(Q103:Q112))</f>
        <v>617.09923068899195</v>
      </c>
      <c r="R113" s="41">
        <f t="shared" ref="R113" si="90">IF(R103="-","-",SUM(R103:R112))</f>
        <v>563.02722181081344</v>
      </c>
      <c r="S113" s="41">
        <f t="shared" ref="S113" si="91">IF(S103="-","-",SUM(S103:S112))</f>
        <v>543.95093385522807</v>
      </c>
      <c r="T113" s="41" t="str">
        <f t="shared" ref="T113" si="92">IF(T103="-","-",SUM(T103:T112))</f>
        <v>-</v>
      </c>
      <c r="U113" s="41" t="str">
        <f t="shared" ref="U113" si="93">IF(U103="-","-",SUM(U103:U112))</f>
        <v>-</v>
      </c>
      <c r="V113" s="41" t="str">
        <f t="shared" ref="V113" si="94">IF(V103="-","-",SUM(V103:V112))</f>
        <v>-</v>
      </c>
      <c r="W113" s="41" t="str">
        <f t="shared" ref="W113" si="95">IF(W103="-","-",SUM(W103:W112))</f>
        <v>-</v>
      </c>
      <c r="X113" s="41" t="str">
        <f t="shared" ref="X113" si="96">IF(X103="-","-",SUM(X103:X112))</f>
        <v>-</v>
      </c>
      <c r="Y113" s="41" t="str">
        <f t="shared" ref="Y113" si="97">IF(Y103="-","-",SUM(Y103:Y112))</f>
        <v>-</v>
      </c>
      <c r="Z113" s="41" t="str">
        <f t="shared" ref="Z113" si="98">IF(Z103="-","-",SUM(Z103:Z112))</f>
        <v>-</v>
      </c>
      <c r="AA113" s="29"/>
    </row>
    <row r="114" spans="1:27" s="30" customFormat="1" ht="11.25" x14ac:dyDescent="0.15">
      <c r="A114" s="267">
        <v>1</v>
      </c>
      <c r="B114" s="136" t="s">
        <v>350</v>
      </c>
      <c r="C114" s="136" t="s">
        <v>341</v>
      </c>
      <c r="D114" s="139" t="s">
        <v>325</v>
      </c>
      <c r="E114" s="135"/>
      <c r="F114" s="31"/>
      <c r="G114" s="133">
        <f>IF('3a DF'!H$41="-","-",'3a DF'!H$41)</f>
        <v>253.14985164432846</v>
      </c>
      <c r="H114" s="133">
        <f>IF('3a DF'!I$41="-","-",'3a DF'!I$41)</f>
        <v>213.57444115975193</v>
      </c>
      <c r="I114" s="133">
        <f>IF('3a DF'!J$41="-","-",'3a DF'!J$41)</f>
        <v>174.74989531236287</v>
      </c>
      <c r="J114" s="133">
        <f>IF('3a DF'!K$41="-","-",'3a DF'!K$41)</f>
        <v>160.26701947738721</v>
      </c>
      <c r="K114" s="133">
        <f>IF('3a DF'!L$41="-","-",'3a DF'!L$41)</f>
        <v>200.74683223176862</v>
      </c>
      <c r="L114" s="133">
        <f>IF('3a DF'!M$41="-","-",'3a DF'!M$41)</f>
        <v>199.05760849983216</v>
      </c>
      <c r="M114" s="133">
        <f>IF('3a DF'!N$41="-","-",'3a DF'!N$41)</f>
        <v>215.77106184657606</v>
      </c>
      <c r="N114" s="133">
        <f>IF('3a DF'!O$41="-","-",'3a DF'!O$41)</f>
        <v>243.35846990910571</v>
      </c>
      <c r="O114" s="31"/>
      <c r="P114" s="133">
        <f>IF('3a DF'!Q$41="-","-",'3a DF'!Q$41)</f>
        <v>243.35846990910571</v>
      </c>
      <c r="Q114" s="133">
        <f>IF('3a DF'!R$41="-","-",'3a DF'!R$41)</f>
        <v>281.17733015023742</v>
      </c>
      <c r="R114" s="133">
        <f>IF('3a DF'!S$41="-","-",'3a DF'!S$41)</f>
        <v>230.77888190073497</v>
      </c>
      <c r="S114" s="133">
        <f>IF('3a DF'!T$41="-","-",'3a DF'!T$41)</f>
        <v>206.31785050021912</v>
      </c>
      <c r="T114" s="133" t="str">
        <f>IF('3a DF'!U$41="-","-",'3a DF'!U$41)</f>
        <v>-</v>
      </c>
      <c r="U114" s="133" t="str">
        <f>IF('3a DF'!V$41="-","-",'3a DF'!V$41)</f>
        <v>-</v>
      </c>
      <c r="V114" s="133" t="str">
        <f>IF('3a DF'!W$41="-","-",'3a DF'!W$41)</f>
        <v>-</v>
      </c>
      <c r="W114" s="133" t="str">
        <f>IF('3a DF'!X$41="-","-",'3a DF'!X$41)</f>
        <v>-</v>
      </c>
      <c r="X114" s="133" t="str">
        <f>IF('3a DF'!Y$41="-","-",'3a DF'!Y$41)</f>
        <v>-</v>
      </c>
      <c r="Y114" s="133" t="str">
        <f>IF('3a DF'!Z$41="-","-",'3a DF'!Z$41)</f>
        <v>-</v>
      </c>
      <c r="Z114" s="133" t="str">
        <f>IF('3a DF'!AA$41="-","-",'3a DF'!AA$41)</f>
        <v>-</v>
      </c>
      <c r="AA114" s="29"/>
    </row>
    <row r="115" spans="1:27" s="30" customFormat="1" ht="11.25" x14ac:dyDescent="0.15">
      <c r="A115" s="267">
        <v>2</v>
      </c>
      <c r="B115" s="136" t="s">
        <v>350</v>
      </c>
      <c r="C115" s="136" t="s">
        <v>300</v>
      </c>
      <c r="D115" s="139" t="s">
        <v>325</v>
      </c>
      <c r="E115" s="135"/>
      <c r="F115" s="31"/>
      <c r="G115" s="133" t="s">
        <v>333</v>
      </c>
      <c r="H115" s="133" t="s">
        <v>333</v>
      </c>
      <c r="I115" s="133" t="s">
        <v>333</v>
      </c>
      <c r="J115" s="133" t="s">
        <v>333</v>
      </c>
      <c r="K115" s="133" t="s">
        <v>333</v>
      </c>
      <c r="L115" s="133" t="s">
        <v>333</v>
      </c>
      <c r="M115" s="133" t="s">
        <v>333</v>
      </c>
      <c r="N115" s="133" t="s">
        <v>333</v>
      </c>
      <c r="O115" s="31"/>
      <c r="P115" s="133" t="s">
        <v>333</v>
      </c>
      <c r="Q115" s="133" t="s">
        <v>333</v>
      </c>
      <c r="R115" s="133" t="s">
        <v>333</v>
      </c>
      <c r="S115" s="133" t="s">
        <v>333</v>
      </c>
      <c r="T115" s="133" t="s">
        <v>333</v>
      </c>
      <c r="U115" s="133" t="s">
        <v>333</v>
      </c>
      <c r="V115" s="133" t="s">
        <v>333</v>
      </c>
      <c r="W115" s="133" t="s">
        <v>333</v>
      </c>
      <c r="X115" s="133" t="s">
        <v>333</v>
      </c>
      <c r="Y115" s="133" t="s">
        <v>333</v>
      </c>
      <c r="Z115" s="133" t="s">
        <v>333</v>
      </c>
      <c r="AA115" s="29"/>
    </row>
    <row r="116" spans="1:27" s="30" customFormat="1" ht="11.25" x14ac:dyDescent="0.15">
      <c r="A116" s="267">
        <v>3</v>
      </c>
      <c r="B116" s="136" t="s">
        <v>2</v>
      </c>
      <c r="C116" s="136" t="s">
        <v>342</v>
      </c>
      <c r="D116" s="139" t="s">
        <v>325</v>
      </c>
      <c r="E116" s="135"/>
      <c r="F116" s="31"/>
      <c r="G116" s="133">
        <f>IF('3c PC'!G$42="-","-",'3c PC'!G$42)</f>
        <v>21.926269106402124</v>
      </c>
      <c r="H116" s="133">
        <f>IF('3c PC'!H$42="-","-",'3c PC'!H$42)</f>
        <v>21.926269106402124</v>
      </c>
      <c r="I116" s="133">
        <f>IF('3c PC'!I$42="-","-",'3c PC'!I$42)</f>
        <v>22.64764819235609</v>
      </c>
      <c r="J116" s="133">
        <f>IF('3c PC'!J$42="-","-",'3c PC'!J$42)</f>
        <v>22.505107470829557</v>
      </c>
      <c r="K116" s="133">
        <f>IF('3c PC'!K$42="-","-",'3c PC'!K$42)</f>
        <v>19.106297226763825</v>
      </c>
      <c r="L116" s="133">
        <f>IF('3c PC'!L$42="-","-",'3c PC'!L$42)</f>
        <v>19.106297226763825</v>
      </c>
      <c r="M116" s="133">
        <f>IF('3c PC'!M$42="-","-",'3c PC'!M$42)</f>
        <v>20.852393125569616</v>
      </c>
      <c r="N116" s="133">
        <f>IF('3c PC'!N$42="-","-",'3c PC'!N$42)</f>
        <v>20.849370287873604</v>
      </c>
      <c r="O116" s="31"/>
      <c r="P116" s="133">
        <f>IF('3c PC'!P$42="-","-",'3c PC'!P$42)</f>
        <v>20.849370287873604</v>
      </c>
      <c r="Q116" s="133">
        <f>IF('3c PC'!Q$42="-","-",'3c PC'!Q$42)</f>
        <v>21.503193401206047</v>
      </c>
      <c r="R116" s="133">
        <f>IF('3c PC'!R$42="-","-",'3c PC'!R$42)</f>
        <v>21.819481548965161</v>
      </c>
      <c r="S116" s="133">
        <f>IF('3c PC'!S$42="-","-",'3c PC'!S$42)</f>
        <v>25.256715910577427</v>
      </c>
      <c r="T116" s="133" t="str">
        <f>IF('3c PC'!T$42="-","-",'3c PC'!T$42)</f>
        <v>-</v>
      </c>
      <c r="U116" s="133" t="str">
        <f>IF('3c PC'!U$42="-","-",'3c PC'!U$42)</f>
        <v>-</v>
      </c>
      <c r="V116" s="133" t="str">
        <f>IF('3c PC'!V$42="-","-",'3c PC'!V$42)</f>
        <v>-</v>
      </c>
      <c r="W116" s="133" t="str">
        <f>IF('3c PC'!W$42="-","-",'3c PC'!W$42)</f>
        <v>-</v>
      </c>
      <c r="X116" s="133" t="str">
        <f>IF('3c PC'!X$42="-","-",'3c PC'!X$42)</f>
        <v>-</v>
      </c>
      <c r="Y116" s="133" t="str">
        <f>IF('3c PC'!Y$42="-","-",'3c PC'!Y$42)</f>
        <v>-</v>
      </c>
      <c r="Z116" s="133" t="str">
        <f>IF('3c PC'!Z$42="-","-",'3c PC'!Z$42)</f>
        <v>-</v>
      </c>
      <c r="AA116" s="29"/>
    </row>
    <row r="117" spans="1:27" s="30" customFormat="1" ht="11.25" x14ac:dyDescent="0.15">
      <c r="A117" s="267">
        <v>4</v>
      </c>
      <c r="B117" s="136" t="s">
        <v>352</v>
      </c>
      <c r="C117" s="136" t="s">
        <v>343</v>
      </c>
      <c r="D117" s="139" t="s">
        <v>325</v>
      </c>
      <c r="E117" s="135"/>
      <c r="F117" s="31"/>
      <c r="G117" s="133">
        <f>IF('3e NC-Gas'!F53="-","-",'3e NC-Gas'!F53)</f>
        <v>117.25912991101427</v>
      </c>
      <c r="H117" s="133">
        <f>IF('3e NC-Gas'!G53="-","-",'3e NC-Gas'!G53)</f>
        <v>117.13912991501969</v>
      </c>
      <c r="I117" s="133">
        <f>IF('3e NC-Gas'!H53="-","-",'3e NC-Gas'!H53)</f>
        <v>119.52683006717739</v>
      </c>
      <c r="J117" s="133">
        <f>IF('3e NC-Gas'!I53="-","-",'3e NC-Gas'!I53)</f>
        <v>119.17883007879314</v>
      </c>
      <c r="K117" s="133">
        <f>IF('3e NC-Gas'!J53="-","-",'3e NC-Gas'!J53)</f>
        <v>121.42513481279587</v>
      </c>
      <c r="L117" s="133">
        <f>IF('3e NC-Gas'!K53="-","-",'3e NC-Gas'!K53)</f>
        <v>121.44913481199478</v>
      </c>
      <c r="M117" s="133">
        <f>IF('3e NC-Gas'!L53="-","-",'3e NC-Gas'!L53)</f>
        <v>122.70618502036943</v>
      </c>
      <c r="N117" s="133">
        <f>IF('3e NC-Gas'!M53="-","-",'3e NC-Gas'!M53)</f>
        <v>122.77818501796618</v>
      </c>
      <c r="O117" s="31"/>
      <c r="P117" s="133">
        <f>IF('3e NC-Gas'!O53="-","-",'3e NC-Gas'!O53)</f>
        <v>122.77818501796618</v>
      </c>
      <c r="Q117" s="133">
        <f>IF('3e NC-Gas'!P53="-","-",'3e NC-Gas'!P53)</f>
        <v>129.08535083090231</v>
      </c>
      <c r="R117" s="133">
        <f>IF('3e NC-Gas'!Q53="-","-",'3e NC-Gas'!Q53)</f>
        <v>128.64135084572243</v>
      </c>
      <c r="S117" s="133">
        <f>IF('3e NC-Gas'!R53="-","-",'3e NC-Gas'!R53)</f>
        <v>127.49027461518759</v>
      </c>
      <c r="T117" s="133" t="str">
        <f>IF('3e NC-Gas'!S53="-","-",'3e NC-Gas'!S53)</f>
        <v>-</v>
      </c>
      <c r="U117" s="133" t="str">
        <f>IF('3e NC-Gas'!T53="-","-",'3e NC-Gas'!T53)</f>
        <v>-</v>
      </c>
      <c r="V117" s="133" t="str">
        <f>IF('3e NC-Gas'!U53="-","-",'3e NC-Gas'!U53)</f>
        <v>-</v>
      </c>
      <c r="W117" s="133" t="str">
        <f>IF('3e NC-Gas'!V53="-","-",'3e NC-Gas'!V53)</f>
        <v>-</v>
      </c>
      <c r="X117" s="133" t="str">
        <f>IF('3e NC-Gas'!W53="-","-",'3e NC-Gas'!W53)</f>
        <v>-</v>
      </c>
      <c r="Y117" s="133" t="str">
        <f>IF('3e NC-Gas'!X53="-","-",'3e NC-Gas'!X53)</f>
        <v>-</v>
      </c>
      <c r="Z117" s="133" t="str">
        <f>IF('3e NC-Gas'!Y53="-","-",'3e NC-Gas'!Y53)</f>
        <v>-</v>
      </c>
      <c r="AA117" s="29"/>
    </row>
    <row r="118" spans="1:27" s="30" customFormat="1" ht="11.25" x14ac:dyDescent="0.15">
      <c r="A118" s="267">
        <v>5</v>
      </c>
      <c r="B118" s="136" t="s">
        <v>349</v>
      </c>
      <c r="C118" s="136" t="s">
        <v>344</v>
      </c>
      <c r="D118" s="139" t="s">
        <v>325</v>
      </c>
      <c r="E118" s="135"/>
      <c r="F118" s="31"/>
      <c r="G118" s="133">
        <f>IF('3f CPIH'!C$16="-","-",'3g OC '!$E$12*('3f CPIH'!C$16/'3f CPIH'!$G$16))</f>
        <v>87.194616340508801</v>
      </c>
      <c r="H118" s="133">
        <f>IF('3f CPIH'!D$16="-","-",'3g OC '!$E$12*('3f CPIH'!D$16/'3f CPIH'!$G$16))</f>
        <v>87.369180136986301</v>
      </c>
      <c r="I118" s="133">
        <f>IF('3f CPIH'!E$16="-","-",'3g OC '!$E$12*('3f CPIH'!E$16/'3f CPIH'!$G$16))</f>
        <v>87.631025831702544</v>
      </c>
      <c r="J118" s="133">
        <f>IF('3f CPIH'!F$16="-","-",'3g OC '!$E$12*('3f CPIH'!F$16/'3f CPIH'!$G$16))</f>
        <v>88.15471722113503</v>
      </c>
      <c r="K118" s="133">
        <f>IF('3f CPIH'!G$16="-","-",'3g OC '!$E$12*('3f CPIH'!G$16/'3f CPIH'!$G$16))</f>
        <v>89.202100000000002</v>
      </c>
      <c r="L118" s="133">
        <f>IF('3f CPIH'!H$16="-","-",'3g OC '!$E$12*('3f CPIH'!H$16/'3f CPIH'!$G$16))</f>
        <v>90.33676467710373</v>
      </c>
      <c r="M118" s="133">
        <f>IF('3f CPIH'!I$16="-","-",'3g OC '!$E$12*('3f CPIH'!I$16/'3f CPIH'!$G$16))</f>
        <v>91.645993150684916</v>
      </c>
      <c r="N118" s="133">
        <f>IF('3f CPIH'!J$16="-","-",'3g OC '!$E$12*('3f CPIH'!J$16/'3f CPIH'!$G$16))</f>
        <v>92.431530234833673</v>
      </c>
      <c r="O118" s="31"/>
      <c r="P118" s="133">
        <f>IF('3f CPIH'!L$16="-","-",'3g OC '!$E$12*('3f CPIH'!L$16/'3f CPIH'!$G$16))</f>
        <v>92.431530234833673</v>
      </c>
      <c r="Q118" s="133">
        <f>IF('3f CPIH'!M$16="-","-",'3g OC '!$E$12*('3f CPIH'!M$16/'3f CPIH'!$G$16))</f>
        <v>93.47891301369863</v>
      </c>
      <c r="R118" s="133">
        <f>IF('3f CPIH'!N$16="-","-",'3g OC '!$E$12*('3f CPIH'!N$16/'3f CPIH'!$G$16))</f>
        <v>94.177168199608616</v>
      </c>
      <c r="S118" s="133">
        <f>IF('3f CPIH'!O$16="-","-",'3g OC '!$E$12*('3f CPIH'!O$16/'3f CPIH'!$G$16))</f>
        <v>94.700859589041102</v>
      </c>
      <c r="T118" s="133" t="str">
        <f>IF('3f CPIH'!P$16="-","-",'3g OC '!$E$12*('3f CPIH'!P$16/'3f CPIH'!$G$16))</f>
        <v>-</v>
      </c>
      <c r="U118" s="133" t="str">
        <f>IF('3f CPIH'!Q$16="-","-",'3g OC '!$E$12*('3f CPIH'!Q$16/'3f CPIH'!$G$16))</f>
        <v>-</v>
      </c>
      <c r="V118" s="133" t="str">
        <f>IF('3f CPIH'!R$16="-","-",'3g OC '!$E$12*('3f CPIH'!R$16/'3f CPIH'!$G$16))</f>
        <v>-</v>
      </c>
      <c r="W118" s="133" t="str">
        <f>IF('3f CPIH'!S$16="-","-",'3g OC '!$E$12*('3f CPIH'!S$16/'3f CPIH'!$G$16))</f>
        <v>-</v>
      </c>
      <c r="X118" s="133" t="str">
        <f>IF('3f CPIH'!T$16="-","-",'3g OC '!$E$12*('3f CPIH'!T$16/'3f CPIH'!$G$16))</f>
        <v>-</v>
      </c>
      <c r="Y118" s="133" t="str">
        <f>IF('3f CPIH'!U$16="-","-",'3g OC '!$E$12*('3f CPIH'!U$16/'3f CPIH'!$G$16))</f>
        <v>-</v>
      </c>
      <c r="Z118" s="133" t="str">
        <f>IF('3f CPIH'!V$16="-","-",'3g OC '!$E$12*('3f CPIH'!V$16/'3f CPIH'!$G$16))</f>
        <v>-</v>
      </c>
      <c r="AA118" s="29"/>
    </row>
    <row r="119" spans="1:27" s="30" customFormat="1" ht="11.25" x14ac:dyDescent="0.15">
      <c r="A119" s="267">
        <v>6</v>
      </c>
      <c r="B119" s="136" t="s">
        <v>349</v>
      </c>
      <c r="C119" s="136" t="s">
        <v>43</v>
      </c>
      <c r="D119" s="134" t="s">
        <v>325</v>
      </c>
      <c r="E119" s="135"/>
      <c r="F119" s="31"/>
      <c r="G119" s="133" t="s">
        <v>333</v>
      </c>
      <c r="H119" s="133" t="s">
        <v>333</v>
      </c>
      <c r="I119" s="133" t="s">
        <v>333</v>
      </c>
      <c r="J119" s="133" t="s">
        <v>333</v>
      </c>
      <c r="K119" s="133">
        <f>IF('3h SMNCC'!F$37="-","-",'3h SMNCC'!F$37)</f>
        <v>0</v>
      </c>
      <c r="L119" s="133">
        <f>IF('3h SMNCC'!G$37="-","-",'3h SMNCC'!G$37)</f>
        <v>-0.14839795210242812</v>
      </c>
      <c r="M119" s="133">
        <f>IF('3h SMNCC'!H$37="-","-",'3h SMNCC'!H$37)</f>
        <v>1.8996756847995959</v>
      </c>
      <c r="N119" s="133">
        <f>IF('3h SMNCC'!I$37="-","-",'3h SMNCC'!I$37)</f>
        <v>12.665313810179313</v>
      </c>
      <c r="O119" s="31"/>
      <c r="P119" s="133">
        <f>IF('3h SMNCC'!K$37="-","-",'3h SMNCC'!K$37)</f>
        <v>12.665313810179313</v>
      </c>
      <c r="Q119" s="133">
        <f>IF('3h SMNCC'!L$37="-","-",'3h SMNCC'!L$37)</f>
        <v>14.640709693750988</v>
      </c>
      <c r="R119" s="133">
        <f>IF('3h SMNCC'!M$37="-","-",'3h SMNCC'!M$37)</f>
        <v>14.927787132222536</v>
      </c>
      <c r="S119" s="133">
        <f>IF('3h SMNCC'!N$37="-","-",'3h SMNCC'!N$37)</f>
        <v>17.170757060355506</v>
      </c>
      <c r="T119" s="133" t="str">
        <f>IF('3h SMNCC'!O$37="-","-",'3h SMNCC'!O$37)</f>
        <v>-</v>
      </c>
      <c r="U119" s="133" t="str">
        <f>IF('3h SMNCC'!P$37="-","-",'3h SMNCC'!P$37)</f>
        <v>-</v>
      </c>
      <c r="V119" s="133" t="str">
        <f>IF('3h SMNCC'!Q$37="-","-",'3h SMNCC'!Q$37)</f>
        <v>-</v>
      </c>
      <c r="W119" s="133" t="str">
        <f>IF('3h SMNCC'!R$37="-","-",'3h SMNCC'!R$37)</f>
        <v>-</v>
      </c>
      <c r="X119" s="133" t="str">
        <f>IF('3h SMNCC'!S$37="-","-",'3h SMNCC'!S$37)</f>
        <v>-</v>
      </c>
      <c r="Y119" s="133" t="str">
        <f>IF('3h SMNCC'!T$37="-","-",'3h SMNCC'!T$37)</f>
        <v>-</v>
      </c>
      <c r="Z119" s="133" t="str">
        <f>IF('3h SMNCC'!U$37="-","-",'3h SMNCC'!U$37)</f>
        <v>-</v>
      </c>
      <c r="AA119" s="29"/>
    </row>
    <row r="120" spans="1:27" s="30" customFormat="1" ht="12.4" customHeight="1" x14ac:dyDescent="0.15">
      <c r="A120" s="267">
        <v>7</v>
      </c>
      <c r="B120" s="136" t="s">
        <v>349</v>
      </c>
      <c r="C120" s="136" t="s">
        <v>394</v>
      </c>
      <c r="D120" s="134" t="s">
        <v>325</v>
      </c>
      <c r="E120" s="135"/>
      <c r="F120" s="31"/>
      <c r="G120" s="133">
        <f>IF('3f CPIH'!C$16="-","-",'3i PAAC PAP'!$G$16*('3f CPIH'!C$16/'3f CPIH'!$G$16))</f>
        <v>13.137827495107633</v>
      </c>
      <c r="H120" s="133">
        <f>IF('3f CPIH'!D$16="-","-",'3i PAAC PAP'!$G$16*('3f CPIH'!D$16/'3f CPIH'!$G$16))</f>
        <v>13.164129452054794</v>
      </c>
      <c r="I120" s="133">
        <f>IF('3f CPIH'!E$16="-","-",'3i PAAC PAP'!$G$16*('3f CPIH'!E$16/'3f CPIH'!$G$16))</f>
        <v>13.203582387475539</v>
      </c>
      <c r="J120" s="133">
        <f>IF('3f CPIH'!F$16="-","-",'3i PAAC PAP'!$G$16*('3f CPIH'!F$16/'3f CPIH'!$G$16))</f>
        <v>13.282488258317025</v>
      </c>
      <c r="K120" s="133">
        <f>IF('3f CPIH'!G$16="-","-",'3i PAAC PAP'!$G$16*('3f CPIH'!G$16/'3f CPIH'!$G$16))</f>
        <v>13.440300000000001</v>
      </c>
      <c r="L120" s="133">
        <f>IF('3f CPIH'!H$16="-","-",'3i PAAC PAP'!$G$16*('3f CPIH'!H$16/'3f CPIH'!$G$16))</f>
        <v>13.611262720156557</v>
      </c>
      <c r="M120" s="133">
        <f>IF('3f CPIH'!I$16="-","-",'3i PAAC PAP'!$G$16*('3f CPIH'!I$16/'3f CPIH'!$G$16))</f>
        <v>13.808527397260272</v>
      </c>
      <c r="N120" s="133">
        <f>IF('3f CPIH'!J$16="-","-",'3i PAAC PAP'!$G$16*('3f CPIH'!J$16/'3f CPIH'!$G$16))</f>
        <v>13.926886203522507</v>
      </c>
      <c r="O120" s="31"/>
      <c r="P120" s="133">
        <f>IF('3f CPIH'!L$16="-","-",'3i PAAC PAP'!$G$16*('3f CPIH'!L$16/'3f CPIH'!$G$16))</f>
        <v>13.926886203522507</v>
      </c>
      <c r="Q120" s="133">
        <f>IF('3f CPIH'!M$16="-","-",'3i PAAC PAP'!$G$16*('3f CPIH'!M$16/'3f CPIH'!$G$16))</f>
        <v>14.08469794520548</v>
      </c>
      <c r="R120" s="133">
        <f>IF('3f CPIH'!N$16="-","-",'3i PAAC PAP'!$G$16*('3f CPIH'!N$16/'3f CPIH'!$G$16))</f>
        <v>14.189905772994129</v>
      </c>
      <c r="S120" s="133">
        <f>IF('3f CPIH'!O$16="-","-",'3i PAAC PAP'!$G$16*('3f CPIH'!O$16/'3f CPIH'!$G$16))</f>
        <v>14.268811643835617</v>
      </c>
      <c r="T120" s="133" t="str">
        <f>IF('3f CPIH'!P$16="-","-",'3i PAAC PAP'!$G$16*('3f CPIH'!P$16/'3f CPIH'!$G$16))</f>
        <v>-</v>
      </c>
      <c r="U120" s="133" t="str">
        <f>IF('3f CPIH'!Q$16="-","-",'3i PAAC PAP'!$G$16*('3f CPIH'!Q$16/'3f CPIH'!$G$16))</f>
        <v>-</v>
      </c>
      <c r="V120" s="133" t="str">
        <f>IF('3f CPIH'!R$16="-","-",'3i PAAC PAP'!$G$16*('3f CPIH'!R$16/'3f CPIH'!$G$16))</f>
        <v>-</v>
      </c>
      <c r="W120" s="133" t="str">
        <f>IF('3f CPIH'!S$16="-","-",'3i PAAC PAP'!$G$16*('3f CPIH'!S$16/'3f CPIH'!$G$16))</f>
        <v>-</v>
      </c>
      <c r="X120" s="133" t="str">
        <f>IF('3f CPIH'!T$16="-","-",'3i PAAC PAP'!$G$16*('3f CPIH'!T$16/'3f CPIH'!$G$16))</f>
        <v>-</v>
      </c>
      <c r="Y120" s="133" t="str">
        <f>IF('3f CPIH'!U$16="-","-",'3i PAAC PAP'!$G$16*('3f CPIH'!U$16/'3f CPIH'!$G$16))</f>
        <v>-</v>
      </c>
      <c r="Z120" s="133" t="str">
        <f>IF('3f CPIH'!V$16="-","-",'3i PAAC PAP'!$G$16*('3f CPIH'!V$16/'3f CPIH'!$G$16))</f>
        <v>-</v>
      </c>
      <c r="AA120" s="29"/>
    </row>
    <row r="121" spans="1:27" s="30" customFormat="1" ht="11.25" x14ac:dyDescent="0.15">
      <c r="A121" s="267">
        <v>8</v>
      </c>
      <c r="B121" s="136" t="s">
        <v>349</v>
      </c>
      <c r="C121" s="136" t="s">
        <v>412</v>
      </c>
      <c r="D121" s="134" t="s">
        <v>325</v>
      </c>
      <c r="E121" s="135"/>
      <c r="F121" s="31"/>
      <c r="G121" s="133">
        <f>IF(G114="-","-",SUM(G114:G119)*'3i PAAC PAP'!$G$28)</f>
        <v>27.585435129171643</v>
      </c>
      <c r="H121" s="133">
        <f>IF(H114="-","-",SUM(H114:H119)*'3i PAAC PAP'!$G$28)</f>
        <v>25.311958902822475</v>
      </c>
      <c r="I121" s="133">
        <f>IF(I114="-","-",SUM(I114:I119)*'3i PAAC PAP'!$G$28)</f>
        <v>23.272453906091432</v>
      </c>
      <c r="J121" s="133">
        <f>IF(J114="-","-",SUM(J114:J119)*'3i PAAC PAP'!$G$28)</f>
        <v>22.441219016798787</v>
      </c>
      <c r="K121" s="133">
        <f>IF(K114="-","-",SUM(K114:K119)*'3i PAAC PAP'!$G$28)</f>
        <v>24.763813435072432</v>
      </c>
      <c r="L121" s="133">
        <f>IF(L114="-","-",SUM(L114:L119)*'3i PAAC PAP'!$G$28)</f>
        <v>24.724755754245397</v>
      </c>
      <c r="M121" s="133">
        <f>IF(M114="-","-",SUM(M114:M119)*'3i PAAC PAP'!$G$28)</f>
        <v>26.052105015639508</v>
      </c>
      <c r="N121" s="133">
        <f>IF(N114="-","-",SUM(N114:N119)*'3i PAAC PAP'!$G$28)</f>
        <v>28.307559137048369</v>
      </c>
      <c r="O121" s="31"/>
      <c r="P121" s="133">
        <f>IF(P114="-","-",SUM(P114:P119)*'3i PAAC PAP'!$G$28)</f>
        <v>28.307559137048369</v>
      </c>
      <c r="Q121" s="133">
        <f>IF(Q114="-","-",SUM(Q114:Q119)*'3i PAAC PAP'!$G$28)</f>
        <v>31.057453105587573</v>
      </c>
      <c r="R121" s="133">
        <f>IF(R114="-","-",SUM(R114:R119)*'3i PAAC PAP'!$G$28)</f>
        <v>28.207567464977398</v>
      </c>
      <c r="S121" s="133">
        <f>IF(S114="-","-",SUM(S114:S119)*'3i PAAC PAP'!$G$28)</f>
        <v>27.091090664233956</v>
      </c>
      <c r="T121" s="133" t="str">
        <f>IF(T114="-","-",SUM(T114:T119)*'3i PAAC PAP'!$G$28)</f>
        <v>-</v>
      </c>
      <c r="U121" s="133" t="str">
        <f>IF(U114="-","-",SUM(U114:U119)*'3i PAAC PAP'!$G$28)</f>
        <v>-</v>
      </c>
      <c r="V121" s="133" t="str">
        <f>IF(V114="-","-",SUM(V114:V119)*'3i PAAC PAP'!$G$28)</f>
        <v>-</v>
      </c>
      <c r="W121" s="133" t="str">
        <f>IF(W114="-","-",SUM(W114:W119)*'3i PAAC PAP'!$G$28)</f>
        <v>-</v>
      </c>
      <c r="X121" s="133" t="str">
        <f>IF(X114="-","-",SUM(X114:X119)*'3i PAAC PAP'!$G$28)</f>
        <v>-</v>
      </c>
      <c r="Y121" s="133" t="str">
        <f>IF(Y114="-","-",SUM(Y114:Y119)*'3i PAAC PAP'!$G$28)</f>
        <v>-</v>
      </c>
      <c r="Z121" s="133" t="str">
        <f>IF(Z114="-","-",SUM(Z114:Z119)*'3i PAAC PAP'!$G$28)</f>
        <v>-</v>
      </c>
      <c r="AA121" s="29"/>
    </row>
    <row r="122" spans="1:27" s="30" customFormat="1" ht="11.25" x14ac:dyDescent="0.15">
      <c r="A122" s="267">
        <v>9</v>
      </c>
      <c r="B122" s="136" t="s">
        <v>393</v>
      </c>
      <c r="C122" s="136" t="s">
        <v>536</v>
      </c>
      <c r="D122" s="134" t="s">
        <v>325</v>
      </c>
      <c r="E122" s="135"/>
      <c r="F122" s="31"/>
      <c r="G122" s="133">
        <f>IF(G116="-","-",SUM(G114:G121)*'3j EBIT'!$E$11)</f>
        <v>10.076262614606689</v>
      </c>
      <c r="H122" s="133">
        <f>IF(H116="-","-",SUM(H114:H121)*'3j EBIT'!$E$11)</f>
        <v>9.2672995847793871</v>
      </c>
      <c r="I122" s="133">
        <f>IF(I116="-","-",SUM(I114:I121)*'3j EBIT'!$E$11)</f>
        <v>8.5418968465827092</v>
      </c>
      <c r="J122" s="133">
        <f>IF(J116="-","-",SUM(J114:J121)*'3j EBIT'!$E$11)</f>
        <v>8.2474634613425142</v>
      </c>
      <c r="K122" s="133">
        <f>IF(K116="-","-",SUM(K114:K121)*'3j EBIT'!$E$11)</f>
        <v>9.0774809642175693</v>
      </c>
      <c r="L122" s="133">
        <f>IF(L116="-","-",SUM(L114:L121)*'3j EBIT'!$E$11)</f>
        <v>9.066885661693469</v>
      </c>
      <c r="M122" s="133">
        <f>IF(M116="-","-",SUM(M114:M121)*'3j EBIT'!$E$11)</f>
        <v>9.5433097099537392</v>
      </c>
      <c r="N122" s="133">
        <f>IF(N116="-","-",SUM(N114:N121)*'3j EBIT'!$E$11)</f>
        <v>10.348657749183051</v>
      </c>
      <c r="O122" s="31"/>
      <c r="P122" s="133">
        <f>IF(P116="-","-",SUM(P114:P121)*'3j EBIT'!$E$11)</f>
        <v>10.348657749183051</v>
      </c>
      <c r="Q122" s="133">
        <f>IF(Q116="-","-",SUM(Q114:Q121)*'3j EBIT'!$E$11)</f>
        <v>11.330815489186916</v>
      </c>
      <c r="R122" s="133">
        <f>IF(R116="-","-",SUM(R114:R121)*'3j EBIT'!$E$11)</f>
        <v>10.318149823013682</v>
      </c>
      <c r="S122" s="133">
        <f>IF(S116="-","-",SUM(S114:S121)*'3j EBIT'!$E$11)</f>
        <v>9.9221559001594652</v>
      </c>
      <c r="T122" s="133" t="str">
        <f>IF(T116="-","-",SUM(T114:T121)*'3j EBIT'!$E$11)</f>
        <v>-</v>
      </c>
      <c r="U122" s="133" t="str">
        <f>IF(U116="-","-",SUM(U114:U121)*'3j EBIT'!$E$11)</f>
        <v>-</v>
      </c>
      <c r="V122" s="133" t="str">
        <f>IF(V116="-","-",SUM(V114:V121)*'3j EBIT'!$E$11)</f>
        <v>-</v>
      </c>
      <c r="W122" s="133" t="str">
        <f>IF(W116="-","-",SUM(W114:W121)*'3j EBIT'!$E$11)</f>
        <v>-</v>
      </c>
      <c r="X122" s="133" t="str">
        <f>IF(X116="-","-",SUM(X114:X121)*'3j EBIT'!$E$11)</f>
        <v>-</v>
      </c>
      <c r="Y122" s="133" t="str">
        <f>IF(Y116="-","-",SUM(Y114:Y121)*'3j EBIT'!$E$11)</f>
        <v>-</v>
      </c>
      <c r="Z122" s="133" t="str">
        <f>IF(Z116="-","-",SUM(Z114:Z121)*'3j EBIT'!$E$11)</f>
        <v>-</v>
      </c>
      <c r="AA122" s="29"/>
    </row>
    <row r="123" spans="1:27" s="30" customFormat="1" ht="11.25" x14ac:dyDescent="0.15">
      <c r="A123" s="267">
        <v>10</v>
      </c>
      <c r="B123" s="136" t="s">
        <v>292</v>
      </c>
      <c r="C123" s="186" t="s">
        <v>537</v>
      </c>
      <c r="D123" s="134" t="s">
        <v>325</v>
      </c>
      <c r="E123" s="135"/>
      <c r="F123" s="31"/>
      <c r="G123" s="133">
        <f>IF(G118="-","-",SUM(G114:G116,G118:G122)*'3k HAP'!$E$13)</f>
        <v>6.0477617107753643</v>
      </c>
      <c r="H123" s="133">
        <f>IF(H118="-","-",SUM(H114:H116,H118:H122)*'3k HAP'!$E$13)</f>
        <v>5.4261490082168908</v>
      </c>
      <c r="I123" s="133">
        <f>IF(I118="-","-",SUM(I114:I116,I118:I122)*'3k HAP'!$E$13)</f>
        <v>4.8322108427594772</v>
      </c>
      <c r="J123" s="133">
        <f>IF(J118="-","-",SUM(J114:J116,J118:J122)*'3k HAP'!$E$13)</f>
        <v>4.6104218362359664</v>
      </c>
      <c r="K123" s="133">
        <f>IF(K118="-","-",SUM(K114:K116,K118:K122)*'3k HAP'!$E$13)</f>
        <v>5.217127438102378</v>
      </c>
      <c r="L123" s="133">
        <f>IF(L118="-","-",SUM(L114:L116,L118:L122)*'3k HAP'!$E$13)</f>
        <v>5.2086115404204083</v>
      </c>
      <c r="M123" s="133">
        <f>IF(M118="-","-",SUM(M114:M116,M118:M122)*'3k HAP'!$E$13)</f>
        <v>5.5573292582882114</v>
      </c>
      <c r="N123" s="133">
        <f>IF(N118="-","-",SUM(N114:N116,N118:N122)*'3k HAP'!$E$13)</f>
        <v>6.1768590943240964</v>
      </c>
      <c r="O123" s="31"/>
      <c r="P123" s="133">
        <f>IF(P118="-","-",SUM(P114:P116,P118:P122)*'3k HAP'!$E$13)</f>
        <v>6.1768590943240964</v>
      </c>
      <c r="Q123" s="133">
        <f>IF(Q118="-","-",SUM(Q114:Q116,Q118:Q122)*'3k HAP'!$E$13)</f>
        <v>6.8413456444883005</v>
      </c>
      <c r="R123" s="133">
        <f>IF(R118="-","-",SUM(R114:R116,R118:R122)*'3k HAP'!$E$13)</f>
        <v>6.0675077275162836</v>
      </c>
      <c r="S123" s="133">
        <f>IF(S118="-","-",SUM(S114:S116,S118:S122)*'3k HAP'!$E$13)</f>
        <v>5.7792161804109687</v>
      </c>
      <c r="T123" s="133" t="str">
        <f>IF(T118="-","-",SUM(T114:T116,T118:T122)*'3k HAP'!$E$13)</f>
        <v>-</v>
      </c>
      <c r="U123" s="133" t="str">
        <f>IF(U118="-","-",SUM(U114:U116,U118:U122)*'3k HAP'!$E$13)</f>
        <v>-</v>
      </c>
      <c r="V123" s="133" t="str">
        <f>IF(V118="-","-",SUM(V114:V116,V118:V122)*'3k HAP'!$E$13)</f>
        <v>-</v>
      </c>
      <c r="W123" s="133" t="str">
        <f>IF(W118="-","-",SUM(W114:W116,W118:W122)*'3k HAP'!$E$13)</f>
        <v>-</v>
      </c>
      <c r="X123" s="133" t="str">
        <f>IF(X118="-","-",SUM(X114:X116,X118:X122)*'3k HAP'!$E$13)</f>
        <v>-</v>
      </c>
      <c r="Y123" s="133" t="str">
        <f>IF(Y118="-","-",SUM(Y114:Y116,Y118:Y122)*'3k HAP'!$E$13)</f>
        <v>-</v>
      </c>
      <c r="Z123" s="133" t="str">
        <f>IF(Z118="-","-",SUM(Z114:Z116,Z118:Z122)*'3k HAP'!$E$13)</f>
        <v>-</v>
      </c>
      <c r="AA123" s="29"/>
    </row>
    <row r="124" spans="1:27" s="30" customFormat="1" ht="11.25" x14ac:dyDescent="0.15">
      <c r="A124" s="267">
        <v>11</v>
      </c>
      <c r="B124" s="136" t="s">
        <v>44</v>
      </c>
      <c r="C124" s="136" t="str">
        <f>B124&amp;"_"&amp;D124</f>
        <v>Total_South Wales</v>
      </c>
      <c r="D124" s="134" t="s">
        <v>325</v>
      </c>
      <c r="E124" s="135"/>
      <c r="F124" s="31"/>
      <c r="G124" s="133">
        <f>IF(G114="-","-",SUM(G114:G123))</f>
        <v>536.37715395191492</v>
      </c>
      <c r="H124" s="133">
        <f t="shared" ref="H124:P124" si="99">IF(H114="-","-",SUM(H114:H123))</f>
        <v>493.17855726603358</v>
      </c>
      <c r="I124" s="133">
        <f t="shared" si="99"/>
        <v>454.40554338650804</v>
      </c>
      <c r="J124" s="133">
        <f t="shared" si="99"/>
        <v>438.68726682083928</v>
      </c>
      <c r="K124" s="133">
        <f t="shared" si="99"/>
        <v>482.97908610872065</v>
      </c>
      <c r="L124" s="133">
        <f t="shared" si="99"/>
        <v>482.41292294010788</v>
      </c>
      <c r="M124" s="133">
        <f t="shared" si="99"/>
        <v>507.8365802091414</v>
      </c>
      <c r="N124" s="133">
        <f t="shared" si="99"/>
        <v>550.84283144403639</v>
      </c>
      <c r="O124" s="31"/>
      <c r="P124" s="133">
        <f t="shared" si="99"/>
        <v>550.84283144403639</v>
      </c>
      <c r="Q124" s="133">
        <f t="shared" ref="Q124" si="100">IF(Q114="-","-",SUM(Q114:Q123))</f>
        <v>603.19980927426366</v>
      </c>
      <c r="R124" s="133">
        <f t="shared" ref="R124" si="101">IF(R114="-","-",SUM(R114:R123))</f>
        <v>549.12780041575513</v>
      </c>
      <c r="S124" s="133">
        <f t="shared" ref="S124" si="102">IF(S114="-","-",SUM(S114:S123))</f>
        <v>527.99773206402074</v>
      </c>
      <c r="T124" s="133" t="str">
        <f t="shared" ref="T124" si="103">IF(T114="-","-",SUM(T114:T123))</f>
        <v>-</v>
      </c>
      <c r="U124" s="133" t="str">
        <f t="shared" ref="U124" si="104">IF(U114="-","-",SUM(U114:U123))</f>
        <v>-</v>
      </c>
      <c r="V124" s="133" t="str">
        <f t="shared" ref="V124" si="105">IF(V114="-","-",SUM(V114:V123))</f>
        <v>-</v>
      </c>
      <c r="W124" s="133" t="str">
        <f t="shared" ref="W124" si="106">IF(W114="-","-",SUM(W114:W123))</f>
        <v>-</v>
      </c>
      <c r="X124" s="133" t="str">
        <f t="shared" ref="X124" si="107">IF(X114="-","-",SUM(X114:X123))</f>
        <v>-</v>
      </c>
      <c r="Y124" s="133" t="str">
        <f t="shared" ref="Y124" si="108">IF(Y114="-","-",SUM(Y114:Y123))</f>
        <v>-</v>
      </c>
      <c r="Z124" s="133" t="str">
        <f t="shared" ref="Z124" si="109">IF(Z114="-","-",SUM(Z114:Z123))</f>
        <v>-</v>
      </c>
      <c r="AA124" s="29"/>
    </row>
    <row r="125" spans="1:27" s="30" customFormat="1" ht="11.25" x14ac:dyDescent="0.15">
      <c r="A125" s="267">
        <v>1</v>
      </c>
      <c r="B125" s="140" t="s">
        <v>350</v>
      </c>
      <c r="C125" s="140" t="s">
        <v>341</v>
      </c>
      <c r="D125" s="131" t="s">
        <v>326</v>
      </c>
      <c r="E125" s="132"/>
      <c r="F125" s="31"/>
      <c r="G125" s="41">
        <f>IF('3a DF'!H$41="-","-",'3a DF'!H$41)</f>
        <v>253.14985164432846</v>
      </c>
      <c r="H125" s="41">
        <f>IF('3a DF'!I$41="-","-",'3a DF'!I$41)</f>
        <v>213.57444115975193</v>
      </c>
      <c r="I125" s="41">
        <f>IF('3a DF'!J$41="-","-",'3a DF'!J$41)</f>
        <v>174.74989531236287</v>
      </c>
      <c r="J125" s="41">
        <f>IF('3a DF'!K$41="-","-",'3a DF'!K$41)</f>
        <v>160.26701947738721</v>
      </c>
      <c r="K125" s="41">
        <f>IF('3a DF'!L$41="-","-",'3a DF'!L$41)</f>
        <v>200.74683223176862</v>
      </c>
      <c r="L125" s="41">
        <f>IF('3a DF'!M$41="-","-",'3a DF'!M$41)</f>
        <v>199.05760849983216</v>
      </c>
      <c r="M125" s="41">
        <f>IF('3a DF'!N$41="-","-",'3a DF'!N$41)</f>
        <v>215.77106184657606</v>
      </c>
      <c r="N125" s="41">
        <f>IF('3a DF'!O$41="-","-",'3a DF'!O$41)</f>
        <v>243.35846990910571</v>
      </c>
      <c r="O125" s="31"/>
      <c r="P125" s="41">
        <f>IF('3a DF'!Q$41="-","-",'3a DF'!Q$41)</f>
        <v>243.35846990910571</v>
      </c>
      <c r="Q125" s="41">
        <f>IF('3a DF'!R$41="-","-",'3a DF'!R$41)</f>
        <v>281.17733015023742</v>
      </c>
      <c r="R125" s="41">
        <f>IF('3a DF'!S$41="-","-",'3a DF'!S$41)</f>
        <v>230.77888190073497</v>
      </c>
      <c r="S125" s="41">
        <f>IF('3a DF'!T$41="-","-",'3a DF'!T$41)</f>
        <v>206.31785050021912</v>
      </c>
      <c r="T125" s="41" t="str">
        <f>IF('3a DF'!U$41="-","-",'3a DF'!U$41)</f>
        <v>-</v>
      </c>
      <c r="U125" s="41" t="str">
        <f>IF('3a DF'!V$41="-","-",'3a DF'!V$41)</f>
        <v>-</v>
      </c>
      <c r="V125" s="41" t="str">
        <f>IF('3a DF'!W$41="-","-",'3a DF'!W$41)</f>
        <v>-</v>
      </c>
      <c r="W125" s="41" t="str">
        <f>IF('3a DF'!X$41="-","-",'3a DF'!X$41)</f>
        <v>-</v>
      </c>
      <c r="X125" s="41" t="str">
        <f>IF('3a DF'!Y$41="-","-",'3a DF'!Y$41)</f>
        <v>-</v>
      </c>
      <c r="Y125" s="41" t="str">
        <f>IF('3a DF'!Z$41="-","-",'3a DF'!Z$41)</f>
        <v>-</v>
      </c>
      <c r="Z125" s="41" t="str">
        <f>IF('3a DF'!AA$41="-","-",'3a DF'!AA$41)</f>
        <v>-</v>
      </c>
      <c r="AA125" s="29"/>
    </row>
    <row r="126" spans="1:27" s="30" customFormat="1" ht="11.25" x14ac:dyDescent="0.15">
      <c r="A126" s="267">
        <v>2</v>
      </c>
      <c r="B126" s="140" t="s">
        <v>350</v>
      </c>
      <c r="C126" s="140" t="s">
        <v>300</v>
      </c>
      <c r="D126" s="131" t="s">
        <v>326</v>
      </c>
      <c r="E126" s="132"/>
      <c r="F126" s="31"/>
      <c r="G126" s="41" t="s">
        <v>333</v>
      </c>
      <c r="H126" s="41" t="s">
        <v>333</v>
      </c>
      <c r="I126" s="41" t="s">
        <v>333</v>
      </c>
      <c r="J126" s="41" t="s">
        <v>333</v>
      </c>
      <c r="K126" s="41" t="s">
        <v>333</v>
      </c>
      <c r="L126" s="41" t="s">
        <v>333</v>
      </c>
      <c r="M126" s="41" t="s">
        <v>333</v>
      </c>
      <c r="N126" s="41" t="s">
        <v>333</v>
      </c>
      <c r="O126" s="31"/>
      <c r="P126" s="41" t="s">
        <v>333</v>
      </c>
      <c r="Q126" s="41" t="s">
        <v>333</v>
      </c>
      <c r="R126" s="41" t="s">
        <v>333</v>
      </c>
      <c r="S126" s="41" t="s">
        <v>333</v>
      </c>
      <c r="T126" s="41" t="s">
        <v>333</v>
      </c>
      <c r="U126" s="41" t="s">
        <v>333</v>
      </c>
      <c r="V126" s="41" t="s">
        <v>333</v>
      </c>
      <c r="W126" s="41" t="s">
        <v>333</v>
      </c>
      <c r="X126" s="41" t="s">
        <v>333</v>
      </c>
      <c r="Y126" s="41" t="s">
        <v>333</v>
      </c>
      <c r="Z126" s="41" t="s">
        <v>333</v>
      </c>
      <c r="AA126" s="29"/>
    </row>
    <row r="127" spans="1:27" s="30" customFormat="1" ht="11.25" x14ac:dyDescent="0.15">
      <c r="A127" s="267">
        <v>3</v>
      </c>
      <c r="B127" s="140" t="s">
        <v>2</v>
      </c>
      <c r="C127" s="140" t="s">
        <v>342</v>
      </c>
      <c r="D127" s="131" t="s">
        <v>326</v>
      </c>
      <c r="E127" s="132"/>
      <c r="F127" s="31"/>
      <c r="G127" s="41">
        <f>IF('3c PC'!G$42="-","-",'3c PC'!G$42)</f>
        <v>21.926269106402124</v>
      </c>
      <c r="H127" s="41">
        <f>IF('3c PC'!H$42="-","-",'3c PC'!H$42)</f>
        <v>21.926269106402124</v>
      </c>
      <c r="I127" s="41">
        <f>IF('3c PC'!I$42="-","-",'3c PC'!I$42)</f>
        <v>22.64764819235609</v>
      </c>
      <c r="J127" s="41">
        <f>IF('3c PC'!J$42="-","-",'3c PC'!J$42)</f>
        <v>22.505107470829557</v>
      </c>
      <c r="K127" s="41">
        <f>IF('3c PC'!K$42="-","-",'3c PC'!K$42)</f>
        <v>19.106297226763825</v>
      </c>
      <c r="L127" s="41">
        <f>IF('3c PC'!L$42="-","-",'3c PC'!L$42)</f>
        <v>19.106297226763825</v>
      </c>
      <c r="M127" s="41">
        <f>IF('3c PC'!M$42="-","-",'3c PC'!M$42)</f>
        <v>20.852393125569616</v>
      </c>
      <c r="N127" s="41">
        <f>IF('3c PC'!N$42="-","-",'3c PC'!N$42)</f>
        <v>20.849370287873604</v>
      </c>
      <c r="O127" s="31"/>
      <c r="P127" s="41">
        <f>IF('3c PC'!P$42="-","-",'3c PC'!P$42)</f>
        <v>20.849370287873604</v>
      </c>
      <c r="Q127" s="41">
        <f>IF('3c PC'!Q$42="-","-",'3c PC'!Q$42)</f>
        <v>21.503193401206047</v>
      </c>
      <c r="R127" s="41">
        <f>IF('3c PC'!R$42="-","-",'3c PC'!R$42)</f>
        <v>21.819481548965161</v>
      </c>
      <c r="S127" s="41">
        <f>IF('3c PC'!S$42="-","-",'3c PC'!S$42)</f>
        <v>25.256715910577427</v>
      </c>
      <c r="T127" s="41" t="str">
        <f>IF('3c PC'!T$42="-","-",'3c PC'!T$42)</f>
        <v>-</v>
      </c>
      <c r="U127" s="41" t="str">
        <f>IF('3c PC'!U$42="-","-",'3c PC'!U$42)</f>
        <v>-</v>
      </c>
      <c r="V127" s="41" t="str">
        <f>IF('3c PC'!V$42="-","-",'3c PC'!V$42)</f>
        <v>-</v>
      </c>
      <c r="W127" s="41" t="str">
        <f>IF('3c PC'!W$42="-","-",'3c PC'!W$42)</f>
        <v>-</v>
      </c>
      <c r="X127" s="41" t="str">
        <f>IF('3c PC'!X$42="-","-",'3c PC'!X$42)</f>
        <v>-</v>
      </c>
      <c r="Y127" s="41" t="str">
        <f>IF('3c PC'!Y$42="-","-",'3c PC'!Y$42)</f>
        <v>-</v>
      </c>
      <c r="Z127" s="41" t="str">
        <f>IF('3c PC'!Z$42="-","-",'3c PC'!Z$42)</f>
        <v>-</v>
      </c>
      <c r="AA127" s="29"/>
    </row>
    <row r="128" spans="1:27" s="30" customFormat="1" ht="11.25" x14ac:dyDescent="0.15">
      <c r="A128" s="267">
        <v>4</v>
      </c>
      <c r="B128" s="140" t="s">
        <v>352</v>
      </c>
      <c r="C128" s="140" t="s">
        <v>343</v>
      </c>
      <c r="D128" s="131" t="s">
        <v>326</v>
      </c>
      <c r="E128" s="132"/>
      <c r="F128" s="31"/>
      <c r="G128" s="41">
        <f>IF('3e NC-Gas'!F54="-","-",'3e NC-Gas'!F54)</f>
        <v>131.21426541432564</v>
      </c>
      <c r="H128" s="41">
        <f>IF('3e NC-Gas'!G54="-","-",'3e NC-Gas'!G54)</f>
        <v>131.09426542047683</v>
      </c>
      <c r="I128" s="41">
        <f>IF('3e NC-Gas'!H54="-","-",'3e NC-Gas'!H54)</f>
        <v>135.2478202516063</v>
      </c>
      <c r="J128" s="41">
        <f>IF('3e NC-Gas'!I54="-","-",'3e NC-Gas'!I54)</f>
        <v>134.89982026944477</v>
      </c>
      <c r="K128" s="41">
        <f>IF('3e NC-Gas'!J54="-","-",'3e NC-Gas'!J54)</f>
        <v>133.31609533843078</v>
      </c>
      <c r="L128" s="41">
        <f>IF('3e NC-Gas'!K54="-","-",'3e NC-Gas'!K54)</f>
        <v>133.34009533720052</v>
      </c>
      <c r="M128" s="41">
        <f>IF('3e NC-Gas'!L54="-","-",'3e NC-Gas'!L54)</f>
        <v>140.85566212422739</v>
      </c>
      <c r="N128" s="41">
        <f>IF('3e NC-Gas'!M54="-","-",'3e NC-Gas'!M54)</f>
        <v>140.9276621205367</v>
      </c>
      <c r="O128" s="31"/>
      <c r="P128" s="41">
        <f>IF('3e NC-Gas'!O54="-","-",'3e NC-Gas'!O54)</f>
        <v>140.9276621205367</v>
      </c>
      <c r="Q128" s="41">
        <f>IF('3e NC-Gas'!P54="-","-",'3e NC-Gas'!P54)</f>
        <v>150.79038998511555</v>
      </c>
      <c r="R128" s="41">
        <f>IF('3e NC-Gas'!Q54="-","-",'3e NC-Gas'!Q54)</f>
        <v>150.34639000787499</v>
      </c>
      <c r="S128" s="41">
        <f>IF('3e NC-Gas'!R54="-","-",'3e NC-Gas'!R54)</f>
        <v>142.51282308408926</v>
      </c>
      <c r="T128" s="41" t="str">
        <f>IF('3e NC-Gas'!S54="-","-",'3e NC-Gas'!S54)</f>
        <v>-</v>
      </c>
      <c r="U128" s="41" t="str">
        <f>IF('3e NC-Gas'!T54="-","-",'3e NC-Gas'!T54)</f>
        <v>-</v>
      </c>
      <c r="V128" s="41" t="str">
        <f>IF('3e NC-Gas'!U54="-","-",'3e NC-Gas'!U54)</f>
        <v>-</v>
      </c>
      <c r="W128" s="41" t="str">
        <f>IF('3e NC-Gas'!V54="-","-",'3e NC-Gas'!V54)</f>
        <v>-</v>
      </c>
      <c r="X128" s="41" t="str">
        <f>IF('3e NC-Gas'!W54="-","-",'3e NC-Gas'!W54)</f>
        <v>-</v>
      </c>
      <c r="Y128" s="41" t="str">
        <f>IF('3e NC-Gas'!X54="-","-",'3e NC-Gas'!X54)</f>
        <v>-</v>
      </c>
      <c r="Z128" s="41" t="str">
        <f>IF('3e NC-Gas'!Y54="-","-",'3e NC-Gas'!Y54)</f>
        <v>-</v>
      </c>
      <c r="AA128" s="29"/>
    </row>
    <row r="129" spans="1:27" s="30" customFormat="1" ht="11.25" x14ac:dyDescent="0.15">
      <c r="A129" s="267">
        <v>5</v>
      </c>
      <c r="B129" s="140" t="s">
        <v>349</v>
      </c>
      <c r="C129" s="140" t="s">
        <v>344</v>
      </c>
      <c r="D129" s="138" t="s">
        <v>326</v>
      </c>
      <c r="E129" s="132"/>
      <c r="F129" s="31"/>
      <c r="G129" s="41">
        <f>IF('3f CPIH'!C$16="-","-",'3g OC '!$E$12*('3f CPIH'!C$16/'3f CPIH'!$G$16))</f>
        <v>87.194616340508801</v>
      </c>
      <c r="H129" s="41">
        <f>IF('3f CPIH'!D$16="-","-",'3g OC '!$E$12*('3f CPIH'!D$16/'3f CPIH'!$G$16))</f>
        <v>87.369180136986301</v>
      </c>
      <c r="I129" s="41">
        <f>IF('3f CPIH'!E$16="-","-",'3g OC '!$E$12*('3f CPIH'!E$16/'3f CPIH'!$G$16))</f>
        <v>87.631025831702544</v>
      </c>
      <c r="J129" s="41">
        <f>IF('3f CPIH'!F$16="-","-",'3g OC '!$E$12*('3f CPIH'!F$16/'3f CPIH'!$G$16))</f>
        <v>88.15471722113503</v>
      </c>
      <c r="K129" s="41">
        <f>IF('3f CPIH'!G$16="-","-",'3g OC '!$E$12*('3f CPIH'!G$16/'3f CPIH'!$G$16))</f>
        <v>89.202100000000002</v>
      </c>
      <c r="L129" s="41">
        <f>IF('3f CPIH'!H$16="-","-",'3g OC '!$E$12*('3f CPIH'!H$16/'3f CPIH'!$G$16))</f>
        <v>90.33676467710373</v>
      </c>
      <c r="M129" s="41">
        <f>IF('3f CPIH'!I$16="-","-",'3g OC '!$E$12*('3f CPIH'!I$16/'3f CPIH'!$G$16))</f>
        <v>91.645993150684916</v>
      </c>
      <c r="N129" s="41">
        <f>IF('3f CPIH'!J$16="-","-",'3g OC '!$E$12*('3f CPIH'!J$16/'3f CPIH'!$G$16))</f>
        <v>92.431530234833673</v>
      </c>
      <c r="O129" s="31"/>
      <c r="P129" s="41">
        <f>IF('3f CPIH'!L$16="-","-",'3g OC '!$E$12*('3f CPIH'!L$16/'3f CPIH'!$G$16))</f>
        <v>92.431530234833673</v>
      </c>
      <c r="Q129" s="41">
        <f>IF('3f CPIH'!M$16="-","-",'3g OC '!$E$12*('3f CPIH'!M$16/'3f CPIH'!$G$16))</f>
        <v>93.47891301369863</v>
      </c>
      <c r="R129" s="41">
        <f>IF('3f CPIH'!N$16="-","-",'3g OC '!$E$12*('3f CPIH'!N$16/'3f CPIH'!$G$16))</f>
        <v>94.177168199608616</v>
      </c>
      <c r="S129" s="41">
        <f>IF('3f CPIH'!O$16="-","-",'3g OC '!$E$12*('3f CPIH'!O$16/'3f CPIH'!$G$16))</f>
        <v>94.700859589041102</v>
      </c>
      <c r="T129" s="41" t="str">
        <f>IF('3f CPIH'!P$16="-","-",'3g OC '!$E$12*('3f CPIH'!P$16/'3f CPIH'!$G$16))</f>
        <v>-</v>
      </c>
      <c r="U129" s="41" t="str">
        <f>IF('3f CPIH'!Q$16="-","-",'3g OC '!$E$12*('3f CPIH'!Q$16/'3f CPIH'!$G$16))</f>
        <v>-</v>
      </c>
      <c r="V129" s="41" t="str">
        <f>IF('3f CPIH'!R$16="-","-",'3g OC '!$E$12*('3f CPIH'!R$16/'3f CPIH'!$G$16))</f>
        <v>-</v>
      </c>
      <c r="W129" s="41" t="str">
        <f>IF('3f CPIH'!S$16="-","-",'3g OC '!$E$12*('3f CPIH'!S$16/'3f CPIH'!$G$16))</f>
        <v>-</v>
      </c>
      <c r="X129" s="41" t="str">
        <f>IF('3f CPIH'!T$16="-","-",'3g OC '!$E$12*('3f CPIH'!T$16/'3f CPIH'!$G$16))</f>
        <v>-</v>
      </c>
      <c r="Y129" s="41" t="str">
        <f>IF('3f CPIH'!U$16="-","-",'3g OC '!$E$12*('3f CPIH'!U$16/'3f CPIH'!$G$16))</f>
        <v>-</v>
      </c>
      <c r="Z129" s="41" t="str">
        <f>IF('3f CPIH'!V$16="-","-",'3g OC '!$E$12*('3f CPIH'!V$16/'3f CPIH'!$G$16))</f>
        <v>-</v>
      </c>
      <c r="AA129" s="29"/>
    </row>
    <row r="130" spans="1:27" s="30" customFormat="1" ht="11.25" x14ac:dyDescent="0.15">
      <c r="A130" s="267">
        <v>6</v>
      </c>
      <c r="B130" s="140" t="s">
        <v>349</v>
      </c>
      <c r="C130" s="140" t="s">
        <v>43</v>
      </c>
      <c r="D130" s="138" t="s">
        <v>326</v>
      </c>
      <c r="E130" s="132"/>
      <c r="F130" s="31"/>
      <c r="G130" s="41" t="s">
        <v>333</v>
      </c>
      <c r="H130" s="41" t="s">
        <v>333</v>
      </c>
      <c r="I130" s="41" t="s">
        <v>333</v>
      </c>
      <c r="J130" s="41" t="s">
        <v>333</v>
      </c>
      <c r="K130" s="41">
        <f>IF('3h SMNCC'!F$37="-","-",'3h SMNCC'!F$37)</f>
        <v>0</v>
      </c>
      <c r="L130" s="41">
        <f>IF('3h SMNCC'!G$37="-","-",'3h SMNCC'!G$37)</f>
        <v>-0.14839795210242812</v>
      </c>
      <c r="M130" s="41">
        <f>IF('3h SMNCC'!H$37="-","-",'3h SMNCC'!H$37)</f>
        <v>1.8996756847995959</v>
      </c>
      <c r="N130" s="41">
        <f>IF('3h SMNCC'!I$37="-","-",'3h SMNCC'!I$37)</f>
        <v>12.665313810179313</v>
      </c>
      <c r="O130" s="31"/>
      <c r="P130" s="41">
        <f>IF('3h SMNCC'!K$37="-","-",'3h SMNCC'!K$37)</f>
        <v>12.665313810179313</v>
      </c>
      <c r="Q130" s="41">
        <f>IF('3h SMNCC'!L$37="-","-",'3h SMNCC'!L$37)</f>
        <v>14.640709693750988</v>
      </c>
      <c r="R130" s="41">
        <f>IF('3h SMNCC'!M$37="-","-",'3h SMNCC'!M$37)</f>
        <v>14.927787132222536</v>
      </c>
      <c r="S130" s="41">
        <f>IF('3h SMNCC'!N$37="-","-",'3h SMNCC'!N$37)</f>
        <v>17.170757060355506</v>
      </c>
      <c r="T130" s="41" t="str">
        <f>IF('3h SMNCC'!O$37="-","-",'3h SMNCC'!O$37)</f>
        <v>-</v>
      </c>
      <c r="U130" s="41" t="str">
        <f>IF('3h SMNCC'!P$37="-","-",'3h SMNCC'!P$37)</f>
        <v>-</v>
      </c>
      <c r="V130" s="41" t="str">
        <f>IF('3h SMNCC'!Q$37="-","-",'3h SMNCC'!Q$37)</f>
        <v>-</v>
      </c>
      <c r="W130" s="41" t="str">
        <f>IF('3h SMNCC'!R$37="-","-",'3h SMNCC'!R$37)</f>
        <v>-</v>
      </c>
      <c r="X130" s="41" t="str">
        <f>IF('3h SMNCC'!S$37="-","-",'3h SMNCC'!S$37)</f>
        <v>-</v>
      </c>
      <c r="Y130" s="41" t="str">
        <f>IF('3h SMNCC'!T$37="-","-",'3h SMNCC'!T$37)</f>
        <v>-</v>
      </c>
      <c r="Z130" s="41" t="str">
        <f>IF('3h SMNCC'!U$37="-","-",'3h SMNCC'!U$37)</f>
        <v>-</v>
      </c>
      <c r="AA130" s="29"/>
    </row>
    <row r="131" spans="1:27" s="30" customFormat="1" ht="11.25" x14ac:dyDescent="0.15">
      <c r="A131" s="267">
        <v>7</v>
      </c>
      <c r="B131" s="140" t="s">
        <v>349</v>
      </c>
      <c r="C131" s="140" t="s">
        <v>394</v>
      </c>
      <c r="D131" s="138" t="s">
        <v>326</v>
      </c>
      <c r="E131" s="132"/>
      <c r="F131" s="31"/>
      <c r="G131" s="41">
        <f>IF('3f CPIH'!C$16="-","-",'3i PAAC PAP'!$G$16*('3f CPIH'!C$16/'3f CPIH'!$G$16))</f>
        <v>13.137827495107633</v>
      </c>
      <c r="H131" s="41">
        <f>IF('3f CPIH'!D$16="-","-",'3i PAAC PAP'!$G$16*('3f CPIH'!D$16/'3f CPIH'!$G$16))</f>
        <v>13.164129452054794</v>
      </c>
      <c r="I131" s="41">
        <f>IF('3f CPIH'!E$16="-","-",'3i PAAC PAP'!$G$16*('3f CPIH'!E$16/'3f CPIH'!$G$16))</f>
        <v>13.203582387475539</v>
      </c>
      <c r="J131" s="41">
        <f>IF('3f CPIH'!F$16="-","-",'3i PAAC PAP'!$G$16*('3f CPIH'!F$16/'3f CPIH'!$G$16))</f>
        <v>13.282488258317025</v>
      </c>
      <c r="K131" s="41">
        <f>IF('3f CPIH'!G$16="-","-",'3i PAAC PAP'!$G$16*('3f CPIH'!G$16/'3f CPIH'!$G$16))</f>
        <v>13.440300000000001</v>
      </c>
      <c r="L131" s="41">
        <f>IF('3f CPIH'!H$16="-","-",'3i PAAC PAP'!$G$16*('3f CPIH'!H$16/'3f CPIH'!$G$16))</f>
        <v>13.611262720156557</v>
      </c>
      <c r="M131" s="41">
        <f>IF('3f CPIH'!I$16="-","-",'3i PAAC PAP'!$G$16*('3f CPIH'!I$16/'3f CPIH'!$G$16))</f>
        <v>13.808527397260272</v>
      </c>
      <c r="N131" s="41">
        <f>IF('3f CPIH'!J$16="-","-",'3i PAAC PAP'!$G$16*('3f CPIH'!J$16/'3f CPIH'!$G$16))</f>
        <v>13.926886203522507</v>
      </c>
      <c r="O131" s="31"/>
      <c r="P131" s="41">
        <f>IF('3f CPIH'!L$16="-","-",'3i PAAC PAP'!$G$16*('3f CPIH'!L$16/'3f CPIH'!$G$16))</f>
        <v>13.926886203522507</v>
      </c>
      <c r="Q131" s="41">
        <f>IF('3f CPIH'!M$16="-","-",'3i PAAC PAP'!$G$16*('3f CPIH'!M$16/'3f CPIH'!$G$16))</f>
        <v>14.08469794520548</v>
      </c>
      <c r="R131" s="41">
        <f>IF('3f CPIH'!N$16="-","-",'3i PAAC PAP'!$G$16*('3f CPIH'!N$16/'3f CPIH'!$G$16))</f>
        <v>14.189905772994129</v>
      </c>
      <c r="S131" s="41">
        <f>IF('3f CPIH'!O$16="-","-",'3i PAAC PAP'!$G$16*('3f CPIH'!O$16/'3f CPIH'!$G$16))</f>
        <v>14.268811643835617</v>
      </c>
      <c r="T131" s="41" t="str">
        <f>IF('3f CPIH'!P$16="-","-",'3i PAAC PAP'!$G$16*('3f CPIH'!P$16/'3f CPIH'!$G$16))</f>
        <v>-</v>
      </c>
      <c r="U131" s="41" t="str">
        <f>IF('3f CPIH'!Q$16="-","-",'3i PAAC PAP'!$G$16*('3f CPIH'!Q$16/'3f CPIH'!$G$16))</f>
        <v>-</v>
      </c>
      <c r="V131" s="41" t="str">
        <f>IF('3f CPIH'!R$16="-","-",'3i PAAC PAP'!$G$16*('3f CPIH'!R$16/'3f CPIH'!$G$16))</f>
        <v>-</v>
      </c>
      <c r="W131" s="41" t="str">
        <f>IF('3f CPIH'!S$16="-","-",'3i PAAC PAP'!$G$16*('3f CPIH'!S$16/'3f CPIH'!$G$16))</f>
        <v>-</v>
      </c>
      <c r="X131" s="41" t="str">
        <f>IF('3f CPIH'!T$16="-","-",'3i PAAC PAP'!$G$16*('3f CPIH'!T$16/'3f CPIH'!$G$16))</f>
        <v>-</v>
      </c>
      <c r="Y131" s="41" t="str">
        <f>IF('3f CPIH'!U$16="-","-",'3i PAAC PAP'!$G$16*('3f CPIH'!U$16/'3f CPIH'!$G$16))</f>
        <v>-</v>
      </c>
      <c r="Z131" s="41" t="str">
        <f>IF('3f CPIH'!V$16="-","-",'3i PAAC PAP'!$G$16*('3f CPIH'!V$16/'3f CPIH'!$G$16))</f>
        <v>-</v>
      </c>
      <c r="AA131" s="29"/>
    </row>
    <row r="132" spans="1:27" s="30" customFormat="1" ht="11.25" x14ac:dyDescent="0.15">
      <c r="A132" s="267">
        <v>8</v>
      </c>
      <c r="B132" s="140" t="s">
        <v>349</v>
      </c>
      <c r="C132" s="140" t="s">
        <v>412</v>
      </c>
      <c r="D132" s="138" t="s">
        <v>326</v>
      </c>
      <c r="E132" s="132"/>
      <c r="F132" s="31"/>
      <c r="G132" s="41">
        <f>IF(G125="-","-",SUM(G125:G130)*'3i PAAC PAP'!$G$28)</f>
        <v>28.388218254135136</v>
      </c>
      <c r="H132" s="41">
        <f>IF(H125="-","-",SUM(H125:H130)*'3i PAAC PAP'!$G$28)</f>
        <v>26.114742027909401</v>
      </c>
      <c r="I132" s="41">
        <f>IF(I125="-","-",SUM(I125:I130)*'3i PAAC PAP'!$G$28)</f>
        <v>24.176819587440885</v>
      </c>
      <c r="J132" s="41">
        <f>IF(J125="-","-",SUM(J125:J130)*'3i PAAC PAP'!$G$28)</f>
        <v>23.345584698506212</v>
      </c>
      <c r="K132" s="41">
        <f>IF(K125="-","-",SUM(K125:K130)*'3i PAAC PAP'!$G$28)</f>
        <v>25.447852830270108</v>
      </c>
      <c r="L132" s="41">
        <f>IF(L125="-","-",SUM(L125:L130)*'3i PAAC PAP'!$G$28)</f>
        <v>25.408795149418385</v>
      </c>
      <c r="M132" s="41">
        <f>IF(M125="-","-",SUM(M125:M130)*'3i PAAC PAP'!$G$28)</f>
        <v>27.096171835516042</v>
      </c>
      <c r="N132" s="41">
        <f>IF(N125="-","-",SUM(N125:N130)*'3i PAAC PAP'!$G$28)</f>
        <v>29.351625956850846</v>
      </c>
      <c r="O132" s="31"/>
      <c r="P132" s="41">
        <f>IF(P125="-","-",SUM(P125:P130)*'3i PAAC PAP'!$G$28)</f>
        <v>29.351625956850846</v>
      </c>
      <c r="Q132" s="41">
        <f>IF(Q125="-","-",SUM(Q125:Q130)*'3i PAAC PAP'!$G$28)</f>
        <v>32.30605718797284</v>
      </c>
      <c r="R132" s="41">
        <f>IF(R125="-","-",SUM(R125:R130)*'3i PAAC PAP'!$G$28)</f>
        <v>29.456171547819388</v>
      </c>
      <c r="S132" s="41">
        <f>IF(S125="-","-",SUM(S125:S130)*'3i PAAC PAP'!$G$28)</f>
        <v>27.955277787455991</v>
      </c>
      <c r="T132" s="41" t="str">
        <f>IF(T125="-","-",SUM(T125:T130)*'3i PAAC PAP'!$G$28)</f>
        <v>-</v>
      </c>
      <c r="U132" s="41" t="str">
        <f>IF(U125="-","-",SUM(U125:U130)*'3i PAAC PAP'!$G$28)</f>
        <v>-</v>
      </c>
      <c r="V132" s="41" t="str">
        <f>IF(V125="-","-",SUM(V125:V130)*'3i PAAC PAP'!$G$28)</f>
        <v>-</v>
      </c>
      <c r="W132" s="41" t="str">
        <f>IF(W125="-","-",SUM(W125:W130)*'3i PAAC PAP'!$G$28)</f>
        <v>-</v>
      </c>
      <c r="X132" s="41" t="str">
        <f>IF(X125="-","-",SUM(X125:X130)*'3i PAAC PAP'!$G$28)</f>
        <v>-</v>
      </c>
      <c r="Y132" s="41" t="str">
        <f>IF(Y125="-","-",SUM(Y125:Y130)*'3i PAAC PAP'!$G$28)</f>
        <v>-</v>
      </c>
      <c r="Z132" s="41" t="str">
        <f>IF(Z125="-","-",SUM(Z125:Z130)*'3i PAAC PAP'!$G$28)</f>
        <v>-</v>
      </c>
      <c r="AA132" s="29"/>
    </row>
    <row r="133" spans="1:27" s="30" customFormat="1" ht="11.25" x14ac:dyDescent="0.15">
      <c r="A133" s="267">
        <v>9</v>
      </c>
      <c r="B133" s="140" t="s">
        <v>393</v>
      </c>
      <c r="C133" s="140" t="s">
        <v>536</v>
      </c>
      <c r="D133" s="138" t="s">
        <v>326</v>
      </c>
      <c r="E133" s="132"/>
      <c r="F133" s="31"/>
      <c r="G133" s="41">
        <f>IF(G127="-","-",SUM(G125:G132)*'3j EBIT'!$E$11)</f>
        <v>10.362093982599117</v>
      </c>
      <c r="H133" s="41">
        <f>IF(H127="-","-",SUM(H125:H132)*'3j EBIT'!$E$11)</f>
        <v>9.5531309528157635</v>
      </c>
      <c r="I133" s="41">
        <f>IF(I127="-","-",SUM(I125:I132)*'3j EBIT'!$E$11)</f>
        <v>8.8638967389911034</v>
      </c>
      <c r="J133" s="41">
        <f>IF(J127="-","-",SUM(J125:J132)*'3j EBIT'!$E$11)</f>
        <v>8.5694633538783638</v>
      </c>
      <c r="K133" s="41">
        <f>IF(K127="-","-",SUM(K125:K132)*'3j EBIT'!$E$11)</f>
        <v>9.3210335626842546</v>
      </c>
      <c r="L133" s="41">
        <f>IF(L127="-","-",SUM(L125:L132)*'3j EBIT'!$E$11)</f>
        <v>9.3104382601513631</v>
      </c>
      <c r="M133" s="41">
        <f>IF(M127="-","-",SUM(M125:M132)*'3j EBIT'!$E$11)</f>
        <v>9.9150502686686295</v>
      </c>
      <c r="N133" s="41">
        <f>IF(N127="-","-",SUM(N125:N132)*'3j EBIT'!$E$11)</f>
        <v>10.720398307871573</v>
      </c>
      <c r="O133" s="31"/>
      <c r="P133" s="41">
        <f>IF(P127="-","-",SUM(P125:P132)*'3j EBIT'!$E$11)</f>
        <v>10.720398307871573</v>
      </c>
      <c r="Q133" s="41">
        <f>IF(Q127="-","-",SUM(Q125:Q132)*'3j EBIT'!$E$11)</f>
        <v>11.775381651393355</v>
      </c>
      <c r="R133" s="41">
        <f>IF(R127="-","-",SUM(R125:R132)*'3j EBIT'!$E$11)</f>
        <v>10.762715985382737</v>
      </c>
      <c r="S133" s="41">
        <f>IF(S127="-","-",SUM(S125:S132)*'3j EBIT'!$E$11)</f>
        <v>10.229850195107716</v>
      </c>
      <c r="T133" s="41" t="str">
        <f>IF(T127="-","-",SUM(T125:T132)*'3j EBIT'!$E$11)</f>
        <v>-</v>
      </c>
      <c r="U133" s="41" t="str">
        <f>IF(U127="-","-",SUM(U125:U132)*'3j EBIT'!$E$11)</f>
        <v>-</v>
      </c>
      <c r="V133" s="41" t="str">
        <f>IF(V127="-","-",SUM(V125:V132)*'3j EBIT'!$E$11)</f>
        <v>-</v>
      </c>
      <c r="W133" s="41" t="str">
        <f>IF(W127="-","-",SUM(W125:W132)*'3j EBIT'!$E$11)</f>
        <v>-</v>
      </c>
      <c r="X133" s="41" t="str">
        <f>IF(X127="-","-",SUM(X125:X132)*'3j EBIT'!$E$11)</f>
        <v>-</v>
      </c>
      <c r="Y133" s="41" t="str">
        <f>IF(Y127="-","-",SUM(Y125:Y132)*'3j EBIT'!$E$11)</f>
        <v>-</v>
      </c>
      <c r="Z133" s="41" t="str">
        <f>IF(Z127="-","-",SUM(Z125:Z132)*'3j EBIT'!$E$11)</f>
        <v>-</v>
      </c>
      <c r="AA133" s="29"/>
    </row>
    <row r="134" spans="1:27" s="30" customFormat="1" ht="11.25" x14ac:dyDescent="0.15">
      <c r="A134" s="267">
        <v>10</v>
      </c>
      <c r="B134" s="140" t="s">
        <v>292</v>
      </c>
      <c r="C134" s="188" t="s">
        <v>537</v>
      </c>
      <c r="D134" s="138" t="s">
        <v>326</v>
      </c>
      <c r="E134" s="132"/>
      <c r="F134" s="31"/>
      <c r="G134" s="41">
        <f>IF(G129="-","-",SUM(G125:G127,G129:G133)*'3k HAP'!$E$13)</f>
        <v>6.0637001155667321</v>
      </c>
      <c r="H134" s="41">
        <f>IF(H129="-","-",SUM(H125:H127,H129:H133)*'3k HAP'!$E$13)</f>
        <v>5.4420874130107091</v>
      </c>
      <c r="I134" s="41">
        <f>IF(I129="-","-",SUM(I125:I127,I129:I133)*'3k HAP'!$E$13)</f>
        <v>4.8501660611248667</v>
      </c>
      <c r="J134" s="41">
        <f>IF(J129="-","-",SUM(J125:J127,J129:J133)*'3k HAP'!$E$13)</f>
        <v>4.6283770546084613</v>
      </c>
      <c r="K134" s="41">
        <f>IF(K129="-","-",SUM(K125:K127,K129:K133)*'3k HAP'!$E$13)</f>
        <v>5.2307083124816174</v>
      </c>
      <c r="L134" s="41">
        <f>IF(L129="-","-",SUM(L125:L127,L129:L133)*'3k HAP'!$E$13)</f>
        <v>5.2221924147991592</v>
      </c>
      <c r="M134" s="41">
        <f>IF(M129="-","-",SUM(M125:M127,M129:M133)*'3k HAP'!$E$13)</f>
        <v>5.5780580941181679</v>
      </c>
      <c r="N134" s="41">
        <f>IF(N129="-","-",SUM(N125:N127,N129:N133)*'3k HAP'!$E$13)</f>
        <v>6.197587930152582</v>
      </c>
      <c r="O134" s="31"/>
      <c r="P134" s="41">
        <f>IF(P129="-","-",SUM(P125:P127,P129:P133)*'3k HAP'!$E$13)</f>
        <v>6.197587930152582</v>
      </c>
      <c r="Q134" s="41">
        <f>IF(Q129="-","-",SUM(Q125:Q127,Q129:Q133)*'3k HAP'!$E$13)</f>
        <v>6.8661353500393671</v>
      </c>
      <c r="R134" s="41">
        <f>IF(R129="-","-",SUM(R125:R127,R129:R133)*'3k HAP'!$E$13)</f>
        <v>6.0922974330764177</v>
      </c>
      <c r="S134" s="41">
        <f>IF(S129="-","-",SUM(S125:S127,S129:S133)*'3k HAP'!$E$13)</f>
        <v>5.7963736962543999</v>
      </c>
      <c r="T134" s="41" t="str">
        <f>IF(T129="-","-",SUM(T125:T127,T129:T133)*'3k HAP'!$E$13)</f>
        <v>-</v>
      </c>
      <c r="U134" s="41" t="str">
        <f>IF(U129="-","-",SUM(U125:U127,U129:U133)*'3k HAP'!$E$13)</f>
        <v>-</v>
      </c>
      <c r="V134" s="41" t="str">
        <f>IF(V129="-","-",SUM(V125:V127,V129:V133)*'3k HAP'!$E$13)</f>
        <v>-</v>
      </c>
      <c r="W134" s="41" t="str">
        <f>IF(W129="-","-",SUM(W125:W127,W129:W133)*'3k HAP'!$E$13)</f>
        <v>-</v>
      </c>
      <c r="X134" s="41" t="str">
        <f>IF(X129="-","-",SUM(X125:X127,X129:X133)*'3k HAP'!$E$13)</f>
        <v>-</v>
      </c>
      <c r="Y134" s="41" t="str">
        <f>IF(Y129="-","-",SUM(Y125:Y127,Y129:Y133)*'3k HAP'!$E$13)</f>
        <v>-</v>
      </c>
      <c r="Z134" s="41" t="str">
        <f>IF(Z129="-","-",SUM(Z125:Z127,Z129:Z133)*'3k HAP'!$E$13)</f>
        <v>-</v>
      </c>
      <c r="AA134" s="29"/>
    </row>
    <row r="135" spans="1:27" s="30" customFormat="1" ht="11.25" x14ac:dyDescent="0.15">
      <c r="A135" s="267">
        <v>11</v>
      </c>
      <c r="B135" s="140" t="s">
        <v>44</v>
      </c>
      <c r="C135" s="140" t="str">
        <f>B135&amp;"_"&amp;D135</f>
        <v>Total_Southern Western</v>
      </c>
      <c r="D135" s="138" t="s">
        <v>326</v>
      </c>
      <c r="E135" s="132"/>
      <c r="F135" s="31"/>
      <c r="G135" s="41">
        <f>IF(G125="-","-",SUM(G125:G134))</f>
        <v>551.4368423529736</v>
      </c>
      <c r="H135" s="41">
        <f t="shared" ref="H135:P135" si="110">IF(H125="-","-",SUM(H125:H134))</f>
        <v>508.23824566940783</v>
      </c>
      <c r="I135" s="41">
        <f t="shared" si="110"/>
        <v>471.37085436306018</v>
      </c>
      <c r="J135" s="41">
        <f t="shared" si="110"/>
        <v>455.65257780410661</v>
      </c>
      <c r="K135" s="41">
        <f t="shared" si="110"/>
        <v>495.81121950239918</v>
      </c>
      <c r="L135" s="41">
        <f t="shared" si="110"/>
        <v>495.2450563333233</v>
      </c>
      <c r="M135" s="41">
        <f t="shared" si="110"/>
        <v>527.42259352742076</v>
      </c>
      <c r="N135" s="41">
        <f t="shared" si="110"/>
        <v>570.42884476092661</v>
      </c>
      <c r="O135" s="31"/>
      <c r="P135" s="41">
        <f t="shared" si="110"/>
        <v>570.42884476092661</v>
      </c>
      <c r="Q135" s="41">
        <f t="shared" ref="Q135" si="111">IF(Q125="-","-",SUM(Q125:Q134))</f>
        <v>626.62280837861954</v>
      </c>
      <c r="R135" s="41">
        <f t="shared" ref="R135" si="112">IF(R125="-","-",SUM(R125:R134))</f>
        <v>572.55079952867902</v>
      </c>
      <c r="S135" s="41">
        <f t="shared" ref="S135" si="113">IF(S125="-","-",SUM(S125:S134))</f>
        <v>544.20931946693599</v>
      </c>
      <c r="T135" s="41" t="str">
        <f t="shared" ref="T135" si="114">IF(T125="-","-",SUM(T125:T134))</f>
        <v>-</v>
      </c>
      <c r="U135" s="41" t="str">
        <f t="shared" ref="U135" si="115">IF(U125="-","-",SUM(U125:U134))</f>
        <v>-</v>
      </c>
      <c r="V135" s="41" t="str">
        <f t="shared" ref="V135" si="116">IF(V125="-","-",SUM(V125:V134))</f>
        <v>-</v>
      </c>
      <c r="W135" s="41" t="str">
        <f t="shared" ref="W135" si="117">IF(W125="-","-",SUM(W125:W134))</f>
        <v>-</v>
      </c>
      <c r="X135" s="41" t="str">
        <f t="shared" ref="X135" si="118">IF(X125="-","-",SUM(X125:X134))</f>
        <v>-</v>
      </c>
      <c r="Y135" s="41" t="str">
        <f t="shared" ref="Y135" si="119">IF(Y125="-","-",SUM(Y125:Y134))</f>
        <v>-</v>
      </c>
      <c r="Z135" s="41" t="str">
        <f t="shared" ref="Z135" si="120">IF(Z125="-","-",SUM(Z125:Z134))</f>
        <v>-</v>
      </c>
      <c r="AA135" s="29"/>
    </row>
    <row r="136" spans="1:27" s="30" customFormat="1" ht="11.25" x14ac:dyDescent="0.15">
      <c r="A136" s="267">
        <v>1</v>
      </c>
      <c r="B136" s="136" t="s">
        <v>350</v>
      </c>
      <c r="C136" s="136" t="s">
        <v>341</v>
      </c>
      <c r="D136" s="139" t="s">
        <v>327</v>
      </c>
      <c r="E136" s="135"/>
      <c r="F136" s="31"/>
      <c r="G136" s="133">
        <f>IF('3a DF'!H$41="-","-",'3a DF'!H$41)</f>
        <v>253.14985164432846</v>
      </c>
      <c r="H136" s="133">
        <f>IF('3a DF'!I$41="-","-",'3a DF'!I$41)</f>
        <v>213.57444115975193</v>
      </c>
      <c r="I136" s="133">
        <f>IF('3a DF'!J$41="-","-",'3a DF'!J$41)</f>
        <v>174.74989531236287</v>
      </c>
      <c r="J136" s="133">
        <f>IF('3a DF'!K$41="-","-",'3a DF'!K$41)</f>
        <v>160.26701947738721</v>
      </c>
      <c r="K136" s="133">
        <f>IF('3a DF'!L$41="-","-",'3a DF'!L$41)</f>
        <v>200.74683223176862</v>
      </c>
      <c r="L136" s="133">
        <f>IF('3a DF'!M$41="-","-",'3a DF'!M$41)</f>
        <v>199.05760849983216</v>
      </c>
      <c r="M136" s="133">
        <f>IF('3a DF'!N$41="-","-",'3a DF'!N$41)</f>
        <v>215.77106184657606</v>
      </c>
      <c r="N136" s="133">
        <f>IF('3a DF'!O$41="-","-",'3a DF'!O$41)</f>
        <v>243.35846990910571</v>
      </c>
      <c r="O136" s="31"/>
      <c r="P136" s="133">
        <f>IF('3a DF'!Q$41="-","-",'3a DF'!Q$41)</f>
        <v>243.35846990910571</v>
      </c>
      <c r="Q136" s="133">
        <f>IF('3a DF'!R$41="-","-",'3a DF'!R$41)</f>
        <v>281.17733015023742</v>
      </c>
      <c r="R136" s="133">
        <f>IF('3a DF'!S$41="-","-",'3a DF'!S$41)</f>
        <v>230.77888190073497</v>
      </c>
      <c r="S136" s="133">
        <f>IF('3a DF'!T$41="-","-",'3a DF'!T$41)</f>
        <v>206.31785050021912</v>
      </c>
      <c r="T136" s="133" t="str">
        <f>IF('3a DF'!U$41="-","-",'3a DF'!U$41)</f>
        <v>-</v>
      </c>
      <c r="U136" s="133" t="str">
        <f>IF('3a DF'!V$41="-","-",'3a DF'!V$41)</f>
        <v>-</v>
      </c>
      <c r="V136" s="133" t="str">
        <f>IF('3a DF'!W$41="-","-",'3a DF'!W$41)</f>
        <v>-</v>
      </c>
      <c r="W136" s="133" t="str">
        <f>IF('3a DF'!X$41="-","-",'3a DF'!X$41)</f>
        <v>-</v>
      </c>
      <c r="X136" s="133" t="str">
        <f>IF('3a DF'!Y$41="-","-",'3a DF'!Y$41)</f>
        <v>-</v>
      </c>
      <c r="Y136" s="133" t="str">
        <f>IF('3a DF'!Z$41="-","-",'3a DF'!Z$41)</f>
        <v>-</v>
      </c>
      <c r="Z136" s="133" t="str">
        <f>IF('3a DF'!AA$41="-","-",'3a DF'!AA$41)</f>
        <v>-</v>
      </c>
      <c r="AA136" s="29"/>
    </row>
    <row r="137" spans="1:27" s="30" customFormat="1" ht="11.25" x14ac:dyDescent="0.15">
      <c r="A137" s="267">
        <v>2</v>
      </c>
      <c r="B137" s="136" t="s">
        <v>350</v>
      </c>
      <c r="C137" s="136" t="s">
        <v>300</v>
      </c>
      <c r="D137" s="134" t="s">
        <v>327</v>
      </c>
      <c r="E137" s="135"/>
      <c r="F137" s="31"/>
      <c r="G137" s="133" t="s">
        <v>333</v>
      </c>
      <c r="H137" s="133" t="s">
        <v>333</v>
      </c>
      <c r="I137" s="133" t="s">
        <v>333</v>
      </c>
      <c r="J137" s="133" t="s">
        <v>333</v>
      </c>
      <c r="K137" s="133" t="s">
        <v>333</v>
      </c>
      <c r="L137" s="133" t="s">
        <v>333</v>
      </c>
      <c r="M137" s="133" t="s">
        <v>333</v>
      </c>
      <c r="N137" s="133" t="s">
        <v>333</v>
      </c>
      <c r="O137" s="31"/>
      <c r="P137" s="133" t="s">
        <v>333</v>
      </c>
      <c r="Q137" s="133" t="s">
        <v>333</v>
      </c>
      <c r="R137" s="133" t="s">
        <v>333</v>
      </c>
      <c r="S137" s="133" t="s">
        <v>333</v>
      </c>
      <c r="T137" s="133" t="s">
        <v>333</v>
      </c>
      <c r="U137" s="133" t="s">
        <v>333</v>
      </c>
      <c r="V137" s="133" t="s">
        <v>333</v>
      </c>
      <c r="W137" s="133" t="s">
        <v>333</v>
      </c>
      <c r="X137" s="133" t="s">
        <v>333</v>
      </c>
      <c r="Y137" s="133" t="s">
        <v>333</v>
      </c>
      <c r="Z137" s="133" t="s">
        <v>333</v>
      </c>
      <c r="AA137" s="29"/>
    </row>
    <row r="138" spans="1:27" s="30" customFormat="1" ht="12.4" customHeight="1" x14ac:dyDescent="0.15">
      <c r="A138" s="267">
        <v>3</v>
      </c>
      <c r="B138" s="136" t="s">
        <v>2</v>
      </c>
      <c r="C138" s="136" t="s">
        <v>342</v>
      </c>
      <c r="D138" s="134" t="s">
        <v>327</v>
      </c>
      <c r="E138" s="135"/>
      <c r="F138" s="31"/>
      <c r="G138" s="133">
        <f>IF('3c PC'!G$42="-","-",'3c PC'!G$42)</f>
        <v>21.926269106402124</v>
      </c>
      <c r="H138" s="133">
        <f>IF('3c PC'!H$42="-","-",'3c PC'!H$42)</f>
        <v>21.926269106402124</v>
      </c>
      <c r="I138" s="133">
        <f>IF('3c PC'!I$42="-","-",'3c PC'!I$42)</f>
        <v>22.64764819235609</v>
      </c>
      <c r="J138" s="133">
        <f>IF('3c PC'!J$42="-","-",'3c PC'!J$42)</f>
        <v>22.505107470829557</v>
      </c>
      <c r="K138" s="133">
        <f>IF('3c PC'!K$42="-","-",'3c PC'!K$42)</f>
        <v>19.106297226763825</v>
      </c>
      <c r="L138" s="133">
        <f>IF('3c PC'!L$42="-","-",'3c PC'!L$42)</f>
        <v>19.106297226763825</v>
      </c>
      <c r="M138" s="133">
        <f>IF('3c PC'!M$42="-","-",'3c PC'!M$42)</f>
        <v>20.852393125569616</v>
      </c>
      <c r="N138" s="133">
        <f>IF('3c PC'!N$42="-","-",'3c PC'!N$42)</f>
        <v>20.849370287873604</v>
      </c>
      <c r="O138" s="31"/>
      <c r="P138" s="133">
        <f>IF('3c PC'!P$42="-","-",'3c PC'!P$42)</f>
        <v>20.849370287873604</v>
      </c>
      <c r="Q138" s="133">
        <f>IF('3c PC'!Q$42="-","-",'3c PC'!Q$42)</f>
        <v>21.503193401206047</v>
      </c>
      <c r="R138" s="133">
        <f>IF('3c PC'!R$42="-","-",'3c PC'!R$42)</f>
        <v>21.819481548965161</v>
      </c>
      <c r="S138" s="133">
        <f>IF('3c PC'!S$42="-","-",'3c PC'!S$42)</f>
        <v>25.256715910577427</v>
      </c>
      <c r="T138" s="133" t="str">
        <f>IF('3c PC'!T$42="-","-",'3c PC'!T$42)</f>
        <v>-</v>
      </c>
      <c r="U138" s="133" t="str">
        <f>IF('3c PC'!U$42="-","-",'3c PC'!U$42)</f>
        <v>-</v>
      </c>
      <c r="V138" s="133" t="str">
        <f>IF('3c PC'!V$42="-","-",'3c PC'!V$42)</f>
        <v>-</v>
      </c>
      <c r="W138" s="133" t="str">
        <f>IF('3c PC'!W$42="-","-",'3c PC'!W$42)</f>
        <v>-</v>
      </c>
      <c r="X138" s="133" t="str">
        <f>IF('3c PC'!X$42="-","-",'3c PC'!X$42)</f>
        <v>-</v>
      </c>
      <c r="Y138" s="133" t="str">
        <f>IF('3c PC'!Y$42="-","-",'3c PC'!Y$42)</f>
        <v>-</v>
      </c>
      <c r="Z138" s="133" t="str">
        <f>IF('3c PC'!Z$42="-","-",'3c PC'!Z$42)</f>
        <v>-</v>
      </c>
      <c r="AA138" s="29"/>
    </row>
    <row r="139" spans="1:27" s="30" customFormat="1" ht="11.25" x14ac:dyDescent="0.15">
      <c r="A139" s="267">
        <v>4</v>
      </c>
      <c r="B139" s="136" t="s">
        <v>352</v>
      </c>
      <c r="C139" s="136" t="s">
        <v>343</v>
      </c>
      <c r="D139" s="134" t="s">
        <v>327</v>
      </c>
      <c r="E139" s="135"/>
      <c r="F139" s="31"/>
      <c r="G139" s="133">
        <f>IF('3e NC-Gas'!F55="-","-",'3e NC-Gas'!F55)</f>
        <v>112.87642100972228</v>
      </c>
      <c r="H139" s="133">
        <f>IF('3e NC-Gas'!G55="-","-",'3e NC-Gas'!G55)</f>
        <v>112.75642101444296</v>
      </c>
      <c r="I139" s="133">
        <f>IF('3e NC-Gas'!H55="-","-",'3e NC-Gas'!H55)</f>
        <v>113.60237542192557</v>
      </c>
      <c r="J139" s="133">
        <f>IF('3e NC-Gas'!I55="-","-",'3e NC-Gas'!I55)</f>
        <v>113.25437543561557</v>
      </c>
      <c r="K139" s="133">
        <f>IF('3e NC-Gas'!J55="-","-",'3e NC-Gas'!J55)</f>
        <v>114.0082032933804</v>
      </c>
      <c r="L139" s="133">
        <f>IF('3e NC-Gas'!K55="-","-",'3e NC-Gas'!K55)</f>
        <v>114.03220329243628</v>
      </c>
      <c r="M139" s="133">
        <f>IF('3e NC-Gas'!L55="-","-",'3e NC-Gas'!L55)</f>
        <v>115.35194889108359</v>
      </c>
      <c r="N139" s="133">
        <f>IF('3e NC-Gas'!M55="-","-",'3e NC-Gas'!M55)</f>
        <v>115.42394888825118</v>
      </c>
      <c r="O139" s="31"/>
      <c r="P139" s="133">
        <f>IF('3e NC-Gas'!O55="-","-",'3e NC-Gas'!O55)</f>
        <v>115.42394888825118</v>
      </c>
      <c r="Q139" s="133">
        <f>IF('3e NC-Gas'!P55="-","-",'3e NC-Gas'!P55)</f>
        <v>121.27843709343988</v>
      </c>
      <c r="R139" s="133">
        <f>IF('3e NC-Gas'!Q55="-","-",'3e NC-Gas'!Q55)</f>
        <v>120.83443711090642</v>
      </c>
      <c r="S139" s="133">
        <f>IF('3e NC-Gas'!R55="-","-",'3e NC-Gas'!R55)</f>
        <v>121.37198584620985</v>
      </c>
      <c r="T139" s="133" t="str">
        <f>IF('3e NC-Gas'!S55="-","-",'3e NC-Gas'!S55)</f>
        <v>-</v>
      </c>
      <c r="U139" s="133" t="str">
        <f>IF('3e NC-Gas'!T55="-","-",'3e NC-Gas'!T55)</f>
        <v>-</v>
      </c>
      <c r="V139" s="133" t="str">
        <f>IF('3e NC-Gas'!U55="-","-",'3e NC-Gas'!U55)</f>
        <v>-</v>
      </c>
      <c r="W139" s="133" t="str">
        <f>IF('3e NC-Gas'!V55="-","-",'3e NC-Gas'!V55)</f>
        <v>-</v>
      </c>
      <c r="X139" s="133" t="str">
        <f>IF('3e NC-Gas'!W55="-","-",'3e NC-Gas'!W55)</f>
        <v>-</v>
      </c>
      <c r="Y139" s="133" t="str">
        <f>IF('3e NC-Gas'!X55="-","-",'3e NC-Gas'!X55)</f>
        <v>-</v>
      </c>
      <c r="Z139" s="133" t="str">
        <f>IF('3e NC-Gas'!Y55="-","-",'3e NC-Gas'!Y55)</f>
        <v>-</v>
      </c>
      <c r="AA139" s="29"/>
    </row>
    <row r="140" spans="1:27" s="30" customFormat="1" ht="11.25" x14ac:dyDescent="0.15">
      <c r="A140" s="267">
        <v>5</v>
      </c>
      <c r="B140" s="136" t="s">
        <v>349</v>
      </c>
      <c r="C140" s="136" t="s">
        <v>344</v>
      </c>
      <c r="D140" s="134" t="s">
        <v>327</v>
      </c>
      <c r="E140" s="135"/>
      <c r="F140" s="31"/>
      <c r="G140" s="133">
        <f>IF('3f CPIH'!C$16="-","-",'3g OC '!$E$12*('3f CPIH'!C$16/'3f CPIH'!$G$16))</f>
        <v>87.194616340508801</v>
      </c>
      <c r="H140" s="133">
        <f>IF('3f CPIH'!D$16="-","-",'3g OC '!$E$12*('3f CPIH'!D$16/'3f CPIH'!$G$16))</f>
        <v>87.369180136986301</v>
      </c>
      <c r="I140" s="133">
        <f>IF('3f CPIH'!E$16="-","-",'3g OC '!$E$12*('3f CPIH'!E$16/'3f CPIH'!$G$16))</f>
        <v>87.631025831702544</v>
      </c>
      <c r="J140" s="133">
        <f>IF('3f CPIH'!F$16="-","-",'3g OC '!$E$12*('3f CPIH'!F$16/'3f CPIH'!$G$16))</f>
        <v>88.15471722113503</v>
      </c>
      <c r="K140" s="133">
        <f>IF('3f CPIH'!G$16="-","-",'3g OC '!$E$12*('3f CPIH'!G$16/'3f CPIH'!$G$16))</f>
        <v>89.202100000000002</v>
      </c>
      <c r="L140" s="133">
        <f>IF('3f CPIH'!H$16="-","-",'3g OC '!$E$12*('3f CPIH'!H$16/'3f CPIH'!$G$16))</f>
        <v>90.33676467710373</v>
      </c>
      <c r="M140" s="133">
        <f>IF('3f CPIH'!I$16="-","-",'3g OC '!$E$12*('3f CPIH'!I$16/'3f CPIH'!$G$16))</f>
        <v>91.645993150684916</v>
      </c>
      <c r="N140" s="133">
        <f>IF('3f CPIH'!J$16="-","-",'3g OC '!$E$12*('3f CPIH'!J$16/'3f CPIH'!$G$16))</f>
        <v>92.431530234833673</v>
      </c>
      <c r="O140" s="31"/>
      <c r="P140" s="133">
        <f>IF('3f CPIH'!L$16="-","-",'3g OC '!$E$12*('3f CPIH'!L$16/'3f CPIH'!$G$16))</f>
        <v>92.431530234833673</v>
      </c>
      <c r="Q140" s="133">
        <f>IF('3f CPIH'!M$16="-","-",'3g OC '!$E$12*('3f CPIH'!M$16/'3f CPIH'!$G$16))</f>
        <v>93.47891301369863</v>
      </c>
      <c r="R140" s="133">
        <f>IF('3f CPIH'!N$16="-","-",'3g OC '!$E$12*('3f CPIH'!N$16/'3f CPIH'!$G$16))</f>
        <v>94.177168199608616</v>
      </c>
      <c r="S140" s="133">
        <f>IF('3f CPIH'!O$16="-","-",'3g OC '!$E$12*('3f CPIH'!O$16/'3f CPIH'!$G$16))</f>
        <v>94.700859589041102</v>
      </c>
      <c r="T140" s="133" t="str">
        <f>IF('3f CPIH'!P$16="-","-",'3g OC '!$E$12*('3f CPIH'!P$16/'3f CPIH'!$G$16))</f>
        <v>-</v>
      </c>
      <c r="U140" s="133" t="str">
        <f>IF('3f CPIH'!Q$16="-","-",'3g OC '!$E$12*('3f CPIH'!Q$16/'3f CPIH'!$G$16))</f>
        <v>-</v>
      </c>
      <c r="V140" s="133" t="str">
        <f>IF('3f CPIH'!R$16="-","-",'3g OC '!$E$12*('3f CPIH'!R$16/'3f CPIH'!$G$16))</f>
        <v>-</v>
      </c>
      <c r="W140" s="133" t="str">
        <f>IF('3f CPIH'!S$16="-","-",'3g OC '!$E$12*('3f CPIH'!S$16/'3f CPIH'!$G$16))</f>
        <v>-</v>
      </c>
      <c r="X140" s="133" t="str">
        <f>IF('3f CPIH'!T$16="-","-",'3g OC '!$E$12*('3f CPIH'!T$16/'3f CPIH'!$G$16))</f>
        <v>-</v>
      </c>
      <c r="Y140" s="133" t="str">
        <f>IF('3f CPIH'!U$16="-","-",'3g OC '!$E$12*('3f CPIH'!U$16/'3f CPIH'!$G$16))</f>
        <v>-</v>
      </c>
      <c r="Z140" s="133" t="str">
        <f>IF('3f CPIH'!V$16="-","-",'3g OC '!$E$12*('3f CPIH'!V$16/'3f CPIH'!$G$16))</f>
        <v>-</v>
      </c>
      <c r="AA140" s="29"/>
    </row>
    <row r="141" spans="1:27" s="30" customFormat="1" ht="11.25" x14ac:dyDescent="0.15">
      <c r="A141" s="267">
        <v>6</v>
      </c>
      <c r="B141" s="136" t="s">
        <v>349</v>
      </c>
      <c r="C141" s="136" t="s">
        <v>43</v>
      </c>
      <c r="D141" s="134" t="s">
        <v>327</v>
      </c>
      <c r="E141" s="135"/>
      <c r="F141" s="31"/>
      <c r="G141" s="133" t="s">
        <v>333</v>
      </c>
      <c r="H141" s="133" t="s">
        <v>333</v>
      </c>
      <c r="I141" s="133" t="s">
        <v>333</v>
      </c>
      <c r="J141" s="133" t="s">
        <v>333</v>
      </c>
      <c r="K141" s="133">
        <f>IF('3h SMNCC'!F$37="-","-",'3h SMNCC'!F$37)</f>
        <v>0</v>
      </c>
      <c r="L141" s="133">
        <f>IF('3h SMNCC'!G$37="-","-",'3h SMNCC'!G$37)</f>
        <v>-0.14839795210242812</v>
      </c>
      <c r="M141" s="133">
        <f>IF('3h SMNCC'!H$37="-","-",'3h SMNCC'!H$37)</f>
        <v>1.8996756847995959</v>
      </c>
      <c r="N141" s="133">
        <f>IF('3h SMNCC'!I$37="-","-",'3h SMNCC'!I$37)</f>
        <v>12.665313810179313</v>
      </c>
      <c r="O141" s="31"/>
      <c r="P141" s="133">
        <f>IF('3h SMNCC'!K$37="-","-",'3h SMNCC'!K$37)</f>
        <v>12.665313810179313</v>
      </c>
      <c r="Q141" s="133">
        <f>IF('3h SMNCC'!L$37="-","-",'3h SMNCC'!L$37)</f>
        <v>14.640709693750988</v>
      </c>
      <c r="R141" s="133">
        <f>IF('3h SMNCC'!M$37="-","-",'3h SMNCC'!M$37)</f>
        <v>14.927787132222536</v>
      </c>
      <c r="S141" s="133">
        <f>IF('3h SMNCC'!N$37="-","-",'3h SMNCC'!N$37)</f>
        <v>17.170757060355506</v>
      </c>
      <c r="T141" s="133" t="str">
        <f>IF('3h SMNCC'!O$37="-","-",'3h SMNCC'!O$37)</f>
        <v>-</v>
      </c>
      <c r="U141" s="133" t="str">
        <f>IF('3h SMNCC'!P$37="-","-",'3h SMNCC'!P$37)</f>
        <v>-</v>
      </c>
      <c r="V141" s="133" t="str">
        <f>IF('3h SMNCC'!Q$37="-","-",'3h SMNCC'!Q$37)</f>
        <v>-</v>
      </c>
      <c r="W141" s="133" t="str">
        <f>IF('3h SMNCC'!R$37="-","-",'3h SMNCC'!R$37)</f>
        <v>-</v>
      </c>
      <c r="X141" s="133" t="str">
        <f>IF('3h SMNCC'!S$37="-","-",'3h SMNCC'!S$37)</f>
        <v>-</v>
      </c>
      <c r="Y141" s="133" t="str">
        <f>IF('3h SMNCC'!T$37="-","-",'3h SMNCC'!T$37)</f>
        <v>-</v>
      </c>
      <c r="Z141" s="133" t="str">
        <f>IF('3h SMNCC'!U$37="-","-",'3h SMNCC'!U$37)</f>
        <v>-</v>
      </c>
      <c r="AA141" s="29"/>
    </row>
    <row r="142" spans="1:27" s="30" customFormat="1" ht="11.25" x14ac:dyDescent="0.15">
      <c r="A142" s="267">
        <v>7</v>
      </c>
      <c r="B142" s="136" t="s">
        <v>349</v>
      </c>
      <c r="C142" s="136" t="s">
        <v>394</v>
      </c>
      <c r="D142" s="134" t="s">
        <v>327</v>
      </c>
      <c r="E142" s="135"/>
      <c r="F142" s="31"/>
      <c r="G142" s="133">
        <f>IF('3f CPIH'!C$16="-","-",'3i PAAC PAP'!$G$16*('3f CPIH'!C$16/'3f CPIH'!$G$16))</f>
        <v>13.137827495107633</v>
      </c>
      <c r="H142" s="133">
        <f>IF('3f CPIH'!D$16="-","-",'3i PAAC PAP'!$G$16*('3f CPIH'!D$16/'3f CPIH'!$G$16))</f>
        <v>13.164129452054794</v>
      </c>
      <c r="I142" s="133">
        <f>IF('3f CPIH'!E$16="-","-",'3i PAAC PAP'!$G$16*('3f CPIH'!E$16/'3f CPIH'!$G$16))</f>
        <v>13.203582387475539</v>
      </c>
      <c r="J142" s="133">
        <f>IF('3f CPIH'!F$16="-","-",'3i PAAC PAP'!$G$16*('3f CPIH'!F$16/'3f CPIH'!$G$16))</f>
        <v>13.282488258317025</v>
      </c>
      <c r="K142" s="133">
        <f>IF('3f CPIH'!G$16="-","-",'3i PAAC PAP'!$G$16*('3f CPIH'!G$16/'3f CPIH'!$G$16))</f>
        <v>13.440300000000001</v>
      </c>
      <c r="L142" s="133">
        <f>IF('3f CPIH'!H$16="-","-",'3i PAAC PAP'!$G$16*('3f CPIH'!H$16/'3f CPIH'!$G$16))</f>
        <v>13.611262720156557</v>
      </c>
      <c r="M142" s="133">
        <f>IF('3f CPIH'!I$16="-","-",'3i PAAC PAP'!$G$16*('3f CPIH'!I$16/'3f CPIH'!$G$16))</f>
        <v>13.808527397260272</v>
      </c>
      <c r="N142" s="133">
        <f>IF('3f CPIH'!J$16="-","-",'3i PAAC PAP'!$G$16*('3f CPIH'!J$16/'3f CPIH'!$G$16))</f>
        <v>13.926886203522507</v>
      </c>
      <c r="O142" s="31"/>
      <c r="P142" s="133">
        <f>IF('3f CPIH'!L$16="-","-",'3i PAAC PAP'!$G$16*('3f CPIH'!L$16/'3f CPIH'!$G$16))</f>
        <v>13.926886203522507</v>
      </c>
      <c r="Q142" s="133">
        <f>IF('3f CPIH'!M$16="-","-",'3i PAAC PAP'!$G$16*('3f CPIH'!M$16/'3f CPIH'!$G$16))</f>
        <v>14.08469794520548</v>
      </c>
      <c r="R142" s="133">
        <f>IF('3f CPIH'!N$16="-","-",'3i PAAC PAP'!$G$16*('3f CPIH'!N$16/'3f CPIH'!$G$16))</f>
        <v>14.189905772994129</v>
      </c>
      <c r="S142" s="133">
        <f>IF('3f CPIH'!O$16="-","-",'3i PAAC PAP'!$G$16*('3f CPIH'!O$16/'3f CPIH'!$G$16))</f>
        <v>14.268811643835617</v>
      </c>
      <c r="T142" s="133" t="str">
        <f>IF('3f CPIH'!P$16="-","-",'3i PAAC PAP'!$G$16*('3f CPIH'!P$16/'3f CPIH'!$G$16))</f>
        <v>-</v>
      </c>
      <c r="U142" s="133" t="str">
        <f>IF('3f CPIH'!Q$16="-","-",'3i PAAC PAP'!$G$16*('3f CPIH'!Q$16/'3f CPIH'!$G$16))</f>
        <v>-</v>
      </c>
      <c r="V142" s="133" t="str">
        <f>IF('3f CPIH'!R$16="-","-",'3i PAAC PAP'!$G$16*('3f CPIH'!R$16/'3f CPIH'!$G$16))</f>
        <v>-</v>
      </c>
      <c r="W142" s="133" t="str">
        <f>IF('3f CPIH'!S$16="-","-",'3i PAAC PAP'!$G$16*('3f CPIH'!S$16/'3f CPIH'!$G$16))</f>
        <v>-</v>
      </c>
      <c r="X142" s="133" t="str">
        <f>IF('3f CPIH'!T$16="-","-",'3i PAAC PAP'!$G$16*('3f CPIH'!T$16/'3f CPIH'!$G$16))</f>
        <v>-</v>
      </c>
      <c r="Y142" s="133" t="str">
        <f>IF('3f CPIH'!U$16="-","-",'3i PAAC PAP'!$G$16*('3f CPIH'!U$16/'3f CPIH'!$G$16))</f>
        <v>-</v>
      </c>
      <c r="Z142" s="133" t="str">
        <f>IF('3f CPIH'!V$16="-","-",'3i PAAC PAP'!$G$16*('3f CPIH'!V$16/'3f CPIH'!$G$16))</f>
        <v>-</v>
      </c>
      <c r="AA142" s="29"/>
    </row>
    <row r="143" spans="1:27" s="30" customFormat="1" ht="11.25" x14ac:dyDescent="0.15">
      <c r="A143" s="267">
        <v>8</v>
      </c>
      <c r="B143" s="136" t="s">
        <v>349</v>
      </c>
      <c r="C143" s="136" t="s">
        <v>412</v>
      </c>
      <c r="D143" s="134" t="s">
        <v>327</v>
      </c>
      <c r="E143" s="135"/>
      <c r="F143" s="31"/>
      <c r="G143" s="133">
        <f>IF(G136="-","-",SUM(G136:G141)*'3i PAAC PAP'!$G$28)</f>
        <v>27.333315416915919</v>
      </c>
      <c r="H143" s="133">
        <f>IF(H136="-","-",SUM(H136:H141)*'3i PAAC PAP'!$G$28)</f>
        <v>25.059839190607899</v>
      </c>
      <c r="I143" s="133">
        <f>IF(I136="-","-",SUM(I136:I141)*'3i PAAC PAP'!$G$28)</f>
        <v>22.931643728168673</v>
      </c>
      <c r="J143" s="133">
        <f>IF(J136="-","-",SUM(J136:J141)*'3i PAAC PAP'!$G$28)</f>
        <v>22.100408838995353</v>
      </c>
      <c r="K143" s="133">
        <f>IF(K136="-","-",SUM(K136:K141)*'3i PAAC PAP'!$G$28)</f>
        <v>24.337147032486538</v>
      </c>
      <c r="L143" s="133">
        <f>IF(L136="-","-",SUM(L136:L141)*'3i PAAC PAP'!$G$28)</f>
        <v>24.298089351651274</v>
      </c>
      <c r="M143" s="133">
        <f>IF(M136="-","-",SUM(M136:M141)*'3i PAAC PAP'!$G$28)</f>
        <v>25.629045228066214</v>
      </c>
      <c r="N143" s="133">
        <f>IF(N136="-","-",SUM(N136:N141)*'3i PAAC PAP'!$G$28)</f>
        <v>27.884499349450387</v>
      </c>
      <c r="O143" s="31"/>
      <c r="P143" s="133">
        <f>IF(P136="-","-",SUM(P136:P141)*'3i PAAC PAP'!$G$28)</f>
        <v>27.884499349450387</v>
      </c>
      <c r="Q143" s="133">
        <f>IF(Q136="-","-",SUM(Q136:Q141)*'3i PAAC PAP'!$G$28)</f>
        <v>30.608352585926308</v>
      </c>
      <c r="R143" s="133">
        <f>IF(R136="-","-",SUM(R136:R141)*'3i PAAC PAP'!$G$28)</f>
        <v>27.758466945468371</v>
      </c>
      <c r="S143" s="133">
        <f>IF(S136="-","-",SUM(S136:S141)*'3i PAAC PAP'!$G$28)</f>
        <v>26.739129984509738</v>
      </c>
      <c r="T143" s="133" t="str">
        <f>IF(T136="-","-",SUM(T136:T141)*'3i PAAC PAP'!$G$28)</f>
        <v>-</v>
      </c>
      <c r="U143" s="133" t="str">
        <f>IF(U136="-","-",SUM(U136:U141)*'3i PAAC PAP'!$G$28)</f>
        <v>-</v>
      </c>
      <c r="V143" s="133" t="str">
        <f>IF(V136="-","-",SUM(V136:V141)*'3i PAAC PAP'!$G$28)</f>
        <v>-</v>
      </c>
      <c r="W143" s="133" t="str">
        <f>IF(W136="-","-",SUM(W136:W141)*'3i PAAC PAP'!$G$28)</f>
        <v>-</v>
      </c>
      <c r="X143" s="133" t="str">
        <f>IF(X136="-","-",SUM(X136:X141)*'3i PAAC PAP'!$G$28)</f>
        <v>-</v>
      </c>
      <c r="Y143" s="133" t="str">
        <f>IF(Y136="-","-",SUM(Y136:Y141)*'3i PAAC PAP'!$G$28)</f>
        <v>-</v>
      </c>
      <c r="Z143" s="133" t="str">
        <f>IF(Z136="-","-",SUM(Z136:Z141)*'3i PAAC PAP'!$G$28)</f>
        <v>-</v>
      </c>
      <c r="AA143" s="29"/>
    </row>
    <row r="144" spans="1:27" s="30" customFormat="1" ht="11.25" x14ac:dyDescent="0.15">
      <c r="A144" s="267">
        <v>9</v>
      </c>
      <c r="B144" s="136" t="s">
        <v>393</v>
      </c>
      <c r="C144" s="136" t="s">
        <v>536</v>
      </c>
      <c r="D144" s="134" t="s">
        <v>327</v>
      </c>
      <c r="E144" s="135"/>
      <c r="F144" s="31"/>
      <c r="G144" s="133">
        <f>IF(G138="-","-",SUM(G136:G143)*'3j EBIT'!$E$11)</f>
        <v>9.9864952540194967</v>
      </c>
      <c r="H144" s="133">
        <f>IF(H138="-","-",SUM(H136:H143)*'3j EBIT'!$E$11)</f>
        <v>9.1775322242068444</v>
      </c>
      <c r="I144" s="133">
        <f>IF(I138="-","-",SUM(I136:I143)*'3j EBIT'!$E$11)</f>
        <v>8.4205511974874625</v>
      </c>
      <c r="J144" s="133">
        <f>IF(J138="-","-",SUM(J136:J143)*'3j EBIT'!$E$11)</f>
        <v>8.1261178122897544</v>
      </c>
      <c r="K144" s="133">
        <f>IF(K138="-","-",SUM(K136:K143)*'3j EBIT'!$E$11)</f>
        <v>8.9255661596642462</v>
      </c>
      <c r="L144" s="133">
        <f>IF(L138="-","-",SUM(L136:L143)*'3j EBIT'!$E$11)</f>
        <v>8.9149708571372166</v>
      </c>
      <c r="M144" s="133">
        <f>IF(M138="-","-",SUM(M136:M143)*'3j EBIT'!$E$11)</f>
        <v>9.3926790426360132</v>
      </c>
      <c r="N144" s="133">
        <f>IF(N138="-","-",SUM(N136:N143)*'3j EBIT'!$E$11)</f>
        <v>10.198027081856534</v>
      </c>
      <c r="O144" s="31"/>
      <c r="P144" s="133">
        <f>IF(P138="-","-",SUM(P136:P143)*'3j EBIT'!$E$11)</f>
        <v>10.198027081856534</v>
      </c>
      <c r="Q144" s="133">
        <f>IF(Q138="-","-",SUM(Q136:Q143)*'3j EBIT'!$E$11)</f>
        <v>11.170913005054945</v>
      </c>
      <c r="R144" s="133">
        <f>IF(R138="-","-",SUM(R136:R143)*'3j EBIT'!$E$11)</f>
        <v>10.158247338935915</v>
      </c>
      <c r="S144" s="133">
        <f>IF(S138="-","-",SUM(S136:S143)*'3j EBIT'!$E$11)</f>
        <v>9.7968401088370065</v>
      </c>
      <c r="T144" s="133" t="str">
        <f>IF(T138="-","-",SUM(T136:T143)*'3j EBIT'!$E$11)</f>
        <v>-</v>
      </c>
      <c r="U144" s="133" t="str">
        <f>IF(U138="-","-",SUM(U136:U143)*'3j EBIT'!$E$11)</f>
        <v>-</v>
      </c>
      <c r="V144" s="133" t="str">
        <f>IF(V138="-","-",SUM(V136:V143)*'3j EBIT'!$E$11)</f>
        <v>-</v>
      </c>
      <c r="W144" s="133" t="str">
        <f>IF(W138="-","-",SUM(W136:W143)*'3j EBIT'!$E$11)</f>
        <v>-</v>
      </c>
      <c r="X144" s="133" t="str">
        <f>IF(X138="-","-",SUM(X136:X143)*'3j EBIT'!$E$11)</f>
        <v>-</v>
      </c>
      <c r="Y144" s="133" t="str">
        <f>IF(Y138="-","-",SUM(Y136:Y143)*'3j EBIT'!$E$11)</f>
        <v>-</v>
      </c>
      <c r="Z144" s="133" t="str">
        <f>IF(Z138="-","-",SUM(Z136:Z143)*'3j EBIT'!$E$11)</f>
        <v>-</v>
      </c>
      <c r="AA144" s="29"/>
    </row>
    <row r="145" spans="1:27" s="30" customFormat="1" ht="11.25" x14ac:dyDescent="0.15">
      <c r="A145" s="267">
        <v>10</v>
      </c>
      <c r="B145" s="136" t="s">
        <v>292</v>
      </c>
      <c r="C145" s="186" t="s">
        <v>537</v>
      </c>
      <c r="D145" s="134" t="s">
        <v>327</v>
      </c>
      <c r="E145" s="135"/>
      <c r="F145" s="31"/>
      <c r="G145" s="133">
        <f>IF(G140="-","-",SUM(G136:G138,G140:G144)*'3k HAP'!$E$13)</f>
        <v>6.0427561421418714</v>
      </c>
      <c r="H145" s="133">
        <f>IF(H140="-","-",SUM(H136:H138,H140:H144)*'3k HAP'!$E$13)</f>
        <v>5.4211434395842142</v>
      </c>
      <c r="I145" s="133">
        <f>IF(I140="-","-",SUM(I136:I138,I140:I144)*'3k HAP'!$E$13)</f>
        <v>4.8254444192961072</v>
      </c>
      <c r="J145" s="133">
        <f>IF(J140="-","-",SUM(J136:J138,J140:J144)*'3k HAP'!$E$13)</f>
        <v>4.6036554127749643</v>
      </c>
      <c r="K145" s="133">
        <f>IF(K140="-","-",SUM(K136:K138,K140:K144)*'3k HAP'!$E$13)</f>
        <v>5.2086564306486522</v>
      </c>
      <c r="L145" s="133">
        <f>IF(L140="-","-",SUM(L136:L138,L140:L144)*'3k HAP'!$E$13)</f>
        <v>5.2001405329665209</v>
      </c>
      <c r="M145" s="133">
        <f>IF(M140="-","-",SUM(M136:M138,M140:M144)*'3k HAP'!$E$13)</f>
        <v>5.5489298563381517</v>
      </c>
      <c r="N145" s="133">
        <f>IF(N140="-","-",SUM(N136:N138,N140:N144)*'3k HAP'!$E$13)</f>
        <v>6.1684596923735464</v>
      </c>
      <c r="O145" s="31"/>
      <c r="P145" s="133">
        <f>IF(P140="-","-",SUM(P136:P138,P140:P144)*'3k HAP'!$E$13)</f>
        <v>6.1684596923735464</v>
      </c>
      <c r="Q145" s="133">
        <f>IF(Q140="-","-",SUM(Q136:Q138,Q140:Q144)*'3k HAP'!$E$13)</f>
        <v>6.8324292315097637</v>
      </c>
      <c r="R145" s="133">
        <f>IF(R140="-","-",SUM(R136:R138,R140:R144)*'3k HAP'!$E$13)</f>
        <v>6.0585913145407684</v>
      </c>
      <c r="S145" s="133">
        <f>IF(S140="-","-",SUM(S136:S138,S140:S144)*'3k HAP'!$E$13)</f>
        <v>5.7722283755983748</v>
      </c>
      <c r="T145" s="133" t="str">
        <f>IF(T140="-","-",SUM(T136:T138,T140:T144)*'3k HAP'!$E$13)</f>
        <v>-</v>
      </c>
      <c r="U145" s="133" t="str">
        <f>IF(U140="-","-",SUM(U136:U138,U140:U144)*'3k HAP'!$E$13)</f>
        <v>-</v>
      </c>
      <c r="V145" s="133" t="str">
        <f>IF(V140="-","-",SUM(V136:V138,V140:V144)*'3k HAP'!$E$13)</f>
        <v>-</v>
      </c>
      <c r="W145" s="133" t="str">
        <f>IF(W140="-","-",SUM(W136:W138,W140:W144)*'3k HAP'!$E$13)</f>
        <v>-</v>
      </c>
      <c r="X145" s="133" t="str">
        <f>IF(X140="-","-",SUM(X136:X138,X140:X144)*'3k HAP'!$E$13)</f>
        <v>-</v>
      </c>
      <c r="Y145" s="133" t="str">
        <f>IF(Y140="-","-",SUM(Y136:Y138,Y140:Y144)*'3k HAP'!$E$13)</f>
        <v>-</v>
      </c>
      <c r="Z145" s="133" t="str">
        <f>IF(Z140="-","-",SUM(Z136:Z138,Z140:Z144)*'3k HAP'!$E$13)</f>
        <v>-</v>
      </c>
      <c r="AA145" s="29"/>
    </row>
    <row r="146" spans="1:27" s="30" customFormat="1" ht="11.25" x14ac:dyDescent="0.15">
      <c r="A146" s="267">
        <v>11</v>
      </c>
      <c r="B146" s="136" t="s">
        <v>44</v>
      </c>
      <c r="C146" s="136" t="str">
        <f>B146&amp;"_"&amp;D146</f>
        <v>Total_Yorkshire</v>
      </c>
      <c r="D146" s="134" t="s">
        <v>327</v>
      </c>
      <c r="E146" s="135"/>
      <c r="F146" s="31"/>
      <c r="G146" s="133">
        <f>IF(G136="-","-",SUM(G136:G145))</f>
        <v>531.64755240914656</v>
      </c>
      <c r="H146" s="133">
        <f t="shared" ref="H146:P146" si="121">IF(H136="-","-",SUM(H136:H145))</f>
        <v>488.44895572403709</v>
      </c>
      <c r="I146" s="133">
        <f t="shared" si="121"/>
        <v>448.0121664907748</v>
      </c>
      <c r="J146" s="133">
        <f t="shared" si="121"/>
        <v>432.29388992734448</v>
      </c>
      <c r="K146" s="133">
        <f t="shared" si="121"/>
        <v>474.97510237471226</v>
      </c>
      <c r="L146" s="133">
        <f t="shared" si="121"/>
        <v>474.40893920594522</v>
      </c>
      <c r="M146" s="133">
        <f t="shared" si="121"/>
        <v>499.90025422301449</v>
      </c>
      <c r="N146" s="133">
        <f t="shared" si="121"/>
        <v>542.90650545744631</v>
      </c>
      <c r="O146" s="31"/>
      <c r="P146" s="133">
        <f t="shared" si="121"/>
        <v>542.90650545744631</v>
      </c>
      <c r="Q146" s="133">
        <f t="shared" ref="Q146" si="122">IF(Q136="-","-",SUM(Q136:Q145))</f>
        <v>594.77497612002946</v>
      </c>
      <c r="R146" s="133">
        <f t="shared" ref="R146" si="123">IF(R136="-","-",SUM(R136:R145))</f>
        <v>540.70296726437687</v>
      </c>
      <c r="S146" s="133">
        <f t="shared" ref="S146" si="124">IF(S136="-","-",SUM(S136:S145))</f>
        <v>521.39517901918373</v>
      </c>
      <c r="T146" s="133" t="str">
        <f t="shared" ref="T146" si="125">IF(T136="-","-",SUM(T136:T145))</f>
        <v>-</v>
      </c>
      <c r="U146" s="133" t="str">
        <f t="shared" ref="U146" si="126">IF(U136="-","-",SUM(U136:U145))</f>
        <v>-</v>
      </c>
      <c r="V146" s="133" t="str">
        <f t="shared" ref="V146" si="127">IF(V136="-","-",SUM(V136:V145))</f>
        <v>-</v>
      </c>
      <c r="W146" s="133" t="str">
        <f t="shared" ref="W146" si="128">IF(W136="-","-",SUM(W136:W145))</f>
        <v>-</v>
      </c>
      <c r="X146" s="133" t="str">
        <f t="shared" ref="X146" si="129">IF(X136="-","-",SUM(X136:X145))</f>
        <v>-</v>
      </c>
      <c r="Y146" s="133" t="str">
        <f t="shared" ref="Y146" si="130">IF(Y136="-","-",SUM(Y136:Y145))</f>
        <v>-</v>
      </c>
      <c r="Z146" s="133" t="str">
        <f t="shared" ref="Z146" si="131">IF(Z136="-","-",SUM(Z136:Z145))</f>
        <v>-</v>
      </c>
      <c r="AA146" s="29"/>
    </row>
    <row r="147" spans="1:27" s="30" customFormat="1" ht="11.25" x14ac:dyDescent="0.15">
      <c r="A147" s="267">
        <v>1</v>
      </c>
      <c r="B147" s="140" t="s">
        <v>350</v>
      </c>
      <c r="C147" s="140" t="s">
        <v>341</v>
      </c>
      <c r="D147" s="138" t="s">
        <v>328</v>
      </c>
      <c r="E147" s="132"/>
      <c r="F147" s="31"/>
      <c r="G147" s="41">
        <f>IF('3a DF'!H$41="-","-",'3a DF'!H$41)</f>
        <v>253.14985164432846</v>
      </c>
      <c r="H147" s="41">
        <f>IF('3a DF'!I$41="-","-",'3a DF'!I$41)</f>
        <v>213.57444115975193</v>
      </c>
      <c r="I147" s="41">
        <f>IF('3a DF'!J$41="-","-",'3a DF'!J$41)</f>
        <v>174.74989531236287</v>
      </c>
      <c r="J147" s="41">
        <f>IF('3a DF'!K$41="-","-",'3a DF'!K$41)</f>
        <v>160.26701947738721</v>
      </c>
      <c r="K147" s="41">
        <f>IF('3a DF'!L$41="-","-",'3a DF'!L$41)</f>
        <v>200.74683223176862</v>
      </c>
      <c r="L147" s="41">
        <f>IF('3a DF'!M$41="-","-",'3a DF'!M$41)</f>
        <v>199.05760849983216</v>
      </c>
      <c r="M147" s="41">
        <f>IF('3a DF'!N$41="-","-",'3a DF'!N$41)</f>
        <v>215.77106184657606</v>
      </c>
      <c r="N147" s="41">
        <f>IF('3a DF'!O$41="-","-",'3a DF'!O$41)</f>
        <v>243.35846990910571</v>
      </c>
      <c r="O147" s="31"/>
      <c r="P147" s="41">
        <f>IF('3a DF'!Q$41="-","-",'3a DF'!Q$41)</f>
        <v>243.35846990910571</v>
      </c>
      <c r="Q147" s="41">
        <f>IF('3a DF'!R$41="-","-",'3a DF'!R$41)</f>
        <v>281.17733015023742</v>
      </c>
      <c r="R147" s="41">
        <f>IF('3a DF'!S$41="-","-",'3a DF'!S$41)</f>
        <v>230.77888190073497</v>
      </c>
      <c r="S147" s="41">
        <f>IF('3a DF'!T$41="-","-",'3a DF'!T$41)</f>
        <v>206.31785050021912</v>
      </c>
      <c r="T147" s="41" t="str">
        <f>IF('3a DF'!U$41="-","-",'3a DF'!U$41)</f>
        <v>-</v>
      </c>
      <c r="U147" s="41" t="str">
        <f>IF('3a DF'!V$41="-","-",'3a DF'!V$41)</f>
        <v>-</v>
      </c>
      <c r="V147" s="41" t="str">
        <f>IF('3a DF'!W$41="-","-",'3a DF'!W$41)</f>
        <v>-</v>
      </c>
      <c r="W147" s="41" t="str">
        <f>IF('3a DF'!X$41="-","-",'3a DF'!X$41)</f>
        <v>-</v>
      </c>
      <c r="X147" s="41" t="str">
        <f>IF('3a DF'!Y$41="-","-",'3a DF'!Y$41)</f>
        <v>-</v>
      </c>
      <c r="Y147" s="41" t="str">
        <f>IF('3a DF'!Z$41="-","-",'3a DF'!Z$41)</f>
        <v>-</v>
      </c>
      <c r="Z147" s="41" t="str">
        <f>IF('3a DF'!AA$41="-","-",'3a DF'!AA$41)</f>
        <v>-</v>
      </c>
      <c r="AA147" s="29"/>
    </row>
    <row r="148" spans="1:27" s="30" customFormat="1" ht="11.25" x14ac:dyDescent="0.15">
      <c r="A148" s="267">
        <v>2</v>
      </c>
      <c r="B148" s="140" t="s">
        <v>350</v>
      </c>
      <c r="C148" s="140" t="s">
        <v>300</v>
      </c>
      <c r="D148" s="138" t="s">
        <v>328</v>
      </c>
      <c r="E148" s="132"/>
      <c r="F148" s="31"/>
      <c r="G148" s="41" t="s">
        <v>333</v>
      </c>
      <c r="H148" s="41" t="s">
        <v>333</v>
      </c>
      <c r="I148" s="41" t="s">
        <v>333</v>
      </c>
      <c r="J148" s="41" t="s">
        <v>333</v>
      </c>
      <c r="K148" s="41" t="s">
        <v>333</v>
      </c>
      <c r="L148" s="41" t="s">
        <v>333</v>
      </c>
      <c r="M148" s="41" t="s">
        <v>333</v>
      </c>
      <c r="N148" s="41" t="s">
        <v>333</v>
      </c>
      <c r="O148" s="31"/>
      <c r="P148" s="41" t="s">
        <v>333</v>
      </c>
      <c r="Q148" s="41" t="s">
        <v>333</v>
      </c>
      <c r="R148" s="41" t="s">
        <v>333</v>
      </c>
      <c r="S148" s="41" t="s">
        <v>333</v>
      </c>
      <c r="T148" s="41" t="s">
        <v>333</v>
      </c>
      <c r="U148" s="41" t="s">
        <v>333</v>
      </c>
      <c r="V148" s="41" t="s">
        <v>333</v>
      </c>
      <c r="W148" s="41" t="s">
        <v>333</v>
      </c>
      <c r="X148" s="41" t="s">
        <v>333</v>
      </c>
      <c r="Y148" s="41" t="s">
        <v>333</v>
      </c>
      <c r="Z148" s="41" t="s">
        <v>333</v>
      </c>
      <c r="AA148" s="29"/>
    </row>
    <row r="149" spans="1:27" s="30" customFormat="1" ht="11.25" x14ac:dyDescent="0.15">
      <c r="A149" s="267">
        <v>3</v>
      </c>
      <c r="B149" s="140" t="s">
        <v>2</v>
      </c>
      <c r="C149" s="140" t="s">
        <v>342</v>
      </c>
      <c r="D149" s="138" t="s">
        <v>328</v>
      </c>
      <c r="E149" s="132"/>
      <c r="F149" s="31"/>
      <c r="G149" s="41">
        <f>IF('3c PC'!G$42="-","-",'3c PC'!G$42)</f>
        <v>21.926269106402124</v>
      </c>
      <c r="H149" s="41">
        <f>IF('3c PC'!H$42="-","-",'3c PC'!H$42)</f>
        <v>21.926269106402124</v>
      </c>
      <c r="I149" s="41">
        <f>IF('3c PC'!I$42="-","-",'3c PC'!I$42)</f>
        <v>22.64764819235609</v>
      </c>
      <c r="J149" s="41">
        <f>IF('3c PC'!J$42="-","-",'3c PC'!J$42)</f>
        <v>22.505107470829557</v>
      </c>
      <c r="K149" s="41">
        <f>IF('3c PC'!K$42="-","-",'3c PC'!K$42)</f>
        <v>19.106297226763825</v>
      </c>
      <c r="L149" s="41">
        <f>IF('3c PC'!L$42="-","-",'3c PC'!L$42)</f>
        <v>19.106297226763825</v>
      </c>
      <c r="M149" s="41">
        <f>IF('3c PC'!M$42="-","-",'3c PC'!M$42)</f>
        <v>20.852393125569616</v>
      </c>
      <c r="N149" s="41">
        <f>IF('3c PC'!N$42="-","-",'3c PC'!N$42)</f>
        <v>20.849370287873604</v>
      </c>
      <c r="O149" s="31"/>
      <c r="P149" s="41">
        <f>IF('3c PC'!P$42="-","-",'3c PC'!P$42)</f>
        <v>20.849370287873604</v>
      </c>
      <c r="Q149" s="41">
        <f>IF('3c PC'!Q$42="-","-",'3c PC'!Q$42)</f>
        <v>21.503193401206047</v>
      </c>
      <c r="R149" s="41">
        <f>IF('3c PC'!R$42="-","-",'3c PC'!R$42)</f>
        <v>21.819481548965161</v>
      </c>
      <c r="S149" s="41">
        <f>IF('3c PC'!S$42="-","-",'3c PC'!S$42)</f>
        <v>25.256715910577427</v>
      </c>
      <c r="T149" s="41" t="str">
        <f>IF('3c PC'!T$42="-","-",'3c PC'!T$42)</f>
        <v>-</v>
      </c>
      <c r="U149" s="41" t="str">
        <f>IF('3c PC'!U$42="-","-",'3c PC'!U$42)</f>
        <v>-</v>
      </c>
      <c r="V149" s="41" t="str">
        <f>IF('3c PC'!V$42="-","-",'3c PC'!V$42)</f>
        <v>-</v>
      </c>
      <c r="W149" s="41" t="str">
        <f>IF('3c PC'!W$42="-","-",'3c PC'!W$42)</f>
        <v>-</v>
      </c>
      <c r="X149" s="41" t="str">
        <f>IF('3c PC'!X$42="-","-",'3c PC'!X$42)</f>
        <v>-</v>
      </c>
      <c r="Y149" s="41" t="str">
        <f>IF('3c PC'!Y$42="-","-",'3c PC'!Y$42)</f>
        <v>-</v>
      </c>
      <c r="Z149" s="41" t="str">
        <f>IF('3c PC'!Z$42="-","-",'3c PC'!Z$42)</f>
        <v>-</v>
      </c>
      <c r="AA149" s="29"/>
    </row>
    <row r="150" spans="1:27" s="30" customFormat="1" ht="11.25" x14ac:dyDescent="0.15">
      <c r="A150" s="267">
        <v>4</v>
      </c>
      <c r="B150" s="140" t="s">
        <v>352</v>
      </c>
      <c r="C150" s="140" t="s">
        <v>343</v>
      </c>
      <c r="D150" s="138" t="s">
        <v>328</v>
      </c>
      <c r="E150" s="132"/>
      <c r="F150" s="31"/>
      <c r="G150" s="41">
        <f>IF('3e NC-Gas'!F56="-","-",'3e NC-Gas'!F56)</f>
        <v>108.45356419022889</v>
      </c>
      <c r="H150" s="41">
        <f>IF('3e NC-Gas'!G56="-","-",'3e NC-Gas'!G56)</f>
        <v>108.33356418640227</v>
      </c>
      <c r="I150" s="41">
        <f>IF('3e NC-Gas'!H56="-","-",'3e NC-Gas'!H56)</f>
        <v>120.97434724310997</v>
      </c>
      <c r="J150" s="41">
        <f>IF('3e NC-Gas'!I56="-","-",'3e NC-Gas'!I56)</f>
        <v>120.62634723201279</v>
      </c>
      <c r="K150" s="41">
        <f>IF('3e NC-Gas'!J56="-","-",'3e NC-Gas'!J56)</f>
        <v>116.38071491606703</v>
      </c>
      <c r="L150" s="41">
        <f>IF('3e NC-Gas'!K56="-","-",'3e NC-Gas'!K56)</f>
        <v>116.40471491683236</v>
      </c>
      <c r="M150" s="41">
        <f>IF('3e NC-Gas'!L56="-","-",'3e NC-Gas'!L56)</f>
        <v>120.67304283265682</v>
      </c>
      <c r="N150" s="41">
        <f>IF('3e NC-Gas'!M56="-","-",'3e NC-Gas'!M56)</f>
        <v>120.74504283495278</v>
      </c>
      <c r="O150" s="31"/>
      <c r="P150" s="41">
        <f>IF('3e NC-Gas'!O56="-","-",'3e NC-Gas'!O56)</f>
        <v>120.74504283495278</v>
      </c>
      <c r="Q150" s="41">
        <f>IF('3e NC-Gas'!P56="-","-",'3e NC-Gas'!P56)</f>
        <v>124.35987626838403</v>
      </c>
      <c r="R150" s="41">
        <f>IF('3e NC-Gas'!Q56="-","-",'3e NC-Gas'!Q56)</f>
        <v>123.91587625422555</v>
      </c>
      <c r="S150" s="41">
        <f>IF('3e NC-Gas'!R56="-","-",'3e NC-Gas'!R56)</f>
        <v>134.24032048035727</v>
      </c>
      <c r="T150" s="41" t="str">
        <f>IF('3e NC-Gas'!S56="-","-",'3e NC-Gas'!S56)</f>
        <v>-</v>
      </c>
      <c r="U150" s="41" t="str">
        <f>IF('3e NC-Gas'!T56="-","-",'3e NC-Gas'!T56)</f>
        <v>-</v>
      </c>
      <c r="V150" s="41" t="str">
        <f>IF('3e NC-Gas'!U56="-","-",'3e NC-Gas'!U56)</f>
        <v>-</v>
      </c>
      <c r="W150" s="41" t="str">
        <f>IF('3e NC-Gas'!V56="-","-",'3e NC-Gas'!V56)</f>
        <v>-</v>
      </c>
      <c r="X150" s="41" t="str">
        <f>IF('3e NC-Gas'!W56="-","-",'3e NC-Gas'!W56)</f>
        <v>-</v>
      </c>
      <c r="Y150" s="41" t="str">
        <f>IF('3e NC-Gas'!X56="-","-",'3e NC-Gas'!X56)</f>
        <v>-</v>
      </c>
      <c r="Z150" s="41" t="str">
        <f>IF('3e NC-Gas'!Y56="-","-",'3e NC-Gas'!Y56)</f>
        <v>-</v>
      </c>
      <c r="AA150" s="29"/>
    </row>
    <row r="151" spans="1:27" s="30" customFormat="1" ht="11.25" x14ac:dyDescent="0.15">
      <c r="A151" s="267">
        <v>5</v>
      </c>
      <c r="B151" s="140" t="s">
        <v>349</v>
      </c>
      <c r="C151" s="140" t="s">
        <v>344</v>
      </c>
      <c r="D151" s="138" t="s">
        <v>328</v>
      </c>
      <c r="E151" s="132"/>
      <c r="F151" s="31"/>
      <c r="G151" s="41">
        <f>IF('3f CPIH'!C$16="-","-",'3g OC '!$E$12*('3f CPIH'!C$16/'3f CPIH'!$G$16))</f>
        <v>87.194616340508801</v>
      </c>
      <c r="H151" s="41">
        <f>IF('3f CPIH'!D$16="-","-",'3g OC '!$E$12*('3f CPIH'!D$16/'3f CPIH'!$G$16))</f>
        <v>87.369180136986301</v>
      </c>
      <c r="I151" s="41">
        <f>IF('3f CPIH'!E$16="-","-",'3g OC '!$E$12*('3f CPIH'!E$16/'3f CPIH'!$G$16))</f>
        <v>87.631025831702544</v>
      </c>
      <c r="J151" s="41">
        <f>IF('3f CPIH'!F$16="-","-",'3g OC '!$E$12*('3f CPIH'!F$16/'3f CPIH'!$G$16))</f>
        <v>88.15471722113503</v>
      </c>
      <c r="K151" s="41">
        <f>IF('3f CPIH'!G$16="-","-",'3g OC '!$E$12*('3f CPIH'!G$16/'3f CPIH'!$G$16))</f>
        <v>89.202100000000002</v>
      </c>
      <c r="L151" s="41">
        <f>IF('3f CPIH'!H$16="-","-",'3g OC '!$E$12*('3f CPIH'!H$16/'3f CPIH'!$G$16))</f>
        <v>90.33676467710373</v>
      </c>
      <c r="M151" s="41">
        <f>IF('3f CPIH'!I$16="-","-",'3g OC '!$E$12*('3f CPIH'!I$16/'3f CPIH'!$G$16))</f>
        <v>91.645993150684916</v>
      </c>
      <c r="N151" s="41">
        <f>IF('3f CPIH'!J$16="-","-",'3g OC '!$E$12*('3f CPIH'!J$16/'3f CPIH'!$G$16))</f>
        <v>92.431530234833673</v>
      </c>
      <c r="O151" s="31"/>
      <c r="P151" s="41">
        <f>IF('3f CPIH'!L$16="-","-",'3g OC '!$E$12*('3f CPIH'!L$16/'3f CPIH'!$G$16))</f>
        <v>92.431530234833673</v>
      </c>
      <c r="Q151" s="41">
        <f>IF('3f CPIH'!M$16="-","-",'3g OC '!$E$12*('3f CPIH'!M$16/'3f CPIH'!$G$16))</f>
        <v>93.47891301369863</v>
      </c>
      <c r="R151" s="41">
        <f>IF('3f CPIH'!N$16="-","-",'3g OC '!$E$12*('3f CPIH'!N$16/'3f CPIH'!$G$16))</f>
        <v>94.177168199608616</v>
      </c>
      <c r="S151" s="41">
        <f>IF('3f CPIH'!O$16="-","-",'3g OC '!$E$12*('3f CPIH'!O$16/'3f CPIH'!$G$16))</f>
        <v>94.700859589041102</v>
      </c>
      <c r="T151" s="41" t="str">
        <f>IF('3f CPIH'!P$16="-","-",'3g OC '!$E$12*('3f CPIH'!P$16/'3f CPIH'!$G$16))</f>
        <v>-</v>
      </c>
      <c r="U151" s="41" t="str">
        <f>IF('3f CPIH'!Q$16="-","-",'3g OC '!$E$12*('3f CPIH'!Q$16/'3f CPIH'!$G$16))</f>
        <v>-</v>
      </c>
      <c r="V151" s="41" t="str">
        <f>IF('3f CPIH'!R$16="-","-",'3g OC '!$E$12*('3f CPIH'!R$16/'3f CPIH'!$G$16))</f>
        <v>-</v>
      </c>
      <c r="W151" s="41" t="str">
        <f>IF('3f CPIH'!S$16="-","-",'3g OC '!$E$12*('3f CPIH'!S$16/'3f CPIH'!$G$16))</f>
        <v>-</v>
      </c>
      <c r="X151" s="41" t="str">
        <f>IF('3f CPIH'!T$16="-","-",'3g OC '!$E$12*('3f CPIH'!T$16/'3f CPIH'!$G$16))</f>
        <v>-</v>
      </c>
      <c r="Y151" s="41" t="str">
        <f>IF('3f CPIH'!U$16="-","-",'3g OC '!$E$12*('3f CPIH'!U$16/'3f CPIH'!$G$16))</f>
        <v>-</v>
      </c>
      <c r="Z151" s="41" t="str">
        <f>IF('3f CPIH'!V$16="-","-",'3g OC '!$E$12*('3f CPIH'!V$16/'3f CPIH'!$G$16))</f>
        <v>-</v>
      </c>
      <c r="AA151" s="29"/>
    </row>
    <row r="152" spans="1:27" s="30" customFormat="1" ht="11.25" x14ac:dyDescent="0.15">
      <c r="A152" s="267">
        <v>6</v>
      </c>
      <c r="B152" s="140" t="s">
        <v>349</v>
      </c>
      <c r="C152" s="140" t="s">
        <v>43</v>
      </c>
      <c r="D152" s="138" t="s">
        <v>328</v>
      </c>
      <c r="E152" s="132"/>
      <c r="F152" s="31"/>
      <c r="G152" s="41" t="s">
        <v>333</v>
      </c>
      <c r="H152" s="41" t="s">
        <v>333</v>
      </c>
      <c r="I152" s="41" t="s">
        <v>333</v>
      </c>
      <c r="J152" s="41" t="s">
        <v>333</v>
      </c>
      <c r="K152" s="41">
        <f>IF('3h SMNCC'!F$37="-","-",'3h SMNCC'!F$37)</f>
        <v>0</v>
      </c>
      <c r="L152" s="41">
        <f>IF('3h SMNCC'!G$37="-","-",'3h SMNCC'!G$37)</f>
        <v>-0.14839795210242812</v>
      </c>
      <c r="M152" s="41">
        <f>IF('3h SMNCC'!H$37="-","-",'3h SMNCC'!H$37)</f>
        <v>1.8996756847995959</v>
      </c>
      <c r="N152" s="41">
        <f>IF('3h SMNCC'!I$37="-","-",'3h SMNCC'!I$37)</f>
        <v>12.665313810179313</v>
      </c>
      <c r="O152" s="31"/>
      <c r="P152" s="41">
        <f>IF('3h SMNCC'!K$37="-","-",'3h SMNCC'!K$37)</f>
        <v>12.665313810179313</v>
      </c>
      <c r="Q152" s="41">
        <f>IF('3h SMNCC'!L$37="-","-",'3h SMNCC'!L$37)</f>
        <v>14.640709693750988</v>
      </c>
      <c r="R152" s="41">
        <f>IF('3h SMNCC'!M$37="-","-",'3h SMNCC'!M$37)</f>
        <v>14.927787132222536</v>
      </c>
      <c r="S152" s="41">
        <f>IF('3h SMNCC'!N$37="-","-",'3h SMNCC'!N$37)</f>
        <v>17.170757060355506</v>
      </c>
      <c r="T152" s="41" t="str">
        <f>IF('3h SMNCC'!O$37="-","-",'3h SMNCC'!O$37)</f>
        <v>-</v>
      </c>
      <c r="U152" s="41" t="str">
        <f>IF('3h SMNCC'!P$37="-","-",'3h SMNCC'!P$37)</f>
        <v>-</v>
      </c>
      <c r="V152" s="41" t="str">
        <f>IF('3h SMNCC'!Q$37="-","-",'3h SMNCC'!Q$37)</f>
        <v>-</v>
      </c>
      <c r="W152" s="41" t="str">
        <f>IF('3h SMNCC'!R$37="-","-",'3h SMNCC'!R$37)</f>
        <v>-</v>
      </c>
      <c r="X152" s="41" t="str">
        <f>IF('3h SMNCC'!S$37="-","-",'3h SMNCC'!S$37)</f>
        <v>-</v>
      </c>
      <c r="Y152" s="41" t="str">
        <f>IF('3h SMNCC'!T$37="-","-",'3h SMNCC'!T$37)</f>
        <v>-</v>
      </c>
      <c r="Z152" s="41" t="str">
        <f>IF('3h SMNCC'!U$37="-","-",'3h SMNCC'!U$37)</f>
        <v>-</v>
      </c>
      <c r="AA152" s="29"/>
    </row>
    <row r="153" spans="1:27" s="30" customFormat="1" ht="11.25" x14ac:dyDescent="0.15">
      <c r="A153" s="267">
        <v>7</v>
      </c>
      <c r="B153" s="140" t="s">
        <v>349</v>
      </c>
      <c r="C153" s="140" t="s">
        <v>394</v>
      </c>
      <c r="D153" s="138" t="s">
        <v>328</v>
      </c>
      <c r="E153" s="132"/>
      <c r="F153" s="31"/>
      <c r="G153" s="41">
        <f>IF('3f CPIH'!C$16="-","-",'3i PAAC PAP'!$G$16*('3f CPIH'!C$16/'3f CPIH'!$G$16))</f>
        <v>13.137827495107633</v>
      </c>
      <c r="H153" s="41">
        <f>IF('3f CPIH'!D$16="-","-",'3i PAAC PAP'!$G$16*('3f CPIH'!D$16/'3f CPIH'!$G$16))</f>
        <v>13.164129452054794</v>
      </c>
      <c r="I153" s="41">
        <f>IF('3f CPIH'!E$16="-","-",'3i PAAC PAP'!$G$16*('3f CPIH'!E$16/'3f CPIH'!$G$16))</f>
        <v>13.203582387475539</v>
      </c>
      <c r="J153" s="41">
        <f>IF('3f CPIH'!F$16="-","-",'3i PAAC PAP'!$G$16*('3f CPIH'!F$16/'3f CPIH'!$G$16))</f>
        <v>13.282488258317025</v>
      </c>
      <c r="K153" s="41">
        <f>IF('3f CPIH'!G$16="-","-",'3i PAAC PAP'!$G$16*('3f CPIH'!G$16/'3f CPIH'!$G$16))</f>
        <v>13.440300000000001</v>
      </c>
      <c r="L153" s="41">
        <f>IF('3f CPIH'!H$16="-","-",'3i PAAC PAP'!$G$16*('3f CPIH'!H$16/'3f CPIH'!$G$16))</f>
        <v>13.611262720156557</v>
      </c>
      <c r="M153" s="41">
        <f>IF('3f CPIH'!I$16="-","-",'3i PAAC PAP'!$G$16*('3f CPIH'!I$16/'3f CPIH'!$G$16))</f>
        <v>13.808527397260272</v>
      </c>
      <c r="N153" s="41">
        <f>IF('3f CPIH'!J$16="-","-",'3i PAAC PAP'!$G$16*('3f CPIH'!J$16/'3f CPIH'!$G$16))</f>
        <v>13.926886203522507</v>
      </c>
      <c r="O153" s="31"/>
      <c r="P153" s="41">
        <f>IF('3f CPIH'!L$16="-","-",'3i PAAC PAP'!$G$16*('3f CPIH'!L$16/'3f CPIH'!$G$16))</f>
        <v>13.926886203522507</v>
      </c>
      <c r="Q153" s="41">
        <f>IF('3f CPIH'!M$16="-","-",'3i PAAC PAP'!$G$16*('3f CPIH'!M$16/'3f CPIH'!$G$16))</f>
        <v>14.08469794520548</v>
      </c>
      <c r="R153" s="41">
        <f>IF('3f CPIH'!N$16="-","-",'3i PAAC PAP'!$G$16*('3f CPIH'!N$16/'3f CPIH'!$G$16))</f>
        <v>14.189905772994129</v>
      </c>
      <c r="S153" s="41">
        <f>IF('3f CPIH'!O$16="-","-",'3i PAAC PAP'!$G$16*('3f CPIH'!O$16/'3f CPIH'!$G$16))</f>
        <v>14.268811643835617</v>
      </c>
      <c r="T153" s="41" t="str">
        <f>IF('3f CPIH'!P$16="-","-",'3i PAAC PAP'!$G$16*('3f CPIH'!P$16/'3f CPIH'!$G$16))</f>
        <v>-</v>
      </c>
      <c r="U153" s="41" t="str">
        <f>IF('3f CPIH'!Q$16="-","-",'3i PAAC PAP'!$G$16*('3f CPIH'!Q$16/'3f CPIH'!$G$16))</f>
        <v>-</v>
      </c>
      <c r="V153" s="41" t="str">
        <f>IF('3f CPIH'!R$16="-","-",'3i PAAC PAP'!$G$16*('3f CPIH'!R$16/'3f CPIH'!$G$16))</f>
        <v>-</v>
      </c>
      <c r="W153" s="41" t="str">
        <f>IF('3f CPIH'!S$16="-","-",'3i PAAC PAP'!$G$16*('3f CPIH'!S$16/'3f CPIH'!$G$16))</f>
        <v>-</v>
      </c>
      <c r="X153" s="41" t="str">
        <f>IF('3f CPIH'!T$16="-","-",'3i PAAC PAP'!$G$16*('3f CPIH'!T$16/'3f CPIH'!$G$16))</f>
        <v>-</v>
      </c>
      <c r="Y153" s="41" t="str">
        <f>IF('3f CPIH'!U$16="-","-",'3i PAAC PAP'!$G$16*('3f CPIH'!U$16/'3f CPIH'!$G$16))</f>
        <v>-</v>
      </c>
      <c r="Z153" s="41" t="str">
        <f>IF('3f CPIH'!V$16="-","-",'3i PAAC PAP'!$G$16*('3f CPIH'!V$16/'3f CPIH'!$G$16))</f>
        <v>-</v>
      </c>
      <c r="AA153" s="29"/>
    </row>
    <row r="154" spans="1:27" s="30" customFormat="1" ht="11.25" x14ac:dyDescent="0.15">
      <c r="A154" s="267">
        <v>8</v>
      </c>
      <c r="B154" s="140" t="s">
        <v>349</v>
      </c>
      <c r="C154" s="140" t="s">
        <v>412</v>
      </c>
      <c r="D154" s="138" t="s">
        <v>328</v>
      </c>
      <c r="E154" s="132"/>
      <c r="F154" s="31"/>
      <c r="G154" s="41">
        <f>IF(G147="-","-",SUM(G147:G152)*'3i PAAC PAP'!$G$28)</f>
        <v>27.078886155517743</v>
      </c>
      <c r="H154" s="41">
        <f>IF(H147="-","-",SUM(H147:H152)*'3i PAAC PAP'!$G$28)</f>
        <v>24.805409928718028</v>
      </c>
      <c r="I154" s="41">
        <f>IF(I147="-","-",SUM(I147:I152)*'3i PAAC PAP'!$G$28)</f>
        <v>23.355723779154133</v>
      </c>
      <c r="J154" s="41">
        <f>IF(J147="-","-",SUM(J147:J152)*'3i PAAC PAP'!$G$28)</f>
        <v>22.524488888554895</v>
      </c>
      <c r="K154" s="41">
        <f>IF(K147="-","-",SUM(K147:K152)*'3i PAAC PAP'!$G$28)</f>
        <v>24.473628136093208</v>
      </c>
      <c r="L154" s="41">
        <f>IF(L147="-","-",SUM(L147:L152)*'3i PAAC PAP'!$G$28)</f>
        <v>24.434570455356287</v>
      </c>
      <c r="M154" s="41">
        <f>IF(M147="-","-",SUM(M147:M152)*'3i PAAC PAP'!$G$28)</f>
        <v>25.93514647814915</v>
      </c>
      <c r="N154" s="41">
        <f>IF(N147="-","-",SUM(N147:N152)*'3i PAAC PAP'!$G$28)</f>
        <v>28.19060059982834</v>
      </c>
      <c r="O154" s="31"/>
      <c r="P154" s="41">
        <f>IF(P147="-","-",SUM(P147:P152)*'3i PAAC PAP'!$G$28)</f>
        <v>28.19060059982834</v>
      </c>
      <c r="Q154" s="41">
        <f>IF(Q147="-","-",SUM(Q147:Q152)*'3i PAAC PAP'!$G$28)</f>
        <v>30.785615455904143</v>
      </c>
      <c r="R154" s="41">
        <f>IF(R147="-","-",SUM(R147:R152)*'3i PAAC PAP'!$G$28)</f>
        <v>27.935729813626949</v>
      </c>
      <c r="S154" s="41">
        <f>IF(S147="-","-",SUM(S147:S152)*'3i PAAC PAP'!$G$28)</f>
        <v>27.479393802673705</v>
      </c>
      <c r="T154" s="41" t="str">
        <f>IF(T147="-","-",SUM(T147:T152)*'3i PAAC PAP'!$G$28)</f>
        <v>-</v>
      </c>
      <c r="U154" s="41" t="str">
        <f>IF(U147="-","-",SUM(U147:U152)*'3i PAAC PAP'!$G$28)</f>
        <v>-</v>
      </c>
      <c r="V154" s="41" t="str">
        <f>IF(V147="-","-",SUM(V147:V152)*'3i PAAC PAP'!$G$28)</f>
        <v>-</v>
      </c>
      <c r="W154" s="41" t="str">
        <f>IF(W147="-","-",SUM(W147:W152)*'3i PAAC PAP'!$G$28)</f>
        <v>-</v>
      </c>
      <c r="X154" s="41" t="str">
        <f>IF(X147="-","-",SUM(X147:X152)*'3i PAAC PAP'!$G$28)</f>
        <v>-</v>
      </c>
      <c r="Y154" s="41" t="str">
        <f>IF(Y147="-","-",SUM(Y147:Y152)*'3i PAAC PAP'!$G$28)</f>
        <v>-</v>
      </c>
      <c r="Z154" s="41" t="str">
        <f>IF(Z147="-","-",SUM(Z147:Z152)*'3i PAAC PAP'!$G$28)</f>
        <v>-</v>
      </c>
      <c r="AA154" s="29"/>
    </row>
    <row r="155" spans="1:27" s="30" customFormat="1" ht="11.25" x14ac:dyDescent="0.15">
      <c r="A155" s="267">
        <v>9</v>
      </c>
      <c r="B155" s="140" t="s">
        <v>393</v>
      </c>
      <c r="C155" s="140" t="s">
        <v>536</v>
      </c>
      <c r="D155" s="131" t="s">
        <v>328</v>
      </c>
      <c r="E155" s="132"/>
      <c r="F155" s="31"/>
      <c r="G155" s="41">
        <f>IF(G149="-","-",SUM(G147:G154)*'3j EBIT'!$E$11)</f>
        <v>9.8959055772047879</v>
      </c>
      <c r="H155" s="41">
        <f>IF(H149="-","-",SUM(H147:H154)*'3j EBIT'!$E$11)</f>
        <v>9.0869425472170686</v>
      </c>
      <c r="I155" s="41">
        <f>IF(I149="-","-",SUM(I147:I154)*'3j EBIT'!$E$11)</f>
        <v>8.5715451301476495</v>
      </c>
      <c r="J155" s="41">
        <f>IF(J149="-","-",SUM(J147:J154)*'3j EBIT'!$E$11)</f>
        <v>8.2771117444422444</v>
      </c>
      <c r="K155" s="41">
        <f>IF(K149="-","-",SUM(K147:K154)*'3j EBIT'!$E$11)</f>
        <v>8.974160330787095</v>
      </c>
      <c r="L155" s="41">
        <f>IF(L149="-","-",SUM(L147:L154)*'3j EBIT'!$E$11)</f>
        <v>8.9635650282950792</v>
      </c>
      <c r="M155" s="41">
        <f>IF(M149="-","-",SUM(M147:M154)*'3j EBIT'!$E$11)</f>
        <v>9.5016665591080081</v>
      </c>
      <c r="N155" s="41">
        <f>IF(N149="-","-",SUM(N147:N154)*'3j EBIT'!$E$11)</f>
        <v>10.30701459843357</v>
      </c>
      <c r="O155" s="31"/>
      <c r="P155" s="41">
        <f>IF(P149="-","-",SUM(P147:P154)*'3j EBIT'!$E$11)</f>
        <v>10.30701459843357</v>
      </c>
      <c r="Q155" s="41">
        <f>IF(Q149="-","-",SUM(Q147:Q154)*'3j EBIT'!$E$11)</f>
        <v>11.234027546260993</v>
      </c>
      <c r="R155" s="41">
        <f>IF(R149="-","-",SUM(R147:R154)*'3j EBIT'!$E$11)</f>
        <v>10.221361879494214</v>
      </c>
      <c r="S155" s="41">
        <f>IF(S149="-","-",SUM(S147:S154)*'3j EBIT'!$E$11)</f>
        <v>10.060411443661373</v>
      </c>
      <c r="T155" s="41" t="str">
        <f>IF(T149="-","-",SUM(T147:T154)*'3j EBIT'!$E$11)</f>
        <v>-</v>
      </c>
      <c r="U155" s="41" t="str">
        <f>IF(U149="-","-",SUM(U147:U154)*'3j EBIT'!$E$11)</f>
        <v>-</v>
      </c>
      <c r="V155" s="41" t="str">
        <f>IF(V149="-","-",SUM(V147:V154)*'3j EBIT'!$E$11)</f>
        <v>-</v>
      </c>
      <c r="W155" s="41" t="str">
        <f>IF(W149="-","-",SUM(W147:W154)*'3j EBIT'!$E$11)</f>
        <v>-</v>
      </c>
      <c r="X155" s="41" t="str">
        <f>IF(X149="-","-",SUM(X147:X154)*'3j EBIT'!$E$11)</f>
        <v>-</v>
      </c>
      <c r="Y155" s="41" t="str">
        <f>IF(Y149="-","-",SUM(Y147:Y154)*'3j EBIT'!$E$11)</f>
        <v>-</v>
      </c>
      <c r="Z155" s="41" t="str">
        <f>IF(Z149="-","-",SUM(Z147:Z154)*'3j EBIT'!$E$11)</f>
        <v>-</v>
      </c>
      <c r="AA155" s="29"/>
    </row>
    <row r="156" spans="1:27" s="30" customFormat="1" ht="11.25" x14ac:dyDescent="0.15">
      <c r="A156" s="267">
        <v>10</v>
      </c>
      <c r="B156" s="140" t="s">
        <v>292</v>
      </c>
      <c r="C156" s="143" t="s">
        <v>537</v>
      </c>
      <c r="D156" s="131" t="s">
        <v>328</v>
      </c>
      <c r="E156" s="132"/>
      <c r="F156" s="31"/>
      <c r="G156" s="41">
        <f>IF(G151="-","-",SUM(G147:G149,G151:G155)*'3k HAP'!$E$13)</f>
        <v>6.0377047198674969</v>
      </c>
      <c r="H156" s="41">
        <f>IF(H151="-","-",SUM(H147:H149,H151:H155)*'3k HAP'!$E$13)</f>
        <v>5.4160920173000768</v>
      </c>
      <c r="I156" s="41">
        <f>IF(I151="-","-",SUM(I147:I149,I151:I155)*'3k HAP'!$E$13)</f>
        <v>4.8338640774906629</v>
      </c>
      <c r="J156" s="41">
        <f>IF(J151="-","-",SUM(J147:J149,J151:J155)*'3k HAP'!$E$13)</f>
        <v>4.6120750709412111</v>
      </c>
      <c r="K156" s="41">
        <f>IF(K151="-","-",SUM(K147:K149,K151:K155)*'3k HAP'!$E$13)</f>
        <v>5.2113661177459676</v>
      </c>
      <c r="L156" s="41">
        <f>IF(L151="-","-",SUM(L147:L149,L151:L155)*'3k HAP'!$E$13)</f>
        <v>5.2028502200657876</v>
      </c>
      <c r="M156" s="41">
        <f>IF(M151="-","-",SUM(M147:M149,M151:M155)*'3k HAP'!$E$13)</f>
        <v>5.5550071709692821</v>
      </c>
      <c r="N156" s="41">
        <f>IF(N151="-","-",SUM(N147:N149,N151:N155)*'3k HAP'!$E$13)</f>
        <v>6.1745370070105334</v>
      </c>
      <c r="O156" s="31"/>
      <c r="P156" s="41">
        <f>IF(P151="-","-",SUM(P147:P149,P151:P155)*'3k HAP'!$E$13)</f>
        <v>6.1745370070105334</v>
      </c>
      <c r="Q156" s="41">
        <f>IF(Q151="-","-",SUM(Q147:Q149,Q151:Q155)*'3k HAP'!$E$13)</f>
        <v>6.8359485971869063</v>
      </c>
      <c r="R156" s="41">
        <f>IF(R151="-","-",SUM(R147:R149,R151:R155)*'3k HAP'!$E$13)</f>
        <v>6.0621106801817932</v>
      </c>
      <c r="S156" s="41">
        <f>IF(S151="-","-",SUM(S147:S149,S151:S155)*'3k HAP'!$E$13)</f>
        <v>5.7869255260732775</v>
      </c>
      <c r="T156" s="41" t="str">
        <f>IF(T151="-","-",SUM(T147:T149,T151:T155)*'3k HAP'!$E$13)</f>
        <v>-</v>
      </c>
      <c r="U156" s="41" t="str">
        <f>IF(U151="-","-",SUM(U147:U149,U151:U155)*'3k HAP'!$E$13)</f>
        <v>-</v>
      </c>
      <c r="V156" s="41" t="str">
        <f>IF(V151="-","-",SUM(V147:V149,V151:V155)*'3k HAP'!$E$13)</f>
        <v>-</v>
      </c>
      <c r="W156" s="41" t="str">
        <f>IF(W151="-","-",SUM(W147:W149,W151:W155)*'3k HAP'!$E$13)</f>
        <v>-</v>
      </c>
      <c r="X156" s="41" t="str">
        <f>IF(X151="-","-",SUM(X147:X149,X151:X155)*'3k HAP'!$E$13)</f>
        <v>-</v>
      </c>
      <c r="Y156" s="41" t="str">
        <f>IF(Y151="-","-",SUM(Y147:Y149,Y151:Y155)*'3k HAP'!$E$13)</f>
        <v>-</v>
      </c>
      <c r="Z156" s="41" t="str">
        <f>IF(Z151="-","-",SUM(Z147:Z149,Z151:Z155)*'3k HAP'!$E$13)</f>
        <v>-</v>
      </c>
      <c r="AA156" s="29"/>
    </row>
    <row r="157" spans="1:27" s="30" customFormat="1" ht="11.25" x14ac:dyDescent="0.15">
      <c r="A157" s="267">
        <v>11</v>
      </c>
      <c r="B157" s="140" t="s">
        <v>44</v>
      </c>
      <c r="C157" s="189" t="str">
        <f>B157&amp;"_"&amp;D157</f>
        <v>Total_Southern Scotland</v>
      </c>
      <c r="D157" s="131" t="s">
        <v>328</v>
      </c>
      <c r="E157" s="132"/>
      <c r="F157" s="31"/>
      <c r="G157" s="41">
        <f>IF(G147="-","-",SUM(G147:G156))</f>
        <v>526.87462522916587</v>
      </c>
      <c r="H157" s="41">
        <f t="shared" ref="H157:P157" si="132">IF(H147="-","-",SUM(H147:H156))</f>
        <v>483.67602853483254</v>
      </c>
      <c r="I157" s="41">
        <f t="shared" si="132"/>
        <v>455.96763195379947</v>
      </c>
      <c r="J157" s="41">
        <f t="shared" si="132"/>
        <v>440.24935536361994</v>
      </c>
      <c r="K157" s="41">
        <f t="shared" si="132"/>
        <v>477.53539895922569</v>
      </c>
      <c r="L157" s="41">
        <f t="shared" si="132"/>
        <v>476.96923579230338</v>
      </c>
      <c r="M157" s="41">
        <f t="shared" si="132"/>
        <v>505.64251424577373</v>
      </c>
      <c r="N157" s="41">
        <f t="shared" si="132"/>
        <v>548.64876548574</v>
      </c>
      <c r="O157" s="31"/>
      <c r="P157" s="41">
        <f t="shared" si="132"/>
        <v>548.64876548574</v>
      </c>
      <c r="Q157" s="41">
        <f t="shared" ref="Q157" si="133">IF(Q147="-","-",SUM(Q147:Q156))</f>
        <v>598.10031207183454</v>
      </c>
      <c r="R157" s="41">
        <f t="shared" ref="R157" si="134">IF(R147="-","-",SUM(R147:R156))</f>
        <v>544.02830318205395</v>
      </c>
      <c r="S157" s="41">
        <f t="shared" ref="S157" si="135">IF(S147="-","-",SUM(S147:S156))</f>
        <v>535.28204595679438</v>
      </c>
      <c r="T157" s="41" t="str">
        <f t="shared" ref="T157" si="136">IF(T147="-","-",SUM(T147:T156))</f>
        <v>-</v>
      </c>
      <c r="U157" s="41" t="str">
        <f t="shared" ref="U157" si="137">IF(U147="-","-",SUM(U147:U156))</f>
        <v>-</v>
      </c>
      <c r="V157" s="41" t="str">
        <f t="shared" ref="V157" si="138">IF(V147="-","-",SUM(V147:V156))</f>
        <v>-</v>
      </c>
      <c r="W157" s="41" t="str">
        <f t="shared" ref="W157" si="139">IF(W147="-","-",SUM(W147:W156))</f>
        <v>-</v>
      </c>
      <c r="X157" s="41" t="str">
        <f t="shared" ref="X157" si="140">IF(X147="-","-",SUM(X147:X156))</f>
        <v>-</v>
      </c>
      <c r="Y157" s="41" t="str">
        <f t="shared" ref="Y157" si="141">IF(Y147="-","-",SUM(Y147:Y156))</f>
        <v>-</v>
      </c>
      <c r="Z157" s="41" t="str">
        <f t="shared" ref="Z157" si="142">IF(Z147="-","-",SUM(Z147:Z156))</f>
        <v>-</v>
      </c>
      <c r="AA157" s="29"/>
    </row>
    <row r="158" spans="1:27" s="30" customFormat="1" ht="11.25" x14ac:dyDescent="0.15">
      <c r="A158" s="267">
        <v>1</v>
      </c>
      <c r="B158" s="136" t="s">
        <v>350</v>
      </c>
      <c r="C158" s="187" t="s">
        <v>341</v>
      </c>
      <c r="D158" s="134" t="s">
        <v>329</v>
      </c>
      <c r="E158" s="135"/>
      <c r="F158" s="31"/>
      <c r="G158" s="133">
        <f>IF('3a DF'!H$41="-","-",'3a DF'!H$41)</f>
        <v>253.14985164432846</v>
      </c>
      <c r="H158" s="133">
        <f>IF('3a DF'!I$41="-","-",'3a DF'!I$41)</f>
        <v>213.57444115975193</v>
      </c>
      <c r="I158" s="133">
        <f>IF('3a DF'!J$41="-","-",'3a DF'!J$41)</f>
        <v>174.74989531236287</v>
      </c>
      <c r="J158" s="133">
        <f>IF('3a DF'!K$41="-","-",'3a DF'!K$41)</f>
        <v>160.26701947738721</v>
      </c>
      <c r="K158" s="133">
        <f>IF('3a DF'!L$41="-","-",'3a DF'!L$41)</f>
        <v>200.74683223176862</v>
      </c>
      <c r="L158" s="133">
        <f>IF('3a DF'!M$41="-","-",'3a DF'!M$41)</f>
        <v>199.05760849983216</v>
      </c>
      <c r="M158" s="133">
        <f>IF('3a DF'!N$41="-","-",'3a DF'!N$41)</f>
        <v>215.77106184657606</v>
      </c>
      <c r="N158" s="133">
        <f>IF('3a DF'!O$41="-","-",'3a DF'!O$41)</f>
        <v>243.35846990910571</v>
      </c>
      <c r="O158" s="31"/>
      <c r="P158" s="133">
        <f>IF('3a DF'!Q$41="-","-",'3a DF'!Q$41)</f>
        <v>243.35846990910571</v>
      </c>
      <c r="Q158" s="133">
        <f>IF('3a DF'!R$41="-","-",'3a DF'!R$41)</f>
        <v>281.17733015023742</v>
      </c>
      <c r="R158" s="133">
        <f>IF('3a DF'!S$41="-","-",'3a DF'!S$41)</f>
        <v>230.77888190073497</v>
      </c>
      <c r="S158" s="133">
        <f>IF('3a DF'!T$41="-","-",'3a DF'!T$41)</f>
        <v>206.31785050021912</v>
      </c>
      <c r="T158" s="133" t="str">
        <f>IF('3a DF'!U$41="-","-",'3a DF'!U$41)</f>
        <v>-</v>
      </c>
      <c r="U158" s="133" t="str">
        <f>IF('3a DF'!V$41="-","-",'3a DF'!V$41)</f>
        <v>-</v>
      </c>
      <c r="V158" s="133" t="str">
        <f>IF('3a DF'!W$41="-","-",'3a DF'!W$41)</f>
        <v>-</v>
      </c>
      <c r="W158" s="133" t="str">
        <f>IF('3a DF'!X$41="-","-",'3a DF'!X$41)</f>
        <v>-</v>
      </c>
      <c r="X158" s="133" t="str">
        <f>IF('3a DF'!Y$41="-","-",'3a DF'!Y$41)</f>
        <v>-</v>
      </c>
      <c r="Y158" s="133" t="str">
        <f>IF('3a DF'!Z$41="-","-",'3a DF'!Z$41)</f>
        <v>-</v>
      </c>
      <c r="Z158" s="133" t="str">
        <f>IF('3a DF'!AA$41="-","-",'3a DF'!AA$41)</f>
        <v>-</v>
      </c>
      <c r="AA158" s="29"/>
    </row>
    <row r="159" spans="1:27" s="30" customFormat="1" ht="11.25" x14ac:dyDescent="0.15">
      <c r="A159" s="267">
        <v>2</v>
      </c>
      <c r="B159" s="136" t="s">
        <v>350</v>
      </c>
      <c r="C159" s="187" t="s">
        <v>300</v>
      </c>
      <c r="D159" s="134" t="s">
        <v>329</v>
      </c>
      <c r="E159" s="135"/>
      <c r="F159" s="31"/>
      <c r="G159" s="133" t="s">
        <v>333</v>
      </c>
      <c r="H159" s="133" t="s">
        <v>333</v>
      </c>
      <c r="I159" s="133" t="s">
        <v>333</v>
      </c>
      <c r="J159" s="133" t="s">
        <v>333</v>
      </c>
      <c r="K159" s="133" t="s">
        <v>333</v>
      </c>
      <c r="L159" s="133" t="s">
        <v>333</v>
      </c>
      <c r="M159" s="133" t="s">
        <v>333</v>
      </c>
      <c r="N159" s="133" t="s">
        <v>333</v>
      </c>
      <c r="O159" s="31"/>
      <c r="P159" s="133" t="s">
        <v>333</v>
      </c>
      <c r="Q159" s="133" t="s">
        <v>333</v>
      </c>
      <c r="R159" s="133" t="s">
        <v>333</v>
      </c>
      <c r="S159" s="133" t="s">
        <v>333</v>
      </c>
      <c r="T159" s="133" t="s">
        <v>333</v>
      </c>
      <c r="U159" s="133" t="s">
        <v>333</v>
      </c>
      <c r="V159" s="133" t="s">
        <v>333</v>
      </c>
      <c r="W159" s="133" t="s">
        <v>333</v>
      </c>
      <c r="X159" s="133" t="s">
        <v>333</v>
      </c>
      <c r="Y159" s="133" t="s">
        <v>333</v>
      </c>
      <c r="Z159" s="133" t="s">
        <v>333</v>
      </c>
      <c r="AA159" s="29"/>
    </row>
    <row r="160" spans="1:27" s="30" customFormat="1" ht="11.25" x14ac:dyDescent="0.15">
      <c r="A160" s="267">
        <v>3</v>
      </c>
      <c r="B160" s="136" t="s">
        <v>2</v>
      </c>
      <c r="C160" s="187" t="s">
        <v>342</v>
      </c>
      <c r="D160" s="139" t="s">
        <v>329</v>
      </c>
      <c r="E160" s="135"/>
      <c r="F160" s="31"/>
      <c r="G160" s="133">
        <f>IF('3c PC'!G$42="-","-",'3c PC'!G$42)</f>
        <v>21.926269106402124</v>
      </c>
      <c r="H160" s="133">
        <f>IF('3c PC'!H$42="-","-",'3c PC'!H$42)</f>
        <v>21.926269106402124</v>
      </c>
      <c r="I160" s="133">
        <f>IF('3c PC'!I$42="-","-",'3c PC'!I$42)</f>
        <v>22.64764819235609</v>
      </c>
      <c r="J160" s="133">
        <f>IF('3c PC'!J$42="-","-",'3c PC'!J$42)</f>
        <v>22.505107470829557</v>
      </c>
      <c r="K160" s="133">
        <f>IF('3c PC'!K$42="-","-",'3c PC'!K$42)</f>
        <v>19.106297226763825</v>
      </c>
      <c r="L160" s="133">
        <f>IF('3c PC'!L$42="-","-",'3c PC'!L$42)</f>
        <v>19.106297226763825</v>
      </c>
      <c r="M160" s="133">
        <f>IF('3c PC'!M$42="-","-",'3c PC'!M$42)</f>
        <v>20.852393125569616</v>
      </c>
      <c r="N160" s="133">
        <f>IF('3c PC'!N$42="-","-",'3c PC'!N$42)</f>
        <v>20.849370287873604</v>
      </c>
      <c r="O160" s="31"/>
      <c r="P160" s="133">
        <f>IF('3c PC'!P$42="-","-",'3c PC'!P$42)</f>
        <v>20.849370287873604</v>
      </c>
      <c r="Q160" s="133">
        <f>IF('3c PC'!Q$42="-","-",'3c PC'!Q$42)</f>
        <v>21.503193401206047</v>
      </c>
      <c r="R160" s="133">
        <f>IF('3c PC'!R$42="-","-",'3c PC'!R$42)</f>
        <v>21.819481548965161</v>
      </c>
      <c r="S160" s="133">
        <f>IF('3c PC'!S$42="-","-",'3c PC'!S$42)</f>
        <v>25.256715910577427</v>
      </c>
      <c r="T160" s="133" t="str">
        <f>IF('3c PC'!T$42="-","-",'3c PC'!T$42)</f>
        <v>-</v>
      </c>
      <c r="U160" s="133" t="str">
        <f>IF('3c PC'!U$42="-","-",'3c PC'!U$42)</f>
        <v>-</v>
      </c>
      <c r="V160" s="133" t="str">
        <f>IF('3c PC'!V$42="-","-",'3c PC'!V$42)</f>
        <v>-</v>
      </c>
      <c r="W160" s="133" t="str">
        <f>IF('3c PC'!W$42="-","-",'3c PC'!W$42)</f>
        <v>-</v>
      </c>
      <c r="X160" s="133" t="str">
        <f>IF('3c PC'!X$42="-","-",'3c PC'!X$42)</f>
        <v>-</v>
      </c>
      <c r="Y160" s="133" t="str">
        <f>IF('3c PC'!Y$42="-","-",'3c PC'!Y$42)</f>
        <v>-</v>
      </c>
      <c r="Z160" s="133" t="str">
        <f>IF('3c PC'!Z$42="-","-",'3c PC'!Z$42)</f>
        <v>-</v>
      </c>
      <c r="AA160" s="29"/>
    </row>
    <row r="161" spans="1:27" s="30" customFormat="1" ht="11.25" x14ac:dyDescent="0.15">
      <c r="A161" s="267">
        <v>4</v>
      </c>
      <c r="B161" s="136" t="s">
        <v>352</v>
      </c>
      <c r="C161" s="187" t="s">
        <v>343</v>
      </c>
      <c r="D161" s="139" t="s">
        <v>329</v>
      </c>
      <c r="E161" s="135"/>
      <c r="F161" s="31"/>
      <c r="G161" s="133">
        <f>IF('3e NC-Gas'!F57="-","-",'3e NC-Gas'!F57)</f>
        <v>108.41773651861108</v>
      </c>
      <c r="H161" s="133">
        <f>IF('3e NC-Gas'!G57="-","-",'3e NC-Gas'!G57)</f>
        <v>108.29773651861107</v>
      </c>
      <c r="I161" s="133">
        <f>IF('3e NC-Gas'!H57="-","-",'3e NC-Gas'!H57)</f>
        <v>120.97937311923182</v>
      </c>
      <c r="J161" s="133">
        <f>IF('3e NC-Gas'!I57="-","-",'3e NC-Gas'!I57)</f>
        <v>120.63137311923182</v>
      </c>
      <c r="K161" s="133">
        <f>IF('3e NC-Gas'!J57="-","-",'3e NC-Gas'!J57)</f>
        <v>116.38255397526829</v>
      </c>
      <c r="L161" s="133">
        <f>IF('3e NC-Gas'!K57="-","-",'3e NC-Gas'!K57)</f>
        <v>116.4065539752683</v>
      </c>
      <c r="M161" s="133">
        <f>IF('3e NC-Gas'!L57="-","-",'3e NC-Gas'!L57)</f>
        <v>120.68792920353981</v>
      </c>
      <c r="N161" s="133">
        <f>IF('3e NC-Gas'!M57="-","-",'3e NC-Gas'!M57)</f>
        <v>120.75992920353981</v>
      </c>
      <c r="O161" s="31"/>
      <c r="P161" s="133">
        <f>IF('3e NC-Gas'!O57="-","-",'3e NC-Gas'!O57)</f>
        <v>120.75992920353981</v>
      </c>
      <c r="Q161" s="133">
        <f>IF('3e NC-Gas'!P57="-","-",'3e NC-Gas'!P57)</f>
        <v>124.36459188902195</v>
      </c>
      <c r="R161" s="133">
        <f>IF('3e NC-Gas'!Q57="-","-",'3e NC-Gas'!Q57)</f>
        <v>123.92059188902195</v>
      </c>
      <c r="S161" s="133">
        <f>IF('3e NC-Gas'!R57="-","-",'3e NC-Gas'!R57)</f>
        <v>134.26658823529411</v>
      </c>
      <c r="T161" s="133" t="str">
        <f>IF('3e NC-Gas'!S57="-","-",'3e NC-Gas'!S57)</f>
        <v>-</v>
      </c>
      <c r="U161" s="133" t="str">
        <f>IF('3e NC-Gas'!T57="-","-",'3e NC-Gas'!T57)</f>
        <v>-</v>
      </c>
      <c r="V161" s="133" t="str">
        <f>IF('3e NC-Gas'!U57="-","-",'3e NC-Gas'!U57)</f>
        <v>-</v>
      </c>
      <c r="W161" s="133" t="str">
        <f>IF('3e NC-Gas'!V57="-","-",'3e NC-Gas'!V57)</f>
        <v>-</v>
      </c>
      <c r="X161" s="133" t="str">
        <f>IF('3e NC-Gas'!W57="-","-",'3e NC-Gas'!W57)</f>
        <v>-</v>
      </c>
      <c r="Y161" s="133" t="str">
        <f>IF('3e NC-Gas'!X57="-","-",'3e NC-Gas'!X57)</f>
        <v>-</v>
      </c>
      <c r="Z161" s="133" t="str">
        <f>IF('3e NC-Gas'!Y57="-","-",'3e NC-Gas'!Y57)</f>
        <v>-</v>
      </c>
      <c r="AA161" s="29"/>
    </row>
    <row r="162" spans="1:27" s="30" customFormat="1" ht="11.25" x14ac:dyDescent="0.15">
      <c r="A162" s="267">
        <v>5</v>
      </c>
      <c r="B162" s="136" t="s">
        <v>349</v>
      </c>
      <c r="C162" s="187" t="s">
        <v>344</v>
      </c>
      <c r="D162" s="139" t="s">
        <v>329</v>
      </c>
      <c r="E162" s="135"/>
      <c r="F162" s="31"/>
      <c r="G162" s="133">
        <f>IF('3f CPIH'!C$16="-","-",'3g OC '!$E$12*('3f CPIH'!C$16/'3f CPIH'!$G$16))</f>
        <v>87.194616340508801</v>
      </c>
      <c r="H162" s="133">
        <f>IF('3f CPIH'!D$16="-","-",'3g OC '!$E$12*('3f CPIH'!D$16/'3f CPIH'!$G$16))</f>
        <v>87.369180136986301</v>
      </c>
      <c r="I162" s="133">
        <f>IF('3f CPIH'!E$16="-","-",'3g OC '!$E$12*('3f CPIH'!E$16/'3f CPIH'!$G$16))</f>
        <v>87.631025831702544</v>
      </c>
      <c r="J162" s="133">
        <f>IF('3f CPIH'!F$16="-","-",'3g OC '!$E$12*('3f CPIH'!F$16/'3f CPIH'!$G$16))</f>
        <v>88.15471722113503</v>
      </c>
      <c r="K162" s="133">
        <f>IF('3f CPIH'!G$16="-","-",'3g OC '!$E$12*('3f CPIH'!G$16/'3f CPIH'!$G$16))</f>
        <v>89.202100000000002</v>
      </c>
      <c r="L162" s="133">
        <f>IF('3f CPIH'!H$16="-","-",'3g OC '!$E$12*('3f CPIH'!H$16/'3f CPIH'!$G$16))</f>
        <v>90.33676467710373</v>
      </c>
      <c r="M162" s="133">
        <f>IF('3f CPIH'!I$16="-","-",'3g OC '!$E$12*('3f CPIH'!I$16/'3f CPIH'!$G$16))</f>
        <v>91.645993150684916</v>
      </c>
      <c r="N162" s="133">
        <f>IF('3f CPIH'!J$16="-","-",'3g OC '!$E$12*('3f CPIH'!J$16/'3f CPIH'!$G$16))</f>
        <v>92.431530234833673</v>
      </c>
      <c r="O162" s="31"/>
      <c r="P162" s="133">
        <f>IF('3f CPIH'!L$16="-","-",'3g OC '!$E$12*('3f CPIH'!L$16/'3f CPIH'!$G$16))</f>
        <v>92.431530234833673</v>
      </c>
      <c r="Q162" s="133">
        <f>IF('3f CPIH'!M$16="-","-",'3g OC '!$E$12*('3f CPIH'!M$16/'3f CPIH'!$G$16))</f>
        <v>93.47891301369863</v>
      </c>
      <c r="R162" s="133">
        <f>IF('3f CPIH'!N$16="-","-",'3g OC '!$E$12*('3f CPIH'!N$16/'3f CPIH'!$G$16))</f>
        <v>94.177168199608616</v>
      </c>
      <c r="S162" s="133">
        <f>IF('3f CPIH'!O$16="-","-",'3g OC '!$E$12*('3f CPIH'!O$16/'3f CPIH'!$G$16))</f>
        <v>94.700859589041102</v>
      </c>
      <c r="T162" s="133" t="str">
        <f>IF('3f CPIH'!P$16="-","-",'3g OC '!$E$12*('3f CPIH'!P$16/'3f CPIH'!$G$16))</f>
        <v>-</v>
      </c>
      <c r="U162" s="133" t="str">
        <f>IF('3f CPIH'!Q$16="-","-",'3g OC '!$E$12*('3f CPIH'!Q$16/'3f CPIH'!$G$16))</f>
        <v>-</v>
      </c>
      <c r="V162" s="133" t="str">
        <f>IF('3f CPIH'!R$16="-","-",'3g OC '!$E$12*('3f CPIH'!R$16/'3f CPIH'!$G$16))</f>
        <v>-</v>
      </c>
      <c r="W162" s="133" t="str">
        <f>IF('3f CPIH'!S$16="-","-",'3g OC '!$E$12*('3f CPIH'!S$16/'3f CPIH'!$G$16))</f>
        <v>-</v>
      </c>
      <c r="X162" s="133" t="str">
        <f>IF('3f CPIH'!T$16="-","-",'3g OC '!$E$12*('3f CPIH'!T$16/'3f CPIH'!$G$16))</f>
        <v>-</v>
      </c>
      <c r="Y162" s="133" t="str">
        <f>IF('3f CPIH'!U$16="-","-",'3g OC '!$E$12*('3f CPIH'!U$16/'3f CPIH'!$G$16))</f>
        <v>-</v>
      </c>
      <c r="Z162" s="133" t="str">
        <f>IF('3f CPIH'!V$16="-","-",'3g OC '!$E$12*('3f CPIH'!V$16/'3f CPIH'!$G$16))</f>
        <v>-</v>
      </c>
      <c r="AA162" s="29"/>
    </row>
    <row r="163" spans="1:27" s="30" customFormat="1" ht="11.25" x14ac:dyDescent="0.15">
      <c r="A163" s="267">
        <v>6</v>
      </c>
      <c r="B163" s="136" t="s">
        <v>349</v>
      </c>
      <c r="C163" s="187" t="s">
        <v>43</v>
      </c>
      <c r="D163" s="139" t="s">
        <v>329</v>
      </c>
      <c r="E163" s="135"/>
      <c r="F163" s="31"/>
      <c r="G163" s="133" t="s">
        <v>333</v>
      </c>
      <c r="H163" s="133" t="s">
        <v>333</v>
      </c>
      <c r="I163" s="133" t="s">
        <v>333</v>
      </c>
      <c r="J163" s="133" t="s">
        <v>333</v>
      </c>
      <c r="K163" s="133">
        <f>IF('3h SMNCC'!F$37="-","-",'3h SMNCC'!F$37)</f>
        <v>0</v>
      </c>
      <c r="L163" s="133">
        <f>IF('3h SMNCC'!G$37="-","-",'3h SMNCC'!G$37)</f>
        <v>-0.14839795210242812</v>
      </c>
      <c r="M163" s="133">
        <f>IF('3h SMNCC'!H$37="-","-",'3h SMNCC'!H$37)</f>
        <v>1.8996756847995959</v>
      </c>
      <c r="N163" s="133">
        <f>IF('3h SMNCC'!I$37="-","-",'3h SMNCC'!I$37)</f>
        <v>12.665313810179313</v>
      </c>
      <c r="O163" s="31"/>
      <c r="P163" s="133">
        <f>IF('3h SMNCC'!K$37="-","-",'3h SMNCC'!K$37)</f>
        <v>12.665313810179313</v>
      </c>
      <c r="Q163" s="133">
        <f>IF('3h SMNCC'!L$37="-","-",'3h SMNCC'!L$37)</f>
        <v>14.640709693750988</v>
      </c>
      <c r="R163" s="133">
        <f>IF('3h SMNCC'!M$37="-","-",'3h SMNCC'!M$37)</f>
        <v>14.927787132222536</v>
      </c>
      <c r="S163" s="133">
        <f>IF('3h SMNCC'!N$37="-","-",'3h SMNCC'!N$37)</f>
        <v>17.170757060355506</v>
      </c>
      <c r="T163" s="133" t="str">
        <f>IF('3h SMNCC'!O$37="-","-",'3h SMNCC'!O$37)</f>
        <v>-</v>
      </c>
      <c r="U163" s="133" t="str">
        <f>IF('3h SMNCC'!P$37="-","-",'3h SMNCC'!P$37)</f>
        <v>-</v>
      </c>
      <c r="V163" s="133" t="str">
        <f>IF('3h SMNCC'!Q$37="-","-",'3h SMNCC'!Q$37)</f>
        <v>-</v>
      </c>
      <c r="W163" s="133" t="str">
        <f>IF('3h SMNCC'!R$37="-","-",'3h SMNCC'!R$37)</f>
        <v>-</v>
      </c>
      <c r="X163" s="133" t="str">
        <f>IF('3h SMNCC'!S$37="-","-",'3h SMNCC'!S$37)</f>
        <v>-</v>
      </c>
      <c r="Y163" s="133" t="str">
        <f>IF('3h SMNCC'!T$37="-","-",'3h SMNCC'!T$37)</f>
        <v>-</v>
      </c>
      <c r="Z163" s="133" t="str">
        <f>IF('3h SMNCC'!U$37="-","-",'3h SMNCC'!U$37)</f>
        <v>-</v>
      </c>
      <c r="AA163" s="29"/>
    </row>
    <row r="164" spans="1:27" s="30" customFormat="1" ht="11.25" x14ac:dyDescent="0.15">
      <c r="A164" s="267">
        <v>7</v>
      </c>
      <c r="B164" s="136" t="s">
        <v>349</v>
      </c>
      <c r="C164" s="187" t="s">
        <v>394</v>
      </c>
      <c r="D164" s="139" t="s">
        <v>329</v>
      </c>
      <c r="E164" s="135"/>
      <c r="F164" s="31"/>
      <c r="G164" s="133">
        <f>IF('3f CPIH'!C$16="-","-",'3i PAAC PAP'!$G$16*('3f CPIH'!C$16/'3f CPIH'!$G$16))</f>
        <v>13.137827495107633</v>
      </c>
      <c r="H164" s="133">
        <f>IF('3f CPIH'!D$16="-","-",'3i PAAC PAP'!$G$16*('3f CPIH'!D$16/'3f CPIH'!$G$16))</f>
        <v>13.164129452054794</v>
      </c>
      <c r="I164" s="133">
        <f>IF('3f CPIH'!E$16="-","-",'3i PAAC PAP'!$G$16*('3f CPIH'!E$16/'3f CPIH'!$G$16))</f>
        <v>13.203582387475539</v>
      </c>
      <c r="J164" s="133">
        <f>IF('3f CPIH'!F$16="-","-",'3i PAAC PAP'!$G$16*('3f CPIH'!F$16/'3f CPIH'!$G$16))</f>
        <v>13.282488258317025</v>
      </c>
      <c r="K164" s="133">
        <f>IF('3f CPIH'!G$16="-","-",'3i PAAC PAP'!$G$16*('3f CPIH'!G$16/'3f CPIH'!$G$16))</f>
        <v>13.440300000000001</v>
      </c>
      <c r="L164" s="133">
        <f>IF('3f CPIH'!H$16="-","-",'3i PAAC PAP'!$G$16*('3f CPIH'!H$16/'3f CPIH'!$G$16))</f>
        <v>13.611262720156557</v>
      </c>
      <c r="M164" s="133">
        <f>IF('3f CPIH'!I$16="-","-",'3i PAAC PAP'!$G$16*('3f CPIH'!I$16/'3f CPIH'!$G$16))</f>
        <v>13.808527397260272</v>
      </c>
      <c r="N164" s="133">
        <f>IF('3f CPIH'!J$16="-","-",'3i PAAC PAP'!$G$16*('3f CPIH'!J$16/'3f CPIH'!$G$16))</f>
        <v>13.926886203522507</v>
      </c>
      <c r="O164" s="31"/>
      <c r="P164" s="133">
        <f>IF('3f CPIH'!L$16="-","-",'3i PAAC PAP'!$G$16*('3f CPIH'!L$16/'3f CPIH'!$G$16))</f>
        <v>13.926886203522507</v>
      </c>
      <c r="Q164" s="133">
        <f>IF('3f CPIH'!M$16="-","-",'3i PAAC PAP'!$G$16*('3f CPIH'!M$16/'3f CPIH'!$G$16))</f>
        <v>14.08469794520548</v>
      </c>
      <c r="R164" s="133">
        <f>IF('3f CPIH'!N$16="-","-",'3i PAAC PAP'!$G$16*('3f CPIH'!N$16/'3f CPIH'!$G$16))</f>
        <v>14.189905772994129</v>
      </c>
      <c r="S164" s="133">
        <f>IF('3f CPIH'!O$16="-","-",'3i PAAC PAP'!$G$16*('3f CPIH'!O$16/'3f CPIH'!$G$16))</f>
        <v>14.268811643835617</v>
      </c>
      <c r="T164" s="133" t="str">
        <f>IF('3f CPIH'!P$16="-","-",'3i PAAC PAP'!$G$16*('3f CPIH'!P$16/'3f CPIH'!$G$16))</f>
        <v>-</v>
      </c>
      <c r="U164" s="133" t="str">
        <f>IF('3f CPIH'!Q$16="-","-",'3i PAAC PAP'!$G$16*('3f CPIH'!Q$16/'3f CPIH'!$G$16))</f>
        <v>-</v>
      </c>
      <c r="V164" s="133" t="str">
        <f>IF('3f CPIH'!R$16="-","-",'3i PAAC PAP'!$G$16*('3f CPIH'!R$16/'3f CPIH'!$G$16))</f>
        <v>-</v>
      </c>
      <c r="W164" s="133" t="str">
        <f>IF('3f CPIH'!S$16="-","-",'3i PAAC PAP'!$G$16*('3f CPIH'!S$16/'3f CPIH'!$G$16))</f>
        <v>-</v>
      </c>
      <c r="X164" s="133" t="str">
        <f>IF('3f CPIH'!T$16="-","-",'3i PAAC PAP'!$G$16*('3f CPIH'!T$16/'3f CPIH'!$G$16))</f>
        <v>-</v>
      </c>
      <c r="Y164" s="133" t="str">
        <f>IF('3f CPIH'!U$16="-","-",'3i PAAC PAP'!$G$16*('3f CPIH'!U$16/'3f CPIH'!$G$16))</f>
        <v>-</v>
      </c>
      <c r="Z164" s="133" t="str">
        <f>IF('3f CPIH'!V$16="-","-",'3i PAAC PAP'!$G$16*('3f CPIH'!V$16/'3f CPIH'!$G$16))</f>
        <v>-</v>
      </c>
      <c r="AA164" s="29"/>
    </row>
    <row r="165" spans="1:27" s="30" customFormat="1" ht="11.25" x14ac:dyDescent="0.15">
      <c r="A165" s="267">
        <v>8</v>
      </c>
      <c r="B165" s="136" t="s">
        <v>349</v>
      </c>
      <c r="C165" s="136" t="s">
        <v>412</v>
      </c>
      <c r="D165" s="139" t="s">
        <v>329</v>
      </c>
      <c r="E165" s="135"/>
      <c r="F165" s="31"/>
      <c r="G165" s="133">
        <f>IF(G158="-","-",SUM(G158:G163)*'3i PAAC PAP'!$G$28)</f>
        <v>27.076825132880259</v>
      </c>
      <c r="H165" s="133">
        <f>IF(H158="-","-",SUM(H158:H163)*'3i PAAC PAP'!$G$28)</f>
        <v>24.803348906300673</v>
      </c>
      <c r="I165" s="133">
        <f>IF(I158="-","-",SUM(I158:I163)*'3i PAAC PAP'!$G$28)</f>
        <v>23.356012897703909</v>
      </c>
      <c r="J165" s="133">
        <f>IF(J158="-","-",SUM(J158:J163)*'3i PAAC PAP'!$G$28)</f>
        <v>22.524778007743059</v>
      </c>
      <c r="K165" s="133">
        <f>IF(K158="-","-",SUM(K158:K163)*'3i PAAC PAP'!$G$28)</f>
        <v>24.473733929812823</v>
      </c>
      <c r="L165" s="133">
        <f>IF(L158="-","-",SUM(L158:L163)*'3i PAAC PAP'!$G$28)</f>
        <v>24.434676249031867</v>
      </c>
      <c r="M165" s="133">
        <f>IF(M158="-","-",SUM(M158:M163)*'3i PAAC PAP'!$G$28)</f>
        <v>25.936002831520568</v>
      </c>
      <c r="N165" s="133">
        <f>IF(N158="-","-",SUM(N158:N163)*'3i PAAC PAP'!$G$28)</f>
        <v>28.191456953067682</v>
      </c>
      <c r="O165" s="31"/>
      <c r="P165" s="133">
        <f>IF(P158="-","-",SUM(P158:P163)*'3i PAAC PAP'!$G$28)</f>
        <v>28.191456953067682</v>
      </c>
      <c r="Q165" s="133">
        <f>IF(Q158="-","-",SUM(Q158:Q163)*'3i PAAC PAP'!$G$28)</f>
        <v>30.785886726696962</v>
      </c>
      <c r="R165" s="133">
        <f>IF(R158="-","-",SUM(R158:R163)*'3i PAAC PAP'!$G$28)</f>
        <v>27.936001085234246</v>
      </c>
      <c r="S165" s="133">
        <f>IF(S158="-","-",SUM(S158:S163)*'3i PAAC PAP'!$G$28)</f>
        <v>27.480904881544202</v>
      </c>
      <c r="T165" s="133" t="str">
        <f>IF(T158="-","-",SUM(T158:T163)*'3i PAAC PAP'!$G$28)</f>
        <v>-</v>
      </c>
      <c r="U165" s="133" t="str">
        <f>IF(U158="-","-",SUM(U158:U163)*'3i PAAC PAP'!$G$28)</f>
        <v>-</v>
      </c>
      <c r="V165" s="133" t="str">
        <f>IF(V158="-","-",SUM(V158:V163)*'3i PAAC PAP'!$G$28)</f>
        <v>-</v>
      </c>
      <c r="W165" s="133" t="str">
        <f>IF(W158="-","-",SUM(W158:W163)*'3i PAAC PAP'!$G$28)</f>
        <v>-</v>
      </c>
      <c r="X165" s="133" t="str">
        <f>IF(X158="-","-",SUM(X158:X163)*'3i PAAC PAP'!$G$28)</f>
        <v>-</v>
      </c>
      <c r="Y165" s="133" t="str">
        <f>IF(Y158="-","-",SUM(Y158:Y163)*'3i PAAC PAP'!$G$28)</f>
        <v>-</v>
      </c>
      <c r="Z165" s="133" t="str">
        <f>IF(Z158="-","-",SUM(Z158:Z163)*'3i PAAC PAP'!$G$28)</f>
        <v>-</v>
      </c>
      <c r="AA165" s="29"/>
    </row>
    <row r="166" spans="1:27" s="30" customFormat="1" ht="11.25" x14ac:dyDescent="0.15">
      <c r="A166" s="267">
        <v>9</v>
      </c>
      <c r="B166" s="136" t="s">
        <v>393</v>
      </c>
      <c r="C166" s="187" t="s">
        <v>536</v>
      </c>
      <c r="D166" s="139" t="s">
        <v>329</v>
      </c>
      <c r="E166" s="135"/>
      <c r="F166" s="31"/>
      <c r="G166" s="133">
        <f>IF(G160="-","-",SUM(G158:G165)*'3j EBIT'!$E$11)</f>
        <v>9.8951717489744535</v>
      </c>
      <c r="H166" s="133">
        <f>IF(H160="-","-",SUM(H158:H165)*'3j EBIT'!$E$11)</f>
        <v>9.0862087190651106</v>
      </c>
      <c r="I166" s="133">
        <f>IF(I160="-","-",SUM(I158:I165)*'3j EBIT'!$E$11)</f>
        <v>8.5716480709644483</v>
      </c>
      <c r="J166" s="133">
        <f>IF(J160="-","-",SUM(J158:J165)*'3j EBIT'!$E$11)</f>
        <v>8.2772146854863387</v>
      </c>
      <c r="K166" s="133">
        <f>IF(K160="-","-",SUM(K158:K165)*'3j EBIT'!$E$11)</f>
        <v>8.9741979986984681</v>
      </c>
      <c r="L166" s="133">
        <f>IF(L160="-","-",SUM(L158:L165)*'3j EBIT'!$E$11)</f>
        <v>8.9636026961907742</v>
      </c>
      <c r="M166" s="133">
        <f>IF(M160="-","-",SUM(M158:M165)*'3j EBIT'!$E$11)</f>
        <v>9.5019714641913673</v>
      </c>
      <c r="N166" s="133">
        <f>IF(N160="-","-",SUM(N158:N165)*'3j EBIT'!$E$11)</f>
        <v>10.307319503469905</v>
      </c>
      <c r="O166" s="31"/>
      <c r="P166" s="133">
        <f>IF(P160="-","-",SUM(P158:P165)*'3j EBIT'!$E$11)</f>
        <v>10.307319503469905</v>
      </c>
      <c r="Q166" s="133">
        <f>IF(Q160="-","-",SUM(Q158:Q165)*'3j EBIT'!$E$11)</f>
        <v>11.234124132374225</v>
      </c>
      <c r="R166" s="133">
        <f>IF(R160="-","-",SUM(R158:R165)*'3j EBIT'!$E$11)</f>
        <v>10.221458465897442</v>
      </c>
      <c r="S166" s="133">
        <f>IF(S160="-","-",SUM(S158:S165)*'3j EBIT'!$E$11)</f>
        <v>10.060949464114554</v>
      </c>
      <c r="T166" s="133" t="str">
        <f>IF(T160="-","-",SUM(T158:T165)*'3j EBIT'!$E$11)</f>
        <v>-</v>
      </c>
      <c r="U166" s="133" t="str">
        <f>IF(U160="-","-",SUM(U158:U165)*'3j EBIT'!$E$11)</f>
        <v>-</v>
      </c>
      <c r="V166" s="133" t="str">
        <f>IF(V160="-","-",SUM(V158:V165)*'3j EBIT'!$E$11)</f>
        <v>-</v>
      </c>
      <c r="W166" s="133" t="str">
        <f>IF(W160="-","-",SUM(W158:W165)*'3j EBIT'!$E$11)</f>
        <v>-</v>
      </c>
      <c r="X166" s="133" t="str">
        <f>IF(X160="-","-",SUM(X158:X165)*'3j EBIT'!$E$11)</f>
        <v>-</v>
      </c>
      <c r="Y166" s="133" t="str">
        <f>IF(Y160="-","-",SUM(Y158:Y165)*'3j EBIT'!$E$11)</f>
        <v>-</v>
      </c>
      <c r="Z166" s="133" t="str">
        <f>IF(Z160="-","-",SUM(Z158:Z165)*'3j EBIT'!$E$11)</f>
        <v>-</v>
      </c>
      <c r="AA166" s="29"/>
    </row>
    <row r="167" spans="1:27" s="30" customFormat="1" ht="11.25" x14ac:dyDescent="0.15">
      <c r="A167" s="267">
        <v>10</v>
      </c>
      <c r="B167" s="136" t="s">
        <v>292</v>
      </c>
      <c r="C167" s="185" t="s">
        <v>537</v>
      </c>
      <c r="D167" s="139" t="s">
        <v>329</v>
      </c>
      <c r="E167" s="135"/>
      <c r="F167" s="31"/>
      <c r="G167" s="133">
        <f>IF(G162="-","-",SUM(G158:G160,G162:G166)*'3k HAP'!$E$13)</f>
        <v>6.0376638004559409</v>
      </c>
      <c r="H167" s="133">
        <f>IF(H162="-","-",SUM(H158:H160,H162:H166)*'3k HAP'!$E$13)</f>
        <v>5.4160510978928924</v>
      </c>
      <c r="I167" s="133">
        <f>IF(I162="-","-",SUM(I158:I160,I162:I166)*'3k HAP'!$E$13)</f>
        <v>4.8338698176318493</v>
      </c>
      <c r="J167" s="133">
        <f>IF(J162="-","-",SUM(J158:J160,J162:J166)*'3k HAP'!$E$13)</f>
        <v>4.6120808110950708</v>
      </c>
      <c r="K167" s="133">
        <f>IF(K162="-","-",SUM(K158:K160,K162:K166)*'3k HAP'!$E$13)</f>
        <v>5.2113682181677063</v>
      </c>
      <c r="L167" s="133">
        <f>IF(L162="-","-",SUM(L158:L160,L162:L166)*'3k HAP'!$E$13)</f>
        <v>5.2028523204866532</v>
      </c>
      <c r="M167" s="133">
        <f>IF(M162="-","-",SUM(M158:M160,M162:M166)*'3k HAP'!$E$13)</f>
        <v>5.5550241729543188</v>
      </c>
      <c r="N167" s="133">
        <f>IF(N162="-","-",SUM(N158:N160,N162:N166)*'3k HAP'!$E$13)</f>
        <v>6.1745540089929483</v>
      </c>
      <c r="O167" s="31"/>
      <c r="P167" s="133">
        <f>IF(P162="-","-",SUM(P158:P160,P162:P166)*'3k HAP'!$E$13)</f>
        <v>6.1745540089929483</v>
      </c>
      <c r="Q167" s="133">
        <f>IF(Q162="-","-",SUM(Q158:Q160,Q162:Q166)*'3k HAP'!$E$13)</f>
        <v>6.8359539829798681</v>
      </c>
      <c r="R167" s="133">
        <f>IF(R162="-","-",SUM(R158:R160,R162:R166)*'3k HAP'!$E$13)</f>
        <v>6.0621160659909252</v>
      </c>
      <c r="S167" s="133">
        <f>IF(S162="-","-",SUM(S158:S160,S162:S166)*'3k HAP'!$E$13)</f>
        <v>5.7869555269364747</v>
      </c>
      <c r="T167" s="133" t="str">
        <f>IF(T162="-","-",SUM(T158:T160,T162:T166)*'3k HAP'!$E$13)</f>
        <v>-</v>
      </c>
      <c r="U167" s="133" t="str">
        <f>IF(U162="-","-",SUM(U158:U160,U162:U166)*'3k HAP'!$E$13)</f>
        <v>-</v>
      </c>
      <c r="V167" s="133" t="str">
        <f>IF(V162="-","-",SUM(V158:V160,V162:V166)*'3k HAP'!$E$13)</f>
        <v>-</v>
      </c>
      <c r="W167" s="133" t="str">
        <f>IF(W162="-","-",SUM(W158:W160,W162:W166)*'3k HAP'!$E$13)</f>
        <v>-</v>
      </c>
      <c r="X167" s="133" t="str">
        <f>IF(X162="-","-",SUM(X158:X160,X162:X166)*'3k HAP'!$E$13)</f>
        <v>-</v>
      </c>
      <c r="Y167" s="133" t="str">
        <f>IF(Y162="-","-",SUM(Y158:Y160,Y162:Y166)*'3k HAP'!$E$13)</f>
        <v>-</v>
      </c>
      <c r="Z167" s="133" t="str">
        <f>IF(Z162="-","-",SUM(Z158:Z160,Z162:Z166)*'3k HAP'!$E$13)</f>
        <v>-</v>
      </c>
      <c r="AA167" s="29"/>
    </row>
    <row r="168" spans="1:27" s="30" customFormat="1" ht="11.25" x14ac:dyDescent="0.15">
      <c r="A168" s="267">
        <v>11</v>
      </c>
      <c r="B168" s="136" t="s">
        <v>44</v>
      </c>
      <c r="C168" s="187" t="str">
        <f>B168&amp;"_"&amp;D168</f>
        <v>Total_Northern Scotland</v>
      </c>
      <c r="D168" s="134" t="s">
        <v>329</v>
      </c>
      <c r="E168" s="135"/>
      <c r="F168" s="31"/>
      <c r="G168" s="133">
        <f>IF(G158="-","-",SUM(G158:G167))</f>
        <v>526.83596178726873</v>
      </c>
      <c r="H168" s="133">
        <f t="shared" ref="H168:P168" si="143">IF(H158="-","-",SUM(H158:H167))</f>
        <v>483.6373650970649</v>
      </c>
      <c r="I168" s="133">
        <f t="shared" si="143"/>
        <v>455.97305562942904</v>
      </c>
      <c r="J168" s="133">
        <f t="shared" si="143"/>
        <v>440.25477905122511</v>
      </c>
      <c r="K168" s="133">
        <f t="shared" si="143"/>
        <v>477.53738358047974</v>
      </c>
      <c r="L168" s="133">
        <f t="shared" si="143"/>
        <v>476.97122041273144</v>
      </c>
      <c r="M168" s="133">
        <f t="shared" si="143"/>
        <v>505.65857887709649</v>
      </c>
      <c r="N168" s="133">
        <f t="shared" si="143"/>
        <v>548.66483011458513</v>
      </c>
      <c r="O168" s="31"/>
      <c r="P168" s="133">
        <f t="shared" si="143"/>
        <v>548.66483011458513</v>
      </c>
      <c r="Q168" s="133">
        <f t="shared" ref="Q168" si="144">IF(Q158="-","-",SUM(Q158:Q167))</f>
        <v>598.10540093517147</v>
      </c>
      <c r="R168" s="133">
        <f t="shared" ref="R168" si="145">IF(R158="-","-",SUM(R158:R167))</f>
        <v>544.03339206066994</v>
      </c>
      <c r="S168" s="133">
        <f t="shared" ref="S168" si="146">IF(S158="-","-",SUM(S158:S167))</f>
        <v>535.31039281191806</v>
      </c>
      <c r="T168" s="133" t="str">
        <f t="shared" ref="T168" si="147">IF(T158="-","-",SUM(T158:T167))</f>
        <v>-</v>
      </c>
      <c r="U168" s="133" t="str">
        <f t="shared" ref="U168" si="148">IF(U158="-","-",SUM(U158:U167))</f>
        <v>-</v>
      </c>
      <c r="V168" s="133" t="str">
        <f t="shared" ref="V168" si="149">IF(V158="-","-",SUM(V158:V167))</f>
        <v>-</v>
      </c>
      <c r="W168" s="133" t="str">
        <f t="shared" ref="W168" si="150">IF(W158="-","-",SUM(W158:W167))</f>
        <v>-</v>
      </c>
      <c r="X168" s="133" t="str">
        <f t="shared" ref="X168" si="151">IF(X158="-","-",SUM(X158:X167))</f>
        <v>-</v>
      </c>
      <c r="Y168" s="133" t="str">
        <f t="shared" ref="Y168" si="152">IF(Y158="-","-",SUM(Y158:Y167))</f>
        <v>-</v>
      </c>
      <c r="Z168" s="133" t="str">
        <f t="shared" ref="Z168" si="153">IF(Z158="-","-",SUM(Z158:Z167))</f>
        <v>-</v>
      </c>
      <c r="AA168" s="29"/>
    </row>
    <row r="169" spans="1:27" s="30" customFormat="1" ht="11.25" x14ac:dyDescent="0.15">
      <c r="A169" s="267"/>
      <c r="B169" s="140" t="s">
        <v>350</v>
      </c>
      <c r="C169" s="140" t="s">
        <v>341</v>
      </c>
      <c r="D169" s="138" t="s">
        <v>291</v>
      </c>
      <c r="E169" s="132"/>
      <c r="F169" s="31"/>
      <c r="G169" s="41">
        <f t="shared" ref="G169:N179" si="154">IF(G15="-","-",AVERAGE(G15,G26,G37,G48,G59,G70,G81,G92,G103,G114,G125,G136,G147,G158))</f>
        <v>253.14985164432846</v>
      </c>
      <c r="H169" s="41">
        <f t="shared" si="154"/>
        <v>213.57444115975201</v>
      </c>
      <c r="I169" s="41">
        <f t="shared" si="154"/>
        <v>174.74989531236287</v>
      </c>
      <c r="J169" s="41">
        <f t="shared" si="154"/>
        <v>160.26701947738724</v>
      </c>
      <c r="K169" s="41">
        <f t="shared" si="154"/>
        <v>200.74683223176862</v>
      </c>
      <c r="L169" s="41">
        <f t="shared" si="154"/>
        <v>199.05760849983216</v>
      </c>
      <c r="M169" s="41">
        <f t="shared" si="154"/>
        <v>215.77106184657609</v>
      </c>
      <c r="N169" s="41">
        <f t="shared" si="154"/>
        <v>243.35846990910571</v>
      </c>
      <c r="O169" s="31"/>
      <c r="P169" s="41">
        <f t="shared" ref="P169:Z169" si="155">IF(P15="-","-",AVERAGE(P15,P26,P37,P48,P59,P70,P81,P92,P103,P114,P125,P136,P147,P158))</f>
        <v>243.35846990910571</v>
      </c>
      <c r="Q169" s="41">
        <f t="shared" si="155"/>
        <v>281.17733015023748</v>
      </c>
      <c r="R169" s="41">
        <f t="shared" si="155"/>
        <v>230.77888190073506</v>
      </c>
      <c r="S169" s="41">
        <f t="shared" si="155"/>
        <v>206.31785050021912</v>
      </c>
      <c r="T169" s="41" t="str">
        <f t="shared" si="155"/>
        <v>-</v>
      </c>
      <c r="U169" s="41" t="str">
        <f t="shared" si="155"/>
        <v>-</v>
      </c>
      <c r="V169" s="41" t="str">
        <f t="shared" si="155"/>
        <v>-</v>
      </c>
      <c r="W169" s="41" t="str">
        <f t="shared" si="155"/>
        <v>-</v>
      </c>
      <c r="X169" s="41" t="str">
        <f t="shared" si="155"/>
        <v>-</v>
      </c>
      <c r="Y169" s="41" t="str">
        <f t="shared" si="155"/>
        <v>-</v>
      </c>
      <c r="Z169" s="41" t="str">
        <f t="shared" si="155"/>
        <v>-</v>
      </c>
      <c r="AA169" s="29"/>
    </row>
    <row r="170" spans="1:27" s="30" customFormat="1" ht="11.25" x14ac:dyDescent="0.15">
      <c r="A170" s="267"/>
      <c r="B170" s="140" t="s">
        <v>350</v>
      </c>
      <c r="C170" s="140" t="s">
        <v>300</v>
      </c>
      <c r="D170" s="138" t="s">
        <v>291</v>
      </c>
      <c r="E170" s="132"/>
      <c r="F170" s="31"/>
      <c r="G170" s="41" t="str">
        <f t="shared" si="154"/>
        <v>-</v>
      </c>
      <c r="H170" s="41" t="str">
        <f t="shared" si="154"/>
        <v>-</v>
      </c>
      <c r="I170" s="41" t="str">
        <f t="shared" si="154"/>
        <v>-</v>
      </c>
      <c r="J170" s="41" t="str">
        <f t="shared" si="154"/>
        <v>-</v>
      </c>
      <c r="K170" s="41" t="str">
        <f t="shared" si="154"/>
        <v>-</v>
      </c>
      <c r="L170" s="41" t="str">
        <f t="shared" si="154"/>
        <v>-</v>
      </c>
      <c r="M170" s="41" t="str">
        <f t="shared" si="154"/>
        <v>-</v>
      </c>
      <c r="N170" s="41" t="str">
        <f t="shared" si="154"/>
        <v>-</v>
      </c>
      <c r="O170" s="31"/>
      <c r="P170" s="41" t="str">
        <f t="shared" ref="P170:Z170" si="156">IF(P16="-","-",AVERAGE(P16,P27,P38,P49,P60,P71,P82,P93,P104,P115,P126,P137,P148,P159))</f>
        <v>-</v>
      </c>
      <c r="Q170" s="41" t="str">
        <f t="shared" si="156"/>
        <v>-</v>
      </c>
      <c r="R170" s="41" t="str">
        <f t="shared" si="156"/>
        <v>-</v>
      </c>
      <c r="S170" s="41" t="str">
        <f t="shared" si="156"/>
        <v>-</v>
      </c>
      <c r="T170" s="41" t="str">
        <f t="shared" si="156"/>
        <v>-</v>
      </c>
      <c r="U170" s="41" t="str">
        <f t="shared" si="156"/>
        <v>-</v>
      </c>
      <c r="V170" s="41" t="str">
        <f t="shared" si="156"/>
        <v>-</v>
      </c>
      <c r="W170" s="41" t="str">
        <f t="shared" si="156"/>
        <v>-</v>
      </c>
      <c r="X170" s="41" t="str">
        <f t="shared" si="156"/>
        <v>-</v>
      </c>
      <c r="Y170" s="41" t="str">
        <f t="shared" si="156"/>
        <v>-</v>
      </c>
      <c r="Z170" s="41" t="str">
        <f t="shared" si="156"/>
        <v>-</v>
      </c>
      <c r="AA170" s="29"/>
    </row>
    <row r="171" spans="1:27" s="30" customFormat="1" ht="11.25" x14ac:dyDescent="0.15">
      <c r="A171" s="267"/>
      <c r="B171" s="140" t="s">
        <v>2</v>
      </c>
      <c r="C171" s="140" t="s">
        <v>342</v>
      </c>
      <c r="D171" s="138" t="s">
        <v>291</v>
      </c>
      <c r="E171" s="132"/>
      <c r="F171" s="31"/>
      <c r="G171" s="41">
        <f t="shared" si="154"/>
        <v>21.92626910640212</v>
      </c>
      <c r="H171" s="41">
        <f t="shared" si="154"/>
        <v>21.92626910640212</v>
      </c>
      <c r="I171" s="41">
        <f t="shared" si="154"/>
        <v>22.64764819235609</v>
      </c>
      <c r="J171" s="41">
        <f t="shared" si="154"/>
        <v>22.505107470829557</v>
      </c>
      <c r="K171" s="41">
        <f t="shared" si="154"/>
        <v>19.106297226763822</v>
      </c>
      <c r="L171" s="41">
        <f t="shared" si="154"/>
        <v>19.106297226763822</v>
      </c>
      <c r="M171" s="41">
        <f t="shared" si="154"/>
        <v>20.852393125569616</v>
      </c>
      <c r="N171" s="41">
        <f t="shared" si="154"/>
        <v>20.849370287873601</v>
      </c>
      <c r="O171" s="31"/>
      <c r="P171" s="41">
        <f t="shared" ref="P171:Z171" si="157">IF(P17="-","-",AVERAGE(P17,P28,P39,P50,P61,P72,P83,P94,P105,P116,P127,P138,P149,P160))</f>
        <v>20.849370287873601</v>
      </c>
      <c r="Q171" s="41">
        <f t="shared" si="157"/>
        <v>21.50319340120604</v>
      </c>
      <c r="R171" s="41">
        <f t="shared" si="157"/>
        <v>21.819481548965165</v>
      </c>
      <c r="S171" s="41">
        <f t="shared" si="157"/>
        <v>25.256715910577434</v>
      </c>
      <c r="T171" s="41" t="str">
        <f t="shared" si="157"/>
        <v>-</v>
      </c>
      <c r="U171" s="41" t="str">
        <f t="shared" si="157"/>
        <v>-</v>
      </c>
      <c r="V171" s="41" t="str">
        <f t="shared" si="157"/>
        <v>-</v>
      </c>
      <c r="W171" s="41" t="str">
        <f t="shared" si="157"/>
        <v>-</v>
      </c>
      <c r="X171" s="41" t="str">
        <f t="shared" si="157"/>
        <v>-</v>
      </c>
      <c r="Y171" s="41" t="str">
        <f t="shared" si="157"/>
        <v>-</v>
      </c>
      <c r="Z171" s="41" t="str">
        <f t="shared" si="157"/>
        <v>-</v>
      </c>
      <c r="AA171" s="29"/>
    </row>
    <row r="172" spans="1:27" s="30" customFormat="1" ht="11.25" x14ac:dyDescent="0.15">
      <c r="A172" s="267"/>
      <c r="B172" s="140" t="s">
        <v>352</v>
      </c>
      <c r="C172" s="140" t="s">
        <v>343</v>
      </c>
      <c r="D172" s="138" t="s">
        <v>291</v>
      </c>
      <c r="E172" s="132"/>
      <c r="F172" s="31"/>
      <c r="G172" s="41">
        <f t="shared" si="154"/>
        <v>121.99571420662426</v>
      </c>
      <c r="H172" s="41">
        <f t="shared" si="154"/>
        <v>121.87571420785873</v>
      </c>
      <c r="I172" s="41">
        <f t="shared" si="154"/>
        <v>124.5194448789774</v>
      </c>
      <c r="J172" s="41">
        <f t="shared" si="154"/>
        <v>124.17144488255728</v>
      </c>
      <c r="K172" s="41">
        <f t="shared" si="154"/>
        <v>122.43954491549439</v>
      </c>
      <c r="L172" s="41">
        <f t="shared" si="154"/>
        <v>122.46354491524748</v>
      </c>
      <c r="M172" s="41">
        <f t="shared" si="154"/>
        <v>126.26991866834115</v>
      </c>
      <c r="N172" s="41">
        <f t="shared" si="154"/>
        <v>126.34191866760045</v>
      </c>
      <c r="O172" s="31"/>
      <c r="P172" s="41">
        <f t="shared" ref="P172:Z172" si="158">IF(P18="-","-",AVERAGE(P18,P29,P40,P51,P62,P73,P84,P95,P106,P117,P128,P139,P150,P161))</f>
        <v>126.34191866760045</v>
      </c>
      <c r="Q172" s="41">
        <f t="shared" si="158"/>
        <v>131.74472031618731</v>
      </c>
      <c r="R172" s="41">
        <f t="shared" si="158"/>
        <v>131.30072032075481</v>
      </c>
      <c r="S172" s="41">
        <f t="shared" si="158"/>
        <v>132.24553140529321</v>
      </c>
      <c r="T172" s="41" t="str">
        <f t="shared" si="158"/>
        <v>-</v>
      </c>
      <c r="U172" s="41" t="str">
        <f t="shared" si="158"/>
        <v>-</v>
      </c>
      <c r="V172" s="41" t="str">
        <f t="shared" si="158"/>
        <v>-</v>
      </c>
      <c r="W172" s="41" t="str">
        <f t="shared" si="158"/>
        <v>-</v>
      </c>
      <c r="X172" s="41" t="str">
        <f t="shared" si="158"/>
        <v>-</v>
      </c>
      <c r="Y172" s="41" t="str">
        <f t="shared" si="158"/>
        <v>-</v>
      </c>
      <c r="Z172" s="41" t="str">
        <f t="shared" si="158"/>
        <v>-</v>
      </c>
      <c r="AA172" s="29"/>
    </row>
    <row r="173" spans="1:27" s="30" customFormat="1" ht="11.25" x14ac:dyDescent="0.15">
      <c r="A173" s="267"/>
      <c r="B173" s="140" t="s">
        <v>349</v>
      </c>
      <c r="C173" s="140" t="s">
        <v>344</v>
      </c>
      <c r="D173" s="138" t="s">
        <v>291</v>
      </c>
      <c r="E173" s="132"/>
      <c r="F173" s="31"/>
      <c r="G173" s="41">
        <f t="shared" si="154"/>
        <v>87.194616340508816</v>
      </c>
      <c r="H173" s="41">
        <f t="shared" si="154"/>
        <v>87.369180136986316</v>
      </c>
      <c r="I173" s="41">
        <f t="shared" si="154"/>
        <v>87.631025831702559</v>
      </c>
      <c r="J173" s="41">
        <f t="shared" si="154"/>
        <v>88.15471722113503</v>
      </c>
      <c r="K173" s="41">
        <f t="shared" si="154"/>
        <v>89.202099999999987</v>
      </c>
      <c r="L173" s="41">
        <f t="shared" si="154"/>
        <v>90.336764677103716</v>
      </c>
      <c r="M173" s="41">
        <f t="shared" si="154"/>
        <v>91.64599315068493</v>
      </c>
      <c r="N173" s="41">
        <f t="shared" si="154"/>
        <v>92.431530234833659</v>
      </c>
      <c r="O173" s="31"/>
      <c r="P173" s="41">
        <f t="shared" ref="P173:Z173" si="159">IF(P19="-","-",AVERAGE(P19,P30,P41,P52,P63,P74,P85,P96,P107,P118,P129,P140,P151,P162))</f>
        <v>92.431530234833659</v>
      </c>
      <c r="Q173" s="41">
        <f t="shared" si="159"/>
        <v>93.478913013698644</v>
      </c>
      <c r="R173" s="41">
        <f t="shared" si="159"/>
        <v>94.177168199608587</v>
      </c>
      <c r="S173" s="41">
        <f t="shared" si="159"/>
        <v>94.700859589041102</v>
      </c>
      <c r="T173" s="41" t="str">
        <f t="shared" si="159"/>
        <v>-</v>
      </c>
      <c r="U173" s="41" t="str">
        <f t="shared" si="159"/>
        <v>-</v>
      </c>
      <c r="V173" s="41" t="str">
        <f t="shared" si="159"/>
        <v>-</v>
      </c>
      <c r="W173" s="41" t="str">
        <f t="shared" si="159"/>
        <v>-</v>
      </c>
      <c r="X173" s="41" t="str">
        <f t="shared" si="159"/>
        <v>-</v>
      </c>
      <c r="Y173" s="41" t="str">
        <f t="shared" si="159"/>
        <v>-</v>
      </c>
      <c r="Z173" s="41" t="str">
        <f t="shared" si="159"/>
        <v>-</v>
      </c>
      <c r="AA173" s="29"/>
    </row>
    <row r="174" spans="1:27" s="30" customFormat="1" ht="11.25" x14ac:dyDescent="0.15">
      <c r="A174" s="267"/>
      <c r="B174" s="140" t="s">
        <v>349</v>
      </c>
      <c r="C174" s="140" t="s">
        <v>43</v>
      </c>
      <c r="D174" s="138" t="s">
        <v>291</v>
      </c>
      <c r="E174" s="132"/>
      <c r="F174" s="31"/>
      <c r="G174" s="41" t="str">
        <f t="shared" si="154"/>
        <v>-</v>
      </c>
      <c r="H174" s="41" t="str">
        <f t="shared" si="154"/>
        <v>-</v>
      </c>
      <c r="I174" s="41" t="str">
        <f t="shared" si="154"/>
        <v>-</v>
      </c>
      <c r="J174" s="41" t="str">
        <f t="shared" si="154"/>
        <v>-</v>
      </c>
      <c r="K174" s="41">
        <f t="shared" si="154"/>
        <v>0</v>
      </c>
      <c r="L174" s="41">
        <f t="shared" si="154"/>
        <v>-0.14839795210242812</v>
      </c>
      <c r="M174" s="41">
        <f t="shared" si="154"/>
        <v>1.8996756847995966</v>
      </c>
      <c r="N174" s="41">
        <f t="shared" si="154"/>
        <v>12.665313810179315</v>
      </c>
      <c r="O174" s="31"/>
      <c r="P174" s="41">
        <f t="shared" ref="P174:Z174" si="160">IF(P20="-","-",AVERAGE(P20,P31,P42,P53,P64,P75,P86,P97,P108,P119,P130,P141,P152,P163))</f>
        <v>12.665313810179315</v>
      </c>
      <c r="Q174" s="41">
        <f t="shared" si="160"/>
        <v>14.640709693750987</v>
      </c>
      <c r="R174" s="41">
        <f t="shared" si="160"/>
        <v>14.927787132222536</v>
      </c>
      <c r="S174" s="41">
        <f t="shared" si="160"/>
        <v>17.170757060355502</v>
      </c>
      <c r="T174" s="41" t="str">
        <f t="shared" si="160"/>
        <v>-</v>
      </c>
      <c r="U174" s="41" t="str">
        <f t="shared" si="160"/>
        <v>-</v>
      </c>
      <c r="V174" s="41" t="str">
        <f t="shared" si="160"/>
        <v>-</v>
      </c>
      <c r="W174" s="41" t="str">
        <f t="shared" si="160"/>
        <v>-</v>
      </c>
      <c r="X174" s="41" t="str">
        <f t="shared" si="160"/>
        <v>-</v>
      </c>
      <c r="Y174" s="41" t="str">
        <f t="shared" si="160"/>
        <v>-</v>
      </c>
      <c r="Z174" s="41" t="str">
        <f t="shared" si="160"/>
        <v>-</v>
      </c>
      <c r="AA174" s="29"/>
    </row>
    <row r="175" spans="1:27" s="30" customFormat="1" ht="11.25" x14ac:dyDescent="0.15">
      <c r="A175" s="267"/>
      <c r="B175" s="140" t="s">
        <v>349</v>
      </c>
      <c r="C175" s="140" t="s">
        <v>394</v>
      </c>
      <c r="D175" s="138" t="s">
        <v>291</v>
      </c>
      <c r="E175" s="132"/>
      <c r="F175" s="31"/>
      <c r="G175" s="41">
        <f t="shared" si="154"/>
        <v>13.137827495107635</v>
      </c>
      <c r="H175" s="41">
        <f t="shared" si="154"/>
        <v>13.164129452054794</v>
      </c>
      <c r="I175" s="41">
        <f t="shared" si="154"/>
        <v>13.203582387475537</v>
      </c>
      <c r="J175" s="41">
        <f t="shared" si="154"/>
        <v>13.282488258317025</v>
      </c>
      <c r="K175" s="41">
        <f t="shared" si="154"/>
        <v>13.440300000000006</v>
      </c>
      <c r="L175" s="41">
        <f t="shared" si="154"/>
        <v>13.611262720156558</v>
      </c>
      <c r="M175" s="41">
        <f t="shared" si="154"/>
        <v>13.808527397260272</v>
      </c>
      <c r="N175" s="41">
        <f t="shared" si="154"/>
        <v>13.926886203522512</v>
      </c>
      <c r="O175" s="31"/>
      <c r="P175" s="41">
        <f t="shared" ref="P175:Z175" si="161">IF(P21="-","-",AVERAGE(P21,P32,P43,P54,P65,P76,P87,P98,P109,P120,P131,P142,P153,P164))</f>
        <v>13.926886203522512</v>
      </c>
      <c r="Q175" s="41">
        <f t="shared" si="161"/>
        <v>14.084697945205479</v>
      </c>
      <c r="R175" s="41">
        <f t="shared" si="161"/>
        <v>14.189905772994129</v>
      </c>
      <c r="S175" s="41">
        <f t="shared" si="161"/>
        <v>14.268811643835617</v>
      </c>
      <c r="T175" s="41" t="str">
        <f t="shared" si="161"/>
        <v>-</v>
      </c>
      <c r="U175" s="41" t="str">
        <f t="shared" si="161"/>
        <v>-</v>
      </c>
      <c r="V175" s="41" t="str">
        <f t="shared" si="161"/>
        <v>-</v>
      </c>
      <c r="W175" s="41" t="str">
        <f t="shared" si="161"/>
        <v>-</v>
      </c>
      <c r="X175" s="41" t="str">
        <f t="shared" si="161"/>
        <v>-</v>
      </c>
      <c r="Y175" s="41" t="str">
        <f t="shared" si="161"/>
        <v>-</v>
      </c>
      <c r="Z175" s="41" t="str">
        <f t="shared" si="161"/>
        <v>-</v>
      </c>
      <c r="AA175" s="29"/>
    </row>
    <row r="176" spans="1:27" s="30" customFormat="1" ht="11.25" x14ac:dyDescent="0.15">
      <c r="A176" s="267"/>
      <c r="B176" s="140" t="s">
        <v>349</v>
      </c>
      <c r="C176" s="140" t="s">
        <v>412</v>
      </c>
      <c r="D176" s="138" t="s">
        <v>291</v>
      </c>
      <c r="E176" s="132"/>
      <c r="F176" s="31"/>
      <c r="G176" s="41">
        <f>IF(G22="-","-",AVERAGE(G22,G33,G44,G55,G66,G77,G88,G99,G110,G121,G132,G143,G154,G165))</f>
        <v>27.857911877360909</v>
      </c>
      <c r="H176" s="41">
        <f t="shared" si="154"/>
        <v>25.584435650852328</v>
      </c>
      <c r="I176" s="41">
        <f t="shared" si="154"/>
        <v>23.559659065755035</v>
      </c>
      <c r="J176" s="41">
        <f t="shared" si="154"/>
        <v>22.728424176000122</v>
      </c>
      <c r="K176" s="41">
        <f t="shared" si="154"/>
        <v>24.822168390640268</v>
      </c>
      <c r="L176" s="41">
        <f t="shared" si="154"/>
        <v>24.783110709845111</v>
      </c>
      <c r="M176" s="41">
        <f t="shared" si="154"/>
        <v>26.257112357472725</v>
      </c>
      <c r="N176" s="41">
        <f t="shared" si="154"/>
        <v>28.512566478977231</v>
      </c>
      <c r="O176" s="31"/>
      <c r="P176" s="41">
        <f t="shared" ref="P176:Z176" si="162">IF(P22="-","-",AVERAGE(P22,P33,P44,P55,P66,P77,P88,P99,P110,P121,P132,P143,P154,P165))</f>
        <v>28.512566478977231</v>
      </c>
      <c r="Q176" s="41">
        <f t="shared" si="162"/>
        <v>31.210435994598072</v>
      </c>
      <c r="R176" s="41">
        <f t="shared" si="162"/>
        <v>28.360550353398107</v>
      </c>
      <c r="S176" s="41">
        <f t="shared" si="162"/>
        <v>27.364641566341572</v>
      </c>
      <c r="T176" s="41" t="str">
        <f t="shared" si="162"/>
        <v>-</v>
      </c>
      <c r="U176" s="41" t="str">
        <f t="shared" si="162"/>
        <v>-</v>
      </c>
      <c r="V176" s="41" t="str">
        <f t="shared" si="162"/>
        <v>-</v>
      </c>
      <c r="W176" s="41" t="str">
        <f t="shared" si="162"/>
        <v>-</v>
      </c>
      <c r="X176" s="41" t="str">
        <f t="shared" si="162"/>
        <v>-</v>
      </c>
      <c r="Y176" s="41" t="str">
        <f t="shared" si="162"/>
        <v>-</v>
      </c>
      <c r="Z176" s="41" t="str">
        <f t="shared" si="162"/>
        <v>-</v>
      </c>
      <c r="AA176" s="29"/>
    </row>
    <row r="177" spans="1:27" s="30" customFormat="1" ht="11.25" x14ac:dyDescent="0.15">
      <c r="A177" s="267"/>
      <c r="B177" s="140" t="s">
        <v>393</v>
      </c>
      <c r="C177" s="140" t="s">
        <v>536</v>
      </c>
      <c r="D177" s="138" t="s">
        <v>291</v>
      </c>
      <c r="E177" s="132"/>
      <c r="F177" s="31"/>
      <c r="G177" s="41">
        <f t="shared" si="154"/>
        <v>10.173278108902995</v>
      </c>
      <c r="H177" s="41">
        <f t="shared" si="154"/>
        <v>9.3643150790189331</v>
      </c>
      <c r="I177" s="41">
        <f t="shared" si="154"/>
        <v>8.644156399790015</v>
      </c>
      <c r="J177" s="41">
        <f t="shared" si="154"/>
        <v>8.3497230143852299</v>
      </c>
      <c r="K177" s="41">
        <f t="shared" si="154"/>
        <v>9.098258277866071</v>
      </c>
      <c r="L177" s="41">
        <f t="shared" si="154"/>
        <v>9.0876629753533233</v>
      </c>
      <c r="M177" s="41">
        <f t="shared" si="154"/>
        <v>9.6163026854442819</v>
      </c>
      <c r="N177" s="41">
        <f t="shared" si="154"/>
        <v>10.421650724707646</v>
      </c>
      <c r="O177" s="31"/>
      <c r="P177" s="41">
        <f t="shared" ref="P177:Z177" si="163">IF(P23="-","-",AVERAGE(P23,P34,P45,P56,P67,P78,P89,P100,P111,P122,P133,P144,P155,P166))</f>
        <v>10.421650724707646</v>
      </c>
      <c r="Q177" s="41">
        <f t="shared" si="163"/>
        <v>11.385285129972273</v>
      </c>
      <c r="R177" s="41">
        <f t="shared" si="163"/>
        <v>10.372619463589043</v>
      </c>
      <c r="S177" s="41">
        <f t="shared" si="163"/>
        <v>10.019553847542252</v>
      </c>
      <c r="T177" s="41" t="str">
        <f t="shared" si="163"/>
        <v>-</v>
      </c>
      <c r="U177" s="41" t="str">
        <f t="shared" si="163"/>
        <v>-</v>
      </c>
      <c r="V177" s="41" t="str">
        <f t="shared" si="163"/>
        <v>-</v>
      </c>
      <c r="W177" s="41" t="str">
        <f t="shared" si="163"/>
        <v>-</v>
      </c>
      <c r="X177" s="41" t="str">
        <f t="shared" si="163"/>
        <v>-</v>
      </c>
      <c r="Y177" s="41" t="str">
        <f t="shared" si="163"/>
        <v>-</v>
      </c>
      <c r="Z177" s="41" t="str">
        <f t="shared" si="163"/>
        <v>-</v>
      </c>
      <c r="AA177" s="29"/>
    </row>
    <row r="178" spans="1:27" s="30" customFormat="1" ht="11.25" x14ac:dyDescent="0.15">
      <c r="A178" s="267"/>
      <c r="B178" s="140" t="s">
        <v>292</v>
      </c>
      <c r="C178" s="140" t="s">
        <v>537</v>
      </c>
      <c r="D178" s="138" t="s">
        <v>291</v>
      </c>
      <c r="E178" s="132"/>
      <c r="F178" s="31"/>
      <c r="G178" s="41">
        <f t="shared" si="154"/>
        <v>6.0531714466975961</v>
      </c>
      <c r="H178" s="41">
        <f t="shared" si="154"/>
        <v>5.4315587441359563</v>
      </c>
      <c r="I178" s="41">
        <f t="shared" si="154"/>
        <v>4.8379129956206208</v>
      </c>
      <c r="J178" s="41">
        <f t="shared" si="154"/>
        <v>4.6161239890879306</v>
      </c>
      <c r="K178" s="41">
        <f t="shared" si="154"/>
        <v>5.2182860136559741</v>
      </c>
      <c r="L178" s="41">
        <f t="shared" si="154"/>
        <v>5.2097701159746377</v>
      </c>
      <c r="M178" s="41">
        <f t="shared" si="154"/>
        <v>5.5613994609341484</v>
      </c>
      <c r="N178" s="41">
        <f t="shared" si="154"/>
        <v>6.1809292969719314</v>
      </c>
      <c r="O178" s="31"/>
      <c r="P178" s="41">
        <f>IF(P24="-","-",AVERAGE(P24,P35,P46,P57,P68,P79,P90,P101,P112,P123,P134,P145,P156,P167))</f>
        <v>6.1809292969719314</v>
      </c>
      <c r="Q178" s="41">
        <f t="shared" ref="Q178:Z178" si="164">IF(Q24="-","-",AVERAGE(Q24,Q35,Q46,Q57,Q68,Q79,Q90,Q101,Q112,Q123,Q134,Q145,Q156,Q167))</f>
        <v>6.8443829569770429</v>
      </c>
      <c r="R178" s="41">
        <f t="shared" si="164"/>
        <v>6.0705450399933136</v>
      </c>
      <c r="S178" s="41">
        <f t="shared" si="164"/>
        <v>5.7846472425163586</v>
      </c>
      <c r="T178" s="41" t="str">
        <f t="shared" si="164"/>
        <v>-</v>
      </c>
      <c r="U178" s="41" t="str">
        <f t="shared" si="164"/>
        <v>-</v>
      </c>
      <c r="V178" s="41" t="str">
        <f t="shared" si="164"/>
        <v>-</v>
      </c>
      <c r="W178" s="41" t="str">
        <f t="shared" si="164"/>
        <v>-</v>
      </c>
      <c r="X178" s="41" t="str">
        <f t="shared" si="164"/>
        <v>-</v>
      </c>
      <c r="Y178" s="41" t="str">
        <f t="shared" si="164"/>
        <v>-</v>
      </c>
      <c r="Z178" s="41" t="str">
        <f t="shared" si="164"/>
        <v>-</v>
      </c>
      <c r="AA178" s="29"/>
    </row>
    <row r="179" spans="1:27" s="30" customFormat="1" ht="11.25" x14ac:dyDescent="0.15">
      <c r="A179" s="267"/>
      <c r="B179" s="140" t="s">
        <v>44</v>
      </c>
      <c r="C179" s="140" t="str">
        <f>B179&amp;"_"&amp;D179</f>
        <v>Total_GB average</v>
      </c>
      <c r="D179" s="131" t="s">
        <v>291</v>
      </c>
      <c r="E179" s="132"/>
      <c r="F179" s="31"/>
      <c r="G179" s="41">
        <f t="shared" si="154"/>
        <v>541.48864022593273</v>
      </c>
      <c r="H179" s="41">
        <f t="shared" si="154"/>
        <v>498.29004353706102</v>
      </c>
      <c r="I179" s="41">
        <f t="shared" si="154"/>
        <v>459.79332506404</v>
      </c>
      <c r="J179" s="41">
        <f t="shared" si="154"/>
        <v>444.07504848969944</v>
      </c>
      <c r="K179" s="41">
        <f t="shared" si="154"/>
        <v>484.07378705618913</v>
      </c>
      <c r="L179" s="41">
        <f t="shared" si="154"/>
        <v>483.50762388817441</v>
      </c>
      <c r="M179" s="41">
        <f t="shared" si="154"/>
        <v>511.68238437708271</v>
      </c>
      <c r="N179" s="41">
        <f t="shared" si="154"/>
        <v>554.68863561377214</v>
      </c>
      <c r="O179" s="31"/>
      <c r="P179" s="41">
        <f t="shared" ref="P179:Z179" si="165">IF(P25="-","-",AVERAGE(P25,P36,P47,P58,P69,P80,P91,P102,P113,P124,P135,P146,P157,P168))</f>
        <v>554.68863561377214</v>
      </c>
      <c r="Q179" s="41">
        <f t="shared" si="165"/>
        <v>606.06966860183309</v>
      </c>
      <c r="R179" s="41">
        <f t="shared" si="165"/>
        <v>551.99765973226056</v>
      </c>
      <c r="S179" s="41">
        <f t="shared" si="165"/>
        <v>533.12936876572223</v>
      </c>
      <c r="T179" s="41" t="str">
        <f t="shared" si="165"/>
        <v>-</v>
      </c>
      <c r="U179" s="41" t="str">
        <f t="shared" si="165"/>
        <v>-</v>
      </c>
      <c r="V179" s="41" t="str">
        <f t="shared" si="165"/>
        <v>-</v>
      </c>
      <c r="W179" s="41" t="str">
        <f t="shared" si="165"/>
        <v>-</v>
      </c>
      <c r="X179" s="41" t="str">
        <f t="shared" si="165"/>
        <v>-</v>
      </c>
      <c r="Y179" s="41" t="str">
        <f t="shared" si="165"/>
        <v>-</v>
      </c>
      <c r="Z179" s="41" t="str">
        <f t="shared" si="165"/>
        <v>-</v>
      </c>
      <c r="AA179" s="29"/>
    </row>
    <row r="180" spans="1:27" x14ac:dyDescent="0.2"/>
    <row r="181" spans="1:27" x14ac:dyDescent="0.2"/>
    <row r="182" spans="1:27" x14ac:dyDescent="0.2"/>
    <row r="183" spans="1:27" x14ac:dyDescent="0.2"/>
    <row r="184" spans="1:27" x14ac:dyDescent="0.2"/>
    <row r="185" spans="1:27" x14ac:dyDescent="0.2"/>
    <row r="186" spans="1:27" x14ac:dyDescent="0.2"/>
    <row r="187" spans="1:27" x14ac:dyDescent="0.2"/>
    <row r="188" spans="1:27" x14ac:dyDescent="0.2"/>
    <row r="189" spans="1:27" x14ac:dyDescent="0.2"/>
    <row r="190" spans="1:27" x14ac:dyDescent="0.2"/>
    <row r="191" spans="1:27" x14ac:dyDescent="0.2"/>
    <row r="192" spans="1:27"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sheetData>
  <sortState ref="A15:AA182">
    <sortCondition ref="A15:A182"/>
  </sortState>
  <mergeCells count="9">
    <mergeCell ref="P10:Z10"/>
    <mergeCell ref="G11:N11"/>
    <mergeCell ref="P11:Z11"/>
    <mergeCell ref="B3:H3"/>
    <mergeCell ref="B10:B14"/>
    <mergeCell ref="C10:C14"/>
    <mergeCell ref="D10:D14"/>
    <mergeCell ref="E10:E11"/>
    <mergeCell ref="G10:N10"/>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A444"/>
  <sheetViews>
    <sheetView workbookViewId="0"/>
  </sheetViews>
  <sheetFormatPr defaultColWidth="0" defaultRowHeight="14.25" zeroHeight="1" x14ac:dyDescent="0.2"/>
  <cols>
    <col min="1" max="1" width="9" style="266" customWidth="1"/>
    <col min="2" max="2" width="33.375" style="44" customWidth="1"/>
    <col min="3" max="3" width="21.375" style="44" customWidth="1"/>
    <col min="4" max="4" width="19.75" style="44" customWidth="1"/>
    <col min="5" max="5" width="25.125" style="44" customWidth="1"/>
    <col min="6" max="6" width="2.5" style="44" customWidth="1"/>
    <col min="7" max="14" width="15.625" style="44" customWidth="1"/>
    <col min="15" max="15" width="2.5" style="44" customWidth="1"/>
    <col min="16" max="26" width="15.625" style="44" customWidth="1"/>
    <col min="27" max="27" width="9" style="44" customWidth="1"/>
    <col min="28" max="16384" width="0" style="44" hidden="1"/>
  </cols>
  <sheetData>
    <row r="1" spans="1:27" s="73" customFormat="1" ht="12.4" customHeight="1" x14ac:dyDescent="0.2">
      <c r="A1" s="265"/>
    </row>
    <row r="2" spans="1:27" s="73" customFormat="1" ht="18.399999999999999" customHeight="1" x14ac:dyDescent="0.25">
      <c r="A2" s="265"/>
      <c r="B2" s="27" t="s">
        <v>461</v>
      </c>
      <c r="C2" s="27"/>
      <c r="D2" s="27"/>
    </row>
    <row r="3" spans="1:27" s="73" customFormat="1" ht="24.4" customHeight="1" x14ac:dyDescent="0.2">
      <c r="A3" s="265"/>
      <c r="B3" s="424" t="s">
        <v>526</v>
      </c>
      <c r="C3" s="424"/>
      <c r="D3" s="424"/>
      <c r="E3" s="424"/>
      <c r="F3" s="424"/>
      <c r="G3" s="424"/>
      <c r="H3" s="424"/>
      <c r="I3" s="75"/>
      <c r="J3" s="75"/>
      <c r="K3" s="75"/>
      <c r="L3" s="75"/>
      <c r="M3" s="75"/>
      <c r="N3" s="75"/>
      <c r="O3" s="75"/>
      <c r="P3" s="75"/>
      <c r="Q3" s="75"/>
    </row>
    <row r="4" spans="1:27" s="73" customFormat="1" ht="16.149999999999999" customHeight="1" x14ac:dyDescent="0.2">
      <c r="A4" s="265"/>
      <c r="B4" s="109"/>
      <c r="C4" s="109"/>
      <c r="D4" s="109"/>
      <c r="E4" s="109"/>
      <c r="F4" s="74"/>
      <c r="G4" s="74"/>
      <c r="I4" s="75"/>
      <c r="J4" s="75"/>
      <c r="K4" s="75"/>
      <c r="L4" s="75"/>
      <c r="M4" s="75"/>
      <c r="N4" s="75"/>
      <c r="O4" s="75"/>
      <c r="P4" s="75"/>
      <c r="Q4" s="75"/>
    </row>
    <row r="5" spans="1:27" ht="16.149999999999999" customHeight="1" x14ac:dyDescent="0.2">
      <c r="B5" s="78"/>
      <c r="C5" s="78"/>
      <c r="D5" s="78"/>
      <c r="E5" s="78"/>
      <c r="F5" s="78"/>
      <c r="G5" s="78"/>
      <c r="I5" s="79"/>
      <c r="J5" s="79"/>
      <c r="K5" s="79"/>
      <c r="L5" s="79"/>
      <c r="M5" s="79"/>
      <c r="N5" s="79"/>
      <c r="O5" s="79"/>
      <c r="P5" s="79"/>
      <c r="Q5" s="79"/>
    </row>
    <row r="6" spans="1:27" ht="23.25" x14ac:dyDescent="0.2">
      <c r="B6" s="82" t="s">
        <v>373</v>
      </c>
      <c r="C6" s="84" t="s">
        <v>498</v>
      </c>
      <c r="D6" s="78"/>
      <c r="E6" s="78"/>
      <c r="F6" s="78"/>
      <c r="G6" s="78"/>
      <c r="I6" s="79"/>
      <c r="J6" s="79"/>
      <c r="K6" s="79"/>
      <c r="L6" s="79"/>
      <c r="M6" s="79"/>
      <c r="N6" s="79"/>
      <c r="O6" s="79"/>
      <c r="P6" s="79"/>
      <c r="Q6" s="79"/>
    </row>
    <row r="7" spans="1:27" ht="16.149999999999999" customHeight="1" x14ac:dyDescent="0.2">
      <c r="B7" s="82" t="s">
        <v>485</v>
      </c>
      <c r="C7" s="84" t="s">
        <v>535</v>
      </c>
      <c r="D7" s="78"/>
      <c r="E7" s="78"/>
      <c r="F7" s="78"/>
      <c r="G7" s="78"/>
      <c r="I7" s="79"/>
      <c r="J7" s="79"/>
      <c r="K7" s="79"/>
      <c r="L7" s="79"/>
      <c r="M7" s="79"/>
      <c r="N7" s="79"/>
      <c r="O7" s="79"/>
      <c r="P7" s="79"/>
      <c r="Q7" s="79"/>
    </row>
    <row r="8" spans="1:27" ht="12.4" customHeight="1" x14ac:dyDescent="0.2">
      <c r="B8" s="83" t="s">
        <v>345</v>
      </c>
      <c r="C8" s="85" t="s">
        <v>353</v>
      </c>
    </row>
    <row r="9" spans="1:27" s="29" customFormat="1" ht="11.25" x14ac:dyDescent="0.15">
      <c r="A9" s="267"/>
    </row>
    <row r="10" spans="1:27" s="30" customFormat="1" ht="11.25" customHeight="1" x14ac:dyDescent="0.15">
      <c r="A10" s="267"/>
      <c r="B10" s="473" t="s">
        <v>346</v>
      </c>
      <c r="C10" s="473" t="s">
        <v>351</v>
      </c>
      <c r="D10" s="482" t="s">
        <v>302</v>
      </c>
      <c r="E10" s="483"/>
      <c r="F10" s="31"/>
      <c r="G10" s="474" t="s">
        <v>500</v>
      </c>
      <c r="H10" s="475"/>
      <c r="I10" s="475"/>
      <c r="J10" s="475"/>
      <c r="K10" s="475"/>
      <c r="L10" s="475"/>
      <c r="M10" s="475"/>
      <c r="N10" s="476"/>
      <c r="O10" s="31"/>
      <c r="P10" s="474" t="s">
        <v>492</v>
      </c>
      <c r="Q10" s="477"/>
      <c r="R10" s="477"/>
      <c r="S10" s="477"/>
      <c r="T10" s="477"/>
      <c r="U10" s="477"/>
      <c r="V10" s="477"/>
      <c r="W10" s="477"/>
      <c r="X10" s="477"/>
      <c r="Y10" s="477"/>
      <c r="Z10" s="478"/>
      <c r="AA10" s="29"/>
    </row>
    <row r="11" spans="1:27" s="30" customFormat="1" ht="11.25" customHeight="1" x14ac:dyDescent="0.15">
      <c r="A11" s="267"/>
      <c r="B11" s="473"/>
      <c r="C11" s="473"/>
      <c r="D11" s="482"/>
      <c r="E11" s="484"/>
      <c r="F11" s="31"/>
      <c r="G11" s="479" t="s">
        <v>479</v>
      </c>
      <c r="H11" s="480"/>
      <c r="I11" s="480"/>
      <c r="J11" s="480"/>
      <c r="K11" s="480"/>
      <c r="L11" s="480"/>
      <c r="M11" s="480"/>
      <c r="N11" s="481"/>
      <c r="O11" s="31"/>
      <c r="P11" s="479" t="s">
        <v>493</v>
      </c>
      <c r="Q11" s="480"/>
      <c r="R11" s="480"/>
      <c r="S11" s="480"/>
      <c r="T11" s="480"/>
      <c r="U11" s="480"/>
      <c r="V11" s="480"/>
      <c r="W11" s="480"/>
      <c r="X11" s="480"/>
      <c r="Y11" s="480"/>
      <c r="Z11" s="481"/>
      <c r="AA11" s="29"/>
    </row>
    <row r="12" spans="1:27" s="30" customFormat="1" ht="25.5" customHeight="1" x14ac:dyDescent="0.15">
      <c r="A12" s="267"/>
      <c r="B12" s="473"/>
      <c r="C12" s="473"/>
      <c r="D12" s="482"/>
      <c r="E12" s="32" t="s">
        <v>5</v>
      </c>
      <c r="F12" s="31"/>
      <c r="G12" s="111" t="s">
        <v>303</v>
      </c>
      <c r="H12" s="111" t="s">
        <v>297</v>
      </c>
      <c r="I12" s="111" t="s">
        <v>298</v>
      </c>
      <c r="J12" s="111" t="s">
        <v>299</v>
      </c>
      <c r="K12" s="111" t="s">
        <v>6</v>
      </c>
      <c r="L12" s="33" t="s">
        <v>7</v>
      </c>
      <c r="M12" s="111" t="s">
        <v>8</v>
      </c>
      <c r="N12" s="111" t="s">
        <v>304</v>
      </c>
      <c r="O12" s="31"/>
      <c r="P12" s="110" t="s">
        <v>467</v>
      </c>
      <c r="Q12" s="110" t="s">
        <v>9</v>
      </c>
      <c r="R12" s="110" t="s">
        <v>10</v>
      </c>
      <c r="S12" s="35" t="s">
        <v>11</v>
      </c>
      <c r="T12" s="110" t="s">
        <v>12</v>
      </c>
      <c r="U12" s="110" t="s">
        <v>13</v>
      </c>
      <c r="V12" s="110" t="s">
        <v>14</v>
      </c>
      <c r="W12" s="110" t="s">
        <v>15</v>
      </c>
      <c r="X12" s="110" t="s">
        <v>16</v>
      </c>
      <c r="Y12" s="110" t="s">
        <v>17</v>
      </c>
      <c r="Z12" s="110" t="s">
        <v>18</v>
      </c>
      <c r="AA12" s="29"/>
    </row>
    <row r="13" spans="1:27" s="30" customFormat="1" ht="15" customHeight="1" x14ac:dyDescent="0.15">
      <c r="A13" s="267"/>
      <c r="B13" s="473"/>
      <c r="C13" s="473"/>
      <c r="D13" s="482"/>
      <c r="E13" s="32" t="s">
        <v>379</v>
      </c>
      <c r="F13" s="31"/>
      <c r="G13" s="36" t="s">
        <v>305</v>
      </c>
      <c r="H13" s="36" t="s">
        <v>306</v>
      </c>
      <c r="I13" s="36" t="s">
        <v>307</v>
      </c>
      <c r="J13" s="36" t="s">
        <v>308</v>
      </c>
      <c r="K13" s="36" t="s">
        <v>19</v>
      </c>
      <c r="L13" s="37" t="s">
        <v>20</v>
      </c>
      <c r="M13" s="36" t="s">
        <v>21</v>
      </c>
      <c r="N13" s="36" t="s">
        <v>309</v>
      </c>
      <c r="O13" s="31"/>
      <c r="P13" s="36" t="s">
        <v>310</v>
      </c>
      <c r="Q13" s="36" t="s">
        <v>22</v>
      </c>
      <c r="R13" s="36" t="s">
        <v>23</v>
      </c>
      <c r="S13" s="38" t="s">
        <v>24</v>
      </c>
      <c r="T13" s="36" t="s">
        <v>25</v>
      </c>
      <c r="U13" s="36" t="s">
        <v>26</v>
      </c>
      <c r="V13" s="36" t="s">
        <v>27</v>
      </c>
      <c r="W13" s="36" t="s">
        <v>28</v>
      </c>
      <c r="X13" s="36" t="s">
        <v>29</v>
      </c>
      <c r="Y13" s="36" t="s">
        <v>30</v>
      </c>
      <c r="Z13" s="36" t="s">
        <v>31</v>
      </c>
      <c r="AA13" s="29"/>
    </row>
    <row r="14" spans="1:27" s="30" customFormat="1" ht="15" customHeight="1" x14ac:dyDescent="0.15">
      <c r="A14" s="267"/>
      <c r="B14" s="473"/>
      <c r="C14" s="473"/>
      <c r="D14" s="482"/>
      <c r="E14" s="40" t="s">
        <v>335</v>
      </c>
      <c r="F14" s="31"/>
      <c r="G14" s="110" t="s">
        <v>312</v>
      </c>
      <c r="H14" s="110" t="s">
        <v>312</v>
      </c>
      <c r="I14" s="110" t="s">
        <v>313</v>
      </c>
      <c r="J14" s="110" t="s">
        <v>313</v>
      </c>
      <c r="K14" s="110" t="s">
        <v>34</v>
      </c>
      <c r="L14" s="76" t="s">
        <v>34</v>
      </c>
      <c r="M14" s="110" t="s">
        <v>35</v>
      </c>
      <c r="N14" s="110" t="s">
        <v>35</v>
      </c>
      <c r="O14" s="31"/>
      <c r="P14" s="110" t="s">
        <v>314</v>
      </c>
      <c r="Q14" s="110" t="s">
        <v>36</v>
      </c>
      <c r="R14" s="110" t="s">
        <v>36</v>
      </c>
      <c r="S14" s="35" t="s">
        <v>37</v>
      </c>
      <c r="T14" s="110" t="s">
        <v>37</v>
      </c>
      <c r="U14" s="110" t="s">
        <v>38</v>
      </c>
      <c r="V14" s="110" t="s">
        <v>38</v>
      </c>
      <c r="W14" s="110" t="s">
        <v>39</v>
      </c>
      <c r="X14" s="110" t="s">
        <v>39</v>
      </c>
      <c r="Y14" s="110" t="s">
        <v>40</v>
      </c>
      <c r="Z14" s="110" t="s">
        <v>40</v>
      </c>
      <c r="AA14" s="29"/>
    </row>
    <row r="15" spans="1:27" s="30" customFormat="1" ht="12.4" customHeight="1" x14ac:dyDescent="0.15">
      <c r="A15" s="267">
        <v>1</v>
      </c>
      <c r="B15" s="140" t="s">
        <v>350</v>
      </c>
      <c r="C15" s="140" t="s">
        <v>341</v>
      </c>
      <c r="D15" s="131" t="s">
        <v>315</v>
      </c>
      <c r="E15" s="132"/>
      <c r="F15" s="31"/>
      <c r="G15" s="41">
        <f>IF('3a DF'!H27="-","-",'3a DF'!H27)</f>
        <v>260.73395089416721</v>
      </c>
      <c r="H15" s="41">
        <f>IF('3a DF'!I27="-","-",'3a DF'!I27)</f>
        <v>233.40363035843541</v>
      </c>
      <c r="I15" s="41">
        <f>IF('3a DF'!J27="-","-",'3a DF'!J27)</f>
        <v>210.47136632119404</v>
      </c>
      <c r="J15" s="41">
        <f>IF('3a DF'!K27="-","-",'3a DF'!K27)</f>
        <v>200.47886633503191</v>
      </c>
      <c r="K15" s="41">
        <f>IF('3a DF'!L27="-","-",'3a DF'!L27)</f>
        <v>233.95859831850581</v>
      </c>
      <c r="L15" s="41">
        <f>IF('3a DF'!M27="-","-",'3a DF'!M27)</f>
        <v>225.30398433506039</v>
      </c>
      <c r="M15" s="41">
        <f>IF('3a DF'!N27="-","-",'3a DF'!N27)</f>
        <v>236.91196719508665</v>
      </c>
      <c r="N15" s="41">
        <f>IF('3a DF'!O27="-","-",'3a DF'!O27)</f>
        <v>264.41481139513786</v>
      </c>
      <c r="O15" s="31"/>
      <c r="P15" s="41">
        <f>IF('3a DF'!Q27="-","-",'3a DF'!Q27)</f>
        <v>264.41481139513786</v>
      </c>
      <c r="Q15" s="41">
        <f>IF('3a DF'!R27="-","-",'3a DF'!R27)</f>
        <v>308.15230705341878</v>
      </c>
      <c r="R15" s="41">
        <f>IF('3a DF'!S27="-","-",'3a DF'!S27)</f>
        <v>275.91572274259261</v>
      </c>
      <c r="S15" s="41">
        <f>IF('3a DF'!T27="-","-",'3a DF'!T27)</f>
        <v>252.83853271636613</v>
      </c>
      <c r="T15" s="41" t="str">
        <f>IF('3a DF'!U27="-","-",'3a DF'!U27)</f>
        <v>-</v>
      </c>
      <c r="U15" s="41" t="str">
        <f>IF('3a DF'!V27="-","-",'3a DF'!V27)</f>
        <v>-</v>
      </c>
      <c r="V15" s="41" t="str">
        <f>IF('3a DF'!W27="-","-",'3a DF'!W27)</f>
        <v>-</v>
      </c>
      <c r="W15" s="41" t="str">
        <f>IF('3a DF'!X27="-","-",'3a DF'!X27)</f>
        <v>-</v>
      </c>
      <c r="X15" s="41" t="str">
        <f>IF('3a DF'!Y27="-","-",'3a DF'!Y27)</f>
        <v>-</v>
      </c>
      <c r="Y15" s="41" t="str">
        <f>IF('3a DF'!Z27="-","-",'3a DF'!Z27)</f>
        <v>-</v>
      </c>
      <c r="Z15" s="41" t="str">
        <f>IF('3a DF'!AA27="-","-",'3a DF'!AA27)</f>
        <v>-</v>
      </c>
      <c r="AA15" s="29"/>
    </row>
    <row r="16" spans="1:27" s="30" customFormat="1" ht="11.25" x14ac:dyDescent="0.15">
      <c r="A16" s="267">
        <v>2</v>
      </c>
      <c r="B16" s="140" t="s">
        <v>350</v>
      </c>
      <c r="C16" s="140" t="s">
        <v>300</v>
      </c>
      <c r="D16" s="131" t="s">
        <v>315</v>
      </c>
      <c r="E16" s="132"/>
      <c r="F16" s="31"/>
      <c r="G16" s="41">
        <f>IF('3b CM'!G27="-","-",'3b CM'!G27)</f>
        <v>6.1011775675744784E-2</v>
      </c>
      <c r="H16" s="41">
        <f>IF('3b CM'!H27="-","-",'3b CM'!H27)</f>
        <v>9.1517663513617176E-2</v>
      </c>
      <c r="I16" s="41">
        <f>IF('3b CM'!I27="-","-",'3b CM'!I27)</f>
        <v>0.28817917361843015</v>
      </c>
      <c r="J16" s="41">
        <f>IF('3b CM'!J27="-","-",'3b CM'!J27)</f>
        <v>0.29306386680507518</v>
      </c>
      <c r="K16" s="41">
        <f>IF('3b CM'!K27="-","-",'3b CM'!K27)</f>
        <v>3.764051807175814</v>
      </c>
      <c r="L16" s="41">
        <f>IF('3b CM'!L27="-","-",'3b CM'!L27)</f>
        <v>3.6515106030784503</v>
      </c>
      <c r="M16" s="41">
        <f>IF('3b CM'!M27="-","-",'3b CM'!M27)</f>
        <v>12.607940425782811</v>
      </c>
      <c r="N16" s="41">
        <f>IF('3b CM'!N27="-","-",'3b CM'!N27)</f>
        <v>11.985466800237363</v>
      </c>
      <c r="O16" s="31"/>
      <c r="P16" s="41">
        <f>IF('3b CM'!P27="-","-",'3b CM'!P27)</f>
        <v>11.985466800237363</v>
      </c>
      <c r="Q16" s="41">
        <f>IF('3b CM'!Q27="-","-",'3b CM'!Q27)</f>
        <v>16.232234302150637</v>
      </c>
      <c r="R16" s="41">
        <f>IF('3b CM'!R27="-","-",'3b CM'!R27)</f>
        <v>15.590984993531084</v>
      </c>
      <c r="S16" s="41">
        <f>IF('3b CM'!S27="-","-",'3b CM'!S27)</f>
        <v>18.428315219925938</v>
      </c>
      <c r="T16" s="41" t="str">
        <f>IF('3b CM'!T27="-","-",'3b CM'!T27)</f>
        <v>-</v>
      </c>
      <c r="U16" s="41" t="str">
        <f>IF('3b CM'!U27="-","-",'3b CM'!U27)</f>
        <v>-</v>
      </c>
      <c r="V16" s="41" t="str">
        <f>IF('3b CM'!V27="-","-",'3b CM'!V27)</f>
        <v>-</v>
      </c>
      <c r="W16" s="41" t="str">
        <f>IF('3b CM'!W27="-","-",'3b CM'!W27)</f>
        <v>-</v>
      </c>
      <c r="X16" s="41" t="str">
        <f>IF('3b CM'!X27="-","-",'3b CM'!X27)</f>
        <v>-</v>
      </c>
      <c r="Y16" s="41" t="str">
        <f>IF('3b CM'!Y27="-","-",'3b CM'!Y27)</f>
        <v>-</v>
      </c>
      <c r="Z16" s="41" t="str">
        <f>IF('3b CM'!Z27="-","-",'3b CM'!Z27)</f>
        <v>-</v>
      </c>
      <c r="AA16" s="29"/>
    </row>
    <row r="17" spans="1:27" s="30" customFormat="1" ht="11.25" x14ac:dyDescent="0.15">
      <c r="A17" s="267">
        <v>3</v>
      </c>
      <c r="B17" s="140" t="s">
        <v>2</v>
      </c>
      <c r="C17" s="140" t="s">
        <v>342</v>
      </c>
      <c r="D17" s="131" t="s">
        <v>315</v>
      </c>
      <c r="E17" s="132"/>
      <c r="F17" s="31"/>
      <c r="G17" s="41">
        <f>IF('3c PC'!G28="-","-",'3c PC'!G28)</f>
        <v>90.751581677013888</v>
      </c>
      <c r="H17" s="41">
        <f>IF('3c PC'!H28="-","-",'3c PC'!H28)</f>
        <v>90.724179330427219</v>
      </c>
      <c r="I17" s="41">
        <f>IF('3c PC'!I28="-","-",'3c PC'!I28)</f>
        <v>115.10761401173286</v>
      </c>
      <c r="J17" s="41">
        <f>IF('3c PC'!J28="-","-",'3c PC'!J28)</f>
        <v>113.85347761575416</v>
      </c>
      <c r="K17" s="41">
        <f>IF('3c PC'!K28="-","-",'3c PC'!K28)</f>
        <v>130.72086516861378</v>
      </c>
      <c r="L17" s="41">
        <f>IF('3c PC'!L28="-","-",'3c PC'!L28)</f>
        <v>129.50020713456647</v>
      </c>
      <c r="M17" s="41">
        <f>IF('3c PC'!M28="-","-",'3c PC'!M28)</f>
        <v>157.96553067682373</v>
      </c>
      <c r="N17" s="41">
        <f>IF('3c PC'!N28="-","-",'3c PC'!N28)</f>
        <v>155.10061463500364</v>
      </c>
      <c r="O17" s="31"/>
      <c r="P17" s="41">
        <f>IF('3c PC'!P28="-","-",'3c PC'!P28)</f>
        <v>155.10061463500364</v>
      </c>
      <c r="Q17" s="41">
        <f>IF('3c PC'!Q28="-","-",'3c PC'!Q28)</f>
        <v>173.81966110102195</v>
      </c>
      <c r="R17" s="41">
        <f>IF('3c PC'!R28="-","-",'3c PC'!R28)</f>
        <v>176.53610865608502</v>
      </c>
      <c r="S17" s="41">
        <f>IF('3c PC'!S28="-","-",'3c PC'!S28)</f>
        <v>192.6703258827352</v>
      </c>
      <c r="T17" s="41" t="str">
        <f>IF('3c PC'!T28="-","-",'3c PC'!T28)</f>
        <v>-</v>
      </c>
      <c r="U17" s="41" t="str">
        <f>IF('3c PC'!U28="-","-",'3c PC'!U28)</f>
        <v>-</v>
      </c>
      <c r="V17" s="41" t="str">
        <f>IF('3c PC'!V28="-","-",'3c PC'!V28)</f>
        <v>-</v>
      </c>
      <c r="W17" s="41" t="str">
        <f>IF('3c PC'!W28="-","-",'3c PC'!W28)</f>
        <v>-</v>
      </c>
      <c r="X17" s="41" t="str">
        <f>IF('3c PC'!X28="-","-",'3c PC'!X28)</f>
        <v>-</v>
      </c>
      <c r="Y17" s="41" t="str">
        <f>IF('3c PC'!Y28="-","-",'3c PC'!Y28)</f>
        <v>-</v>
      </c>
      <c r="Z17" s="41" t="str">
        <f>IF('3c PC'!Z28="-","-",'3c PC'!Z28)</f>
        <v>-</v>
      </c>
      <c r="AA17" s="29"/>
    </row>
    <row r="18" spans="1:27" s="30" customFormat="1" ht="11.25" x14ac:dyDescent="0.15">
      <c r="A18" s="267">
        <v>4</v>
      </c>
      <c r="B18" s="140" t="s">
        <v>352</v>
      </c>
      <c r="C18" s="140" t="s">
        <v>343</v>
      </c>
      <c r="D18" s="131" t="s">
        <v>315</v>
      </c>
      <c r="E18" s="132"/>
      <c r="F18" s="31"/>
      <c r="G18" s="41">
        <f>IF('3d NC-Elec'!H56="-","-",'3d NC-Elec'!H56)</f>
        <v>117.76146035839815</v>
      </c>
      <c r="H18" s="41">
        <f>IF('3d NC-Elec'!I56="-","-",'3d NC-Elec'!I56)</f>
        <v>118.77940541119861</v>
      </c>
      <c r="I18" s="41">
        <f>IF('3d NC-Elec'!J56="-","-",'3d NC-Elec'!J56)</f>
        <v>126.3326086625446</v>
      </c>
      <c r="J18" s="41">
        <f>IF('3d NC-Elec'!K56="-","-",'3d NC-Elec'!K56)</f>
        <v>125.56697672878055</v>
      </c>
      <c r="K18" s="41">
        <f>IF('3d NC-Elec'!L56="-","-",'3d NC-Elec'!L56)</f>
        <v>132.73306661449806</v>
      </c>
      <c r="L18" s="41">
        <f>IF('3d NC-Elec'!M56="-","-",'3d NC-Elec'!M56)</f>
        <v>133.95339348999687</v>
      </c>
      <c r="M18" s="41">
        <f>IF('3d NC-Elec'!N56="-","-",'3d NC-Elec'!N56)</f>
        <v>134.90410404654338</v>
      </c>
      <c r="N18" s="41">
        <f>IF('3d NC-Elec'!O56="-","-",'3d NC-Elec'!O56)</f>
        <v>134.36748921946702</v>
      </c>
      <c r="O18" s="31"/>
      <c r="P18" s="41">
        <f>IF('3d NC-Elec'!Q56="-","-",'3d NC-Elec'!Q56)</f>
        <v>134.36748921946702</v>
      </c>
      <c r="Q18" s="41">
        <f>IF('3d NC-Elec'!R56="-","-",'3d NC-Elec'!R56)</f>
        <v>145.23677929145097</v>
      </c>
      <c r="R18" s="41">
        <f>IF('3d NC-Elec'!S56="-","-",'3d NC-Elec'!S56)</f>
        <v>145.97886195046786</v>
      </c>
      <c r="S18" s="41">
        <f>IF('3d NC-Elec'!T56="-","-",'3d NC-Elec'!T56)</f>
        <v>148.09669915607566</v>
      </c>
      <c r="T18" s="41" t="str">
        <f>IF('3d NC-Elec'!U56="-","-",'3d NC-Elec'!U56)</f>
        <v>-</v>
      </c>
      <c r="U18" s="41" t="str">
        <f>IF('3d NC-Elec'!V56="-","-",'3d NC-Elec'!V56)</f>
        <v>-</v>
      </c>
      <c r="V18" s="41" t="str">
        <f>IF('3d NC-Elec'!W56="-","-",'3d NC-Elec'!W56)</f>
        <v>-</v>
      </c>
      <c r="W18" s="41" t="str">
        <f>IF('3d NC-Elec'!X56="-","-",'3d NC-Elec'!X56)</f>
        <v>-</v>
      </c>
      <c r="X18" s="41" t="str">
        <f>IF('3d NC-Elec'!Y56="-","-",'3d NC-Elec'!Y56)</f>
        <v>-</v>
      </c>
      <c r="Y18" s="41" t="str">
        <f>IF('3d NC-Elec'!Z56="-","-",'3d NC-Elec'!Z56)</f>
        <v>-</v>
      </c>
      <c r="Z18" s="41" t="str">
        <f>IF('3d NC-Elec'!AA56="-","-",'3d NC-Elec'!AA56)</f>
        <v>-</v>
      </c>
      <c r="AA18" s="29"/>
    </row>
    <row r="19" spans="1:27" s="30" customFormat="1" ht="11.25" x14ac:dyDescent="0.15">
      <c r="A19" s="267">
        <v>5</v>
      </c>
      <c r="B19" s="140" t="s">
        <v>349</v>
      </c>
      <c r="C19" s="140" t="s">
        <v>344</v>
      </c>
      <c r="D19" s="131" t="s">
        <v>315</v>
      </c>
      <c r="E19" s="132"/>
      <c r="F19" s="31"/>
      <c r="G19" s="41">
        <f>IF('3f CPIH'!C$16="-","-",'3g OC '!$E$10*('3f CPIH'!C$16/'3f CPIH'!$G$16))</f>
        <v>76.502677103718199</v>
      </c>
      <c r="H19" s="41">
        <f>IF('3f CPIH'!D$16="-","-",'3g OC '!$E$10*('3f CPIH'!D$16/'3f CPIH'!$G$16))</f>
        <v>76.655835616438353</v>
      </c>
      <c r="I19" s="41">
        <f>IF('3f CPIH'!E$16="-","-",'3g OC '!$E$10*('3f CPIH'!E$16/'3f CPIH'!$G$16))</f>
        <v>76.885573385518597</v>
      </c>
      <c r="J19" s="41">
        <f>IF('3f CPIH'!F$16="-","-",'3g OC '!$E$10*('3f CPIH'!F$16/'3f CPIH'!$G$16))</f>
        <v>77.345048923679059</v>
      </c>
      <c r="K19" s="41">
        <f>IF('3f CPIH'!G$16="-","-",'3g OC '!$E$10*('3f CPIH'!G$16/'3f CPIH'!$G$16))</f>
        <v>78.263999999999996</v>
      </c>
      <c r="L19" s="41">
        <f>IF('3f CPIH'!H$16="-","-",'3g OC '!$E$10*('3f CPIH'!H$16/'3f CPIH'!$G$16))</f>
        <v>79.259530332681024</v>
      </c>
      <c r="M19" s="41">
        <f>IF('3f CPIH'!I$16="-","-",'3g OC '!$E$10*('3f CPIH'!I$16/'3f CPIH'!$G$16))</f>
        <v>80.408219178082177</v>
      </c>
      <c r="N19" s="41">
        <f>IF('3f CPIH'!J$16="-","-",'3g OC '!$E$10*('3f CPIH'!J$16/'3f CPIH'!$G$16))</f>
        <v>81.097432485322898</v>
      </c>
      <c r="O19" s="31"/>
      <c r="P19" s="41">
        <f>IF('3f CPIH'!L$16="-","-",'3g OC '!$E$10*('3f CPIH'!L$16/'3f CPIH'!$G$16))</f>
        <v>81.097432485322898</v>
      </c>
      <c r="Q19" s="41">
        <f>IF('3f CPIH'!M$16="-","-",'3g OC '!$E$10*('3f CPIH'!M$16/'3f CPIH'!$G$16))</f>
        <v>82.016383561643835</v>
      </c>
      <c r="R19" s="41">
        <f>IF('3f CPIH'!N$16="-","-",'3g OC '!$E$10*('3f CPIH'!N$16/'3f CPIH'!$G$16))</f>
        <v>82.62901761252445</v>
      </c>
      <c r="S19" s="41">
        <f>IF('3f CPIH'!O$16="-","-",'3g OC '!$E$10*('3f CPIH'!O$16/'3f CPIH'!$G$16))</f>
        <v>83.088493150684926</v>
      </c>
      <c r="T19" s="41" t="str">
        <f>IF('3f CPIH'!P$16="-","-",'3g OC '!$E$10*('3f CPIH'!P$16/'3f CPIH'!$G$16))</f>
        <v>-</v>
      </c>
      <c r="U19" s="41" t="str">
        <f>IF('3f CPIH'!Q$16="-","-",'3g OC '!$E$10*('3f CPIH'!Q$16/'3f CPIH'!$G$16))</f>
        <v>-</v>
      </c>
      <c r="V19" s="41" t="str">
        <f>IF('3f CPIH'!R$16="-","-",'3g OC '!$E$10*('3f CPIH'!R$16/'3f CPIH'!$G$16))</f>
        <v>-</v>
      </c>
      <c r="W19" s="41" t="str">
        <f>IF('3f CPIH'!S$16="-","-",'3g OC '!$E$10*('3f CPIH'!S$16/'3f CPIH'!$G$16))</f>
        <v>-</v>
      </c>
      <c r="X19" s="41" t="str">
        <f>IF('3f CPIH'!T$16="-","-",'3g OC '!$E$10*('3f CPIH'!T$16/'3f CPIH'!$G$16))</f>
        <v>-</v>
      </c>
      <c r="Y19" s="41" t="str">
        <f>IF('3f CPIH'!U$16="-","-",'3g OC '!$E$10*('3f CPIH'!U$16/'3f CPIH'!$G$16))</f>
        <v>-</v>
      </c>
      <c r="Z19" s="41" t="str">
        <f>IF('3f CPIH'!V$16="-","-",'3g OC '!$E$10*('3f CPIH'!V$16/'3f CPIH'!$G$16))</f>
        <v>-</v>
      </c>
      <c r="AA19" s="29"/>
    </row>
    <row r="20" spans="1:27" s="30" customFormat="1" ht="11.25" x14ac:dyDescent="0.15">
      <c r="A20" s="267">
        <v>6</v>
      </c>
      <c r="B20" s="140" t="s">
        <v>349</v>
      </c>
      <c r="C20" s="140" t="s">
        <v>43</v>
      </c>
      <c r="D20" s="131" t="s">
        <v>315</v>
      </c>
      <c r="E20" s="132"/>
      <c r="F20" s="31"/>
      <c r="G20" s="41" t="s">
        <v>333</v>
      </c>
      <c r="H20" s="41" t="s">
        <v>333</v>
      </c>
      <c r="I20" s="41" t="s">
        <v>333</v>
      </c>
      <c r="J20" s="41" t="s">
        <v>333</v>
      </c>
      <c r="K20" s="41">
        <f>IF('3h SMNCC'!F$36="-","-",'3h SMNCC'!F$36)</f>
        <v>0</v>
      </c>
      <c r="L20" s="41">
        <f>IF('3h SMNCC'!G$36="-","-",'3h SMNCC'!G$36)</f>
        <v>-0.18995176814939541</v>
      </c>
      <c r="M20" s="41">
        <f>IF('3h SMNCC'!H$36="-","-",'3h SMNCC'!H$36)</f>
        <v>2.3898674656215144</v>
      </c>
      <c r="N20" s="41">
        <f>IF('3h SMNCC'!I$36="-","-",'3h SMNCC'!I$36)</f>
        <v>11.485463558514653</v>
      </c>
      <c r="O20" s="31"/>
      <c r="P20" s="41">
        <f>IF('3h SMNCC'!K$36="-","-",'3h SMNCC'!K$36)</f>
        <v>11.485463558514653</v>
      </c>
      <c r="Q20" s="41">
        <f>IF('3h SMNCC'!L$36="-","-",'3h SMNCC'!L$36)</f>
        <v>13.905095596481768</v>
      </c>
      <c r="R20" s="41">
        <f>IF('3h SMNCC'!M$36="-","-",'3h SMNCC'!M$36)</f>
        <v>14.008016342776511</v>
      </c>
      <c r="S20" s="41">
        <f>IF('3h SMNCC'!N$36="-","-",'3h SMNCC'!N$36)</f>
        <v>16.592254432324484</v>
      </c>
      <c r="T20" s="41" t="str">
        <f>IF('3h SMNCC'!O$36="-","-",'3h SMNCC'!O$36)</f>
        <v>-</v>
      </c>
      <c r="U20" s="41" t="str">
        <f>IF('3h SMNCC'!P$36="-","-",'3h SMNCC'!P$36)</f>
        <v>-</v>
      </c>
      <c r="V20" s="41" t="str">
        <f>IF('3h SMNCC'!Q$36="-","-",'3h SMNCC'!Q$36)</f>
        <v>-</v>
      </c>
      <c r="W20" s="41" t="str">
        <f>IF('3h SMNCC'!R$36="-","-",'3h SMNCC'!R$36)</f>
        <v>-</v>
      </c>
      <c r="X20" s="41" t="str">
        <f>IF('3h SMNCC'!S$36="-","-",'3h SMNCC'!S$36)</f>
        <v>-</v>
      </c>
      <c r="Y20" s="41" t="str">
        <f>IF('3h SMNCC'!T$36="-","-",'3h SMNCC'!T$36)</f>
        <v>-</v>
      </c>
      <c r="Z20" s="41" t="str">
        <f>IF('3h SMNCC'!U$36="-","-",'3h SMNCC'!U$36)</f>
        <v>-</v>
      </c>
      <c r="AA20" s="29"/>
    </row>
    <row r="21" spans="1:27" s="30" customFormat="1" ht="11.25" x14ac:dyDescent="0.15">
      <c r="A21" s="267">
        <v>7</v>
      </c>
      <c r="B21" s="140" t="s">
        <v>349</v>
      </c>
      <c r="C21" s="140" t="s">
        <v>394</v>
      </c>
      <c r="D21" s="131" t="s">
        <v>315</v>
      </c>
      <c r="E21" s="132"/>
      <c r="F21" s="31"/>
      <c r="G21" s="41">
        <f>IF('3f CPIH'!C$16="-","-",'3i PAAC PAP'!$G$14*('3f CPIH'!C$16/'3f CPIH'!$G$16))</f>
        <v>3.3460635029354204</v>
      </c>
      <c r="H21" s="41">
        <f>IF('3f CPIH'!D$16="-","-",'3i PAAC PAP'!$G$14*('3f CPIH'!D$16/'3f CPIH'!$G$16))</f>
        <v>3.3527623287671227</v>
      </c>
      <c r="I21" s="41">
        <f>IF('3f CPIH'!E$16="-","-",'3i PAAC PAP'!$G$14*('3f CPIH'!E$16/'3f CPIH'!$G$16))</f>
        <v>3.3628105675146771</v>
      </c>
      <c r="J21" s="41">
        <f>IF('3f CPIH'!F$16="-","-",'3i PAAC PAP'!$G$14*('3f CPIH'!F$16/'3f CPIH'!$G$16))</f>
        <v>3.3829070450097847</v>
      </c>
      <c r="K21" s="41">
        <f>IF('3f CPIH'!G$16="-","-",'3i PAAC PAP'!$G$14*('3f CPIH'!G$16/'3f CPIH'!$G$16))</f>
        <v>3.4230999999999998</v>
      </c>
      <c r="L21" s="41">
        <f>IF('3f CPIH'!H$16="-","-",'3i PAAC PAP'!$G$14*('3f CPIH'!H$16/'3f CPIH'!$G$16))</f>
        <v>3.4666423679060667</v>
      </c>
      <c r="M21" s="41">
        <f>IF('3f CPIH'!I$16="-","-",'3i PAAC PAP'!$G$14*('3f CPIH'!I$16/'3f CPIH'!$G$16))</f>
        <v>3.516883561643835</v>
      </c>
      <c r="N21" s="41">
        <f>IF('3f CPIH'!J$16="-","-",'3i PAAC PAP'!$G$14*('3f CPIH'!J$16/'3f CPIH'!$G$16))</f>
        <v>3.547028277886497</v>
      </c>
      <c r="O21" s="31"/>
      <c r="P21" s="41">
        <f>IF('3f CPIH'!L$16="-","-",'3i PAAC PAP'!$G$14*('3f CPIH'!L$16/'3f CPIH'!$G$16))</f>
        <v>3.547028277886497</v>
      </c>
      <c r="Q21" s="41">
        <f>IF('3f CPIH'!M$16="-","-",'3i PAAC PAP'!$G$14*('3f CPIH'!M$16/'3f CPIH'!$G$16))</f>
        <v>3.5872212328767121</v>
      </c>
      <c r="R21" s="41">
        <f>IF('3f CPIH'!N$16="-","-",'3i PAAC PAP'!$G$14*('3f CPIH'!N$16/'3f CPIH'!$G$16))</f>
        <v>3.6140165362035224</v>
      </c>
      <c r="S21" s="41">
        <f>IF('3f CPIH'!O$16="-","-",'3i PAAC PAP'!$G$14*('3f CPIH'!O$16/'3f CPIH'!$G$16))</f>
        <v>3.6341130136986299</v>
      </c>
      <c r="T21" s="41" t="str">
        <f>IF('3f CPIH'!P$16="-","-",'3i PAAC PAP'!$G$14*('3f CPIH'!P$16/'3f CPIH'!$G$16))</f>
        <v>-</v>
      </c>
      <c r="U21" s="41" t="str">
        <f>IF('3f CPIH'!Q$16="-","-",'3i PAAC PAP'!$G$14*('3f CPIH'!Q$16/'3f CPIH'!$G$16))</f>
        <v>-</v>
      </c>
      <c r="V21" s="41" t="str">
        <f>IF('3f CPIH'!R$16="-","-",'3i PAAC PAP'!$G$14*('3f CPIH'!R$16/'3f CPIH'!$G$16))</f>
        <v>-</v>
      </c>
      <c r="W21" s="41" t="str">
        <f>IF('3f CPIH'!S$16="-","-",'3i PAAC PAP'!$G$14*('3f CPIH'!S$16/'3f CPIH'!$G$16))</f>
        <v>-</v>
      </c>
      <c r="X21" s="41" t="str">
        <f>IF('3f CPIH'!T$16="-","-",'3i PAAC PAP'!$G$14*('3f CPIH'!T$16/'3f CPIH'!$G$16))</f>
        <v>-</v>
      </c>
      <c r="Y21" s="41" t="str">
        <f>IF('3f CPIH'!U$16="-","-",'3i PAAC PAP'!$G$14*('3f CPIH'!U$16/'3f CPIH'!$G$16))</f>
        <v>-</v>
      </c>
      <c r="Z21" s="41" t="str">
        <f>IF('3f CPIH'!V$16="-","-",'3i PAAC PAP'!$G$14*('3f CPIH'!V$16/'3f CPIH'!$G$16))</f>
        <v>-</v>
      </c>
      <c r="AA21" s="29"/>
    </row>
    <row r="22" spans="1:27" s="30" customFormat="1" ht="11.25" x14ac:dyDescent="0.15">
      <c r="A22" s="267">
        <v>8</v>
      </c>
      <c r="B22" s="140" t="s">
        <v>349</v>
      </c>
      <c r="C22" s="140" t="s">
        <v>412</v>
      </c>
      <c r="D22" s="131" t="s">
        <v>315</v>
      </c>
      <c r="E22" s="132"/>
      <c r="F22" s="31"/>
      <c r="G22" s="41">
        <f>IF(G15="-","-",SUM(G15:G20)*'3i PAAC PAP'!$G$26)</f>
        <v>2.6122499231377461</v>
      </c>
      <c r="H22" s="41">
        <f>IF(H15="-","-",SUM(H15:H20)*'3i PAAC PAP'!$G$26)</f>
        <v>2.4870667642667432</v>
      </c>
      <c r="I22" s="41">
        <f>IF(I15="-","-",SUM(I15:I20)*'3i PAAC PAP'!$G$26)</f>
        <v>2.5322024446803568</v>
      </c>
      <c r="J22" s="41">
        <f>IF(J15="-","-",SUM(J15:J20)*'3i PAAC PAP'!$G$26)</f>
        <v>2.4769341565876632</v>
      </c>
      <c r="K22" s="41">
        <f>IF(K15="-","-",SUM(K15:K20)*'3i PAAC PAP'!$G$26)</f>
        <v>2.7732026250154855</v>
      </c>
      <c r="L22" s="41">
        <f>IF(L15="-","-",SUM(L15:L20)*'3i PAAC PAP'!$G$26)</f>
        <v>2.7350969343729412</v>
      </c>
      <c r="M22" s="41">
        <f>IF(M15="-","-",SUM(M15:M20)*'3i PAAC PAP'!$G$26)</f>
        <v>2.9921479923362821</v>
      </c>
      <c r="N22" s="41">
        <f>IF(N15="-","-",SUM(N15:N20)*'3i PAAC PAP'!$G$26)</f>
        <v>3.1513478169563691</v>
      </c>
      <c r="O22" s="31"/>
      <c r="P22" s="41">
        <f>IF(P15="-","-",SUM(P15:P20)*'3i PAAC PAP'!$G$26)</f>
        <v>3.1513478169563691</v>
      </c>
      <c r="Q22" s="41">
        <f>IF(Q15="-","-",SUM(Q15:Q20)*'3i PAAC PAP'!$G$26)</f>
        <v>3.5385887378969194</v>
      </c>
      <c r="R22" s="41">
        <f>IF(R15="-","-",SUM(R15:R20)*'3i PAAC PAP'!$G$26)</f>
        <v>3.4012125970581204</v>
      </c>
      <c r="S22" s="41">
        <f>IF(S15="-","-",SUM(S15:S20)*'3i PAAC PAP'!$G$26)</f>
        <v>3.4062661739911255</v>
      </c>
      <c r="T22" s="41" t="str">
        <f>IF(T15="-","-",SUM(T15:T20)*'3i PAAC PAP'!$G$26)</f>
        <v>-</v>
      </c>
      <c r="U22" s="41" t="str">
        <f>IF(U15="-","-",SUM(U15:U20)*'3i PAAC PAP'!$G$26)</f>
        <v>-</v>
      </c>
      <c r="V22" s="41" t="str">
        <f>IF(V15="-","-",SUM(V15:V20)*'3i PAAC PAP'!$G$26)</f>
        <v>-</v>
      </c>
      <c r="W22" s="41" t="str">
        <f>IF(W15="-","-",SUM(W15:W20)*'3i PAAC PAP'!$G$26)</f>
        <v>-</v>
      </c>
      <c r="X22" s="41" t="str">
        <f>IF(X15="-","-",SUM(X15:X20)*'3i PAAC PAP'!$G$26)</f>
        <v>-</v>
      </c>
      <c r="Y22" s="41" t="str">
        <f>IF(Y15="-","-",SUM(Y15:Y20)*'3i PAAC PAP'!$G$26)</f>
        <v>-</v>
      </c>
      <c r="Z22" s="41" t="str">
        <f>IF(Z15="-","-",SUM(Z15:Z20)*'3i PAAC PAP'!$G$26)</f>
        <v>-</v>
      </c>
      <c r="AA22" s="29"/>
    </row>
    <row r="23" spans="1:27" s="30" customFormat="1" ht="11.25" x14ac:dyDescent="0.15">
      <c r="A23" s="267">
        <v>9</v>
      </c>
      <c r="B23" s="140" t="s">
        <v>393</v>
      </c>
      <c r="C23" s="140" t="s">
        <v>536</v>
      </c>
      <c r="D23" s="131" t="s">
        <v>315</v>
      </c>
      <c r="E23" s="132"/>
      <c r="F23" s="31"/>
      <c r="G23" s="41">
        <f>IF(G15="-","-",SUM(G15:G22)*'3j EBIT'!$E$10)</f>
        <v>10.686661899712377</v>
      </c>
      <c r="H23" s="41">
        <f>IF(H15="-","-",SUM(H15:H22)*'3j EBIT'!$E$10)</f>
        <v>10.177775490257973</v>
      </c>
      <c r="I23" s="41">
        <f>IF(I15="-","-",SUM(I15:I22)*'3j EBIT'!$E$10)</f>
        <v>10.361499507249853</v>
      </c>
      <c r="J23" s="41">
        <f>IF(J15="-","-",SUM(J15:J22)*'3j EBIT'!$E$10)</f>
        <v>10.137158415840483</v>
      </c>
      <c r="K23" s="41">
        <f>IF(K15="-","-",SUM(K15:K22)*'3j EBIT'!$E$10)</f>
        <v>11.342615179650812</v>
      </c>
      <c r="L23" s="41">
        <f>IF(L15="-","-",SUM(L15:L22)*'3j EBIT'!$E$10)</f>
        <v>11.188514247302804</v>
      </c>
      <c r="M23" s="41">
        <f>IF(M15="-","-",SUM(M15:M22)*'3j EBIT'!$E$10)</f>
        <v>12.234700921375913</v>
      </c>
      <c r="N23" s="41">
        <f>IF(N15="-","-",SUM(N15:N22)*'3j EBIT'!$E$10)</f>
        <v>12.882618502323377</v>
      </c>
      <c r="O23" s="31"/>
      <c r="P23" s="41">
        <f>IF(P15="-","-",SUM(P15:P22)*'3j EBIT'!$E$10)</f>
        <v>12.882618502323377</v>
      </c>
      <c r="Q23" s="41">
        <f>IF(Q15="-","-",SUM(Q15:Q22)*'3j EBIT'!$E$10)</f>
        <v>14.457984830344602</v>
      </c>
      <c r="R23" s="41">
        <f>IF(R15="-","-",SUM(R15:R22)*'3j EBIT'!$E$10)</f>
        <v>13.899908897640238</v>
      </c>
      <c r="S23" s="41">
        <f>IF(S15="-","-",SUM(S15:S22)*'3j EBIT'!$E$10)</f>
        <v>13.920846835076693</v>
      </c>
      <c r="T23" s="41" t="str">
        <f>IF(T15="-","-",SUM(T15:T22)*'3j EBIT'!$E$10)</f>
        <v>-</v>
      </c>
      <c r="U23" s="41" t="str">
        <f>IF(U15="-","-",SUM(U15:U22)*'3j EBIT'!$E$10)</f>
        <v>-</v>
      </c>
      <c r="V23" s="41" t="str">
        <f>IF(V15="-","-",SUM(V15:V22)*'3j EBIT'!$E$10)</f>
        <v>-</v>
      </c>
      <c r="W23" s="41" t="str">
        <f>IF(W15="-","-",SUM(W15:W22)*'3j EBIT'!$E$10)</f>
        <v>-</v>
      </c>
      <c r="X23" s="41" t="str">
        <f>IF(X15="-","-",SUM(X15:X22)*'3j EBIT'!$E$10)</f>
        <v>-</v>
      </c>
      <c r="Y23" s="41" t="str">
        <f>IF(Y15="-","-",SUM(Y15:Y22)*'3j EBIT'!$E$10)</f>
        <v>-</v>
      </c>
      <c r="Z23" s="41" t="str">
        <f>IF(Z15="-","-",SUM(Z15:Z22)*'3j EBIT'!$E$10)</f>
        <v>-</v>
      </c>
      <c r="AA23" s="29"/>
    </row>
    <row r="24" spans="1:27" s="30" customFormat="1" ht="11.25" x14ac:dyDescent="0.15">
      <c r="A24" s="267">
        <v>10</v>
      </c>
      <c r="B24" s="140" t="s">
        <v>292</v>
      </c>
      <c r="C24" s="188" t="s">
        <v>537</v>
      </c>
      <c r="D24" s="131" t="s">
        <v>315</v>
      </c>
      <c r="E24" s="131"/>
      <c r="F24" s="31"/>
      <c r="G24" s="41">
        <f>IF(G15="-","-",SUM(G15:G17,G19:G23)*'3k HAP'!$E$11)</f>
        <v>6.5107677350026956</v>
      </c>
      <c r="H24" s="41">
        <f>IF(H15="-","-",SUM(H15:H17,H19:H23)*'3k HAP'!$E$11)</f>
        <v>6.1037270097303908</v>
      </c>
      <c r="I24" s="41">
        <f>IF(I15="-","-",SUM(I15:I17,I19:I23)*'3k HAP'!$E$11)</f>
        <v>6.1347143620699001</v>
      </c>
      <c r="J24" s="41">
        <f>IF(J15="-","-",SUM(J15:J17,J19:J23)*'3k HAP'!$E$11)</f>
        <v>5.9730515285478463</v>
      </c>
      <c r="K24" s="41">
        <f>IF(K15="-","-",SUM(K15:K17,K19:K23)*'3k HAP'!$E$11)</f>
        <v>6.7970320270018973</v>
      </c>
      <c r="L24" s="41">
        <f>IF(L15="-","-",SUM(L15:L17,L19:L23)*'3k HAP'!$E$11)</f>
        <v>6.6604183360292133</v>
      </c>
      <c r="M24" s="41">
        <f>IF(M15="-","-",SUM(M15:M17,M19:M23)*'3k HAP'!$E$11)</f>
        <v>7.4526680758386794</v>
      </c>
      <c r="N24" s="41">
        <f>IF(N15="-","-",SUM(N15:N17,N19:N23)*'3k HAP'!$E$11)</f>
        <v>7.9597960948045126</v>
      </c>
      <c r="O24" s="31"/>
      <c r="P24" s="41">
        <f>IF(P15="-","-",SUM(P15:P17,P19:P23)*'3k HAP'!$E$11)</f>
        <v>7.9597960948045126</v>
      </c>
      <c r="Q24" s="41">
        <f>IF(Q15="-","-",SUM(Q15:Q17,Q19:Q23)*'3k HAP'!$E$11)</f>
        <v>9.0146024442042414</v>
      </c>
      <c r="R24" s="41">
        <f>IF(R15="-","-",SUM(R15:R17,R19:R23)*'3k HAP'!$E$11)</f>
        <v>8.5736962248483213</v>
      </c>
      <c r="S24" s="41">
        <f>IF(S15="-","-",SUM(S15:S17,S19:S23)*'3k HAP'!$E$11)</f>
        <v>8.5588232974465406</v>
      </c>
      <c r="T24" s="41" t="str">
        <f>IF(T15="-","-",SUM(T15:T17,T19:T23)*'3k HAP'!$E$11)</f>
        <v>-</v>
      </c>
      <c r="U24" s="41" t="str">
        <f>IF(U15="-","-",SUM(U15:U17,U19:U23)*'3k HAP'!$E$11)</f>
        <v>-</v>
      </c>
      <c r="V24" s="41" t="str">
        <f>IF(V15="-","-",SUM(V15:V17,V19:V23)*'3k HAP'!$E$11)</f>
        <v>-</v>
      </c>
      <c r="W24" s="41" t="str">
        <f>IF(W15="-","-",SUM(W15:W17,W19:W23)*'3k HAP'!$E$11)</f>
        <v>-</v>
      </c>
      <c r="X24" s="41" t="str">
        <f>IF(X15="-","-",SUM(X15:X17,X19:X23)*'3k HAP'!$E$11)</f>
        <v>-</v>
      </c>
      <c r="Y24" s="41" t="str">
        <f>IF(Y15="-","-",SUM(Y15:Y17,Y19:Y23)*'3k HAP'!$E$11)</f>
        <v>-</v>
      </c>
      <c r="Z24" s="41" t="str">
        <f>IF(Z15="-","-",SUM(Z15:Z17,Z19:Z23)*'3k HAP'!$E$11)</f>
        <v>-</v>
      </c>
      <c r="AA24" s="29"/>
    </row>
    <row r="25" spans="1:27" s="30" customFormat="1" ht="11.25" x14ac:dyDescent="0.15">
      <c r="A25" s="267">
        <v>11</v>
      </c>
      <c r="B25" s="140" t="s">
        <v>44</v>
      </c>
      <c r="C25" s="140" t="str">
        <f>B25&amp;"_"&amp;D25</f>
        <v>Total_Eastern</v>
      </c>
      <c r="D25" s="131" t="s">
        <v>315</v>
      </c>
      <c r="E25" s="132"/>
      <c r="F25" s="31"/>
      <c r="G25" s="41">
        <f t="shared" ref="G25:N25" si="0">IF(G15="-","-",SUM(G15:G24))</f>
        <v>568.96642486976134</v>
      </c>
      <c r="H25" s="41">
        <f t="shared" si="0"/>
        <v>541.77589997303539</v>
      </c>
      <c r="I25" s="41">
        <f t="shared" si="0"/>
        <v>551.47656843612333</v>
      </c>
      <c r="J25" s="41">
        <f t="shared" si="0"/>
        <v>539.50748461603666</v>
      </c>
      <c r="K25" s="41">
        <f t="shared" si="0"/>
        <v>603.77653174046168</v>
      </c>
      <c r="L25" s="41">
        <f t="shared" si="0"/>
        <v>595.52934601284483</v>
      </c>
      <c r="M25" s="41">
        <f t="shared" si="0"/>
        <v>651.38402953913487</v>
      </c>
      <c r="N25" s="41">
        <f t="shared" si="0"/>
        <v>685.99206878565406</v>
      </c>
      <c r="O25" s="31"/>
      <c r="P25" s="41">
        <f t="shared" ref="P25:Z25" si="1">IF(P15="-","-",SUM(P15:P24))</f>
        <v>685.99206878565406</v>
      </c>
      <c r="Q25" s="41">
        <f t="shared" si="1"/>
        <v>769.96085815149024</v>
      </c>
      <c r="R25" s="41">
        <f t="shared" si="1"/>
        <v>740.14754655372758</v>
      </c>
      <c r="S25" s="41">
        <f t="shared" si="1"/>
        <v>741.23466987832524</v>
      </c>
      <c r="T25" s="41" t="str">
        <f t="shared" si="1"/>
        <v>-</v>
      </c>
      <c r="U25" s="41" t="str">
        <f t="shared" si="1"/>
        <v>-</v>
      </c>
      <c r="V25" s="41" t="str">
        <f t="shared" si="1"/>
        <v>-</v>
      </c>
      <c r="W25" s="41" t="str">
        <f t="shared" si="1"/>
        <v>-</v>
      </c>
      <c r="X25" s="41" t="str">
        <f t="shared" si="1"/>
        <v>-</v>
      </c>
      <c r="Y25" s="41" t="str">
        <f t="shared" si="1"/>
        <v>-</v>
      </c>
      <c r="Z25" s="41" t="str">
        <f t="shared" si="1"/>
        <v>-</v>
      </c>
      <c r="AA25" s="29"/>
    </row>
    <row r="26" spans="1:27" s="30" customFormat="1" ht="11.25" x14ac:dyDescent="0.15">
      <c r="A26" s="267">
        <v>1</v>
      </c>
      <c r="B26" s="136" t="s">
        <v>350</v>
      </c>
      <c r="C26" s="136" t="s">
        <v>341</v>
      </c>
      <c r="D26" s="134" t="s">
        <v>317</v>
      </c>
      <c r="E26" s="135"/>
      <c r="F26" s="31"/>
      <c r="G26" s="133">
        <f>IF('3a DF'!H28="-","-",'3a DF'!H28)</f>
        <v>255.30562071691679</v>
      </c>
      <c r="H26" s="133">
        <f>IF('3a DF'!I28="-","-",'3a DF'!I28)</f>
        <v>228.54430166031443</v>
      </c>
      <c r="I26" s="133">
        <f>IF('3a DF'!J28="-","-",'3a DF'!J28)</f>
        <v>206.08947410757813</v>
      </c>
      <c r="J26" s="133">
        <f>IF('3a DF'!K28="-","-",'3a DF'!K28)</f>
        <v>196.30501219637722</v>
      </c>
      <c r="K26" s="133">
        <f>IF('3a DF'!L28="-","-",'3a DF'!L28)</f>
        <v>229.08771550817684</v>
      </c>
      <c r="L26" s="133">
        <f>IF('3a DF'!M28="-","-",'3a DF'!M28)</f>
        <v>220.61328558629179</v>
      </c>
      <c r="M26" s="133">
        <f>IF('3a DF'!N28="-","-",'3a DF'!N28)</f>
        <v>234.21714797993431</v>
      </c>
      <c r="N26" s="133">
        <f>IF('3a DF'!O28="-","-",'3a DF'!O28)</f>
        <v>261.40715364380213</v>
      </c>
      <c r="O26" s="31"/>
      <c r="P26" s="133">
        <f>IF('3a DF'!Q28="-","-",'3a DF'!Q28)</f>
        <v>261.40715364380213</v>
      </c>
      <c r="Q26" s="133">
        <f>IF('3a DF'!R28="-","-",'3a DF'!R28)</f>
        <v>302.73222346308756</v>
      </c>
      <c r="R26" s="133">
        <f>IF('3a DF'!S28="-","-",'3a DF'!S28)</f>
        <v>271.08457965045949</v>
      </c>
      <c r="S26" s="133">
        <f>IF('3a DF'!T28="-","-",'3a DF'!T28)</f>
        <v>249.08593865992586</v>
      </c>
      <c r="T26" s="133" t="str">
        <f>IF('3a DF'!U28="-","-",'3a DF'!U28)</f>
        <v>-</v>
      </c>
      <c r="U26" s="133" t="str">
        <f>IF('3a DF'!V28="-","-",'3a DF'!V28)</f>
        <v>-</v>
      </c>
      <c r="V26" s="133" t="str">
        <f>IF('3a DF'!W28="-","-",'3a DF'!W28)</f>
        <v>-</v>
      </c>
      <c r="W26" s="133" t="str">
        <f>IF('3a DF'!X28="-","-",'3a DF'!X28)</f>
        <v>-</v>
      </c>
      <c r="X26" s="133" t="str">
        <f>IF('3a DF'!Y28="-","-",'3a DF'!Y28)</f>
        <v>-</v>
      </c>
      <c r="Y26" s="133" t="str">
        <f>IF('3a DF'!Z28="-","-",'3a DF'!Z28)</f>
        <v>-</v>
      </c>
      <c r="Z26" s="133" t="str">
        <f>IF('3a DF'!AA28="-","-",'3a DF'!AA28)</f>
        <v>-</v>
      </c>
      <c r="AA26" s="29"/>
    </row>
    <row r="27" spans="1:27" s="30" customFormat="1" ht="11.25" x14ac:dyDescent="0.15">
      <c r="A27" s="267">
        <v>2</v>
      </c>
      <c r="B27" s="136" t="s">
        <v>350</v>
      </c>
      <c r="C27" s="136" t="s">
        <v>300</v>
      </c>
      <c r="D27" s="134" t="s">
        <v>317</v>
      </c>
      <c r="E27" s="135"/>
      <c r="F27" s="31"/>
      <c r="G27" s="133">
        <f>IF('3b CM'!G28="-","-",'3b CM'!G28)</f>
        <v>5.8990794744677166E-2</v>
      </c>
      <c r="H27" s="133">
        <f>IF('3b CM'!H28="-","-",'3b CM'!H28)</f>
        <v>8.8486192117015749E-2</v>
      </c>
      <c r="I27" s="133">
        <f>IF('3b CM'!I28="-","-",'3b CM'!I28)</f>
        <v>0.27863339973850021</v>
      </c>
      <c r="J27" s="133">
        <f>IF('3b CM'!J28="-","-",'3b CM'!J28)</f>
        <v>0.28335629019649178</v>
      </c>
      <c r="K27" s="133">
        <f>IF('3b CM'!K28="-","-",'3b CM'!K28)</f>
        <v>3.6393696971798395</v>
      </c>
      <c r="L27" s="133">
        <f>IF('3b CM'!L28="-","-",'3b CM'!L28)</f>
        <v>3.5305563574975185</v>
      </c>
      <c r="M27" s="133">
        <f>IF('3b CM'!M28="-","-",'3b CM'!M28)</f>
        <v>12.281250309832373</v>
      </c>
      <c r="N27" s="133">
        <f>IF('3b CM'!N28="-","-",'3b CM'!N28)</f>
        <v>11.674905883350215</v>
      </c>
      <c r="O27" s="31"/>
      <c r="P27" s="133">
        <f>IF('3b CM'!P28="-","-",'3b CM'!P28)</f>
        <v>11.674905883350215</v>
      </c>
      <c r="Q27" s="133">
        <f>IF('3b CM'!Q28="-","-",'3b CM'!Q28)</f>
        <v>15.642753831643274</v>
      </c>
      <c r="R27" s="133">
        <f>IF('3b CM'!R28="-","-",'3b CM'!R28)</f>
        <v>15.024679064961514</v>
      </c>
      <c r="S27" s="133">
        <f>IF('3b CM'!S28="-","-",'3b CM'!S28)</f>
        <v>17.898495738038093</v>
      </c>
      <c r="T27" s="133" t="str">
        <f>IF('3b CM'!T28="-","-",'3b CM'!T28)</f>
        <v>-</v>
      </c>
      <c r="U27" s="133" t="str">
        <f>IF('3b CM'!U28="-","-",'3b CM'!U28)</f>
        <v>-</v>
      </c>
      <c r="V27" s="133" t="str">
        <f>IF('3b CM'!V28="-","-",'3b CM'!V28)</f>
        <v>-</v>
      </c>
      <c r="W27" s="133" t="str">
        <f>IF('3b CM'!W28="-","-",'3b CM'!W28)</f>
        <v>-</v>
      </c>
      <c r="X27" s="133" t="str">
        <f>IF('3b CM'!X28="-","-",'3b CM'!X28)</f>
        <v>-</v>
      </c>
      <c r="Y27" s="133" t="str">
        <f>IF('3b CM'!Y28="-","-",'3b CM'!Y28)</f>
        <v>-</v>
      </c>
      <c r="Z27" s="133" t="str">
        <f>IF('3b CM'!Z28="-","-",'3b CM'!Z28)</f>
        <v>-</v>
      </c>
      <c r="AA27" s="29"/>
    </row>
    <row r="28" spans="1:27" s="30" customFormat="1" ht="12.4" customHeight="1" x14ac:dyDescent="0.15">
      <c r="A28" s="267">
        <v>3</v>
      </c>
      <c r="B28" s="136" t="s">
        <v>2</v>
      </c>
      <c r="C28" s="136" t="s">
        <v>342</v>
      </c>
      <c r="D28" s="134" t="s">
        <v>317</v>
      </c>
      <c r="E28" s="135"/>
      <c r="F28" s="31"/>
      <c r="G28" s="133">
        <f>IF('3c PC'!G29="-","-",'3c PC'!G29)</f>
        <v>90.726713861208424</v>
      </c>
      <c r="H28" s="133">
        <f>IF('3c PC'!H29="-","-",'3c PC'!H29)</f>
        <v>90.699648717954958</v>
      </c>
      <c r="I28" s="133">
        <f>IF('3c PC'!I29="-","-",'3c PC'!I29)</f>
        <v>114.99952994364455</v>
      </c>
      <c r="J28" s="133">
        <f>IF('3c PC'!J29="-","-",'3c PC'!J29)</f>
        <v>113.7684169653958</v>
      </c>
      <c r="K28" s="133">
        <f>IF('3c PC'!K29="-","-",'3c PC'!K29)</f>
        <v>130.43540208664726</v>
      </c>
      <c r="L28" s="133">
        <f>IF('3c PC'!L29="-","-",'3c PC'!L29)</f>
        <v>129.24944666151694</v>
      </c>
      <c r="M28" s="133">
        <f>IF('3c PC'!M29="-","-",'3c PC'!M29)</f>
        <v>157.71890509862112</v>
      </c>
      <c r="N28" s="133">
        <f>IF('3c PC'!N29="-","-",'3c PC'!N29)</f>
        <v>154.88739331336086</v>
      </c>
      <c r="O28" s="31"/>
      <c r="P28" s="133">
        <f>IF('3c PC'!P29="-","-",'3c PC'!P29)</f>
        <v>154.88739331336086</v>
      </c>
      <c r="Q28" s="133">
        <f>IF('3c PC'!Q29="-","-",'3c PC'!Q29)</f>
        <v>173.32745775336986</v>
      </c>
      <c r="R28" s="133">
        <f>IF('3c PC'!R29="-","-",'3c PC'!R29)</f>
        <v>176.02949617899671</v>
      </c>
      <c r="S28" s="133">
        <f>IF('3c PC'!S29="-","-",'3c PC'!S29)</f>
        <v>192.06243928647606</v>
      </c>
      <c r="T28" s="133" t="str">
        <f>IF('3c PC'!T29="-","-",'3c PC'!T29)</f>
        <v>-</v>
      </c>
      <c r="U28" s="133" t="str">
        <f>IF('3c PC'!U29="-","-",'3c PC'!U29)</f>
        <v>-</v>
      </c>
      <c r="V28" s="133" t="str">
        <f>IF('3c PC'!V29="-","-",'3c PC'!V29)</f>
        <v>-</v>
      </c>
      <c r="W28" s="133" t="str">
        <f>IF('3c PC'!W29="-","-",'3c PC'!W29)</f>
        <v>-</v>
      </c>
      <c r="X28" s="133" t="str">
        <f>IF('3c PC'!X29="-","-",'3c PC'!X29)</f>
        <v>-</v>
      </c>
      <c r="Y28" s="133" t="str">
        <f>IF('3c PC'!Y29="-","-",'3c PC'!Y29)</f>
        <v>-</v>
      </c>
      <c r="Z28" s="133" t="str">
        <f>IF('3c PC'!Z29="-","-",'3c PC'!Z29)</f>
        <v>-</v>
      </c>
      <c r="AA28" s="29"/>
    </row>
    <row r="29" spans="1:27" s="30" customFormat="1" ht="11.25" x14ac:dyDescent="0.15">
      <c r="A29" s="267">
        <v>4</v>
      </c>
      <c r="B29" s="136" t="s">
        <v>352</v>
      </c>
      <c r="C29" s="136" t="s">
        <v>343</v>
      </c>
      <c r="D29" s="134" t="s">
        <v>317</v>
      </c>
      <c r="E29" s="135"/>
      <c r="F29" s="31"/>
      <c r="G29" s="133">
        <f>IF('3d NC-Elec'!H57="-","-",'3d NC-Elec'!H57)</f>
        <v>111.29688620225096</v>
      </c>
      <c r="H29" s="133">
        <f>IF('3d NC-Elec'!I57="-","-",'3d NC-Elec'!I57)</f>
        <v>112.2936382273312</v>
      </c>
      <c r="I29" s="133">
        <f>IF('3d NC-Elec'!J57="-","-",'3d NC-Elec'!J57)</f>
        <v>128.15384175965798</v>
      </c>
      <c r="J29" s="133">
        <f>IF('3d NC-Elec'!K57="-","-",'3d NC-Elec'!K57)</f>
        <v>127.40414984028969</v>
      </c>
      <c r="K29" s="133">
        <f>IF('3d NC-Elec'!L57="-","-",'3d NC-Elec'!L57)</f>
        <v>123.62398104502108</v>
      </c>
      <c r="L29" s="133">
        <f>IF('3d NC-Elec'!M57="-","-",'3d NC-Elec'!M57)</f>
        <v>124.81890142020927</v>
      </c>
      <c r="M29" s="133">
        <f>IF('3d NC-Elec'!N57="-","-",'3d NC-Elec'!N57)</f>
        <v>130.60103161021058</v>
      </c>
      <c r="N29" s="133">
        <f>IF('3d NC-Elec'!O57="-","-",'3d NC-Elec'!O57)</f>
        <v>130.07052065354765</v>
      </c>
      <c r="O29" s="31"/>
      <c r="P29" s="133">
        <f>IF('3d NC-Elec'!Q57="-","-",'3d NC-Elec'!Q57)</f>
        <v>130.07052065354765</v>
      </c>
      <c r="Q29" s="133">
        <f>IF('3d NC-Elec'!R57="-","-",'3d NC-Elec'!R57)</f>
        <v>137.27191781173417</v>
      </c>
      <c r="R29" s="133">
        <f>IF('3d NC-Elec'!S57="-","-",'3d NC-Elec'!S57)</f>
        <v>138.11848951088291</v>
      </c>
      <c r="S29" s="133">
        <f>IF('3d NC-Elec'!T57="-","-",'3d NC-Elec'!T57)</f>
        <v>136.72315021651806</v>
      </c>
      <c r="T29" s="133" t="str">
        <f>IF('3d NC-Elec'!U57="-","-",'3d NC-Elec'!U57)</f>
        <v>-</v>
      </c>
      <c r="U29" s="133" t="str">
        <f>IF('3d NC-Elec'!V57="-","-",'3d NC-Elec'!V57)</f>
        <v>-</v>
      </c>
      <c r="V29" s="133" t="str">
        <f>IF('3d NC-Elec'!W57="-","-",'3d NC-Elec'!W57)</f>
        <v>-</v>
      </c>
      <c r="W29" s="133" t="str">
        <f>IF('3d NC-Elec'!X57="-","-",'3d NC-Elec'!X57)</f>
        <v>-</v>
      </c>
      <c r="X29" s="133" t="str">
        <f>IF('3d NC-Elec'!Y57="-","-",'3d NC-Elec'!Y57)</f>
        <v>-</v>
      </c>
      <c r="Y29" s="133" t="str">
        <f>IF('3d NC-Elec'!Z57="-","-",'3d NC-Elec'!Z57)</f>
        <v>-</v>
      </c>
      <c r="Z29" s="133" t="str">
        <f>IF('3d NC-Elec'!AA57="-","-",'3d NC-Elec'!AA57)</f>
        <v>-</v>
      </c>
      <c r="AA29" s="29"/>
    </row>
    <row r="30" spans="1:27" s="30" customFormat="1" ht="11.25" x14ac:dyDescent="0.15">
      <c r="A30" s="267">
        <v>5</v>
      </c>
      <c r="B30" s="136" t="s">
        <v>349</v>
      </c>
      <c r="C30" s="136" t="s">
        <v>344</v>
      </c>
      <c r="D30" s="134" t="s">
        <v>317</v>
      </c>
      <c r="E30" s="135"/>
      <c r="F30" s="31"/>
      <c r="G30" s="133">
        <f>IF('3f CPIH'!C$16="-","-",'3g OC '!$E$10*('3f CPIH'!C$16/'3f CPIH'!$G$16))</f>
        <v>76.502677103718199</v>
      </c>
      <c r="H30" s="133">
        <f>IF('3f CPIH'!D$16="-","-",'3g OC '!$E$10*('3f CPIH'!D$16/'3f CPIH'!$G$16))</f>
        <v>76.655835616438353</v>
      </c>
      <c r="I30" s="133">
        <f>IF('3f CPIH'!E$16="-","-",'3g OC '!$E$10*('3f CPIH'!E$16/'3f CPIH'!$G$16))</f>
        <v>76.885573385518597</v>
      </c>
      <c r="J30" s="133">
        <f>IF('3f CPIH'!F$16="-","-",'3g OC '!$E$10*('3f CPIH'!F$16/'3f CPIH'!$G$16))</f>
        <v>77.345048923679059</v>
      </c>
      <c r="K30" s="133">
        <f>IF('3f CPIH'!G$16="-","-",'3g OC '!$E$10*('3f CPIH'!G$16/'3f CPIH'!$G$16))</f>
        <v>78.263999999999996</v>
      </c>
      <c r="L30" s="133">
        <f>IF('3f CPIH'!H$16="-","-",'3g OC '!$E$10*('3f CPIH'!H$16/'3f CPIH'!$G$16))</f>
        <v>79.259530332681024</v>
      </c>
      <c r="M30" s="133">
        <f>IF('3f CPIH'!I$16="-","-",'3g OC '!$E$10*('3f CPIH'!I$16/'3f CPIH'!$G$16))</f>
        <v>80.408219178082177</v>
      </c>
      <c r="N30" s="133">
        <f>IF('3f CPIH'!J$16="-","-",'3g OC '!$E$10*('3f CPIH'!J$16/'3f CPIH'!$G$16))</f>
        <v>81.097432485322898</v>
      </c>
      <c r="O30" s="31"/>
      <c r="P30" s="133">
        <f>IF('3f CPIH'!L$16="-","-",'3g OC '!$E$10*('3f CPIH'!L$16/'3f CPIH'!$G$16))</f>
        <v>81.097432485322898</v>
      </c>
      <c r="Q30" s="133">
        <f>IF('3f CPIH'!M$16="-","-",'3g OC '!$E$10*('3f CPIH'!M$16/'3f CPIH'!$G$16))</f>
        <v>82.016383561643835</v>
      </c>
      <c r="R30" s="133">
        <f>IF('3f CPIH'!N$16="-","-",'3g OC '!$E$10*('3f CPIH'!N$16/'3f CPIH'!$G$16))</f>
        <v>82.62901761252445</v>
      </c>
      <c r="S30" s="133">
        <f>IF('3f CPIH'!O$16="-","-",'3g OC '!$E$10*('3f CPIH'!O$16/'3f CPIH'!$G$16))</f>
        <v>83.088493150684926</v>
      </c>
      <c r="T30" s="133" t="str">
        <f>IF('3f CPIH'!P$16="-","-",'3g OC '!$E$10*('3f CPIH'!P$16/'3f CPIH'!$G$16))</f>
        <v>-</v>
      </c>
      <c r="U30" s="133" t="str">
        <f>IF('3f CPIH'!Q$16="-","-",'3g OC '!$E$10*('3f CPIH'!Q$16/'3f CPIH'!$G$16))</f>
        <v>-</v>
      </c>
      <c r="V30" s="133" t="str">
        <f>IF('3f CPIH'!R$16="-","-",'3g OC '!$E$10*('3f CPIH'!R$16/'3f CPIH'!$G$16))</f>
        <v>-</v>
      </c>
      <c r="W30" s="133" t="str">
        <f>IF('3f CPIH'!S$16="-","-",'3g OC '!$E$10*('3f CPIH'!S$16/'3f CPIH'!$G$16))</f>
        <v>-</v>
      </c>
      <c r="X30" s="133" t="str">
        <f>IF('3f CPIH'!T$16="-","-",'3g OC '!$E$10*('3f CPIH'!T$16/'3f CPIH'!$G$16))</f>
        <v>-</v>
      </c>
      <c r="Y30" s="133" t="str">
        <f>IF('3f CPIH'!U$16="-","-",'3g OC '!$E$10*('3f CPIH'!U$16/'3f CPIH'!$G$16))</f>
        <v>-</v>
      </c>
      <c r="Z30" s="133" t="str">
        <f>IF('3f CPIH'!V$16="-","-",'3g OC '!$E$10*('3f CPIH'!V$16/'3f CPIH'!$G$16))</f>
        <v>-</v>
      </c>
      <c r="AA30" s="29"/>
    </row>
    <row r="31" spans="1:27" s="30" customFormat="1" ht="11.25" x14ac:dyDescent="0.15">
      <c r="A31" s="267">
        <v>6</v>
      </c>
      <c r="B31" s="136" t="s">
        <v>349</v>
      </c>
      <c r="C31" s="136" t="s">
        <v>43</v>
      </c>
      <c r="D31" s="134" t="s">
        <v>317</v>
      </c>
      <c r="E31" s="135"/>
      <c r="F31" s="31"/>
      <c r="G31" s="133" t="s">
        <v>333</v>
      </c>
      <c r="H31" s="133" t="s">
        <v>333</v>
      </c>
      <c r="I31" s="133" t="s">
        <v>333</v>
      </c>
      <c r="J31" s="133" t="s">
        <v>333</v>
      </c>
      <c r="K31" s="133">
        <f>IF('3h SMNCC'!F$36="-","-",'3h SMNCC'!F$36)</f>
        <v>0</v>
      </c>
      <c r="L31" s="133">
        <f>IF('3h SMNCC'!G$36="-","-",'3h SMNCC'!G$36)</f>
        <v>-0.18995176814939541</v>
      </c>
      <c r="M31" s="133">
        <f>IF('3h SMNCC'!H$36="-","-",'3h SMNCC'!H$36)</f>
        <v>2.3898674656215144</v>
      </c>
      <c r="N31" s="133">
        <f>IF('3h SMNCC'!I$36="-","-",'3h SMNCC'!I$36)</f>
        <v>11.485463558514653</v>
      </c>
      <c r="O31" s="31"/>
      <c r="P31" s="133">
        <f>IF('3h SMNCC'!K$36="-","-",'3h SMNCC'!K$36)</f>
        <v>11.485463558514653</v>
      </c>
      <c r="Q31" s="133">
        <f>IF('3h SMNCC'!L$36="-","-",'3h SMNCC'!L$36)</f>
        <v>13.905095596481768</v>
      </c>
      <c r="R31" s="133">
        <f>IF('3h SMNCC'!M$36="-","-",'3h SMNCC'!M$36)</f>
        <v>14.008016342776511</v>
      </c>
      <c r="S31" s="133">
        <f>IF('3h SMNCC'!N$36="-","-",'3h SMNCC'!N$36)</f>
        <v>16.592254432324484</v>
      </c>
      <c r="T31" s="133" t="str">
        <f>IF('3h SMNCC'!O$36="-","-",'3h SMNCC'!O$36)</f>
        <v>-</v>
      </c>
      <c r="U31" s="133" t="str">
        <f>IF('3h SMNCC'!P$36="-","-",'3h SMNCC'!P$36)</f>
        <v>-</v>
      </c>
      <c r="V31" s="133" t="str">
        <f>IF('3h SMNCC'!Q$36="-","-",'3h SMNCC'!Q$36)</f>
        <v>-</v>
      </c>
      <c r="W31" s="133" t="str">
        <f>IF('3h SMNCC'!R$36="-","-",'3h SMNCC'!R$36)</f>
        <v>-</v>
      </c>
      <c r="X31" s="133" t="str">
        <f>IF('3h SMNCC'!S$36="-","-",'3h SMNCC'!S$36)</f>
        <v>-</v>
      </c>
      <c r="Y31" s="133" t="str">
        <f>IF('3h SMNCC'!T$36="-","-",'3h SMNCC'!T$36)</f>
        <v>-</v>
      </c>
      <c r="Z31" s="133" t="str">
        <f>IF('3h SMNCC'!U$36="-","-",'3h SMNCC'!U$36)</f>
        <v>-</v>
      </c>
      <c r="AA31" s="29"/>
    </row>
    <row r="32" spans="1:27" s="30" customFormat="1" ht="11.25" x14ac:dyDescent="0.15">
      <c r="A32" s="267">
        <v>7</v>
      </c>
      <c r="B32" s="136" t="s">
        <v>349</v>
      </c>
      <c r="C32" s="136" t="s">
        <v>394</v>
      </c>
      <c r="D32" s="134" t="s">
        <v>317</v>
      </c>
      <c r="E32" s="135"/>
      <c r="F32" s="31"/>
      <c r="G32" s="133">
        <f>IF('3f CPIH'!C$16="-","-",'3i PAAC PAP'!$G$14*('3f CPIH'!C$16/'3f CPIH'!$G$16))</f>
        <v>3.3460635029354204</v>
      </c>
      <c r="H32" s="133">
        <f>IF('3f CPIH'!D$16="-","-",'3i PAAC PAP'!$G$14*('3f CPIH'!D$16/'3f CPIH'!$G$16))</f>
        <v>3.3527623287671227</v>
      </c>
      <c r="I32" s="133">
        <f>IF('3f CPIH'!E$16="-","-",'3i PAAC PAP'!$G$14*('3f CPIH'!E$16/'3f CPIH'!$G$16))</f>
        <v>3.3628105675146771</v>
      </c>
      <c r="J32" s="133">
        <f>IF('3f CPIH'!F$16="-","-",'3i PAAC PAP'!$G$14*('3f CPIH'!F$16/'3f CPIH'!$G$16))</f>
        <v>3.3829070450097847</v>
      </c>
      <c r="K32" s="133">
        <f>IF('3f CPIH'!G$16="-","-",'3i PAAC PAP'!$G$14*('3f CPIH'!G$16/'3f CPIH'!$G$16))</f>
        <v>3.4230999999999998</v>
      </c>
      <c r="L32" s="133">
        <f>IF('3f CPIH'!H$16="-","-",'3i PAAC PAP'!$G$14*('3f CPIH'!H$16/'3f CPIH'!$G$16))</f>
        <v>3.4666423679060667</v>
      </c>
      <c r="M32" s="133">
        <f>IF('3f CPIH'!I$16="-","-",'3i PAAC PAP'!$G$14*('3f CPIH'!I$16/'3f CPIH'!$G$16))</f>
        <v>3.516883561643835</v>
      </c>
      <c r="N32" s="133">
        <f>IF('3f CPIH'!J$16="-","-",'3i PAAC PAP'!$G$14*('3f CPIH'!J$16/'3f CPIH'!$G$16))</f>
        <v>3.547028277886497</v>
      </c>
      <c r="O32" s="31"/>
      <c r="P32" s="133">
        <f>IF('3f CPIH'!L$16="-","-",'3i PAAC PAP'!$G$14*('3f CPIH'!L$16/'3f CPIH'!$G$16))</f>
        <v>3.547028277886497</v>
      </c>
      <c r="Q32" s="133">
        <f>IF('3f CPIH'!M$16="-","-",'3i PAAC PAP'!$G$14*('3f CPIH'!M$16/'3f CPIH'!$G$16))</f>
        <v>3.5872212328767121</v>
      </c>
      <c r="R32" s="133">
        <f>IF('3f CPIH'!N$16="-","-",'3i PAAC PAP'!$G$14*('3f CPIH'!N$16/'3f CPIH'!$G$16))</f>
        <v>3.6140165362035224</v>
      </c>
      <c r="S32" s="133">
        <f>IF('3f CPIH'!O$16="-","-",'3i PAAC PAP'!$G$14*('3f CPIH'!O$16/'3f CPIH'!$G$16))</f>
        <v>3.6341130136986299</v>
      </c>
      <c r="T32" s="133" t="str">
        <f>IF('3f CPIH'!P$16="-","-",'3i PAAC PAP'!$G$14*('3f CPIH'!P$16/'3f CPIH'!$G$16))</f>
        <v>-</v>
      </c>
      <c r="U32" s="133" t="str">
        <f>IF('3f CPIH'!Q$16="-","-",'3i PAAC PAP'!$G$14*('3f CPIH'!Q$16/'3f CPIH'!$G$16))</f>
        <v>-</v>
      </c>
      <c r="V32" s="133" t="str">
        <f>IF('3f CPIH'!R$16="-","-",'3i PAAC PAP'!$G$14*('3f CPIH'!R$16/'3f CPIH'!$G$16))</f>
        <v>-</v>
      </c>
      <c r="W32" s="133" t="str">
        <f>IF('3f CPIH'!S$16="-","-",'3i PAAC PAP'!$G$14*('3f CPIH'!S$16/'3f CPIH'!$G$16))</f>
        <v>-</v>
      </c>
      <c r="X32" s="133" t="str">
        <f>IF('3f CPIH'!T$16="-","-",'3i PAAC PAP'!$G$14*('3f CPIH'!T$16/'3f CPIH'!$G$16))</f>
        <v>-</v>
      </c>
      <c r="Y32" s="133" t="str">
        <f>IF('3f CPIH'!U$16="-","-",'3i PAAC PAP'!$G$14*('3f CPIH'!U$16/'3f CPIH'!$G$16))</f>
        <v>-</v>
      </c>
      <c r="Z32" s="133" t="str">
        <f>IF('3f CPIH'!V$16="-","-",'3i PAAC PAP'!$G$14*('3f CPIH'!V$16/'3f CPIH'!$G$16))</f>
        <v>-</v>
      </c>
      <c r="AA32" s="29"/>
    </row>
    <row r="33" spans="1:27" s="30" customFormat="1" ht="11.25" x14ac:dyDescent="0.15">
      <c r="A33" s="267">
        <v>8</v>
      </c>
      <c r="B33" s="136" t="s">
        <v>349</v>
      </c>
      <c r="C33" s="136" t="s">
        <v>412</v>
      </c>
      <c r="D33" s="134" t="s">
        <v>317</v>
      </c>
      <c r="E33" s="135"/>
      <c r="F33" s="31"/>
      <c r="G33" s="133">
        <f>IF(G26="-","-",SUM(G26:G31)*'3i PAAC PAP'!$G$26)</f>
        <v>2.5552017932169235</v>
      </c>
      <c r="H33" s="133">
        <f>IF(H26="-","-",SUM(H26:H31)*'3i PAAC PAP'!$G$26)</f>
        <v>2.4326372232421507</v>
      </c>
      <c r="I33" s="133">
        <f>IF(I26="-","-",SUM(I26:I31)*'3i PAAC PAP'!$G$26)</f>
        <v>2.5193841537251154</v>
      </c>
      <c r="J33" s="133">
        <f>IF(J26="-","-",SUM(J26:J31)*'3i PAAC PAP'!$G$26)</f>
        <v>2.4652972404574802</v>
      </c>
      <c r="K33" s="133">
        <f>IF(K26="-","-",SUM(K26:K31)*'3i PAAC PAP'!$G$26)</f>
        <v>2.7043315414610016</v>
      </c>
      <c r="L33" s="133">
        <f>IF(L26="-","-",SUM(L26:L31)*'3i PAAC PAP'!$G$26)</f>
        <v>2.6671505444719656</v>
      </c>
      <c r="M33" s="133">
        <f>IF(M26="-","-",SUM(M26:M31)*'3i PAAC PAP'!$G$26)</f>
        <v>2.9559121939800579</v>
      </c>
      <c r="N33" s="133">
        <f>IF(N26="-","-",SUM(N26:N31)*'3i PAAC PAP'!$G$26)</f>
        <v>3.1138810536083819</v>
      </c>
      <c r="O33" s="31"/>
      <c r="P33" s="133">
        <f>IF(P26="-","-",SUM(P26:P31)*'3i PAAC PAP'!$G$26)</f>
        <v>3.1138810536083819</v>
      </c>
      <c r="Q33" s="133">
        <f>IF(Q26="-","-",SUM(Q26:Q31)*'3i PAAC PAP'!$G$26)</f>
        <v>3.4693514520379587</v>
      </c>
      <c r="R33" s="133">
        <f>IF(R26="-","-",SUM(R26:R31)*'3i PAAC PAP'!$G$26)</f>
        <v>3.3353360162338395</v>
      </c>
      <c r="S33" s="133">
        <f>IF(S26="-","-",SUM(S26:S31)*'3i PAAC PAP'!$G$26)</f>
        <v>3.3284273923222689</v>
      </c>
      <c r="T33" s="133" t="str">
        <f>IF(T26="-","-",SUM(T26:T31)*'3i PAAC PAP'!$G$26)</f>
        <v>-</v>
      </c>
      <c r="U33" s="133" t="str">
        <f>IF(U26="-","-",SUM(U26:U31)*'3i PAAC PAP'!$G$26)</f>
        <v>-</v>
      </c>
      <c r="V33" s="133" t="str">
        <f>IF(V26="-","-",SUM(V26:V31)*'3i PAAC PAP'!$G$26)</f>
        <v>-</v>
      </c>
      <c r="W33" s="133" t="str">
        <f>IF(W26="-","-",SUM(W26:W31)*'3i PAAC PAP'!$G$26)</f>
        <v>-</v>
      </c>
      <c r="X33" s="133" t="str">
        <f>IF(X26="-","-",SUM(X26:X31)*'3i PAAC PAP'!$G$26)</f>
        <v>-</v>
      </c>
      <c r="Y33" s="133" t="str">
        <f>IF(Y26="-","-",SUM(Y26:Y31)*'3i PAAC PAP'!$G$26)</f>
        <v>-</v>
      </c>
      <c r="Z33" s="133" t="str">
        <f>IF(Z26="-","-",SUM(Z26:Z31)*'3i PAAC PAP'!$G$26)</f>
        <v>-</v>
      </c>
      <c r="AA33" s="29"/>
    </row>
    <row r="34" spans="1:27" s="30" customFormat="1" ht="11.25" x14ac:dyDescent="0.15">
      <c r="A34" s="267">
        <v>9</v>
      </c>
      <c r="B34" s="136" t="s">
        <v>393</v>
      </c>
      <c r="C34" s="136" t="s">
        <v>536</v>
      </c>
      <c r="D34" s="134" t="s">
        <v>317</v>
      </c>
      <c r="E34" s="135"/>
      <c r="F34" s="31"/>
      <c r="G34" s="133">
        <f>IF(G26="-","-",SUM(G26:G33)*'3j EBIT'!$E$10)</f>
        <v>10.454694438187634</v>
      </c>
      <c r="H34" s="133">
        <f>IF(H26="-","-",SUM(H26:H33)*'3j EBIT'!$E$10)</f>
        <v>9.9564556594246874</v>
      </c>
      <c r="I34" s="133">
        <f>IF(I26="-","-",SUM(I26:I33)*'3j EBIT'!$E$10)</f>
        <v>10.309378142042968</v>
      </c>
      <c r="J34" s="133">
        <f>IF(J26="-","-",SUM(J26:J33)*'3j EBIT'!$E$10)</f>
        <v>10.089840722895222</v>
      </c>
      <c r="K34" s="133">
        <f>IF(K26="-","-",SUM(K26:K33)*'3j EBIT'!$E$10)</f>
        <v>11.062573564846517</v>
      </c>
      <c r="L34" s="133">
        <f>IF(L26="-","-",SUM(L26:L33)*'3j EBIT'!$E$10)</f>
        <v>10.91223259517897</v>
      </c>
      <c r="M34" s="133">
        <f>IF(M26="-","-",SUM(M26:M33)*'3j EBIT'!$E$10)</f>
        <v>12.087359962563029</v>
      </c>
      <c r="N34" s="133">
        <f>IF(N26="-","-",SUM(N26:N33)*'3j EBIT'!$E$10)</f>
        <v>12.730272229142408</v>
      </c>
      <c r="O34" s="31"/>
      <c r="P34" s="133">
        <f>IF(P26="-","-",SUM(P26:P33)*'3j EBIT'!$E$10)</f>
        <v>12.730272229142408</v>
      </c>
      <c r="Q34" s="133">
        <f>IF(Q26="-","-",SUM(Q26:Q33)*'3j EBIT'!$E$10)</f>
        <v>14.176454174285283</v>
      </c>
      <c r="R34" s="133">
        <f>IF(R26="-","-",SUM(R26:R33)*'3j EBIT'!$E$10)</f>
        <v>13.632043443523738</v>
      </c>
      <c r="S34" s="133">
        <f>IF(S26="-","-",SUM(S26:S33)*'3j EBIT'!$E$10)</f>
        <v>13.604341024685295</v>
      </c>
      <c r="T34" s="133" t="str">
        <f>IF(T26="-","-",SUM(T26:T33)*'3j EBIT'!$E$10)</f>
        <v>-</v>
      </c>
      <c r="U34" s="133" t="str">
        <f>IF(U26="-","-",SUM(U26:U33)*'3j EBIT'!$E$10)</f>
        <v>-</v>
      </c>
      <c r="V34" s="133" t="str">
        <f>IF(V26="-","-",SUM(V26:V33)*'3j EBIT'!$E$10)</f>
        <v>-</v>
      </c>
      <c r="W34" s="133" t="str">
        <f>IF(W26="-","-",SUM(W26:W33)*'3j EBIT'!$E$10)</f>
        <v>-</v>
      </c>
      <c r="X34" s="133" t="str">
        <f>IF(X26="-","-",SUM(X26:X33)*'3j EBIT'!$E$10)</f>
        <v>-</v>
      </c>
      <c r="Y34" s="133" t="str">
        <f>IF(Y26="-","-",SUM(Y26:Y33)*'3j EBIT'!$E$10)</f>
        <v>-</v>
      </c>
      <c r="Z34" s="133" t="str">
        <f>IF(Z26="-","-",SUM(Z26:Z33)*'3j EBIT'!$E$10)</f>
        <v>-</v>
      </c>
      <c r="AA34" s="29"/>
    </row>
    <row r="35" spans="1:27" s="30" customFormat="1" ht="11.25" x14ac:dyDescent="0.15">
      <c r="A35" s="267">
        <v>10</v>
      </c>
      <c r="B35" s="136" t="s">
        <v>292</v>
      </c>
      <c r="C35" s="186" t="s">
        <v>537</v>
      </c>
      <c r="D35" s="134" t="s">
        <v>317</v>
      </c>
      <c r="E35" s="134"/>
      <c r="F35" s="31"/>
      <c r="G35" s="133">
        <f>IF(G26="-","-",SUM(G26:G28,G30:G34)*'3k HAP'!$E$11)</f>
        <v>6.426666396730198</v>
      </c>
      <c r="H35" s="133">
        <f>IF(H26="-","-",SUM(H26:H28,H30:H34)*'3k HAP'!$E$11)</f>
        <v>6.0281407952379062</v>
      </c>
      <c r="I35" s="133">
        <f>IF(I26="-","-",SUM(I26:I28,I30:I34)*'3k HAP'!$E$11)</f>
        <v>6.0678860781482227</v>
      </c>
      <c r="J35" s="133">
        <f>IF(J26="-","-",SUM(J26:J28,J30:J34)*'3k HAP'!$E$11)</f>
        <v>5.9096914740613062</v>
      </c>
      <c r="K35" s="133">
        <f>IF(K26="-","-",SUM(K26:K28,K30:K34)*'3k HAP'!$E$11)</f>
        <v>6.7146040652036767</v>
      </c>
      <c r="L35" s="133">
        <f>IF(L26="-","-",SUM(L26:L28,L30:L34)*'3k HAP'!$E$11)</f>
        <v>6.5812596976897373</v>
      </c>
      <c r="M35" s="133">
        <f>IF(M26="-","-",SUM(M26:M28,M30:M34)*'3k HAP'!$E$11)</f>
        <v>7.4021315653298263</v>
      </c>
      <c r="N35" s="133">
        <f>IF(N26="-","-",SUM(N26:N28,N30:N34)*'3k HAP'!$E$11)</f>
        <v>7.9053132292450696</v>
      </c>
      <c r="O35" s="31"/>
      <c r="P35" s="133">
        <f>IF(P26="-","-",SUM(P26:P28,P30:P34)*'3k HAP'!$E$11)</f>
        <v>7.9053132292450696</v>
      </c>
      <c r="Q35" s="133">
        <f>IF(Q26="-","-",SUM(Q26:Q28,Q30:Q34)*'3k HAP'!$E$11)</f>
        <v>8.9142744741389031</v>
      </c>
      <c r="R35" s="133">
        <f>IF(R26="-","-",SUM(R26:R28,R30:R34)*'3k HAP'!$E$11)</f>
        <v>8.4823685433255971</v>
      </c>
      <c r="S35" s="133">
        <f>IF(S26="-","-",SUM(S26:S28,S30:S34)*'3k HAP'!$E$11)</f>
        <v>8.4814508140036953</v>
      </c>
      <c r="T35" s="133" t="str">
        <f>IF(T26="-","-",SUM(T26:T28,T30:T34)*'3k HAP'!$E$11)</f>
        <v>-</v>
      </c>
      <c r="U35" s="133" t="str">
        <f>IF(U26="-","-",SUM(U26:U28,U30:U34)*'3k HAP'!$E$11)</f>
        <v>-</v>
      </c>
      <c r="V35" s="133" t="str">
        <f>IF(V26="-","-",SUM(V26:V28,V30:V34)*'3k HAP'!$E$11)</f>
        <v>-</v>
      </c>
      <c r="W35" s="133" t="str">
        <f>IF(W26="-","-",SUM(W26:W28,W30:W34)*'3k HAP'!$E$11)</f>
        <v>-</v>
      </c>
      <c r="X35" s="133" t="str">
        <f>IF(X26="-","-",SUM(X26:X28,X30:X34)*'3k HAP'!$E$11)</f>
        <v>-</v>
      </c>
      <c r="Y35" s="133" t="str">
        <f>IF(Y26="-","-",SUM(Y26:Y28,Y30:Y34)*'3k HAP'!$E$11)</f>
        <v>-</v>
      </c>
      <c r="Z35" s="133" t="str">
        <f>IF(Z26="-","-",SUM(Z26:Z28,Z30:Z34)*'3k HAP'!$E$11)</f>
        <v>-</v>
      </c>
      <c r="AA35" s="29"/>
    </row>
    <row r="36" spans="1:27" s="30" customFormat="1" ht="11.25" x14ac:dyDescent="0.15">
      <c r="A36" s="267">
        <v>11</v>
      </c>
      <c r="B36" s="136" t="s">
        <v>44</v>
      </c>
      <c r="C36" s="136" t="str">
        <f>B36&amp;"_"&amp;D36</f>
        <v>Total_East Midlands</v>
      </c>
      <c r="D36" s="134" t="s">
        <v>317</v>
      </c>
      <c r="E36" s="135"/>
      <c r="F36" s="31"/>
      <c r="G36" s="133">
        <f t="shared" ref="G36:N36" si="2">IF(G26="-","-",SUM(G26:G35))</f>
        <v>556.67351480990919</v>
      </c>
      <c r="H36" s="133">
        <f t="shared" si="2"/>
        <v>530.05190642082789</v>
      </c>
      <c r="I36" s="133">
        <f t="shared" si="2"/>
        <v>548.66651153756879</v>
      </c>
      <c r="J36" s="133">
        <f t="shared" si="2"/>
        <v>536.95372069836208</v>
      </c>
      <c r="K36" s="133">
        <f t="shared" si="2"/>
        <v>588.95507750853619</v>
      </c>
      <c r="L36" s="133">
        <f t="shared" si="2"/>
        <v>580.90905379529374</v>
      </c>
      <c r="M36" s="133">
        <f t="shared" si="2"/>
        <v>643.57870892581877</v>
      </c>
      <c r="N36" s="133">
        <f t="shared" si="2"/>
        <v>677.91936432778073</v>
      </c>
      <c r="O36" s="31"/>
      <c r="P36" s="133">
        <f t="shared" ref="P36:Z36" si="3">IF(P26="-","-",SUM(P26:P35))</f>
        <v>677.91936432778073</v>
      </c>
      <c r="Q36" s="133">
        <f t="shared" si="3"/>
        <v>755.04313335129916</v>
      </c>
      <c r="R36" s="133">
        <f t="shared" si="3"/>
        <v>725.95804289988826</v>
      </c>
      <c r="S36" s="133">
        <f t="shared" si="3"/>
        <v>724.49910372867737</v>
      </c>
      <c r="T36" s="133" t="str">
        <f t="shared" si="3"/>
        <v>-</v>
      </c>
      <c r="U36" s="133" t="str">
        <f t="shared" si="3"/>
        <v>-</v>
      </c>
      <c r="V36" s="133" t="str">
        <f t="shared" si="3"/>
        <v>-</v>
      </c>
      <c r="W36" s="133" t="str">
        <f t="shared" si="3"/>
        <v>-</v>
      </c>
      <c r="X36" s="133" t="str">
        <f t="shared" si="3"/>
        <v>-</v>
      </c>
      <c r="Y36" s="133" t="str">
        <f t="shared" si="3"/>
        <v>-</v>
      </c>
      <c r="Z36" s="133" t="str">
        <f t="shared" si="3"/>
        <v>-</v>
      </c>
      <c r="AA36" s="29"/>
    </row>
    <row r="37" spans="1:27" s="30" customFormat="1" ht="11.25" x14ac:dyDescent="0.15">
      <c r="A37" s="267">
        <v>1</v>
      </c>
      <c r="B37" s="140" t="s">
        <v>350</v>
      </c>
      <c r="C37" s="140" t="s">
        <v>341</v>
      </c>
      <c r="D37" s="131" t="s">
        <v>318</v>
      </c>
      <c r="E37" s="132"/>
      <c r="F37" s="31"/>
      <c r="G37" s="41">
        <f>IF('3a DF'!H29="-","-",'3a DF'!H29)</f>
        <v>257.51079589823433</v>
      </c>
      <c r="H37" s="41">
        <f>IF('3a DF'!I29="-","-",'3a DF'!I29)</f>
        <v>230.51832879076954</v>
      </c>
      <c r="I37" s="41">
        <f>IF('3a DF'!J29="-","-",'3a DF'!J29)</f>
        <v>207.86955005011575</v>
      </c>
      <c r="J37" s="41">
        <f>IF('3a DF'!K29="-","-",'3a DF'!K29)</f>
        <v>198.00057588842645</v>
      </c>
      <c r="K37" s="41">
        <f>IF('3a DF'!L29="-","-",'3a DF'!L29)</f>
        <v>231.06643631802345</v>
      </c>
      <c r="L37" s="41">
        <f>IF('3a DF'!M29="-","-",'3a DF'!M29)</f>
        <v>222.51880940781095</v>
      </c>
      <c r="M37" s="41">
        <f>IF('3a DF'!N29="-","-",'3a DF'!N29)</f>
        <v>238.82164682330844</v>
      </c>
      <c r="N37" s="41">
        <f>IF('3a DF'!O29="-","-",'3a DF'!O29)</f>
        <v>266.54618358667256</v>
      </c>
      <c r="O37" s="31"/>
      <c r="P37" s="41">
        <f>IF('3a DF'!Q29="-","-",'3a DF'!Q29)</f>
        <v>266.54618358667256</v>
      </c>
      <c r="Q37" s="41">
        <f>IF('3a DF'!R29="-","-",'3a DF'!R29)</f>
        <v>309.55777766368232</v>
      </c>
      <c r="R37" s="41">
        <f>IF('3a DF'!S29="-","-",'3a DF'!S29)</f>
        <v>277.16998848458883</v>
      </c>
      <c r="S37" s="41">
        <f>IF('3a DF'!T29="-","-",'3a DF'!T29)</f>
        <v>254.75346138464033</v>
      </c>
      <c r="T37" s="41" t="str">
        <f>IF('3a DF'!U29="-","-",'3a DF'!U29)</f>
        <v>-</v>
      </c>
      <c r="U37" s="41" t="str">
        <f>IF('3a DF'!V29="-","-",'3a DF'!V29)</f>
        <v>-</v>
      </c>
      <c r="V37" s="41" t="str">
        <f>IF('3a DF'!W29="-","-",'3a DF'!W29)</f>
        <v>-</v>
      </c>
      <c r="W37" s="41" t="str">
        <f>IF('3a DF'!X29="-","-",'3a DF'!X29)</f>
        <v>-</v>
      </c>
      <c r="X37" s="41" t="str">
        <f>IF('3a DF'!Y29="-","-",'3a DF'!Y29)</f>
        <v>-</v>
      </c>
      <c r="Y37" s="41" t="str">
        <f>IF('3a DF'!Z29="-","-",'3a DF'!Z29)</f>
        <v>-</v>
      </c>
      <c r="Z37" s="41" t="str">
        <f>IF('3a DF'!AA29="-","-",'3a DF'!AA29)</f>
        <v>-</v>
      </c>
      <c r="AA37" s="29"/>
    </row>
    <row r="38" spans="1:27" s="30" customFormat="1" ht="11.25" x14ac:dyDescent="0.15">
      <c r="A38" s="267">
        <v>2</v>
      </c>
      <c r="B38" s="140" t="s">
        <v>350</v>
      </c>
      <c r="C38" s="140" t="s">
        <v>300</v>
      </c>
      <c r="D38" s="131" t="s">
        <v>318</v>
      </c>
      <c r="E38" s="132"/>
      <c r="F38" s="31"/>
      <c r="G38" s="41">
        <f>IF('3b CM'!G29="-","-",'3b CM'!G29)</f>
        <v>5.9973974657088445E-2</v>
      </c>
      <c r="H38" s="41">
        <f>IF('3b CM'!H29="-","-",'3b CM'!H29)</f>
        <v>8.9960961985632665E-2</v>
      </c>
      <c r="I38" s="41">
        <f>IF('3b CM'!I29="-","-",'3b CM'!I29)</f>
        <v>0.28327728973414185</v>
      </c>
      <c r="J38" s="41">
        <f>IF('3b CM'!J29="-","-",'3b CM'!J29)</f>
        <v>0.28807889503309997</v>
      </c>
      <c r="K38" s="41">
        <f>IF('3b CM'!K29="-","-",'3b CM'!K29)</f>
        <v>3.7000258587995032</v>
      </c>
      <c r="L38" s="41">
        <f>IF('3b CM'!L29="-","-",'3b CM'!L29)</f>
        <v>3.5893989634558103</v>
      </c>
      <c r="M38" s="41">
        <f>IF('3b CM'!M29="-","-",'3b CM'!M29)</f>
        <v>12.700873646217769</v>
      </c>
      <c r="N38" s="41">
        <f>IF('3b CM'!N29="-","-",'3b CM'!N29)</f>
        <v>12.073811763058139</v>
      </c>
      <c r="O38" s="31"/>
      <c r="P38" s="41">
        <f>IF('3b CM'!P29="-","-",'3b CM'!P29)</f>
        <v>12.073811763058139</v>
      </c>
      <c r="Q38" s="41">
        <f>IF('3b CM'!Q29="-","-",'3b CM'!Q29)</f>
        <v>16.247831079086424</v>
      </c>
      <c r="R38" s="41">
        <f>IF('3b CM'!R29="-","-",'3b CM'!R29)</f>
        <v>15.60601504808902</v>
      </c>
      <c r="S38" s="41">
        <f>IF('3b CM'!S29="-","-",'3b CM'!S29)</f>
        <v>18.53705369524036</v>
      </c>
      <c r="T38" s="41" t="str">
        <f>IF('3b CM'!T29="-","-",'3b CM'!T29)</f>
        <v>-</v>
      </c>
      <c r="U38" s="41" t="str">
        <f>IF('3b CM'!U29="-","-",'3b CM'!U29)</f>
        <v>-</v>
      </c>
      <c r="V38" s="41" t="str">
        <f>IF('3b CM'!V29="-","-",'3b CM'!V29)</f>
        <v>-</v>
      </c>
      <c r="W38" s="41" t="str">
        <f>IF('3b CM'!W29="-","-",'3b CM'!W29)</f>
        <v>-</v>
      </c>
      <c r="X38" s="41" t="str">
        <f>IF('3b CM'!X29="-","-",'3b CM'!X29)</f>
        <v>-</v>
      </c>
      <c r="Y38" s="41" t="str">
        <f>IF('3b CM'!Y29="-","-",'3b CM'!Y29)</f>
        <v>-</v>
      </c>
      <c r="Z38" s="41" t="str">
        <f>IF('3b CM'!Z29="-","-",'3b CM'!Z29)</f>
        <v>-</v>
      </c>
      <c r="AA38" s="29"/>
    </row>
    <row r="39" spans="1:27" s="30" customFormat="1" ht="11.25" x14ac:dyDescent="0.15">
      <c r="A39" s="267">
        <v>3</v>
      </c>
      <c r="B39" s="140" t="s">
        <v>2</v>
      </c>
      <c r="C39" s="140" t="s">
        <v>342</v>
      </c>
      <c r="D39" s="131" t="s">
        <v>318</v>
      </c>
      <c r="E39" s="132"/>
      <c r="F39" s="31"/>
      <c r="G39" s="41">
        <f>IF('3c PC'!G30="-","-",'3c PC'!G30)</f>
        <v>90.736815527100234</v>
      </c>
      <c r="H39" s="41">
        <f>IF('3c PC'!H30="-","-",'3c PC'!H30)</f>
        <v>90.709613408220818</v>
      </c>
      <c r="I39" s="41">
        <f>IF('3c PC'!I30="-","-",'3c PC'!I30)</f>
        <v>115.04343692123767</v>
      </c>
      <c r="J39" s="41">
        <f>IF('3c PC'!J30="-","-",'3c PC'!J30)</f>
        <v>113.80297101379854</v>
      </c>
      <c r="K39" s="41">
        <f>IF('3c PC'!K30="-","-",'3c PC'!K30)</f>
        <v>130.55136651406212</v>
      </c>
      <c r="L39" s="41">
        <f>IF('3c PC'!L30="-","-",'3c PC'!L30)</f>
        <v>129.35131370051138</v>
      </c>
      <c r="M39" s="41">
        <f>IF('3c PC'!M30="-","-",'3c PC'!M30)</f>
        <v>158.13146094168721</v>
      </c>
      <c r="N39" s="41">
        <f>IF('3c PC'!N30="-","-",'3c PC'!N30)</f>
        <v>155.24267863089204</v>
      </c>
      <c r="O39" s="31"/>
      <c r="P39" s="41">
        <f>IF('3c PC'!P30="-","-",'3c PC'!P30)</f>
        <v>155.24267863089204</v>
      </c>
      <c r="Q39" s="41">
        <f>IF('3c PC'!Q30="-","-",'3c PC'!Q30)</f>
        <v>173.93458119995154</v>
      </c>
      <c r="R39" s="41">
        <f>IF('3c PC'!R30="-","-",'3c PC'!R30)</f>
        <v>176.65446601512321</v>
      </c>
      <c r="S39" s="41">
        <f>IF('3c PC'!S30="-","-",'3c PC'!S30)</f>
        <v>192.96197457269477</v>
      </c>
      <c r="T39" s="41" t="str">
        <f>IF('3c PC'!T30="-","-",'3c PC'!T30)</f>
        <v>-</v>
      </c>
      <c r="U39" s="41" t="str">
        <f>IF('3c PC'!U30="-","-",'3c PC'!U30)</f>
        <v>-</v>
      </c>
      <c r="V39" s="41" t="str">
        <f>IF('3c PC'!V30="-","-",'3c PC'!V30)</f>
        <v>-</v>
      </c>
      <c r="W39" s="41" t="str">
        <f>IF('3c PC'!W30="-","-",'3c PC'!W30)</f>
        <v>-</v>
      </c>
      <c r="X39" s="41" t="str">
        <f>IF('3c PC'!X30="-","-",'3c PC'!X30)</f>
        <v>-</v>
      </c>
      <c r="Y39" s="41" t="str">
        <f>IF('3c PC'!Y30="-","-",'3c PC'!Y30)</f>
        <v>-</v>
      </c>
      <c r="Z39" s="41" t="str">
        <f>IF('3c PC'!Z30="-","-",'3c PC'!Z30)</f>
        <v>-</v>
      </c>
      <c r="AA39" s="29"/>
    </row>
    <row r="40" spans="1:27" s="30" customFormat="1" ht="11.25" x14ac:dyDescent="0.15">
      <c r="A40" s="267">
        <v>4</v>
      </c>
      <c r="B40" s="140" t="s">
        <v>352</v>
      </c>
      <c r="C40" s="140" t="s">
        <v>343</v>
      </c>
      <c r="D40" s="131" t="s">
        <v>318</v>
      </c>
      <c r="E40" s="132"/>
      <c r="F40" s="31"/>
      <c r="G40" s="41">
        <f>IF('3d NC-Elec'!H58="-","-",'3d NC-Elec'!H58)</f>
        <v>110.54531622717285</v>
      </c>
      <c r="H40" s="41">
        <f>IF('3d NC-Elec'!I58="-","-",'3d NC-Elec'!I58)</f>
        <v>111.55067759199838</v>
      </c>
      <c r="I40" s="41">
        <f>IF('3d NC-Elec'!J58="-","-",'3d NC-Elec'!J58)</f>
        <v>124.119909995697</v>
      </c>
      <c r="J40" s="41">
        <f>IF('3d NC-Elec'!K58="-","-",'3d NC-Elec'!K58)</f>
        <v>123.36374269200469</v>
      </c>
      <c r="K40" s="41">
        <f>IF('3d NC-Elec'!L58="-","-",'3d NC-Elec'!L58)</f>
        <v>109.90215750230416</v>
      </c>
      <c r="L40" s="41">
        <f>IF('3d NC-Elec'!M58="-","-",'3d NC-Elec'!M58)</f>
        <v>111.10739887531298</v>
      </c>
      <c r="M40" s="41">
        <f>IF('3d NC-Elec'!N58="-","-",'3d NC-Elec'!N58)</f>
        <v>116.3946621602914</v>
      </c>
      <c r="N40" s="41">
        <f>IF('3d NC-Elec'!O58="-","-",'3d NC-Elec'!O58)</f>
        <v>115.85372183452623</v>
      </c>
      <c r="O40" s="31"/>
      <c r="P40" s="41">
        <f>IF('3d NC-Elec'!Q58="-","-",'3d NC-Elec'!Q58)</f>
        <v>115.85372183452623</v>
      </c>
      <c r="Q40" s="41">
        <f>IF('3d NC-Elec'!R58="-","-",'3d NC-Elec'!R58)</f>
        <v>128.51239077263389</v>
      </c>
      <c r="R40" s="41">
        <f>IF('3d NC-Elec'!S58="-","-",'3d NC-Elec'!S58)</f>
        <v>129.44389241576127</v>
      </c>
      <c r="S40" s="41">
        <f>IF('3d NC-Elec'!T58="-","-",'3d NC-Elec'!T58)</f>
        <v>135.52001714237909</v>
      </c>
      <c r="T40" s="41" t="str">
        <f>IF('3d NC-Elec'!U58="-","-",'3d NC-Elec'!U58)</f>
        <v>-</v>
      </c>
      <c r="U40" s="41" t="str">
        <f>IF('3d NC-Elec'!V58="-","-",'3d NC-Elec'!V58)</f>
        <v>-</v>
      </c>
      <c r="V40" s="41" t="str">
        <f>IF('3d NC-Elec'!W58="-","-",'3d NC-Elec'!W58)</f>
        <v>-</v>
      </c>
      <c r="W40" s="41" t="str">
        <f>IF('3d NC-Elec'!X58="-","-",'3d NC-Elec'!X58)</f>
        <v>-</v>
      </c>
      <c r="X40" s="41" t="str">
        <f>IF('3d NC-Elec'!Y58="-","-",'3d NC-Elec'!Y58)</f>
        <v>-</v>
      </c>
      <c r="Y40" s="41" t="str">
        <f>IF('3d NC-Elec'!Z58="-","-",'3d NC-Elec'!Z58)</f>
        <v>-</v>
      </c>
      <c r="Z40" s="41" t="str">
        <f>IF('3d NC-Elec'!AA58="-","-",'3d NC-Elec'!AA58)</f>
        <v>-</v>
      </c>
      <c r="AA40" s="29"/>
    </row>
    <row r="41" spans="1:27" s="30" customFormat="1" ht="12.4" customHeight="1" x14ac:dyDescent="0.15">
      <c r="A41" s="267">
        <v>5</v>
      </c>
      <c r="B41" s="140" t="s">
        <v>349</v>
      </c>
      <c r="C41" s="140" t="s">
        <v>344</v>
      </c>
      <c r="D41" s="131" t="s">
        <v>318</v>
      </c>
      <c r="E41" s="132"/>
      <c r="F41" s="31"/>
      <c r="G41" s="41">
        <f>IF('3f CPIH'!C$16="-","-",'3g OC '!$E$10*('3f CPIH'!C$16/'3f CPIH'!$G$16))</f>
        <v>76.502677103718199</v>
      </c>
      <c r="H41" s="41">
        <f>IF('3f CPIH'!D$16="-","-",'3g OC '!$E$10*('3f CPIH'!D$16/'3f CPIH'!$G$16))</f>
        <v>76.655835616438353</v>
      </c>
      <c r="I41" s="41">
        <f>IF('3f CPIH'!E$16="-","-",'3g OC '!$E$10*('3f CPIH'!E$16/'3f CPIH'!$G$16))</f>
        <v>76.885573385518597</v>
      </c>
      <c r="J41" s="41">
        <f>IF('3f CPIH'!F$16="-","-",'3g OC '!$E$10*('3f CPIH'!F$16/'3f CPIH'!$G$16))</f>
        <v>77.345048923679059</v>
      </c>
      <c r="K41" s="41">
        <f>IF('3f CPIH'!G$16="-","-",'3g OC '!$E$10*('3f CPIH'!G$16/'3f CPIH'!$G$16))</f>
        <v>78.263999999999996</v>
      </c>
      <c r="L41" s="41">
        <f>IF('3f CPIH'!H$16="-","-",'3g OC '!$E$10*('3f CPIH'!H$16/'3f CPIH'!$G$16))</f>
        <v>79.259530332681024</v>
      </c>
      <c r="M41" s="41">
        <f>IF('3f CPIH'!I$16="-","-",'3g OC '!$E$10*('3f CPIH'!I$16/'3f CPIH'!$G$16))</f>
        <v>80.408219178082177</v>
      </c>
      <c r="N41" s="41">
        <f>IF('3f CPIH'!J$16="-","-",'3g OC '!$E$10*('3f CPIH'!J$16/'3f CPIH'!$G$16))</f>
        <v>81.097432485322898</v>
      </c>
      <c r="O41" s="31"/>
      <c r="P41" s="41">
        <f>IF('3f CPIH'!L$16="-","-",'3g OC '!$E$10*('3f CPIH'!L$16/'3f CPIH'!$G$16))</f>
        <v>81.097432485322898</v>
      </c>
      <c r="Q41" s="41">
        <f>IF('3f CPIH'!M$16="-","-",'3g OC '!$E$10*('3f CPIH'!M$16/'3f CPIH'!$G$16))</f>
        <v>82.016383561643835</v>
      </c>
      <c r="R41" s="41">
        <f>IF('3f CPIH'!N$16="-","-",'3g OC '!$E$10*('3f CPIH'!N$16/'3f CPIH'!$G$16))</f>
        <v>82.62901761252445</v>
      </c>
      <c r="S41" s="41">
        <f>IF('3f CPIH'!O$16="-","-",'3g OC '!$E$10*('3f CPIH'!O$16/'3f CPIH'!$G$16))</f>
        <v>83.088493150684926</v>
      </c>
      <c r="T41" s="41" t="str">
        <f>IF('3f CPIH'!P$16="-","-",'3g OC '!$E$10*('3f CPIH'!P$16/'3f CPIH'!$G$16))</f>
        <v>-</v>
      </c>
      <c r="U41" s="41" t="str">
        <f>IF('3f CPIH'!Q$16="-","-",'3g OC '!$E$10*('3f CPIH'!Q$16/'3f CPIH'!$G$16))</f>
        <v>-</v>
      </c>
      <c r="V41" s="41" t="str">
        <f>IF('3f CPIH'!R$16="-","-",'3g OC '!$E$10*('3f CPIH'!R$16/'3f CPIH'!$G$16))</f>
        <v>-</v>
      </c>
      <c r="W41" s="41" t="str">
        <f>IF('3f CPIH'!S$16="-","-",'3g OC '!$E$10*('3f CPIH'!S$16/'3f CPIH'!$G$16))</f>
        <v>-</v>
      </c>
      <c r="X41" s="41" t="str">
        <f>IF('3f CPIH'!T$16="-","-",'3g OC '!$E$10*('3f CPIH'!T$16/'3f CPIH'!$G$16))</f>
        <v>-</v>
      </c>
      <c r="Y41" s="41" t="str">
        <f>IF('3f CPIH'!U$16="-","-",'3g OC '!$E$10*('3f CPIH'!U$16/'3f CPIH'!$G$16))</f>
        <v>-</v>
      </c>
      <c r="Z41" s="41" t="str">
        <f>IF('3f CPIH'!V$16="-","-",'3g OC '!$E$10*('3f CPIH'!V$16/'3f CPIH'!$G$16))</f>
        <v>-</v>
      </c>
      <c r="AA41" s="29"/>
    </row>
    <row r="42" spans="1:27" s="30" customFormat="1" ht="11.25" x14ac:dyDescent="0.15">
      <c r="A42" s="267">
        <v>6</v>
      </c>
      <c r="B42" s="140" t="s">
        <v>349</v>
      </c>
      <c r="C42" s="140" t="s">
        <v>43</v>
      </c>
      <c r="D42" s="131" t="s">
        <v>318</v>
      </c>
      <c r="E42" s="132"/>
      <c r="F42" s="31"/>
      <c r="G42" s="41" t="s">
        <v>333</v>
      </c>
      <c r="H42" s="41" t="s">
        <v>333</v>
      </c>
      <c r="I42" s="41" t="s">
        <v>333</v>
      </c>
      <c r="J42" s="41" t="s">
        <v>333</v>
      </c>
      <c r="K42" s="41">
        <f>IF('3h SMNCC'!F$36="-","-",'3h SMNCC'!F$36)</f>
        <v>0</v>
      </c>
      <c r="L42" s="41">
        <f>IF('3h SMNCC'!G$36="-","-",'3h SMNCC'!G$36)</f>
        <v>-0.18995176814939541</v>
      </c>
      <c r="M42" s="41">
        <f>IF('3h SMNCC'!H$36="-","-",'3h SMNCC'!H$36)</f>
        <v>2.3898674656215144</v>
      </c>
      <c r="N42" s="41">
        <f>IF('3h SMNCC'!I$36="-","-",'3h SMNCC'!I$36)</f>
        <v>11.485463558514653</v>
      </c>
      <c r="O42" s="31"/>
      <c r="P42" s="41">
        <f>IF('3h SMNCC'!K$36="-","-",'3h SMNCC'!K$36)</f>
        <v>11.485463558514653</v>
      </c>
      <c r="Q42" s="41">
        <f>IF('3h SMNCC'!L$36="-","-",'3h SMNCC'!L$36)</f>
        <v>13.905095596481768</v>
      </c>
      <c r="R42" s="41">
        <f>IF('3h SMNCC'!M$36="-","-",'3h SMNCC'!M$36)</f>
        <v>14.008016342776511</v>
      </c>
      <c r="S42" s="41">
        <f>IF('3h SMNCC'!N$36="-","-",'3h SMNCC'!N$36)</f>
        <v>16.592254432324484</v>
      </c>
      <c r="T42" s="41" t="str">
        <f>IF('3h SMNCC'!O$36="-","-",'3h SMNCC'!O$36)</f>
        <v>-</v>
      </c>
      <c r="U42" s="41" t="str">
        <f>IF('3h SMNCC'!P$36="-","-",'3h SMNCC'!P$36)</f>
        <v>-</v>
      </c>
      <c r="V42" s="41" t="str">
        <f>IF('3h SMNCC'!Q$36="-","-",'3h SMNCC'!Q$36)</f>
        <v>-</v>
      </c>
      <c r="W42" s="41" t="str">
        <f>IF('3h SMNCC'!R$36="-","-",'3h SMNCC'!R$36)</f>
        <v>-</v>
      </c>
      <c r="X42" s="41" t="str">
        <f>IF('3h SMNCC'!S$36="-","-",'3h SMNCC'!S$36)</f>
        <v>-</v>
      </c>
      <c r="Y42" s="41" t="str">
        <f>IF('3h SMNCC'!T$36="-","-",'3h SMNCC'!T$36)</f>
        <v>-</v>
      </c>
      <c r="Z42" s="41" t="str">
        <f>IF('3h SMNCC'!U$36="-","-",'3h SMNCC'!U$36)</f>
        <v>-</v>
      </c>
      <c r="AA42" s="29"/>
    </row>
    <row r="43" spans="1:27" s="30" customFormat="1" ht="11.25" x14ac:dyDescent="0.15">
      <c r="A43" s="267">
        <v>7</v>
      </c>
      <c r="B43" s="140" t="s">
        <v>349</v>
      </c>
      <c r="C43" s="140" t="s">
        <v>394</v>
      </c>
      <c r="D43" s="131" t="s">
        <v>318</v>
      </c>
      <c r="E43" s="132"/>
      <c r="F43" s="31"/>
      <c r="G43" s="41">
        <f>IF('3f CPIH'!C$16="-","-",'3i PAAC PAP'!$G$14*('3f CPIH'!C$16/'3f CPIH'!$G$16))</f>
        <v>3.3460635029354204</v>
      </c>
      <c r="H43" s="41">
        <f>IF('3f CPIH'!D$16="-","-",'3i PAAC PAP'!$G$14*('3f CPIH'!D$16/'3f CPIH'!$G$16))</f>
        <v>3.3527623287671227</v>
      </c>
      <c r="I43" s="41">
        <f>IF('3f CPIH'!E$16="-","-",'3i PAAC PAP'!$G$14*('3f CPIH'!E$16/'3f CPIH'!$G$16))</f>
        <v>3.3628105675146771</v>
      </c>
      <c r="J43" s="41">
        <f>IF('3f CPIH'!F$16="-","-",'3i PAAC PAP'!$G$14*('3f CPIH'!F$16/'3f CPIH'!$G$16))</f>
        <v>3.3829070450097847</v>
      </c>
      <c r="K43" s="41">
        <f>IF('3f CPIH'!G$16="-","-",'3i PAAC PAP'!$G$14*('3f CPIH'!G$16/'3f CPIH'!$G$16))</f>
        <v>3.4230999999999998</v>
      </c>
      <c r="L43" s="41">
        <f>IF('3f CPIH'!H$16="-","-",'3i PAAC PAP'!$G$14*('3f CPIH'!H$16/'3f CPIH'!$G$16))</f>
        <v>3.4666423679060667</v>
      </c>
      <c r="M43" s="41">
        <f>IF('3f CPIH'!I$16="-","-",'3i PAAC PAP'!$G$14*('3f CPIH'!I$16/'3f CPIH'!$G$16))</f>
        <v>3.516883561643835</v>
      </c>
      <c r="N43" s="41">
        <f>IF('3f CPIH'!J$16="-","-",'3i PAAC PAP'!$G$14*('3f CPIH'!J$16/'3f CPIH'!$G$16))</f>
        <v>3.547028277886497</v>
      </c>
      <c r="O43" s="31"/>
      <c r="P43" s="41">
        <f>IF('3f CPIH'!L$16="-","-",'3i PAAC PAP'!$G$14*('3f CPIH'!L$16/'3f CPIH'!$G$16))</f>
        <v>3.547028277886497</v>
      </c>
      <c r="Q43" s="41">
        <f>IF('3f CPIH'!M$16="-","-",'3i PAAC PAP'!$G$14*('3f CPIH'!M$16/'3f CPIH'!$G$16))</f>
        <v>3.5872212328767121</v>
      </c>
      <c r="R43" s="41">
        <f>IF('3f CPIH'!N$16="-","-",'3i PAAC PAP'!$G$14*('3f CPIH'!N$16/'3f CPIH'!$G$16))</f>
        <v>3.6140165362035224</v>
      </c>
      <c r="S43" s="41">
        <f>IF('3f CPIH'!O$16="-","-",'3i PAAC PAP'!$G$14*('3f CPIH'!O$16/'3f CPIH'!$G$16))</f>
        <v>3.6341130136986299</v>
      </c>
      <c r="T43" s="41" t="str">
        <f>IF('3f CPIH'!P$16="-","-",'3i PAAC PAP'!$G$14*('3f CPIH'!P$16/'3f CPIH'!$G$16))</f>
        <v>-</v>
      </c>
      <c r="U43" s="41" t="str">
        <f>IF('3f CPIH'!Q$16="-","-",'3i PAAC PAP'!$G$14*('3f CPIH'!Q$16/'3f CPIH'!$G$16))</f>
        <v>-</v>
      </c>
      <c r="V43" s="41" t="str">
        <f>IF('3f CPIH'!R$16="-","-",'3i PAAC PAP'!$G$14*('3f CPIH'!R$16/'3f CPIH'!$G$16))</f>
        <v>-</v>
      </c>
      <c r="W43" s="41" t="str">
        <f>IF('3f CPIH'!S$16="-","-",'3i PAAC PAP'!$G$14*('3f CPIH'!S$16/'3f CPIH'!$G$16))</f>
        <v>-</v>
      </c>
      <c r="X43" s="41" t="str">
        <f>IF('3f CPIH'!T$16="-","-",'3i PAAC PAP'!$G$14*('3f CPIH'!T$16/'3f CPIH'!$G$16))</f>
        <v>-</v>
      </c>
      <c r="Y43" s="41" t="str">
        <f>IF('3f CPIH'!U$16="-","-",'3i PAAC PAP'!$G$14*('3f CPIH'!U$16/'3f CPIH'!$G$16))</f>
        <v>-</v>
      </c>
      <c r="Z43" s="41" t="str">
        <f>IF('3f CPIH'!V$16="-","-",'3i PAAC PAP'!$G$14*('3f CPIH'!V$16/'3f CPIH'!$G$16))</f>
        <v>-</v>
      </c>
      <c r="AA43" s="29"/>
    </row>
    <row r="44" spans="1:27" s="30" customFormat="1" ht="11.25" x14ac:dyDescent="0.15">
      <c r="A44" s="267">
        <v>8</v>
      </c>
      <c r="B44" s="140" t="s">
        <v>349</v>
      </c>
      <c r="C44" s="140" t="s">
        <v>412</v>
      </c>
      <c r="D44" s="131" t="s">
        <v>318</v>
      </c>
      <c r="E44" s="132"/>
      <c r="F44" s="31"/>
      <c r="G44" s="41">
        <f>IF(G37="-","-",SUM(G37:G42)*'3i PAAC PAP'!$G$26)</f>
        <v>2.562211799806005</v>
      </c>
      <c r="H44" s="41">
        <f>IF(H37="-","-",SUM(H37:H42)*'3i PAAC PAP'!$G$26)</f>
        <v>2.4385838567440095</v>
      </c>
      <c r="I44" s="41">
        <f>IF(I37="-","-",SUM(I37:I42)*'3i PAAC PAP'!$G$26)</f>
        <v>2.5088295642160632</v>
      </c>
      <c r="J44" s="41">
        <f>IF(J37="-","-",SUM(J37:J42)*'3i PAAC PAP'!$G$26)</f>
        <v>2.4542627977383393</v>
      </c>
      <c r="K44" s="41">
        <f>IF(K37="-","-",SUM(K37:K42)*'3i PAAC PAP'!$G$26)</f>
        <v>2.6489743579206038</v>
      </c>
      <c r="L44" s="41">
        <f>IF(L37="-","-",SUM(L37:L42)*'3i PAAC PAP'!$G$26)</f>
        <v>2.6114162866626263</v>
      </c>
      <c r="M44" s="41">
        <f>IF(M37="-","-",SUM(M37:M42)*'3i PAAC PAP'!$G$26)</f>
        <v>2.9139404508099882</v>
      </c>
      <c r="N44" s="41">
        <f>IF(N37="-","-",SUM(N37:N42)*'3i PAAC PAP'!$G$26)</f>
        <v>3.0740444108371099</v>
      </c>
      <c r="O44" s="31"/>
      <c r="P44" s="41">
        <f>IF(P37="-","-",SUM(P37:P42)*'3i PAAC PAP'!$G$26)</f>
        <v>3.0740444108371099</v>
      </c>
      <c r="Q44" s="41">
        <f>IF(Q37="-","-",SUM(Q37:Q42)*'3i PAAC PAP'!$G$26)</f>
        <v>3.4658970505544739</v>
      </c>
      <c r="R44" s="41">
        <f>IF(R37="-","-",SUM(R37:R42)*'3i PAAC PAP'!$G$26)</f>
        <v>3.3287175408676801</v>
      </c>
      <c r="S44" s="41">
        <f>IF(S37="-","-",SUM(S37:S42)*'3i PAAC PAP'!$G$26)</f>
        <v>3.3571552754529357</v>
      </c>
      <c r="T44" s="41" t="str">
        <f>IF(T37="-","-",SUM(T37:T42)*'3i PAAC PAP'!$G$26)</f>
        <v>-</v>
      </c>
      <c r="U44" s="41" t="str">
        <f>IF(U37="-","-",SUM(U37:U42)*'3i PAAC PAP'!$G$26)</f>
        <v>-</v>
      </c>
      <c r="V44" s="41" t="str">
        <f>IF(V37="-","-",SUM(V37:V42)*'3i PAAC PAP'!$G$26)</f>
        <v>-</v>
      </c>
      <c r="W44" s="41" t="str">
        <f>IF(W37="-","-",SUM(W37:W42)*'3i PAAC PAP'!$G$26)</f>
        <v>-</v>
      </c>
      <c r="X44" s="41" t="str">
        <f>IF(X37="-","-",SUM(X37:X42)*'3i PAAC PAP'!$G$26)</f>
        <v>-</v>
      </c>
      <c r="Y44" s="41" t="str">
        <f>IF(Y37="-","-",SUM(Y37:Y42)*'3i PAAC PAP'!$G$26)</f>
        <v>-</v>
      </c>
      <c r="Z44" s="41" t="str">
        <f>IF(Z37="-","-",SUM(Z37:Z42)*'3i PAAC PAP'!$G$26)</f>
        <v>-</v>
      </c>
      <c r="AA44" s="29"/>
    </row>
    <row r="45" spans="1:27" s="30" customFormat="1" ht="11.25" x14ac:dyDescent="0.15">
      <c r="A45" s="267">
        <v>9</v>
      </c>
      <c r="B45" s="140" t="s">
        <v>393</v>
      </c>
      <c r="C45" s="140" t="s">
        <v>536</v>
      </c>
      <c r="D45" s="138" t="s">
        <v>318</v>
      </c>
      <c r="E45" s="132"/>
      <c r="F45" s="31"/>
      <c r="G45" s="41">
        <f>IF(G37="-","-",SUM(G37:G44)*'3j EBIT'!$E$10)</f>
        <v>10.483198324923233</v>
      </c>
      <c r="H45" s="41">
        <f>IF(H37="-","-",SUM(H37:H44)*'3j EBIT'!$E$10)</f>
        <v>9.9806356891637638</v>
      </c>
      <c r="I45" s="41">
        <f>IF(I37="-","-",SUM(I37:I44)*'3j EBIT'!$E$10)</f>
        <v>10.266461374407488</v>
      </c>
      <c r="J45" s="41">
        <f>IF(J37="-","-",SUM(J37:J44)*'3j EBIT'!$E$10)</f>
        <v>10.044972789968202</v>
      </c>
      <c r="K45" s="41">
        <f>IF(K37="-","-",SUM(K37:K44)*'3j EBIT'!$E$10)</f>
        <v>10.837481780753894</v>
      </c>
      <c r="L45" s="41">
        <f>IF(L37="-","-",SUM(L37:L44)*'3j EBIT'!$E$10)</f>
        <v>10.685607562562794</v>
      </c>
      <c r="M45" s="41">
        <f>IF(M37="-","-",SUM(M37:M44)*'3j EBIT'!$E$10)</f>
        <v>11.916695670281362</v>
      </c>
      <c r="N45" s="41">
        <f>IF(N37="-","-",SUM(N37:N44)*'3j EBIT'!$E$10)</f>
        <v>12.56828962056005</v>
      </c>
      <c r="O45" s="31"/>
      <c r="P45" s="41">
        <f>IF(P37="-","-",SUM(P37:P44)*'3j EBIT'!$E$10)</f>
        <v>12.56828962056005</v>
      </c>
      <c r="Q45" s="41">
        <f>IF(Q37="-","-",SUM(Q37:Q44)*'3j EBIT'!$E$10)</f>
        <v>14.162407986543048</v>
      </c>
      <c r="R45" s="41">
        <f>IF(R37="-","-",SUM(R37:R44)*'3j EBIT'!$E$10)</f>
        <v>13.60513158976126</v>
      </c>
      <c r="S45" s="41">
        <f>IF(S37="-","-",SUM(S37:S44)*'3j EBIT'!$E$10)</f>
        <v>13.721153515016693</v>
      </c>
      <c r="T45" s="41" t="str">
        <f>IF(T37="-","-",SUM(T37:T44)*'3j EBIT'!$E$10)</f>
        <v>-</v>
      </c>
      <c r="U45" s="41" t="str">
        <f>IF(U37="-","-",SUM(U37:U44)*'3j EBIT'!$E$10)</f>
        <v>-</v>
      </c>
      <c r="V45" s="41" t="str">
        <f>IF(V37="-","-",SUM(V37:V44)*'3j EBIT'!$E$10)</f>
        <v>-</v>
      </c>
      <c r="W45" s="41" t="str">
        <f>IF(W37="-","-",SUM(W37:W44)*'3j EBIT'!$E$10)</f>
        <v>-</v>
      </c>
      <c r="X45" s="41" t="str">
        <f>IF(X37="-","-",SUM(X37:X44)*'3j EBIT'!$E$10)</f>
        <v>-</v>
      </c>
      <c r="Y45" s="41" t="str">
        <f>IF(Y37="-","-",SUM(Y37:Y44)*'3j EBIT'!$E$10)</f>
        <v>-</v>
      </c>
      <c r="Z45" s="41" t="str">
        <f>IF(Z37="-","-",SUM(Z37:Z44)*'3j EBIT'!$E$10)</f>
        <v>-</v>
      </c>
      <c r="AA45" s="29"/>
    </row>
    <row r="46" spans="1:27" s="30" customFormat="1" ht="11.25" x14ac:dyDescent="0.15">
      <c r="A46" s="267">
        <v>10</v>
      </c>
      <c r="B46" s="140" t="s">
        <v>292</v>
      </c>
      <c r="C46" s="188" t="s">
        <v>537</v>
      </c>
      <c r="D46" s="138" t="s">
        <v>318</v>
      </c>
      <c r="E46" s="131"/>
      <c r="F46" s="31"/>
      <c r="G46" s="41">
        <f>IF(G37="-","-",SUM(G37:G39,G41:G45)*'3k HAP'!$E$11)</f>
        <v>6.4596346186994547</v>
      </c>
      <c r="H46" s="41">
        <f>IF(H37="-","-",SUM(H37:H39,H41:H45)*'3k HAP'!$E$11)</f>
        <v>6.0576510960672394</v>
      </c>
      <c r="I46" s="41">
        <f>IF(I37="-","-",SUM(I37:I39,I41:I45)*'3k HAP'!$E$11)</f>
        <v>6.0938761291353289</v>
      </c>
      <c r="J46" s="41">
        <f>IF(J37="-","-",SUM(J37:J39,J41:J45)*'3k HAP'!$E$11)</f>
        <v>5.9342728048748405</v>
      </c>
      <c r="K46" s="41">
        <f>IF(K37="-","-",SUM(K37:K39,K41:K45)*'3k HAP'!$E$11)</f>
        <v>6.7420543652895821</v>
      </c>
      <c r="L46" s="41">
        <f>IF(L37="-","-",SUM(L37:L39,L41:L45)*'3k HAP'!$E$11)</f>
        <v>6.6073773995012326</v>
      </c>
      <c r="M46" s="41">
        <f>IF(M37="-","-",SUM(M37:M39,M41:M45)*'3k HAP'!$E$11)</f>
        <v>7.4786167640669667</v>
      </c>
      <c r="N46" s="41">
        <f>IF(N37="-","-",SUM(N37:N39,N41:N45)*'3k HAP'!$E$11)</f>
        <v>7.988641044298344</v>
      </c>
      <c r="O46" s="31"/>
      <c r="P46" s="41">
        <f>IF(P37="-","-",SUM(P37:P39,P41:P45)*'3k HAP'!$E$11)</f>
        <v>7.988641044298344</v>
      </c>
      <c r="Q46" s="41">
        <f>IF(Q37="-","-",SUM(Q37:Q39,Q41:Q45)*'3k HAP'!$E$11)</f>
        <v>9.0316990174241756</v>
      </c>
      <c r="R46" s="41">
        <f>IF(R37="-","-",SUM(R37:R39,R41:R45)*'3k HAP'!$E$11)</f>
        <v>8.5886356200170102</v>
      </c>
      <c r="S46" s="41">
        <f>IF(S37="-","-",SUM(S37:S39,S41:S45)*'3k HAP'!$E$11)</f>
        <v>8.5890790940010255</v>
      </c>
      <c r="T46" s="41" t="str">
        <f>IF(T37="-","-",SUM(T37:T39,T41:T45)*'3k HAP'!$E$11)</f>
        <v>-</v>
      </c>
      <c r="U46" s="41" t="str">
        <f>IF(U37="-","-",SUM(U37:U39,U41:U45)*'3k HAP'!$E$11)</f>
        <v>-</v>
      </c>
      <c r="V46" s="41" t="str">
        <f>IF(V37="-","-",SUM(V37:V39,V41:V45)*'3k HAP'!$E$11)</f>
        <v>-</v>
      </c>
      <c r="W46" s="41" t="str">
        <f>IF(W37="-","-",SUM(W37:W39,W41:W45)*'3k HAP'!$E$11)</f>
        <v>-</v>
      </c>
      <c r="X46" s="41" t="str">
        <f>IF(X37="-","-",SUM(X37:X39,X41:X45)*'3k HAP'!$E$11)</f>
        <v>-</v>
      </c>
      <c r="Y46" s="41" t="str">
        <f>IF(Y37="-","-",SUM(Y37:Y39,Y41:Y45)*'3k HAP'!$E$11)</f>
        <v>-</v>
      </c>
      <c r="Z46" s="41" t="str">
        <f>IF(Z37="-","-",SUM(Z37:Z39,Z41:Z45)*'3k HAP'!$E$11)</f>
        <v>-</v>
      </c>
      <c r="AA46" s="29"/>
    </row>
    <row r="47" spans="1:27" s="30" customFormat="1" ht="11.25" x14ac:dyDescent="0.15">
      <c r="A47" s="267">
        <v>11</v>
      </c>
      <c r="B47" s="140" t="s">
        <v>44</v>
      </c>
      <c r="C47" s="140" t="str">
        <f>B47&amp;"_"&amp;D47</f>
        <v>Total_London</v>
      </c>
      <c r="D47" s="138" t="s">
        <v>318</v>
      </c>
      <c r="E47" s="132"/>
      <c r="F47" s="31"/>
      <c r="G47" s="41">
        <f t="shared" ref="G47:N47" si="4">IF(G37="-","-",SUM(G37:G46))</f>
        <v>558.20668697724693</v>
      </c>
      <c r="H47" s="41">
        <f t="shared" si="4"/>
        <v>531.35404934015492</v>
      </c>
      <c r="I47" s="41">
        <f t="shared" si="4"/>
        <v>546.43372527757674</v>
      </c>
      <c r="J47" s="41">
        <f t="shared" si="4"/>
        <v>534.616832850533</v>
      </c>
      <c r="K47" s="41">
        <f t="shared" si="4"/>
        <v>577.13559669715335</v>
      </c>
      <c r="L47" s="41">
        <f t="shared" si="4"/>
        <v>569.00754312825541</v>
      </c>
      <c r="M47" s="41">
        <f t="shared" si="4"/>
        <v>634.67286666201051</v>
      </c>
      <c r="N47" s="41">
        <f t="shared" si="4"/>
        <v>669.47729521256849</v>
      </c>
      <c r="O47" s="31"/>
      <c r="P47" s="41">
        <f t="shared" ref="P47:Z47" si="5">IF(P37="-","-",SUM(P37:P46))</f>
        <v>669.47729521256849</v>
      </c>
      <c r="Q47" s="41">
        <f t="shared" si="5"/>
        <v>754.42128516087803</v>
      </c>
      <c r="R47" s="41">
        <f t="shared" si="5"/>
        <v>724.64789720571287</v>
      </c>
      <c r="S47" s="41">
        <f t="shared" si="5"/>
        <v>730.75475527613321</v>
      </c>
      <c r="T47" s="41" t="str">
        <f t="shared" si="5"/>
        <v>-</v>
      </c>
      <c r="U47" s="41" t="str">
        <f t="shared" si="5"/>
        <v>-</v>
      </c>
      <c r="V47" s="41" t="str">
        <f t="shared" si="5"/>
        <v>-</v>
      </c>
      <c r="W47" s="41" t="str">
        <f t="shared" si="5"/>
        <v>-</v>
      </c>
      <c r="X47" s="41" t="str">
        <f t="shared" si="5"/>
        <v>-</v>
      </c>
      <c r="Y47" s="41" t="str">
        <f t="shared" si="5"/>
        <v>-</v>
      </c>
      <c r="Z47" s="41" t="str">
        <f t="shared" si="5"/>
        <v>-</v>
      </c>
      <c r="AA47" s="29"/>
    </row>
    <row r="48" spans="1:27" s="30" customFormat="1" ht="11.25" x14ac:dyDescent="0.15">
      <c r="A48" s="267">
        <v>1</v>
      </c>
      <c r="B48" s="136" t="s">
        <v>350</v>
      </c>
      <c r="C48" s="136" t="s">
        <v>341</v>
      </c>
      <c r="D48" s="139" t="s">
        <v>319</v>
      </c>
      <c r="E48" s="135"/>
      <c r="F48" s="31"/>
      <c r="G48" s="133">
        <f>IF('3a DF'!H30="-","-",'3a DF'!H30)</f>
        <v>260.46759170384576</v>
      </c>
      <c r="H48" s="133">
        <f>IF('3a DF'!I30="-","-",'3a DF'!I30)</f>
        <v>233.16519113029824</v>
      </c>
      <c r="I48" s="133">
        <f>IF('3a DF'!J30="-","-",'3a DF'!J30)</f>
        <v>210.25635411228563</v>
      </c>
      <c r="J48" s="133">
        <f>IF('3a DF'!K30="-","-",'3a DF'!K30)</f>
        <v>200.2740622106345</v>
      </c>
      <c r="K48" s="133">
        <f>IF('3a DF'!L30="-","-",'3a DF'!L30)</f>
        <v>233.71959214917823</v>
      </c>
      <c r="L48" s="133">
        <f>IF('3a DF'!M30="-","-",'3a DF'!M30)</f>
        <v>225.07381949984091</v>
      </c>
      <c r="M48" s="133">
        <f>IF('3a DF'!N30="-","-",'3a DF'!N30)</f>
        <v>240.31704711393527</v>
      </c>
      <c r="N48" s="133">
        <f>IF('3a DF'!O30="-","-",'3a DF'!O30)</f>
        <v>268.21518321758077</v>
      </c>
      <c r="O48" s="31"/>
      <c r="P48" s="133">
        <f>IF('3a DF'!Q30="-","-",'3a DF'!Q30)</f>
        <v>268.21518321758077</v>
      </c>
      <c r="Q48" s="133">
        <f>IF('3a DF'!R30="-","-",'3a DF'!R30)</f>
        <v>311.70389339714734</v>
      </c>
      <c r="R48" s="133">
        <f>IF('3a DF'!S30="-","-",'3a DF'!S30)</f>
        <v>279.0849371729239</v>
      </c>
      <c r="S48" s="133">
        <f>IF('3a DF'!T30="-","-",'3a DF'!T30)</f>
        <v>256.88152171824601</v>
      </c>
      <c r="T48" s="133" t="str">
        <f>IF('3a DF'!U30="-","-",'3a DF'!U30)</f>
        <v>-</v>
      </c>
      <c r="U48" s="133" t="str">
        <f>IF('3a DF'!V30="-","-",'3a DF'!V30)</f>
        <v>-</v>
      </c>
      <c r="V48" s="133" t="str">
        <f>IF('3a DF'!W30="-","-",'3a DF'!W30)</f>
        <v>-</v>
      </c>
      <c r="W48" s="133" t="str">
        <f>IF('3a DF'!X30="-","-",'3a DF'!X30)</f>
        <v>-</v>
      </c>
      <c r="X48" s="133" t="str">
        <f>IF('3a DF'!Y30="-","-",'3a DF'!Y30)</f>
        <v>-</v>
      </c>
      <c r="Y48" s="133" t="str">
        <f>IF('3a DF'!Z30="-","-",'3a DF'!Z30)</f>
        <v>-</v>
      </c>
      <c r="Z48" s="133" t="str">
        <f>IF('3a DF'!AA30="-","-",'3a DF'!AA30)</f>
        <v>-</v>
      </c>
      <c r="AA48" s="29"/>
    </row>
    <row r="49" spans="1:27" s="30" customFormat="1" ht="11.25" x14ac:dyDescent="0.15">
      <c r="A49" s="267">
        <v>2</v>
      </c>
      <c r="B49" s="136" t="s">
        <v>350</v>
      </c>
      <c r="C49" s="136" t="s">
        <v>300</v>
      </c>
      <c r="D49" s="139" t="s">
        <v>319</v>
      </c>
      <c r="E49" s="135"/>
      <c r="F49" s="31"/>
      <c r="G49" s="133">
        <f>IF('3b CM'!G30="-","-",'3b CM'!G30)</f>
        <v>6.1339502313215229E-2</v>
      </c>
      <c r="H49" s="133">
        <f>IF('3b CM'!H30="-","-",'3b CM'!H30)</f>
        <v>9.2009253469822833E-2</v>
      </c>
      <c r="I49" s="133">
        <f>IF('3b CM'!I30="-","-",'3b CM'!I30)</f>
        <v>0.28972713695031077</v>
      </c>
      <c r="J49" s="133">
        <f>IF('3b CM'!J30="-","-",'3b CM'!J30)</f>
        <v>0.29463806841727797</v>
      </c>
      <c r="K49" s="133">
        <f>IF('3b CM'!K30="-","-",'3b CM'!K30)</f>
        <v>3.7842705277157025</v>
      </c>
      <c r="L49" s="133">
        <f>IF('3b CM'!L30="-","-",'3b CM'!L30)</f>
        <v>3.6711248050645486</v>
      </c>
      <c r="M49" s="133">
        <f>IF('3b CM'!M30="-","-",'3b CM'!M30)</f>
        <v>12.864546782952862</v>
      </c>
      <c r="N49" s="133">
        <f>IF('3b CM'!N30="-","-",'3b CM'!N30)</f>
        <v>12.229404102503015</v>
      </c>
      <c r="O49" s="31"/>
      <c r="P49" s="133">
        <f>IF('3b CM'!P30="-","-",'3b CM'!P30)</f>
        <v>12.229404102503015</v>
      </c>
      <c r="Q49" s="133">
        <f>IF('3b CM'!Q30="-","-",'3b CM'!Q30)</f>
        <v>16.407577415023749</v>
      </c>
      <c r="R49" s="133">
        <f>IF('3b CM'!R30="-","-",'3b CM'!R30)</f>
        <v>15.759100843440974</v>
      </c>
      <c r="S49" s="133">
        <f>IF('3b CM'!S30="-","-",'3b CM'!S30)</f>
        <v>18.899827505440921</v>
      </c>
      <c r="T49" s="133" t="str">
        <f>IF('3b CM'!T30="-","-",'3b CM'!T30)</f>
        <v>-</v>
      </c>
      <c r="U49" s="133" t="str">
        <f>IF('3b CM'!U30="-","-",'3b CM'!U30)</f>
        <v>-</v>
      </c>
      <c r="V49" s="133" t="str">
        <f>IF('3b CM'!V30="-","-",'3b CM'!V30)</f>
        <v>-</v>
      </c>
      <c r="W49" s="133" t="str">
        <f>IF('3b CM'!W30="-","-",'3b CM'!W30)</f>
        <v>-</v>
      </c>
      <c r="X49" s="133" t="str">
        <f>IF('3b CM'!X30="-","-",'3b CM'!X30)</f>
        <v>-</v>
      </c>
      <c r="Y49" s="133" t="str">
        <f>IF('3b CM'!Y30="-","-",'3b CM'!Y30)</f>
        <v>-</v>
      </c>
      <c r="Z49" s="133" t="str">
        <f>IF('3b CM'!Z30="-","-",'3b CM'!Z30)</f>
        <v>-</v>
      </c>
      <c r="AA49" s="29"/>
    </row>
    <row r="50" spans="1:27" s="30" customFormat="1" ht="11.25" x14ac:dyDescent="0.15">
      <c r="A50" s="267">
        <v>3</v>
      </c>
      <c r="B50" s="136" t="s">
        <v>2</v>
      </c>
      <c r="C50" s="136" t="s">
        <v>342</v>
      </c>
      <c r="D50" s="139" t="s">
        <v>319</v>
      </c>
      <c r="E50" s="135"/>
      <c r="F50" s="31"/>
      <c r="G50" s="133">
        <f>IF('3c PC'!G31="-","-",'3c PC'!G31)</f>
        <v>90.750361121481532</v>
      </c>
      <c r="H50" s="133">
        <f>IF('3c PC'!H31="-","-",'3c PC'!H31)</f>
        <v>90.722975326243784</v>
      </c>
      <c r="I50" s="133">
        <f>IF('3c PC'!I31="-","-",'3c PC'!I31)</f>
        <v>115.10231016971058</v>
      </c>
      <c r="J50" s="133">
        <f>IF('3c PC'!J31="-","-",'3c PC'!J31)</f>
        <v>113.84930348025661</v>
      </c>
      <c r="K50" s="133">
        <f>IF('3c PC'!K31="-","-",'3c PC'!K31)</f>
        <v>130.70685761070567</v>
      </c>
      <c r="L50" s="133">
        <f>IF('3c PC'!L31="-","-",'3c PC'!L31)</f>
        <v>129.48790238282052</v>
      </c>
      <c r="M50" s="133">
        <f>IF('3c PC'!M31="-","-",'3c PC'!M31)</f>
        <v>158.28074626311744</v>
      </c>
      <c r="N50" s="133">
        <f>IF('3c PC'!N31="-","-",'3c PC'!N31)</f>
        <v>155.3737006602951</v>
      </c>
      <c r="O50" s="31"/>
      <c r="P50" s="133">
        <f>IF('3c PC'!P31="-","-",'3c PC'!P31)</f>
        <v>155.3737006602951</v>
      </c>
      <c r="Q50" s="133">
        <f>IF('3c PC'!Q31="-","-",'3c PC'!Q31)</f>
        <v>174.1447126513759</v>
      </c>
      <c r="R50" s="133">
        <f>IF('3c PC'!R31="-","-",'3c PC'!R31)</f>
        <v>176.87109289312485</v>
      </c>
      <c r="S50" s="133">
        <f>IF('3c PC'!S31="-","-",'3c PC'!S31)</f>
        <v>193.32937027416159</v>
      </c>
      <c r="T50" s="133" t="str">
        <f>IF('3c PC'!T31="-","-",'3c PC'!T31)</f>
        <v>-</v>
      </c>
      <c r="U50" s="133" t="str">
        <f>IF('3c PC'!U31="-","-",'3c PC'!U31)</f>
        <v>-</v>
      </c>
      <c r="V50" s="133" t="str">
        <f>IF('3c PC'!V31="-","-",'3c PC'!V31)</f>
        <v>-</v>
      </c>
      <c r="W50" s="133" t="str">
        <f>IF('3c PC'!W31="-","-",'3c PC'!W31)</f>
        <v>-</v>
      </c>
      <c r="X50" s="133" t="str">
        <f>IF('3c PC'!X31="-","-",'3c PC'!X31)</f>
        <v>-</v>
      </c>
      <c r="Y50" s="133" t="str">
        <f>IF('3c PC'!Y31="-","-",'3c PC'!Y31)</f>
        <v>-</v>
      </c>
      <c r="Z50" s="133" t="str">
        <f>IF('3c PC'!Z31="-","-",'3c PC'!Z31)</f>
        <v>-</v>
      </c>
      <c r="AA50" s="29"/>
    </row>
    <row r="51" spans="1:27" s="30" customFormat="1" ht="11.25" x14ac:dyDescent="0.15">
      <c r="A51" s="267">
        <v>4</v>
      </c>
      <c r="B51" s="136" t="s">
        <v>352</v>
      </c>
      <c r="C51" s="136" t="s">
        <v>343</v>
      </c>
      <c r="D51" s="139" t="s">
        <v>319</v>
      </c>
      <c r="E51" s="135"/>
      <c r="F51" s="31"/>
      <c r="G51" s="133">
        <f>IF('3d NC-Elec'!H59="-","-",'3d NC-Elec'!H59)</f>
        <v>163.52075774204974</v>
      </c>
      <c r="H51" s="133">
        <f>IF('3d NC-Elec'!I59="-","-",'3d NC-Elec'!I59)</f>
        <v>164.53766288800597</v>
      </c>
      <c r="I51" s="133">
        <f>IF('3d NC-Elec'!J59="-","-",'3d NC-Elec'!J59)</f>
        <v>158.04556234532978</v>
      </c>
      <c r="J51" s="133">
        <f>IF('3d NC-Elec'!K59="-","-",'3d NC-Elec'!K59)</f>
        <v>157.28071256172785</v>
      </c>
      <c r="K51" s="133">
        <f>IF('3d NC-Elec'!L59="-","-",'3d NC-Elec'!L59)</f>
        <v>161.97693568197934</v>
      </c>
      <c r="L51" s="133">
        <f>IF('3d NC-Elec'!M59="-","-",'3d NC-Elec'!M59)</f>
        <v>163.19601590249755</v>
      </c>
      <c r="M51" s="133">
        <f>IF('3d NC-Elec'!N59="-","-",'3d NC-Elec'!N59)</f>
        <v>164.49100843123352</v>
      </c>
      <c r="N51" s="133">
        <f>IF('3d NC-Elec'!O59="-","-",'3d NC-Elec'!O59)</f>
        <v>163.94668096560429</v>
      </c>
      <c r="O51" s="31"/>
      <c r="P51" s="133">
        <f>IF('3d NC-Elec'!Q59="-","-",'3d NC-Elec'!Q59)</f>
        <v>163.94668096560429</v>
      </c>
      <c r="Q51" s="133">
        <f>IF('3d NC-Elec'!R59="-","-",'3d NC-Elec'!R59)</f>
        <v>183.48741088286067</v>
      </c>
      <c r="R51" s="133">
        <f>IF('3d NC-Elec'!S59="-","-",'3d NC-Elec'!S59)</f>
        <v>184.42059252657737</v>
      </c>
      <c r="S51" s="133">
        <f>IF('3d NC-Elec'!T59="-","-",'3d NC-Elec'!T59)</f>
        <v>191.19060048783135</v>
      </c>
      <c r="T51" s="133" t="str">
        <f>IF('3d NC-Elec'!U59="-","-",'3d NC-Elec'!U59)</f>
        <v>-</v>
      </c>
      <c r="U51" s="133" t="str">
        <f>IF('3d NC-Elec'!V59="-","-",'3d NC-Elec'!V59)</f>
        <v>-</v>
      </c>
      <c r="V51" s="133" t="str">
        <f>IF('3d NC-Elec'!W59="-","-",'3d NC-Elec'!W59)</f>
        <v>-</v>
      </c>
      <c r="W51" s="133" t="str">
        <f>IF('3d NC-Elec'!X59="-","-",'3d NC-Elec'!X59)</f>
        <v>-</v>
      </c>
      <c r="X51" s="133" t="str">
        <f>IF('3d NC-Elec'!Y59="-","-",'3d NC-Elec'!Y59)</f>
        <v>-</v>
      </c>
      <c r="Y51" s="133" t="str">
        <f>IF('3d NC-Elec'!Z59="-","-",'3d NC-Elec'!Z59)</f>
        <v>-</v>
      </c>
      <c r="Z51" s="133" t="str">
        <f>IF('3d NC-Elec'!AA59="-","-",'3d NC-Elec'!AA59)</f>
        <v>-</v>
      </c>
      <c r="AA51" s="29"/>
    </row>
    <row r="52" spans="1:27" s="30" customFormat="1" ht="11.25" x14ac:dyDescent="0.15">
      <c r="A52" s="267">
        <v>5</v>
      </c>
      <c r="B52" s="136" t="s">
        <v>349</v>
      </c>
      <c r="C52" s="136" t="s">
        <v>344</v>
      </c>
      <c r="D52" s="139" t="s">
        <v>319</v>
      </c>
      <c r="E52" s="135"/>
      <c r="F52" s="31"/>
      <c r="G52" s="133">
        <f>IF('3f CPIH'!C$16="-","-",'3g OC '!$E$10*('3f CPIH'!C$16/'3f CPIH'!$G$16))</f>
        <v>76.502677103718199</v>
      </c>
      <c r="H52" s="133">
        <f>IF('3f CPIH'!D$16="-","-",'3g OC '!$E$10*('3f CPIH'!D$16/'3f CPIH'!$G$16))</f>
        <v>76.655835616438353</v>
      </c>
      <c r="I52" s="133">
        <f>IF('3f CPIH'!E$16="-","-",'3g OC '!$E$10*('3f CPIH'!E$16/'3f CPIH'!$G$16))</f>
        <v>76.885573385518597</v>
      </c>
      <c r="J52" s="133">
        <f>IF('3f CPIH'!F$16="-","-",'3g OC '!$E$10*('3f CPIH'!F$16/'3f CPIH'!$G$16))</f>
        <v>77.345048923679059</v>
      </c>
      <c r="K52" s="133">
        <f>IF('3f CPIH'!G$16="-","-",'3g OC '!$E$10*('3f CPIH'!G$16/'3f CPIH'!$G$16))</f>
        <v>78.263999999999996</v>
      </c>
      <c r="L52" s="133">
        <f>IF('3f CPIH'!H$16="-","-",'3g OC '!$E$10*('3f CPIH'!H$16/'3f CPIH'!$G$16))</f>
        <v>79.259530332681024</v>
      </c>
      <c r="M52" s="133">
        <f>IF('3f CPIH'!I$16="-","-",'3g OC '!$E$10*('3f CPIH'!I$16/'3f CPIH'!$G$16))</f>
        <v>80.408219178082177</v>
      </c>
      <c r="N52" s="133">
        <f>IF('3f CPIH'!J$16="-","-",'3g OC '!$E$10*('3f CPIH'!J$16/'3f CPIH'!$G$16))</f>
        <v>81.097432485322898</v>
      </c>
      <c r="O52" s="31"/>
      <c r="P52" s="133">
        <f>IF('3f CPIH'!L$16="-","-",'3g OC '!$E$10*('3f CPIH'!L$16/'3f CPIH'!$G$16))</f>
        <v>81.097432485322898</v>
      </c>
      <c r="Q52" s="133">
        <f>IF('3f CPIH'!M$16="-","-",'3g OC '!$E$10*('3f CPIH'!M$16/'3f CPIH'!$G$16))</f>
        <v>82.016383561643835</v>
      </c>
      <c r="R52" s="133">
        <f>IF('3f CPIH'!N$16="-","-",'3g OC '!$E$10*('3f CPIH'!N$16/'3f CPIH'!$G$16))</f>
        <v>82.62901761252445</v>
      </c>
      <c r="S52" s="133">
        <f>IF('3f CPIH'!O$16="-","-",'3g OC '!$E$10*('3f CPIH'!O$16/'3f CPIH'!$G$16))</f>
        <v>83.088493150684926</v>
      </c>
      <c r="T52" s="133" t="str">
        <f>IF('3f CPIH'!P$16="-","-",'3g OC '!$E$10*('3f CPIH'!P$16/'3f CPIH'!$G$16))</f>
        <v>-</v>
      </c>
      <c r="U52" s="133" t="str">
        <f>IF('3f CPIH'!Q$16="-","-",'3g OC '!$E$10*('3f CPIH'!Q$16/'3f CPIH'!$G$16))</f>
        <v>-</v>
      </c>
      <c r="V52" s="133" t="str">
        <f>IF('3f CPIH'!R$16="-","-",'3g OC '!$E$10*('3f CPIH'!R$16/'3f CPIH'!$G$16))</f>
        <v>-</v>
      </c>
      <c r="W52" s="133" t="str">
        <f>IF('3f CPIH'!S$16="-","-",'3g OC '!$E$10*('3f CPIH'!S$16/'3f CPIH'!$G$16))</f>
        <v>-</v>
      </c>
      <c r="X52" s="133" t="str">
        <f>IF('3f CPIH'!T$16="-","-",'3g OC '!$E$10*('3f CPIH'!T$16/'3f CPIH'!$G$16))</f>
        <v>-</v>
      </c>
      <c r="Y52" s="133" t="str">
        <f>IF('3f CPIH'!U$16="-","-",'3g OC '!$E$10*('3f CPIH'!U$16/'3f CPIH'!$G$16))</f>
        <v>-</v>
      </c>
      <c r="Z52" s="133" t="str">
        <f>IF('3f CPIH'!V$16="-","-",'3g OC '!$E$10*('3f CPIH'!V$16/'3f CPIH'!$G$16))</f>
        <v>-</v>
      </c>
      <c r="AA52" s="29"/>
    </row>
    <row r="53" spans="1:27" s="30" customFormat="1" ht="11.25" x14ac:dyDescent="0.15">
      <c r="A53" s="267">
        <v>6</v>
      </c>
      <c r="B53" s="136" t="s">
        <v>349</v>
      </c>
      <c r="C53" s="136" t="s">
        <v>43</v>
      </c>
      <c r="D53" s="139" t="s">
        <v>319</v>
      </c>
      <c r="E53" s="135"/>
      <c r="F53" s="31"/>
      <c r="G53" s="133" t="s">
        <v>333</v>
      </c>
      <c r="H53" s="133" t="s">
        <v>333</v>
      </c>
      <c r="I53" s="133" t="s">
        <v>333</v>
      </c>
      <c r="J53" s="133" t="s">
        <v>333</v>
      </c>
      <c r="K53" s="133">
        <f>IF('3h SMNCC'!F$36="-","-",'3h SMNCC'!F$36)</f>
        <v>0</v>
      </c>
      <c r="L53" s="133">
        <f>IF('3h SMNCC'!G$36="-","-",'3h SMNCC'!G$36)</f>
        <v>-0.18995176814939541</v>
      </c>
      <c r="M53" s="133">
        <f>IF('3h SMNCC'!H$36="-","-",'3h SMNCC'!H$36)</f>
        <v>2.3898674656215144</v>
      </c>
      <c r="N53" s="133">
        <f>IF('3h SMNCC'!I$36="-","-",'3h SMNCC'!I$36)</f>
        <v>11.485463558514653</v>
      </c>
      <c r="O53" s="31"/>
      <c r="P53" s="133">
        <f>IF('3h SMNCC'!K$36="-","-",'3h SMNCC'!K$36)</f>
        <v>11.485463558514653</v>
      </c>
      <c r="Q53" s="133">
        <f>IF('3h SMNCC'!L$36="-","-",'3h SMNCC'!L$36)</f>
        <v>13.905095596481768</v>
      </c>
      <c r="R53" s="133">
        <f>IF('3h SMNCC'!M$36="-","-",'3h SMNCC'!M$36)</f>
        <v>14.008016342776511</v>
      </c>
      <c r="S53" s="133">
        <f>IF('3h SMNCC'!N$36="-","-",'3h SMNCC'!N$36)</f>
        <v>16.592254432324484</v>
      </c>
      <c r="T53" s="133" t="str">
        <f>IF('3h SMNCC'!O$36="-","-",'3h SMNCC'!O$36)</f>
        <v>-</v>
      </c>
      <c r="U53" s="133" t="str">
        <f>IF('3h SMNCC'!P$36="-","-",'3h SMNCC'!P$36)</f>
        <v>-</v>
      </c>
      <c r="V53" s="133" t="str">
        <f>IF('3h SMNCC'!Q$36="-","-",'3h SMNCC'!Q$36)</f>
        <v>-</v>
      </c>
      <c r="W53" s="133" t="str">
        <f>IF('3h SMNCC'!R$36="-","-",'3h SMNCC'!R$36)</f>
        <v>-</v>
      </c>
      <c r="X53" s="133" t="str">
        <f>IF('3h SMNCC'!S$36="-","-",'3h SMNCC'!S$36)</f>
        <v>-</v>
      </c>
      <c r="Y53" s="133" t="str">
        <f>IF('3h SMNCC'!T$36="-","-",'3h SMNCC'!T$36)</f>
        <v>-</v>
      </c>
      <c r="Z53" s="133" t="str">
        <f>IF('3h SMNCC'!U$36="-","-",'3h SMNCC'!U$36)</f>
        <v>-</v>
      </c>
      <c r="AA53" s="29"/>
    </row>
    <row r="54" spans="1:27" s="30" customFormat="1" ht="12.4" customHeight="1" x14ac:dyDescent="0.15">
      <c r="A54" s="267">
        <v>7</v>
      </c>
      <c r="B54" s="136" t="s">
        <v>349</v>
      </c>
      <c r="C54" s="136" t="s">
        <v>394</v>
      </c>
      <c r="D54" s="139" t="s">
        <v>319</v>
      </c>
      <c r="E54" s="135"/>
      <c r="F54" s="31"/>
      <c r="G54" s="133">
        <f>IF('3f CPIH'!C$16="-","-",'3i PAAC PAP'!$G$14*('3f CPIH'!C$16/'3f CPIH'!$G$16))</f>
        <v>3.3460635029354204</v>
      </c>
      <c r="H54" s="133">
        <f>IF('3f CPIH'!D$16="-","-",'3i PAAC PAP'!$G$14*('3f CPIH'!D$16/'3f CPIH'!$G$16))</f>
        <v>3.3527623287671227</v>
      </c>
      <c r="I54" s="133">
        <f>IF('3f CPIH'!E$16="-","-",'3i PAAC PAP'!$G$14*('3f CPIH'!E$16/'3f CPIH'!$G$16))</f>
        <v>3.3628105675146771</v>
      </c>
      <c r="J54" s="133">
        <f>IF('3f CPIH'!F$16="-","-",'3i PAAC PAP'!$G$14*('3f CPIH'!F$16/'3f CPIH'!$G$16))</f>
        <v>3.3829070450097847</v>
      </c>
      <c r="K54" s="133">
        <f>IF('3f CPIH'!G$16="-","-",'3i PAAC PAP'!$G$14*('3f CPIH'!G$16/'3f CPIH'!$G$16))</f>
        <v>3.4230999999999998</v>
      </c>
      <c r="L54" s="133">
        <f>IF('3f CPIH'!H$16="-","-",'3i PAAC PAP'!$G$14*('3f CPIH'!H$16/'3f CPIH'!$G$16))</f>
        <v>3.4666423679060667</v>
      </c>
      <c r="M54" s="133">
        <f>IF('3f CPIH'!I$16="-","-",'3i PAAC PAP'!$G$14*('3f CPIH'!I$16/'3f CPIH'!$G$16))</f>
        <v>3.516883561643835</v>
      </c>
      <c r="N54" s="133">
        <f>IF('3f CPIH'!J$16="-","-",'3i PAAC PAP'!$G$14*('3f CPIH'!J$16/'3f CPIH'!$G$16))</f>
        <v>3.547028277886497</v>
      </c>
      <c r="O54" s="31"/>
      <c r="P54" s="133">
        <f>IF('3f CPIH'!L$16="-","-",'3i PAAC PAP'!$G$14*('3f CPIH'!L$16/'3f CPIH'!$G$16))</f>
        <v>3.547028277886497</v>
      </c>
      <c r="Q54" s="133">
        <f>IF('3f CPIH'!M$16="-","-",'3i PAAC PAP'!$G$14*('3f CPIH'!M$16/'3f CPIH'!$G$16))</f>
        <v>3.5872212328767121</v>
      </c>
      <c r="R54" s="133">
        <f>IF('3f CPIH'!N$16="-","-",'3i PAAC PAP'!$G$14*('3f CPIH'!N$16/'3f CPIH'!$G$16))</f>
        <v>3.6140165362035224</v>
      </c>
      <c r="S54" s="133">
        <f>IF('3f CPIH'!O$16="-","-",'3i PAAC PAP'!$G$14*('3f CPIH'!O$16/'3f CPIH'!$G$16))</f>
        <v>3.6341130136986299</v>
      </c>
      <c r="T54" s="133" t="str">
        <f>IF('3f CPIH'!P$16="-","-",'3i PAAC PAP'!$G$14*('3f CPIH'!P$16/'3f CPIH'!$G$16))</f>
        <v>-</v>
      </c>
      <c r="U54" s="133" t="str">
        <f>IF('3f CPIH'!Q$16="-","-",'3i PAAC PAP'!$G$14*('3f CPIH'!Q$16/'3f CPIH'!$G$16))</f>
        <v>-</v>
      </c>
      <c r="V54" s="133" t="str">
        <f>IF('3f CPIH'!R$16="-","-",'3i PAAC PAP'!$G$14*('3f CPIH'!R$16/'3f CPIH'!$G$16))</f>
        <v>-</v>
      </c>
      <c r="W54" s="133" t="str">
        <f>IF('3f CPIH'!S$16="-","-",'3i PAAC PAP'!$G$14*('3f CPIH'!S$16/'3f CPIH'!$G$16))</f>
        <v>-</v>
      </c>
      <c r="X54" s="133" t="str">
        <f>IF('3f CPIH'!T$16="-","-",'3i PAAC PAP'!$G$14*('3f CPIH'!T$16/'3f CPIH'!$G$16))</f>
        <v>-</v>
      </c>
      <c r="Y54" s="133" t="str">
        <f>IF('3f CPIH'!U$16="-","-",'3i PAAC PAP'!$G$14*('3f CPIH'!U$16/'3f CPIH'!$G$16))</f>
        <v>-</v>
      </c>
      <c r="Z54" s="133" t="str">
        <f>IF('3f CPIH'!V$16="-","-",'3i PAAC PAP'!$G$14*('3f CPIH'!V$16/'3f CPIH'!$G$16))</f>
        <v>-</v>
      </c>
      <c r="AA54" s="29"/>
    </row>
    <row r="55" spans="1:27" s="30" customFormat="1" ht="11.25" x14ac:dyDescent="0.15">
      <c r="A55" s="267">
        <v>8</v>
      </c>
      <c r="B55" s="136" t="s">
        <v>349</v>
      </c>
      <c r="C55" s="136" t="s">
        <v>412</v>
      </c>
      <c r="D55" s="139" t="s">
        <v>319</v>
      </c>
      <c r="E55" s="135"/>
      <c r="F55" s="31"/>
      <c r="G55" s="133">
        <f>IF(G48="-","-",SUM(G48:G53)*'3i PAAC PAP'!$G$26)</f>
        <v>2.829974852251933</v>
      </c>
      <c r="H55" s="133">
        <f>IF(H48="-","-",SUM(H48:H53)*'3i PAAC PAP'!$G$26)</f>
        <v>2.704921204790387</v>
      </c>
      <c r="I55" s="133">
        <f>IF(I48="-","-",SUM(I48:I53)*'3i PAAC PAP'!$G$26)</f>
        <v>2.6829336169389184</v>
      </c>
      <c r="J55" s="133">
        <f>IF(J48="-","-",SUM(J48:J53)*'3i PAAC PAP'!$G$26)</f>
        <v>2.6277234604612074</v>
      </c>
      <c r="K55" s="133">
        <f>IF(K48="-","-",SUM(K48:K53)*'3i PAAC PAP'!$G$26)</f>
        <v>2.9120496254704049</v>
      </c>
      <c r="L55" s="133">
        <f>IF(L48="-","-",SUM(L48:L53)*'3i PAAC PAP'!$G$26)</f>
        <v>2.8739855393666587</v>
      </c>
      <c r="M55" s="133">
        <f>IF(M48="-","-",SUM(M48:M53)*'3i PAAC PAP'!$G$26)</f>
        <v>3.1527843690344359</v>
      </c>
      <c r="N55" s="133">
        <f>IF(N48="-","-",SUM(N48:N53)*'3i PAAC PAP'!$G$26)</f>
        <v>3.3135768818412821</v>
      </c>
      <c r="O55" s="31"/>
      <c r="P55" s="133">
        <f>IF(P48="-","-",SUM(P48:P53)*'3i PAAC PAP'!$G$26)</f>
        <v>3.3135768818412821</v>
      </c>
      <c r="Q55" s="133">
        <f>IF(Q48="-","-",SUM(Q48:Q53)*'3i PAAC PAP'!$G$26)</f>
        <v>3.7410490417926963</v>
      </c>
      <c r="R55" s="133">
        <f>IF(R48="-","-",SUM(R48:R53)*'3i PAAC PAP'!$G$26)</f>
        <v>3.6027704168750878</v>
      </c>
      <c r="S55" s="133">
        <f>IF(S48="-","-",SUM(S48:S53)*'3i PAAC PAP'!$G$26)</f>
        <v>3.6372741753837468</v>
      </c>
      <c r="T55" s="133" t="str">
        <f>IF(T48="-","-",SUM(T48:T53)*'3i PAAC PAP'!$G$26)</f>
        <v>-</v>
      </c>
      <c r="U55" s="133" t="str">
        <f>IF(U48="-","-",SUM(U48:U53)*'3i PAAC PAP'!$G$26)</f>
        <v>-</v>
      </c>
      <c r="V55" s="133" t="str">
        <f>IF(V48="-","-",SUM(V48:V53)*'3i PAAC PAP'!$G$26)</f>
        <v>-</v>
      </c>
      <c r="W55" s="133" t="str">
        <f>IF(W48="-","-",SUM(W48:W53)*'3i PAAC PAP'!$G$26)</f>
        <v>-</v>
      </c>
      <c r="X55" s="133" t="str">
        <f>IF(X48="-","-",SUM(X48:X53)*'3i PAAC PAP'!$G$26)</f>
        <v>-</v>
      </c>
      <c r="Y55" s="133" t="str">
        <f>IF(Y48="-","-",SUM(Y48:Y53)*'3i PAAC PAP'!$G$26)</f>
        <v>-</v>
      </c>
      <c r="Z55" s="133" t="str">
        <f>IF(Z48="-","-",SUM(Z48:Z53)*'3i PAAC PAP'!$G$26)</f>
        <v>-</v>
      </c>
      <c r="AA55" s="29"/>
    </row>
    <row r="56" spans="1:27" s="30" customFormat="1" ht="11.25" x14ac:dyDescent="0.15">
      <c r="A56" s="267">
        <v>9</v>
      </c>
      <c r="B56" s="136" t="s">
        <v>393</v>
      </c>
      <c r="C56" s="136" t="s">
        <v>536</v>
      </c>
      <c r="D56" s="139" t="s">
        <v>319</v>
      </c>
      <c r="E56" s="135"/>
      <c r="F56" s="31"/>
      <c r="G56" s="133">
        <f>IF(G48="-","-",SUM(G48:G55)*'3j EBIT'!$E$10)</f>
        <v>11.571968730757844</v>
      </c>
      <c r="H56" s="133">
        <f>IF(H48="-","-",SUM(H48:H55)*'3j EBIT'!$E$10)</f>
        <v>11.063608936863528</v>
      </c>
      <c r="I56" s="133">
        <f>IF(I48="-","-",SUM(I48:I55)*'3j EBIT'!$E$10)</f>
        <v>10.974398255201725</v>
      </c>
      <c r="J56" s="133">
        <f>IF(J48="-","-",SUM(J48:J55)*'3j EBIT'!$E$10)</f>
        <v>10.750293536889608</v>
      </c>
      <c r="K56" s="133">
        <f>IF(K48="-","-",SUM(K48:K55)*'3j EBIT'!$E$10)</f>
        <v>11.907190850764916</v>
      </c>
      <c r="L56" s="133">
        <f>IF(L48="-","-",SUM(L48:L55)*'3j EBIT'!$E$10)</f>
        <v>11.753259089593358</v>
      </c>
      <c r="M56" s="133">
        <f>IF(M48="-","-",SUM(M48:M55)*'3j EBIT'!$E$10)</f>
        <v>12.887875926111747</v>
      </c>
      <c r="N56" s="133">
        <f>IF(N48="-","-",SUM(N48:N55)*'3j EBIT'!$E$10)</f>
        <v>13.542269649856454</v>
      </c>
      <c r="O56" s="31"/>
      <c r="P56" s="133">
        <f>IF(P48="-","-",SUM(P48:P55)*'3j EBIT'!$E$10)</f>
        <v>13.542269649856454</v>
      </c>
      <c r="Q56" s="133">
        <f>IF(Q48="-","-",SUM(Q48:Q55)*'3j EBIT'!$E$10)</f>
        <v>15.281223082315597</v>
      </c>
      <c r="R56" s="133">
        <f>IF(R48="-","-",SUM(R48:R55)*'3j EBIT'!$E$10)</f>
        <v>14.719477494863241</v>
      </c>
      <c r="S56" s="133">
        <f>IF(S48="-","-",SUM(S48:S55)*'3j EBIT'!$E$10)</f>
        <v>14.86016491174852</v>
      </c>
      <c r="T56" s="133" t="str">
        <f>IF(T48="-","-",SUM(T48:T55)*'3j EBIT'!$E$10)</f>
        <v>-</v>
      </c>
      <c r="U56" s="133" t="str">
        <f>IF(U48="-","-",SUM(U48:U55)*'3j EBIT'!$E$10)</f>
        <v>-</v>
      </c>
      <c r="V56" s="133" t="str">
        <f>IF(V48="-","-",SUM(V48:V55)*'3j EBIT'!$E$10)</f>
        <v>-</v>
      </c>
      <c r="W56" s="133" t="str">
        <f>IF(W48="-","-",SUM(W48:W55)*'3j EBIT'!$E$10)</f>
        <v>-</v>
      </c>
      <c r="X56" s="133" t="str">
        <f>IF(X48="-","-",SUM(X48:X55)*'3j EBIT'!$E$10)</f>
        <v>-</v>
      </c>
      <c r="Y56" s="133" t="str">
        <f>IF(Y48="-","-",SUM(Y48:Y55)*'3j EBIT'!$E$10)</f>
        <v>-</v>
      </c>
      <c r="Z56" s="133" t="str">
        <f>IF(Z48="-","-",SUM(Z48:Z55)*'3j EBIT'!$E$10)</f>
        <v>-</v>
      </c>
      <c r="AA56" s="29"/>
    </row>
    <row r="57" spans="1:27" s="30" customFormat="1" ht="11.25" x14ac:dyDescent="0.15">
      <c r="A57" s="267">
        <v>10</v>
      </c>
      <c r="B57" s="136" t="s">
        <v>292</v>
      </c>
      <c r="C57" s="186" t="s">
        <v>537</v>
      </c>
      <c r="D57" s="139" t="s">
        <v>319</v>
      </c>
      <c r="E57" s="134"/>
      <c r="F57" s="31"/>
      <c r="G57" s="133">
        <f>IF(G48="-","-",SUM(G48:G50,G52:G56)*'3k HAP'!$E$11)</f>
        <v>6.5230043861898466</v>
      </c>
      <c r="H57" s="133">
        <f>IF(H48="-","-",SUM(H48:H50,H52:H56)*'3k HAP'!$E$11)</f>
        <v>6.1163846848899919</v>
      </c>
      <c r="I57" s="133">
        <f>IF(I48="-","-",SUM(I48:I50,I52:I56)*'3k HAP'!$E$11)</f>
        <v>6.1426916841611661</v>
      </c>
      <c r="J57" s="133">
        <f>IF(J48="-","-",SUM(J48:J50,J52:J56)*'3k HAP'!$E$11)</f>
        <v>5.9811995432358209</v>
      </c>
      <c r="K57" s="133">
        <f>IF(K48="-","-",SUM(K48:K50,K52:K56)*'3k HAP'!$E$11)</f>
        <v>6.8039224866433061</v>
      </c>
      <c r="L57" s="133">
        <f>IF(L48="-","-",SUM(L48:L50,L52:L56)*'3k HAP'!$E$11)</f>
        <v>6.6674574076394206</v>
      </c>
      <c r="M57" s="133">
        <f>IF(M48="-","-",SUM(M48:M50,M52:M56)*'3k HAP'!$E$11)</f>
        <v>7.5228089084403704</v>
      </c>
      <c r="N57" s="133">
        <f>IF(N48="-","-",SUM(N48:N50,N52:N56)*'3k HAP'!$E$11)</f>
        <v>8.035040225385675</v>
      </c>
      <c r="O57" s="31"/>
      <c r="P57" s="133">
        <f>IF(P48="-","-",SUM(P48:P50,P52:P56)*'3k HAP'!$E$11)</f>
        <v>8.035040225385675</v>
      </c>
      <c r="Q57" s="133">
        <f>IF(Q48="-","-",SUM(Q48:Q50,Q52:Q56)*'3k HAP'!$E$11)</f>
        <v>9.0889447506835257</v>
      </c>
      <c r="R57" s="133">
        <f>IF(R48="-","-",SUM(R48:R50,R52:R56)*'3k HAP'!$E$11)</f>
        <v>8.642412893567716</v>
      </c>
      <c r="S57" s="133">
        <f>IF(S48="-","-",SUM(S48:S50,S52:S56)*'3k HAP'!$E$11)</f>
        <v>8.6517039238391042</v>
      </c>
      <c r="T57" s="133" t="str">
        <f>IF(T48="-","-",SUM(T48:T50,T52:T56)*'3k HAP'!$E$11)</f>
        <v>-</v>
      </c>
      <c r="U57" s="133" t="str">
        <f>IF(U48="-","-",SUM(U48:U50,U52:U56)*'3k HAP'!$E$11)</f>
        <v>-</v>
      </c>
      <c r="V57" s="133" t="str">
        <f>IF(V48="-","-",SUM(V48:V50,V52:V56)*'3k HAP'!$E$11)</f>
        <v>-</v>
      </c>
      <c r="W57" s="133" t="str">
        <f>IF(W48="-","-",SUM(W48:W50,W52:W56)*'3k HAP'!$E$11)</f>
        <v>-</v>
      </c>
      <c r="X57" s="133" t="str">
        <f>IF(X48="-","-",SUM(X48:X50,X52:X56)*'3k HAP'!$E$11)</f>
        <v>-</v>
      </c>
      <c r="Y57" s="133" t="str">
        <f>IF(Y48="-","-",SUM(Y48:Y50,Y52:Y56)*'3k HAP'!$E$11)</f>
        <v>-</v>
      </c>
      <c r="Z57" s="133" t="str">
        <f>IF(Z48="-","-",SUM(Z48:Z50,Z52:Z56)*'3k HAP'!$E$11)</f>
        <v>-</v>
      </c>
      <c r="AA57" s="29"/>
    </row>
    <row r="58" spans="1:27" s="30" customFormat="1" ht="11.25" x14ac:dyDescent="0.15">
      <c r="A58" s="267">
        <v>11</v>
      </c>
      <c r="B58" s="136" t="s">
        <v>44</v>
      </c>
      <c r="C58" s="136" t="str">
        <f>B58&amp;"_"&amp;D58</f>
        <v>Total_N Wales and Mersey</v>
      </c>
      <c r="D58" s="139" t="s">
        <v>319</v>
      </c>
      <c r="E58" s="135"/>
      <c r="F58" s="31"/>
      <c r="G58" s="133">
        <f t="shared" ref="G58:N58" si="6">IF(G48="-","-",SUM(G48:G57))</f>
        <v>615.57373864554347</v>
      </c>
      <c r="H58" s="133">
        <f t="shared" si="6"/>
        <v>588.41135136976709</v>
      </c>
      <c r="I58" s="133">
        <f t="shared" si="6"/>
        <v>583.74236127361144</v>
      </c>
      <c r="J58" s="133">
        <f t="shared" si="6"/>
        <v>571.78588883031159</v>
      </c>
      <c r="K58" s="133">
        <f t="shared" si="6"/>
        <v>633.49791893245754</v>
      </c>
      <c r="L58" s="133">
        <f t="shared" si="6"/>
        <v>625.25978555926076</v>
      </c>
      <c r="M58" s="133">
        <f t="shared" si="6"/>
        <v>685.83178800017311</v>
      </c>
      <c r="N58" s="133">
        <f t="shared" si="6"/>
        <v>720.78578002479071</v>
      </c>
      <c r="O58" s="31"/>
      <c r="P58" s="133">
        <f t="shared" ref="P58:Z58" si="7">IF(P48="-","-",SUM(P48:P57))</f>
        <v>720.78578002479071</v>
      </c>
      <c r="Q58" s="133">
        <f t="shared" si="7"/>
        <v>813.36351161220171</v>
      </c>
      <c r="R58" s="133">
        <f t="shared" si="7"/>
        <v>783.35143473287746</v>
      </c>
      <c r="S58" s="133">
        <f t="shared" si="7"/>
        <v>790.7653235933592</v>
      </c>
      <c r="T58" s="133" t="str">
        <f t="shared" si="7"/>
        <v>-</v>
      </c>
      <c r="U58" s="133" t="str">
        <f t="shared" si="7"/>
        <v>-</v>
      </c>
      <c r="V58" s="133" t="str">
        <f t="shared" si="7"/>
        <v>-</v>
      </c>
      <c r="W58" s="133" t="str">
        <f t="shared" si="7"/>
        <v>-</v>
      </c>
      <c r="X58" s="133" t="str">
        <f t="shared" si="7"/>
        <v>-</v>
      </c>
      <c r="Y58" s="133" t="str">
        <f t="shared" si="7"/>
        <v>-</v>
      </c>
      <c r="Z58" s="133" t="str">
        <f t="shared" si="7"/>
        <v>-</v>
      </c>
      <c r="AA58" s="29"/>
    </row>
    <row r="59" spans="1:27" s="30" customFormat="1" ht="11.25" x14ac:dyDescent="0.15">
      <c r="A59" s="267">
        <v>1</v>
      </c>
      <c r="B59" s="140" t="s">
        <v>350</v>
      </c>
      <c r="C59" s="140" t="s">
        <v>341</v>
      </c>
      <c r="D59" s="138" t="s">
        <v>320</v>
      </c>
      <c r="E59" s="132"/>
      <c r="F59" s="31"/>
      <c r="G59" s="41">
        <f>IF('3a DF'!H31="-","-",'3a DF'!H31)</f>
        <v>255.68421167606365</v>
      </c>
      <c r="H59" s="41">
        <f>IF('3a DF'!I31="-","-",'3a DF'!I31)</f>
        <v>228.88320844242975</v>
      </c>
      <c r="I59" s="41">
        <f>IF('3a DF'!J31="-","-",'3a DF'!J31)</f>
        <v>206.39508277946462</v>
      </c>
      <c r="J59" s="41">
        <f>IF('3a DF'!K31="-","-",'3a DF'!K31)</f>
        <v>196.59611155660309</v>
      </c>
      <c r="K59" s="41">
        <f>IF('3a DF'!L31="-","-",'3a DF'!L31)</f>
        <v>229.42742811497121</v>
      </c>
      <c r="L59" s="41">
        <f>IF('3a DF'!M31="-","-",'3a DF'!M31)</f>
        <v>220.94043151890429</v>
      </c>
      <c r="M59" s="41">
        <f>IF('3a DF'!N31="-","-",'3a DF'!N31)</f>
        <v>235.81729371787185</v>
      </c>
      <c r="N59" s="41">
        <f>IF('3a DF'!O31="-","-",'3a DF'!O31)</f>
        <v>263.19305850336156</v>
      </c>
      <c r="O59" s="31"/>
      <c r="P59" s="41">
        <f>IF('3a DF'!Q31="-","-",'3a DF'!Q31)</f>
        <v>263.19305850336156</v>
      </c>
      <c r="Q59" s="41">
        <f>IF('3a DF'!R31="-","-",'3a DF'!R31)</f>
        <v>305.9800838216521</v>
      </c>
      <c r="R59" s="41">
        <f>IF('3a DF'!S31="-","-",'3a DF'!S31)</f>
        <v>273.98928802978378</v>
      </c>
      <c r="S59" s="41">
        <f>IF('3a DF'!T31="-","-",'3a DF'!T31)</f>
        <v>252.96481223256606</v>
      </c>
      <c r="T59" s="41" t="str">
        <f>IF('3a DF'!U31="-","-",'3a DF'!U31)</f>
        <v>-</v>
      </c>
      <c r="U59" s="41" t="str">
        <f>IF('3a DF'!V31="-","-",'3a DF'!V31)</f>
        <v>-</v>
      </c>
      <c r="V59" s="41" t="str">
        <f>IF('3a DF'!W31="-","-",'3a DF'!W31)</f>
        <v>-</v>
      </c>
      <c r="W59" s="41" t="str">
        <f>IF('3a DF'!X31="-","-",'3a DF'!X31)</f>
        <v>-</v>
      </c>
      <c r="X59" s="41" t="str">
        <f>IF('3a DF'!Y31="-","-",'3a DF'!Y31)</f>
        <v>-</v>
      </c>
      <c r="Y59" s="41" t="str">
        <f>IF('3a DF'!Z31="-","-",'3a DF'!Z31)</f>
        <v>-</v>
      </c>
      <c r="Z59" s="41" t="str">
        <f>IF('3a DF'!AA31="-","-",'3a DF'!AA31)</f>
        <v>-</v>
      </c>
      <c r="AA59" s="29"/>
    </row>
    <row r="60" spans="1:27" s="30" customFormat="1" ht="11.25" x14ac:dyDescent="0.15">
      <c r="A60" s="267">
        <v>2</v>
      </c>
      <c r="B60" s="140" t="s">
        <v>350</v>
      </c>
      <c r="C60" s="140" t="s">
        <v>300</v>
      </c>
      <c r="D60" s="138" t="s">
        <v>320</v>
      </c>
      <c r="E60" s="132"/>
      <c r="F60" s="31"/>
      <c r="G60" s="41">
        <f>IF('3b CM'!G31="-","-",'3b CM'!G31)</f>
        <v>5.9373142488392754E-2</v>
      </c>
      <c r="H60" s="41">
        <f>IF('3b CM'!H31="-","-",'3b CM'!H31)</f>
        <v>8.9059713732589127E-2</v>
      </c>
      <c r="I60" s="41">
        <f>IF('3b CM'!I31="-","-",'3b CM'!I31)</f>
        <v>0.28043935695902794</v>
      </c>
      <c r="J60" s="41">
        <f>IF('3b CM'!J31="-","-",'3b CM'!J31)</f>
        <v>0.28519285874406208</v>
      </c>
      <c r="K60" s="41">
        <f>IF('3b CM'!K31="-","-",'3b CM'!K31)</f>
        <v>3.6629582044763804</v>
      </c>
      <c r="L60" s="41">
        <f>IF('3b CM'!L31="-","-",'3b CM'!L31)</f>
        <v>3.5534395931479712</v>
      </c>
      <c r="M60" s="41">
        <f>IF('3b CM'!M31="-","-",'3b CM'!M31)</f>
        <v>12.42000229066795</v>
      </c>
      <c r="N60" s="41">
        <f>IF('3b CM'!N31="-","-",'3b CM'!N31)</f>
        <v>11.806807463117455</v>
      </c>
      <c r="O60" s="31"/>
      <c r="P60" s="41">
        <f>IF('3b CM'!P31="-","-",'3b CM'!P31)</f>
        <v>11.806807463117455</v>
      </c>
      <c r="Q60" s="41">
        <f>IF('3b CM'!Q31="-","-",'3b CM'!Q31)</f>
        <v>15.856462264293087</v>
      </c>
      <c r="R60" s="41">
        <f>IF('3b CM'!R31="-","-",'3b CM'!R31)</f>
        <v>15.230011644987618</v>
      </c>
      <c r="S60" s="41">
        <f>IF('3b CM'!S31="-","-",'3b CM'!S31)</f>
        <v>18.26024058740331</v>
      </c>
      <c r="T60" s="41" t="str">
        <f>IF('3b CM'!T31="-","-",'3b CM'!T31)</f>
        <v>-</v>
      </c>
      <c r="U60" s="41" t="str">
        <f>IF('3b CM'!U31="-","-",'3b CM'!U31)</f>
        <v>-</v>
      </c>
      <c r="V60" s="41" t="str">
        <f>IF('3b CM'!V31="-","-",'3b CM'!V31)</f>
        <v>-</v>
      </c>
      <c r="W60" s="41" t="str">
        <f>IF('3b CM'!W31="-","-",'3b CM'!W31)</f>
        <v>-</v>
      </c>
      <c r="X60" s="41" t="str">
        <f>IF('3b CM'!X31="-","-",'3b CM'!X31)</f>
        <v>-</v>
      </c>
      <c r="Y60" s="41" t="str">
        <f>IF('3b CM'!Y31="-","-",'3b CM'!Y31)</f>
        <v>-</v>
      </c>
      <c r="Z60" s="41" t="str">
        <f>IF('3b CM'!Z31="-","-",'3b CM'!Z31)</f>
        <v>-</v>
      </c>
      <c r="AA60" s="29"/>
    </row>
    <row r="61" spans="1:27" s="30" customFormat="1" ht="11.25" x14ac:dyDescent="0.15">
      <c r="A61" s="267">
        <v>3</v>
      </c>
      <c r="B61" s="140" t="s">
        <v>2</v>
      </c>
      <c r="C61" s="140" t="s">
        <v>342</v>
      </c>
      <c r="D61" s="138" t="s">
        <v>320</v>
      </c>
      <c r="E61" s="132"/>
      <c r="F61" s="31"/>
      <c r="G61" s="41">
        <f>IF('3c PC'!G32="-","-",'3c PC'!G32)</f>
        <v>90.728447956652246</v>
      </c>
      <c r="H61" s="41">
        <f>IF('3c PC'!H32="-","-",'3c PC'!H32)</f>
        <v>90.70135930003957</v>
      </c>
      <c r="I61" s="41">
        <f>IF('3c PC'!I32="-","-",'3c PC'!I32)</f>
        <v>115.00706783297443</v>
      </c>
      <c r="J61" s="41">
        <f>IF('3c PC'!J32="-","-",'3c PC'!J32)</f>
        <v>113.77434910812336</v>
      </c>
      <c r="K61" s="41">
        <f>IF('3c PC'!K32="-","-",'3c PC'!K32)</f>
        <v>130.45531099905753</v>
      </c>
      <c r="L61" s="41">
        <f>IF('3c PC'!L32="-","-",'3c PC'!L32)</f>
        <v>129.26693529650524</v>
      </c>
      <c r="M61" s="41">
        <f>IF('3c PC'!M32="-","-",'3c PC'!M32)</f>
        <v>157.85791673557029</v>
      </c>
      <c r="N61" s="41">
        <f>IF('3c PC'!N32="-","-",'3c PC'!N32)</f>
        <v>155.00640657171593</v>
      </c>
      <c r="O61" s="31"/>
      <c r="P61" s="41">
        <f>IF('3c PC'!P32="-","-",'3c PC'!P32)</f>
        <v>155.00640657171593</v>
      </c>
      <c r="Q61" s="41">
        <f>IF('3c PC'!Q32="-","-",'3c PC'!Q32)</f>
        <v>173.61262961039927</v>
      </c>
      <c r="R61" s="41">
        <f>IF('3c PC'!R32="-","-",'3c PC'!R32)</f>
        <v>176.32397650300604</v>
      </c>
      <c r="S61" s="41">
        <f>IF('3c PC'!S32="-","-",'3c PC'!S32)</f>
        <v>192.67858728557701</v>
      </c>
      <c r="T61" s="41" t="str">
        <f>IF('3c PC'!T32="-","-",'3c PC'!T32)</f>
        <v>-</v>
      </c>
      <c r="U61" s="41" t="str">
        <f>IF('3c PC'!U32="-","-",'3c PC'!U32)</f>
        <v>-</v>
      </c>
      <c r="V61" s="41" t="str">
        <f>IF('3c PC'!V32="-","-",'3c PC'!V32)</f>
        <v>-</v>
      </c>
      <c r="W61" s="41" t="str">
        <f>IF('3c PC'!W32="-","-",'3c PC'!W32)</f>
        <v>-</v>
      </c>
      <c r="X61" s="41" t="str">
        <f>IF('3c PC'!X32="-","-",'3c PC'!X32)</f>
        <v>-</v>
      </c>
      <c r="Y61" s="41" t="str">
        <f>IF('3c PC'!Y32="-","-",'3c PC'!Y32)</f>
        <v>-</v>
      </c>
      <c r="Z61" s="41" t="str">
        <f>IF('3c PC'!Z32="-","-",'3c PC'!Z32)</f>
        <v>-</v>
      </c>
      <c r="AA61" s="29"/>
    </row>
    <row r="62" spans="1:27" s="30" customFormat="1" ht="11.25" x14ac:dyDescent="0.15">
      <c r="A62" s="267">
        <v>4</v>
      </c>
      <c r="B62" s="140" t="s">
        <v>352</v>
      </c>
      <c r="C62" s="140" t="s">
        <v>343</v>
      </c>
      <c r="D62" s="138" t="s">
        <v>320</v>
      </c>
      <c r="E62" s="132"/>
      <c r="F62" s="31"/>
      <c r="G62" s="41">
        <f>IF('3d NC-Elec'!H60="-","-",'3d NC-Elec'!H60)</f>
        <v>116.19937976530447</v>
      </c>
      <c r="H62" s="41">
        <f>IF('3d NC-Elec'!I60="-","-",'3d NC-Elec'!I60)</f>
        <v>117.19760986714678</v>
      </c>
      <c r="I62" s="41">
        <f>IF('3d NC-Elec'!J60="-","-",'3d NC-Elec'!J60)</f>
        <v>135.76275715081815</v>
      </c>
      <c r="J62" s="41">
        <f>IF('3d NC-Elec'!K60="-","-",'3d NC-Elec'!K60)</f>
        <v>135.01195351842912</v>
      </c>
      <c r="K62" s="41">
        <f>IF('3d NC-Elec'!L60="-","-",'3d NC-Elec'!L60)</f>
        <v>131.14258753630904</v>
      </c>
      <c r="L62" s="41">
        <f>IF('3d NC-Elec'!M60="-","-",'3d NC-Elec'!M60)</f>
        <v>132.33927985075059</v>
      </c>
      <c r="M62" s="41">
        <f>IF('3d NC-Elec'!N60="-","-",'3d NC-Elec'!N60)</f>
        <v>145.47848001922205</v>
      </c>
      <c r="N62" s="41">
        <f>IF('3d NC-Elec'!O60="-","-",'3d NC-Elec'!O60)</f>
        <v>144.94434467017982</v>
      </c>
      <c r="O62" s="31"/>
      <c r="P62" s="41">
        <f>IF('3d NC-Elec'!Q60="-","-",'3d NC-Elec'!Q60)</f>
        <v>144.94434467017982</v>
      </c>
      <c r="Q62" s="41">
        <f>IF('3d NC-Elec'!R60="-","-",'3d NC-Elec'!R60)</f>
        <v>149.30129697869432</v>
      </c>
      <c r="R62" s="41">
        <f>IF('3d NC-Elec'!S60="-","-",'3d NC-Elec'!S60)</f>
        <v>150.12972439965961</v>
      </c>
      <c r="S62" s="41">
        <f>IF('3d NC-Elec'!T60="-","-",'3d NC-Elec'!T60)</f>
        <v>143.56920344878219</v>
      </c>
      <c r="T62" s="41" t="str">
        <f>IF('3d NC-Elec'!U60="-","-",'3d NC-Elec'!U60)</f>
        <v>-</v>
      </c>
      <c r="U62" s="41" t="str">
        <f>IF('3d NC-Elec'!V60="-","-",'3d NC-Elec'!V60)</f>
        <v>-</v>
      </c>
      <c r="V62" s="41" t="str">
        <f>IF('3d NC-Elec'!W60="-","-",'3d NC-Elec'!W60)</f>
        <v>-</v>
      </c>
      <c r="W62" s="41" t="str">
        <f>IF('3d NC-Elec'!X60="-","-",'3d NC-Elec'!X60)</f>
        <v>-</v>
      </c>
      <c r="X62" s="41" t="str">
        <f>IF('3d NC-Elec'!Y60="-","-",'3d NC-Elec'!Y60)</f>
        <v>-</v>
      </c>
      <c r="Y62" s="41" t="str">
        <f>IF('3d NC-Elec'!Z60="-","-",'3d NC-Elec'!Z60)</f>
        <v>-</v>
      </c>
      <c r="Z62" s="41" t="str">
        <f>IF('3d NC-Elec'!AA60="-","-",'3d NC-Elec'!AA60)</f>
        <v>-</v>
      </c>
      <c r="AA62" s="29"/>
    </row>
    <row r="63" spans="1:27" s="30" customFormat="1" ht="11.25" x14ac:dyDescent="0.15">
      <c r="A63" s="267">
        <v>5</v>
      </c>
      <c r="B63" s="140" t="s">
        <v>349</v>
      </c>
      <c r="C63" s="140" t="s">
        <v>344</v>
      </c>
      <c r="D63" s="138" t="s">
        <v>320</v>
      </c>
      <c r="E63" s="132"/>
      <c r="F63" s="31"/>
      <c r="G63" s="41">
        <f>IF('3f CPIH'!C$16="-","-",'3g OC '!$E$10*('3f CPIH'!C$16/'3f CPIH'!$G$16))</f>
        <v>76.502677103718199</v>
      </c>
      <c r="H63" s="41">
        <f>IF('3f CPIH'!D$16="-","-",'3g OC '!$E$10*('3f CPIH'!D$16/'3f CPIH'!$G$16))</f>
        <v>76.655835616438353</v>
      </c>
      <c r="I63" s="41">
        <f>IF('3f CPIH'!E$16="-","-",'3g OC '!$E$10*('3f CPIH'!E$16/'3f CPIH'!$G$16))</f>
        <v>76.885573385518597</v>
      </c>
      <c r="J63" s="41">
        <f>IF('3f CPIH'!F$16="-","-",'3g OC '!$E$10*('3f CPIH'!F$16/'3f CPIH'!$G$16))</f>
        <v>77.345048923679059</v>
      </c>
      <c r="K63" s="41">
        <f>IF('3f CPIH'!G$16="-","-",'3g OC '!$E$10*('3f CPIH'!G$16/'3f CPIH'!$G$16))</f>
        <v>78.263999999999996</v>
      </c>
      <c r="L63" s="41">
        <f>IF('3f CPIH'!H$16="-","-",'3g OC '!$E$10*('3f CPIH'!H$16/'3f CPIH'!$G$16))</f>
        <v>79.259530332681024</v>
      </c>
      <c r="M63" s="41">
        <f>IF('3f CPIH'!I$16="-","-",'3g OC '!$E$10*('3f CPIH'!I$16/'3f CPIH'!$G$16))</f>
        <v>80.408219178082177</v>
      </c>
      <c r="N63" s="41">
        <f>IF('3f CPIH'!J$16="-","-",'3g OC '!$E$10*('3f CPIH'!J$16/'3f CPIH'!$G$16))</f>
        <v>81.097432485322898</v>
      </c>
      <c r="O63" s="31"/>
      <c r="P63" s="41">
        <f>IF('3f CPIH'!L$16="-","-",'3g OC '!$E$10*('3f CPIH'!L$16/'3f CPIH'!$G$16))</f>
        <v>81.097432485322898</v>
      </c>
      <c r="Q63" s="41">
        <f>IF('3f CPIH'!M$16="-","-",'3g OC '!$E$10*('3f CPIH'!M$16/'3f CPIH'!$G$16))</f>
        <v>82.016383561643835</v>
      </c>
      <c r="R63" s="41">
        <f>IF('3f CPIH'!N$16="-","-",'3g OC '!$E$10*('3f CPIH'!N$16/'3f CPIH'!$G$16))</f>
        <v>82.62901761252445</v>
      </c>
      <c r="S63" s="41">
        <f>IF('3f CPIH'!O$16="-","-",'3g OC '!$E$10*('3f CPIH'!O$16/'3f CPIH'!$G$16))</f>
        <v>83.088493150684926</v>
      </c>
      <c r="T63" s="41" t="str">
        <f>IF('3f CPIH'!P$16="-","-",'3g OC '!$E$10*('3f CPIH'!P$16/'3f CPIH'!$G$16))</f>
        <v>-</v>
      </c>
      <c r="U63" s="41" t="str">
        <f>IF('3f CPIH'!Q$16="-","-",'3g OC '!$E$10*('3f CPIH'!Q$16/'3f CPIH'!$G$16))</f>
        <v>-</v>
      </c>
      <c r="V63" s="41" t="str">
        <f>IF('3f CPIH'!R$16="-","-",'3g OC '!$E$10*('3f CPIH'!R$16/'3f CPIH'!$G$16))</f>
        <v>-</v>
      </c>
      <c r="W63" s="41" t="str">
        <f>IF('3f CPIH'!S$16="-","-",'3g OC '!$E$10*('3f CPIH'!S$16/'3f CPIH'!$G$16))</f>
        <v>-</v>
      </c>
      <c r="X63" s="41" t="str">
        <f>IF('3f CPIH'!T$16="-","-",'3g OC '!$E$10*('3f CPIH'!T$16/'3f CPIH'!$G$16))</f>
        <v>-</v>
      </c>
      <c r="Y63" s="41" t="str">
        <f>IF('3f CPIH'!U$16="-","-",'3g OC '!$E$10*('3f CPIH'!U$16/'3f CPIH'!$G$16))</f>
        <v>-</v>
      </c>
      <c r="Z63" s="41" t="str">
        <f>IF('3f CPIH'!V$16="-","-",'3g OC '!$E$10*('3f CPIH'!V$16/'3f CPIH'!$G$16))</f>
        <v>-</v>
      </c>
      <c r="AA63" s="29"/>
    </row>
    <row r="64" spans="1:27" s="30" customFormat="1" ht="11.25" x14ac:dyDescent="0.15">
      <c r="A64" s="267">
        <v>6</v>
      </c>
      <c r="B64" s="140" t="s">
        <v>349</v>
      </c>
      <c r="C64" s="140" t="s">
        <v>43</v>
      </c>
      <c r="D64" s="138" t="s">
        <v>320</v>
      </c>
      <c r="E64" s="132"/>
      <c r="F64" s="31"/>
      <c r="G64" s="41" t="s">
        <v>333</v>
      </c>
      <c r="H64" s="41" t="s">
        <v>333</v>
      </c>
      <c r="I64" s="41" t="s">
        <v>333</v>
      </c>
      <c r="J64" s="41" t="s">
        <v>333</v>
      </c>
      <c r="K64" s="41">
        <f>IF('3h SMNCC'!F$36="-","-",'3h SMNCC'!F$36)</f>
        <v>0</v>
      </c>
      <c r="L64" s="41">
        <f>IF('3h SMNCC'!G$36="-","-",'3h SMNCC'!G$36)</f>
        <v>-0.18995176814939541</v>
      </c>
      <c r="M64" s="41">
        <f>IF('3h SMNCC'!H$36="-","-",'3h SMNCC'!H$36)</f>
        <v>2.3898674656215144</v>
      </c>
      <c r="N64" s="41">
        <f>IF('3h SMNCC'!I$36="-","-",'3h SMNCC'!I$36)</f>
        <v>11.485463558514653</v>
      </c>
      <c r="O64" s="31"/>
      <c r="P64" s="41">
        <f>IF('3h SMNCC'!K$36="-","-",'3h SMNCC'!K$36)</f>
        <v>11.485463558514653</v>
      </c>
      <c r="Q64" s="41">
        <f>IF('3h SMNCC'!L$36="-","-",'3h SMNCC'!L$36)</f>
        <v>13.905095596481768</v>
      </c>
      <c r="R64" s="41">
        <f>IF('3h SMNCC'!M$36="-","-",'3h SMNCC'!M$36)</f>
        <v>14.008016342776511</v>
      </c>
      <c r="S64" s="41">
        <f>IF('3h SMNCC'!N$36="-","-",'3h SMNCC'!N$36)</f>
        <v>16.592254432324484</v>
      </c>
      <c r="T64" s="41" t="str">
        <f>IF('3h SMNCC'!O$36="-","-",'3h SMNCC'!O$36)</f>
        <v>-</v>
      </c>
      <c r="U64" s="41" t="str">
        <f>IF('3h SMNCC'!P$36="-","-",'3h SMNCC'!P$36)</f>
        <v>-</v>
      </c>
      <c r="V64" s="41" t="str">
        <f>IF('3h SMNCC'!Q$36="-","-",'3h SMNCC'!Q$36)</f>
        <v>-</v>
      </c>
      <c r="W64" s="41" t="str">
        <f>IF('3h SMNCC'!R$36="-","-",'3h SMNCC'!R$36)</f>
        <v>-</v>
      </c>
      <c r="X64" s="41" t="str">
        <f>IF('3h SMNCC'!S$36="-","-",'3h SMNCC'!S$36)</f>
        <v>-</v>
      </c>
      <c r="Y64" s="41" t="str">
        <f>IF('3h SMNCC'!T$36="-","-",'3h SMNCC'!T$36)</f>
        <v>-</v>
      </c>
      <c r="Z64" s="41" t="str">
        <f>IF('3h SMNCC'!U$36="-","-",'3h SMNCC'!U$36)</f>
        <v>-</v>
      </c>
      <c r="AA64" s="29"/>
    </row>
    <row r="65" spans="1:27" s="30" customFormat="1" ht="11.25" x14ac:dyDescent="0.15">
      <c r="A65" s="267">
        <v>7</v>
      </c>
      <c r="B65" s="140" t="s">
        <v>349</v>
      </c>
      <c r="C65" s="140" t="s">
        <v>394</v>
      </c>
      <c r="D65" s="138" t="s">
        <v>320</v>
      </c>
      <c r="E65" s="132"/>
      <c r="F65" s="31"/>
      <c r="G65" s="41">
        <f>IF('3f CPIH'!C$16="-","-",'3i PAAC PAP'!$G$14*('3f CPIH'!C$16/'3f CPIH'!$G$16))</f>
        <v>3.3460635029354204</v>
      </c>
      <c r="H65" s="41">
        <f>IF('3f CPIH'!D$16="-","-",'3i PAAC PAP'!$G$14*('3f CPIH'!D$16/'3f CPIH'!$G$16))</f>
        <v>3.3527623287671227</v>
      </c>
      <c r="I65" s="41">
        <f>IF('3f CPIH'!E$16="-","-",'3i PAAC PAP'!$G$14*('3f CPIH'!E$16/'3f CPIH'!$G$16))</f>
        <v>3.3628105675146771</v>
      </c>
      <c r="J65" s="41">
        <f>IF('3f CPIH'!F$16="-","-",'3i PAAC PAP'!$G$14*('3f CPIH'!F$16/'3f CPIH'!$G$16))</f>
        <v>3.3829070450097847</v>
      </c>
      <c r="K65" s="41">
        <f>IF('3f CPIH'!G$16="-","-",'3i PAAC PAP'!$G$14*('3f CPIH'!G$16/'3f CPIH'!$G$16))</f>
        <v>3.4230999999999998</v>
      </c>
      <c r="L65" s="41">
        <f>IF('3f CPIH'!H$16="-","-",'3i PAAC PAP'!$G$14*('3f CPIH'!H$16/'3f CPIH'!$G$16))</f>
        <v>3.4666423679060667</v>
      </c>
      <c r="M65" s="41">
        <f>IF('3f CPIH'!I$16="-","-",'3i PAAC PAP'!$G$14*('3f CPIH'!I$16/'3f CPIH'!$G$16))</f>
        <v>3.516883561643835</v>
      </c>
      <c r="N65" s="41">
        <f>IF('3f CPIH'!J$16="-","-",'3i PAAC PAP'!$G$14*('3f CPIH'!J$16/'3f CPIH'!$G$16))</f>
        <v>3.547028277886497</v>
      </c>
      <c r="O65" s="31"/>
      <c r="P65" s="41">
        <f>IF('3f CPIH'!L$16="-","-",'3i PAAC PAP'!$G$14*('3f CPIH'!L$16/'3f CPIH'!$G$16))</f>
        <v>3.547028277886497</v>
      </c>
      <c r="Q65" s="41">
        <f>IF('3f CPIH'!M$16="-","-",'3i PAAC PAP'!$G$14*('3f CPIH'!M$16/'3f CPIH'!$G$16))</f>
        <v>3.5872212328767121</v>
      </c>
      <c r="R65" s="41">
        <f>IF('3f CPIH'!N$16="-","-",'3i PAAC PAP'!$G$14*('3f CPIH'!N$16/'3f CPIH'!$G$16))</f>
        <v>3.6140165362035224</v>
      </c>
      <c r="S65" s="41">
        <f>IF('3f CPIH'!O$16="-","-",'3i PAAC PAP'!$G$14*('3f CPIH'!O$16/'3f CPIH'!$G$16))</f>
        <v>3.6341130136986299</v>
      </c>
      <c r="T65" s="41" t="str">
        <f>IF('3f CPIH'!P$16="-","-",'3i PAAC PAP'!$G$14*('3f CPIH'!P$16/'3f CPIH'!$G$16))</f>
        <v>-</v>
      </c>
      <c r="U65" s="41" t="str">
        <f>IF('3f CPIH'!Q$16="-","-",'3i PAAC PAP'!$G$14*('3f CPIH'!Q$16/'3f CPIH'!$G$16))</f>
        <v>-</v>
      </c>
      <c r="V65" s="41" t="str">
        <f>IF('3f CPIH'!R$16="-","-",'3i PAAC PAP'!$G$14*('3f CPIH'!R$16/'3f CPIH'!$G$16))</f>
        <v>-</v>
      </c>
      <c r="W65" s="41" t="str">
        <f>IF('3f CPIH'!S$16="-","-",'3i PAAC PAP'!$G$14*('3f CPIH'!S$16/'3f CPIH'!$G$16))</f>
        <v>-</v>
      </c>
      <c r="X65" s="41" t="str">
        <f>IF('3f CPIH'!T$16="-","-",'3i PAAC PAP'!$G$14*('3f CPIH'!T$16/'3f CPIH'!$G$16))</f>
        <v>-</v>
      </c>
      <c r="Y65" s="41" t="str">
        <f>IF('3f CPIH'!U$16="-","-",'3i PAAC PAP'!$G$14*('3f CPIH'!U$16/'3f CPIH'!$G$16))</f>
        <v>-</v>
      </c>
      <c r="Z65" s="41" t="str">
        <f>IF('3f CPIH'!V$16="-","-",'3i PAAC PAP'!$G$14*('3f CPIH'!V$16/'3f CPIH'!$G$16))</f>
        <v>-</v>
      </c>
      <c r="AA65" s="29"/>
    </row>
    <row r="66" spans="1:27" s="30" customFormat="1" ht="11.25" x14ac:dyDescent="0.15">
      <c r="A66" s="267">
        <v>8</v>
      </c>
      <c r="B66" s="140" t="s">
        <v>349</v>
      </c>
      <c r="C66" s="140" t="s">
        <v>412</v>
      </c>
      <c r="D66" s="138" t="s">
        <v>320</v>
      </c>
      <c r="E66" s="132"/>
      <c r="F66" s="31"/>
      <c r="G66" s="41">
        <f>IF(G59="-","-",SUM(G59:G64)*'3i PAAC PAP'!$G$26)</f>
        <v>2.5804871930372704</v>
      </c>
      <c r="H66" s="41">
        <f>IF(H59="-","-",SUM(H59:H64)*'3i PAAC PAP'!$G$26)</f>
        <v>2.4577405710898206</v>
      </c>
      <c r="I66" s="41">
        <f>IF(I59="-","-",SUM(I59:I64)*'3i PAAC PAP'!$G$26)</f>
        <v>2.5573077855404467</v>
      </c>
      <c r="J66" s="41">
        <f>IF(J59="-","-",SUM(J59:J64)*'3i PAAC PAP'!$G$26)</f>
        <v>2.50313857145126</v>
      </c>
      <c r="K66" s="41">
        <f>IF(K59="-","-",SUM(K59:K64)*'3i PAAC PAP'!$G$26)</f>
        <v>2.7421496353151404</v>
      </c>
      <c r="L66" s="41">
        <f>IF(L59="-","-",SUM(L59:L64)*'3i PAAC PAP'!$G$26)</f>
        <v>2.7049020158468973</v>
      </c>
      <c r="M66" s="41">
        <f>IF(M59="-","-",SUM(M59:M64)*'3i PAAC PAP'!$G$26)</f>
        <v>3.0361033362420735</v>
      </c>
      <c r="N66" s="41">
        <f>IF(N59="-","-",SUM(N59:N64)*'3i PAAC PAP'!$G$26)</f>
        <v>3.1948153944250883</v>
      </c>
      <c r="O66" s="31"/>
      <c r="P66" s="41">
        <f>IF(P59="-","-",SUM(P59:P64)*'3i PAAC PAP'!$G$26)</f>
        <v>3.1948153944250883</v>
      </c>
      <c r="Q66" s="41">
        <f>IF(Q59="-","-",SUM(Q59:Q64)*'3i PAAC PAP'!$G$26)</f>
        <v>3.5448559614735244</v>
      </c>
      <c r="R66" s="41">
        <f>IF(R59="-","-",SUM(R59:R64)*'3i PAAC PAP'!$G$26)</f>
        <v>3.409115825273684</v>
      </c>
      <c r="S66" s="41">
        <f>IF(S59="-","-",SUM(S59:S64)*'3i PAAC PAP'!$G$26)</f>
        <v>3.3844370871832998</v>
      </c>
      <c r="T66" s="41" t="str">
        <f>IF(T59="-","-",SUM(T59:T64)*'3i PAAC PAP'!$G$26)</f>
        <v>-</v>
      </c>
      <c r="U66" s="41" t="str">
        <f>IF(U59="-","-",SUM(U59:U64)*'3i PAAC PAP'!$G$26)</f>
        <v>-</v>
      </c>
      <c r="V66" s="41" t="str">
        <f>IF(V59="-","-",SUM(V59:V64)*'3i PAAC PAP'!$G$26)</f>
        <v>-</v>
      </c>
      <c r="W66" s="41" t="str">
        <f>IF(W59="-","-",SUM(W59:W64)*'3i PAAC PAP'!$G$26)</f>
        <v>-</v>
      </c>
      <c r="X66" s="41" t="str">
        <f>IF(X59="-","-",SUM(X59:X64)*'3i PAAC PAP'!$G$26)</f>
        <v>-</v>
      </c>
      <c r="Y66" s="41" t="str">
        <f>IF(Y59="-","-",SUM(Y59:Y64)*'3i PAAC PAP'!$G$26)</f>
        <v>-</v>
      </c>
      <c r="Z66" s="41" t="str">
        <f>IF(Z59="-","-",SUM(Z59:Z64)*'3i PAAC PAP'!$G$26)</f>
        <v>-</v>
      </c>
      <c r="AA66" s="29"/>
    </row>
    <row r="67" spans="1:27" s="30" customFormat="1" ht="11.25" x14ac:dyDescent="0.15">
      <c r="A67" s="267">
        <v>9</v>
      </c>
      <c r="B67" s="140" t="s">
        <v>393</v>
      </c>
      <c r="C67" s="140" t="s">
        <v>536</v>
      </c>
      <c r="D67" s="138" t="s">
        <v>320</v>
      </c>
      <c r="E67" s="132"/>
      <c r="F67" s="31"/>
      <c r="G67" s="41">
        <f>IF(G59="-","-",SUM(G59:G66)*'3j EBIT'!$E$10)</f>
        <v>10.557509202108985</v>
      </c>
      <c r="H67" s="41">
        <f>IF(H59="-","-",SUM(H59:H66)*'3j EBIT'!$E$10)</f>
        <v>10.058530168862223</v>
      </c>
      <c r="I67" s="41">
        <f>IF(I59="-","-",SUM(I59:I66)*'3j EBIT'!$E$10)</f>
        <v>10.463582120617042</v>
      </c>
      <c r="J67" s="41">
        <f>IF(J59="-","-",SUM(J59:J66)*'3j EBIT'!$E$10)</f>
        <v>10.243710052240946</v>
      </c>
      <c r="K67" s="41">
        <f>IF(K59="-","-",SUM(K59:K66)*'3j EBIT'!$E$10)</f>
        <v>11.216348408004825</v>
      </c>
      <c r="L67" s="41">
        <f>IF(L59="-","-",SUM(L59:L66)*'3j EBIT'!$E$10)</f>
        <v>11.065736539932654</v>
      </c>
      <c r="M67" s="41">
        <f>IF(M59="-","-",SUM(M59:M66)*'3j EBIT'!$E$10)</f>
        <v>12.413430873793722</v>
      </c>
      <c r="N67" s="41">
        <f>IF(N59="-","-",SUM(N59:N66)*'3j EBIT'!$E$10)</f>
        <v>13.059365112914177</v>
      </c>
      <c r="O67" s="31"/>
      <c r="P67" s="41">
        <f>IF(P59="-","-",SUM(P59:P66)*'3j EBIT'!$E$10)</f>
        <v>13.059365112914177</v>
      </c>
      <c r="Q67" s="41">
        <f>IF(Q59="-","-",SUM(Q59:Q66)*'3j EBIT'!$E$10)</f>
        <v>14.483468434204902</v>
      </c>
      <c r="R67" s="41">
        <f>IF(R59="-","-",SUM(R59:R66)*'3j EBIT'!$E$10)</f>
        <v>13.93204477640716</v>
      </c>
      <c r="S67" s="41">
        <f>IF(S59="-","-",SUM(S59:S66)*'3j EBIT'!$E$10)</f>
        <v>13.832086031501845</v>
      </c>
      <c r="T67" s="41" t="str">
        <f>IF(T59="-","-",SUM(T59:T66)*'3j EBIT'!$E$10)</f>
        <v>-</v>
      </c>
      <c r="U67" s="41" t="str">
        <f>IF(U59="-","-",SUM(U59:U66)*'3j EBIT'!$E$10)</f>
        <v>-</v>
      </c>
      <c r="V67" s="41" t="str">
        <f>IF(V59="-","-",SUM(V59:V66)*'3j EBIT'!$E$10)</f>
        <v>-</v>
      </c>
      <c r="W67" s="41" t="str">
        <f>IF(W59="-","-",SUM(W59:W66)*'3j EBIT'!$E$10)</f>
        <v>-</v>
      </c>
      <c r="X67" s="41" t="str">
        <f>IF(X59="-","-",SUM(X59:X66)*'3j EBIT'!$E$10)</f>
        <v>-</v>
      </c>
      <c r="Y67" s="41" t="str">
        <f>IF(Y59="-","-",SUM(Y59:Y66)*'3j EBIT'!$E$10)</f>
        <v>-</v>
      </c>
      <c r="Z67" s="41" t="str">
        <f>IF(Z59="-","-",SUM(Z59:Z66)*'3j EBIT'!$E$10)</f>
        <v>-</v>
      </c>
      <c r="AA67" s="29"/>
    </row>
    <row r="68" spans="1:27" s="30" customFormat="1" ht="11.25" x14ac:dyDescent="0.15">
      <c r="A68" s="267">
        <v>10</v>
      </c>
      <c r="B68" s="140" t="s">
        <v>292</v>
      </c>
      <c r="C68" s="188" t="s">
        <v>537</v>
      </c>
      <c r="D68" s="138" t="s">
        <v>320</v>
      </c>
      <c r="E68" s="131"/>
      <c r="F68" s="31"/>
      <c r="G68" s="41">
        <f>IF(G59="-","-",SUM(G59:G61,G63:G67)*'3k HAP'!$E$11)</f>
        <v>6.4341158483051171</v>
      </c>
      <c r="H68" s="41">
        <f>IF(H59="-","-",SUM(H59:H61,H63:H67)*'3k HAP'!$E$11)</f>
        <v>6.0349981820056424</v>
      </c>
      <c r="I68" s="41">
        <f>IF(I59="-","-",SUM(I59:I61,I63:I67)*'3k HAP'!$E$11)</f>
        <v>6.0753102383143691</v>
      </c>
      <c r="J68" s="41">
        <f>IF(J59="-","-",SUM(J59:J61,J63:J67)*'3k HAP'!$E$11)</f>
        <v>5.9168740372741828</v>
      </c>
      <c r="K68" s="41">
        <f>IF(K59="-","-",SUM(K59:K61,K63:K67)*'3k HAP'!$E$11)</f>
        <v>6.72301975539248</v>
      </c>
      <c r="L68" s="41">
        <f>IF(L59="-","-",SUM(L59:L61,L63:L67)*'3k HAP'!$E$11)</f>
        <v>6.5894406963946786</v>
      </c>
      <c r="M68" s="41">
        <f>IF(M59="-","-",SUM(M59:M61,M63:M67)*'3k HAP'!$E$11)</f>
        <v>7.435574118932144</v>
      </c>
      <c r="N68" s="41">
        <f>IF(N59="-","-",SUM(N59:N61,N63:N67)*'3k HAP'!$E$11)</f>
        <v>7.9411375150340273</v>
      </c>
      <c r="O68" s="31"/>
      <c r="P68" s="41">
        <f>IF(P59="-","-",SUM(P59:P61,P63:P67)*'3k HAP'!$E$11)</f>
        <v>7.9411375150340273</v>
      </c>
      <c r="Q68" s="41">
        <f>IF(Q59="-","-",SUM(Q59:Q61,Q63:Q67)*'3k HAP'!$E$11)</f>
        <v>8.9747309612719715</v>
      </c>
      <c r="R68" s="41">
        <f>IF(R59="-","-",SUM(R59:R61,R63:R67)*'3k HAP'!$E$11)</f>
        <v>8.537686669134164</v>
      </c>
      <c r="S68" s="41">
        <f>IF(S59="-","-",SUM(S59:S61,S63:S67)*'3k HAP'!$E$11)</f>
        <v>8.5567131837623762</v>
      </c>
      <c r="T68" s="41" t="str">
        <f>IF(T59="-","-",SUM(T59:T61,T63:T67)*'3k HAP'!$E$11)</f>
        <v>-</v>
      </c>
      <c r="U68" s="41" t="str">
        <f>IF(U59="-","-",SUM(U59:U61,U63:U67)*'3k HAP'!$E$11)</f>
        <v>-</v>
      </c>
      <c r="V68" s="41" t="str">
        <f>IF(V59="-","-",SUM(V59:V61,V63:V67)*'3k HAP'!$E$11)</f>
        <v>-</v>
      </c>
      <c r="W68" s="41" t="str">
        <f>IF(W59="-","-",SUM(W59:W61,W63:W67)*'3k HAP'!$E$11)</f>
        <v>-</v>
      </c>
      <c r="X68" s="41" t="str">
        <f>IF(X59="-","-",SUM(X59:X61,X63:X67)*'3k HAP'!$E$11)</f>
        <v>-</v>
      </c>
      <c r="Y68" s="41" t="str">
        <f>IF(Y59="-","-",SUM(Y59:Y61,Y63:Y67)*'3k HAP'!$E$11)</f>
        <v>-</v>
      </c>
      <c r="Z68" s="41" t="str">
        <f>IF(Z59="-","-",SUM(Z59:Z61,Z63:Z67)*'3k HAP'!$E$11)</f>
        <v>-</v>
      </c>
      <c r="AA68" s="29"/>
    </row>
    <row r="69" spans="1:27" s="30" customFormat="1" ht="11.25" x14ac:dyDescent="0.15">
      <c r="A69" s="267">
        <v>11</v>
      </c>
      <c r="B69" s="140" t="s">
        <v>44</v>
      </c>
      <c r="C69" s="140" t="str">
        <f>B69&amp;"_"&amp;D69</f>
        <v>Total_Midlands</v>
      </c>
      <c r="D69" s="138" t="s">
        <v>320</v>
      </c>
      <c r="E69" s="132"/>
      <c r="F69" s="31"/>
      <c r="G69" s="41">
        <f t="shared" ref="G69:N69" si="8">IF(G59="-","-",SUM(G59:G68))</f>
        <v>562.09226539061376</v>
      </c>
      <c r="H69" s="41">
        <f t="shared" si="8"/>
        <v>535.43110419051186</v>
      </c>
      <c r="I69" s="41">
        <f t="shared" si="8"/>
        <v>556.78993121772135</v>
      </c>
      <c r="J69" s="41">
        <f t="shared" si="8"/>
        <v>545.0592856715549</v>
      </c>
      <c r="K69" s="41">
        <f t="shared" si="8"/>
        <v>597.05690265352655</v>
      </c>
      <c r="L69" s="41">
        <f t="shared" si="8"/>
        <v>588.99638644392007</v>
      </c>
      <c r="M69" s="41">
        <f t="shared" si="8"/>
        <v>660.77377129764739</v>
      </c>
      <c r="N69" s="41">
        <f t="shared" si="8"/>
        <v>695.27585955247207</v>
      </c>
      <c r="O69" s="31"/>
      <c r="P69" s="41">
        <f t="shared" ref="P69:Z69" si="9">IF(P59="-","-",SUM(P59:P68))</f>
        <v>695.27585955247207</v>
      </c>
      <c r="Q69" s="41">
        <f t="shared" si="9"/>
        <v>771.26222842299137</v>
      </c>
      <c r="R69" s="41">
        <f t="shared" si="9"/>
        <v>741.80289833975644</v>
      </c>
      <c r="S69" s="41">
        <f t="shared" si="9"/>
        <v>736.56094045348414</v>
      </c>
      <c r="T69" s="41" t="str">
        <f t="shared" si="9"/>
        <v>-</v>
      </c>
      <c r="U69" s="41" t="str">
        <f t="shared" si="9"/>
        <v>-</v>
      </c>
      <c r="V69" s="41" t="str">
        <f t="shared" si="9"/>
        <v>-</v>
      </c>
      <c r="W69" s="41" t="str">
        <f t="shared" si="9"/>
        <v>-</v>
      </c>
      <c r="X69" s="41" t="str">
        <f t="shared" si="9"/>
        <v>-</v>
      </c>
      <c r="Y69" s="41" t="str">
        <f t="shared" si="9"/>
        <v>-</v>
      </c>
      <c r="Z69" s="41" t="str">
        <f t="shared" si="9"/>
        <v>-</v>
      </c>
      <c r="AA69" s="29"/>
    </row>
    <row r="70" spans="1:27" s="30" customFormat="1" ht="11.25" x14ac:dyDescent="0.15">
      <c r="A70" s="267">
        <v>1</v>
      </c>
      <c r="B70" s="136" t="s">
        <v>350</v>
      </c>
      <c r="C70" s="136" t="s">
        <v>341</v>
      </c>
      <c r="D70" s="139" t="s">
        <v>321</v>
      </c>
      <c r="E70" s="135"/>
      <c r="F70" s="31"/>
      <c r="G70" s="133">
        <f>IF('3a DF'!H32="-","-",'3a DF'!H32)</f>
        <v>257.52558723627214</v>
      </c>
      <c r="H70" s="133">
        <f>IF('3a DF'!I32="-","-",'3a DF'!I32)</f>
        <v>230.53156969010024</v>
      </c>
      <c r="I70" s="133">
        <f>IF('3a DF'!J32="-","-",'3a DF'!J32)</f>
        <v>207.88149001081462</v>
      </c>
      <c r="J70" s="133">
        <f>IF('3a DF'!K32="-","-",'3a DF'!K32)</f>
        <v>198.01194897839505</v>
      </c>
      <c r="K70" s="133">
        <f>IF('3a DF'!L32="-","-",'3a DF'!L32)</f>
        <v>231.07970870047581</v>
      </c>
      <c r="L70" s="133">
        <f>IF('3a DF'!M32="-","-",'3a DF'!M32)</f>
        <v>222.53159081729802</v>
      </c>
      <c r="M70" s="133">
        <f>IF('3a DF'!N32="-","-",'3a DF'!N32)</f>
        <v>232.84949385538494</v>
      </c>
      <c r="N70" s="133">
        <f>IF('3a DF'!O32="-","-",'3a DF'!O32)</f>
        <v>259.8807300879219</v>
      </c>
      <c r="O70" s="31"/>
      <c r="P70" s="133">
        <f>IF('3a DF'!Q32="-","-",'3a DF'!Q32)</f>
        <v>259.8807300879219</v>
      </c>
      <c r="Q70" s="133">
        <f>IF('3a DF'!R32="-","-",'3a DF'!R32)</f>
        <v>300.3099333395275</v>
      </c>
      <c r="R70" s="133">
        <f>IF('3a DF'!S32="-","-",'3a DF'!S32)</f>
        <v>268.91337443656164</v>
      </c>
      <c r="S70" s="133">
        <f>IF('3a DF'!T32="-","-",'3a DF'!T32)</f>
        <v>246.0952348562511</v>
      </c>
      <c r="T70" s="133" t="str">
        <f>IF('3a DF'!U32="-","-",'3a DF'!U32)</f>
        <v>-</v>
      </c>
      <c r="U70" s="133" t="str">
        <f>IF('3a DF'!V32="-","-",'3a DF'!V32)</f>
        <v>-</v>
      </c>
      <c r="V70" s="133" t="str">
        <f>IF('3a DF'!W32="-","-",'3a DF'!W32)</f>
        <v>-</v>
      </c>
      <c r="W70" s="133" t="str">
        <f>IF('3a DF'!X32="-","-",'3a DF'!X32)</f>
        <v>-</v>
      </c>
      <c r="X70" s="133" t="str">
        <f>IF('3a DF'!Y32="-","-",'3a DF'!Y32)</f>
        <v>-</v>
      </c>
      <c r="Y70" s="133" t="str">
        <f>IF('3a DF'!Z32="-","-",'3a DF'!Z32)</f>
        <v>-</v>
      </c>
      <c r="Z70" s="133" t="str">
        <f>IF('3a DF'!AA32="-","-",'3a DF'!AA32)</f>
        <v>-</v>
      </c>
      <c r="AA70" s="29"/>
    </row>
    <row r="71" spans="1:27" s="30" customFormat="1" ht="11.25" x14ac:dyDescent="0.15">
      <c r="A71" s="267">
        <v>2</v>
      </c>
      <c r="B71" s="136" t="s">
        <v>350</v>
      </c>
      <c r="C71" s="136" t="s">
        <v>300</v>
      </c>
      <c r="D71" s="139" t="s">
        <v>321</v>
      </c>
      <c r="E71" s="135"/>
      <c r="F71" s="31"/>
      <c r="G71" s="133">
        <f>IF('3b CM'!G32="-","-",'3b CM'!G32)</f>
        <v>6.0006922858012957E-2</v>
      </c>
      <c r="H71" s="133">
        <f>IF('3b CM'!H32="-","-",'3b CM'!H32)</f>
        <v>9.0010384287019435E-2</v>
      </c>
      <c r="I71" s="133">
        <f>IF('3b CM'!I32="-","-",'3b CM'!I32)</f>
        <v>0.28343291518856395</v>
      </c>
      <c r="J71" s="133">
        <f>IF('3b CM'!J32="-","-",'3b CM'!J32)</f>
        <v>0.2882371583693209</v>
      </c>
      <c r="K71" s="133">
        <f>IF('3b CM'!K32="-","-",'3b CM'!K32)</f>
        <v>3.7020585604191414</v>
      </c>
      <c r="L71" s="133">
        <f>IF('3b CM'!L32="-","-",'3b CM'!L32)</f>
        <v>3.5913708894274063</v>
      </c>
      <c r="M71" s="133">
        <f>IF('3b CM'!M32="-","-",'3b CM'!M32)</f>
        <v>12.255924401571948</v>
      </c>
      <c r="N71" s="133">
        <f>IF('3b CM'!N32="-","-",'3b CM'!N32)</f>
        <v>11.650830354565159</v>
      </c>
      <c r="O71" s="31"/>
      <c r="P71" s="133">
        <f>IF('3b CM'!P32="-","-",'3b CM'!P32)</f>
        <v>11.650830354565159</v>
      </c>
      <c r="Q71" s="133">
        <f>IF('3b CM'!Q32="-","-",'3b CM'!Q32)</f>
        <v>15.529494556748226</v>
      </c>
      <c r="R71" s="133">
        <f>IF('3b CM'!R32="-","-",'3b CM'!R32)</f>
        <v>14.916374061202896</v>
      </c>
      <c r="S71" s="133">
        <f>IF('3b CM'!S32="-","-",'3b CM'!S32)</f>
        <v>17.68372351586488</v>
      </c>
      <c r="T71" s="133" t="str">
        <f>IF('3b CM'!T32="-","-",'3b CM'!T32)</f>
        <v>-</v>
      </c>
      <c r="U71" s="133" t="str">
        <f>IF('3b CM'!U32="-","-",'3b CM'!U32)</f>
        <v>-</v>
      </c>
      <c r="V71" s="133" t="str">
        <f>IF('3b CM'!V32="-","-",'3b CM'!V32)</f>
        <v>-</v>
      </c>
      <c r="W71" s="133" t="str">
        <f>IF('3b CM'!W32="-","-",'3b CM'!W32)</f>
        <v>-</v>
      </c>
      <c r="X71" s="133" t="str">
        <f>IF('3b CM'!X32="-","-",'3b CM'!X32)</f>
        <v>-</v>
      </c>
      <c r="Y71" s="133" t="str">
        <f>IF('3b CM'!Y32="-","-",'3b CM'!Y32)</f>
        <v>-</v>
      </c>
      <c r="Z71" s="133" t="str">
        <f>IF('3b CM'!Z32="-","-",'3b CM'!Z32)</f>
        <v>-</v>
      </c>
      <c r="AA71" s="29"/>
    </row>
    <row r="72" spans="1:27" s="30" customFormat="1" ht="11.25" x14ac:dyDescent="0.15">
      <c r="A72" s="267">
        <v>3</v>
      </c>
      <c r="B72" s="136" t="s">
        <v>2</v>
      </c>
      <c r="C72" s="136" t="s">
        <v>342</v>
      </c>
      <c r="D72" s="139" t="s">
        <v>321</v>
      </c>
      <c r="E72" s="135"/>
      <c r="F72" s="31"/>
      <c r="G72" s="133">
        <f>IF('3c PC'!G33="-","-",'3c PC'!G33)</f>
        <v>90.736883480754258</v>
      </c>
      <c r="H72" s="133">
        <f>IF('3c PC'!H33="-","-",'3c PC'!H33)</f>
        <v>90.709680439957424</v>
      </c>
      <c r="I72" s="133">
        <f>IF('3c PC'!I33="-","-",'3c PC'!I33)</f>
        <v>115.04373162743062</v>
      </c>
      <c r="J72" s="133">
        <f>IF('3c PC'!J33="-","-",'3c PC'!J33)</f>
        <v>113.80320299324913</v>
      </c>
      <c r="K72" s="133">
        <f>IF('3c PC'!K33="-","-",'3c PC'!K33)</f>
        <v>130.55214456197515</v>
      </c>
      <c r="L72" s="133">
        <f>IF('3c PC'!L33="-","-",'3c PC'!L33)</f>
        <v>129.35199718556163</v>
      </c>
      <c r="M72" s="133">
        <f>IF('3c PC'!M33="-","-",'3c PC'!M33)</f>
        <v>157.60450975626051</v>
      </c>
      <c r="N72" s="133">
        <f>IF('3c PC'!N33="-","-",'3c PC'!N33)</f>
        <v>154.79018786656889</v>
      </c>
      <c r="O72" s="31"/>
      <c r="P72" s="133">
        <f>IF('3c PC'!P33="-","-",'3c PC'!P33)</f>
        <v>154.79018786656889</v>
      </c>
      <c r="Q72" s="133">
        <f>IF('3c PC'!Q33="-","-",'3c PC'!Q33)</f>
        <v>173.11935670311826</v>
      </c>
      <c r="R72" s="133">
        <f>IF('3c PC'!R33="-","-",'3c PC'!R33)</f>
        <v>175.81410249951685</v>
      </c>
      <c r="S72" s="133">
        <f>IF('3c PC'!S33="-","-",'3c PC'!S33)</f>
        <v>191.59358239945951</v>
      </c>
      <c r="T72" s="133" t="str">
        <f>IF('3c PC'!T33="-","-",'3c PC'!T33)</f>
        <v>-</v>
      </c>
      <c r="U72" s="133" t="str">
        <f>IF('3c PC'!U33="-","-",'3c PC'!U33)</f>
        <v>-</v>
      </c>
      <c r="V72" s="133" t="str">
        <f>IF('3c PC'!V33="-","-",'3c PC'!V33)</f>
        <v>-</v>
      </c>
      <c r="W72" s="133" t="str">
        <f>IF('3c PC'!W33="-","-",'3c PC'!W33)</f>
        <v>-</v>
      </c>
      <c r="X72" s="133" t="str">
        <f>IF('3c PC'!X33="-","-",'3c PC'!X33)</f>
        <v>-</v>
      </c>
      <c r="Y72" s="133" t="str">
        <f>IF('3c PC'!Y33="-","-",'3c PC'!Y33)</f>
        <v>-</v>
      </c>
      <c r="Z72" s="133" t="str">
        <f>IF('3c PC'!Z33="-","-",'3c PC'!Z33)</f>
        <v>-</v>
      </c>
      <c r="AA72" s="29"/>
    </row>
    <row r="73" spans="1:27" s="30" customFormat="1" ht="11.25" x14ac:dyDescent="0.15">
      <c r="A73" s="267">
        <v>4</v>
      </c>
      <c r="B73" s="136" t="s">
        <v>352</v>
      </c>
      <c r="C73" s="136" t="s">
        <v>343</v>
      </c>
      <c r="D73" s="139" t="s">
        <v>321</v>
      </c>
      <c r="E73" s="135"/>
      <c r="F73" s="31"/>
      <c r="G73" s="133">
        <f>IF('3d NC-Elec'!H61="-","-",'3d NC-Elec'!H61)</f>
        <v>135.96504333073955</v>
      </c>
      <c r="H73" s="133">
        <f>IF('3d NC-Elec'!I61="-","-",'3d NC-Elec'!I61)</f>
        <v>136.97046244320143</v>
      </c>
      <c r="I73" s="133">
        <f>IF('3d NC-Elec'!J61="-","-",'3d NC-Elec'!J61)</f>
        <v>146.15425504768555</v>
      </c>
      <c r="J73" s="133">
        <f>IF('3d NC-Elec'!K61="-","-",'3d NC-Elec'!K61)</f>
        <v>145.39804430998433</v>
      </c>
      <c r="K73" s="133">
        <f>IF('3d NC-Elec'!L61="-","-",'3d NC-Elec'!L61)</f>
        <v>138.925741209081</v>
      </c>
      <c r="L73" s="133">
        <f>IF('3d NC-Elec'!M61="-","-",'3d NC-Elec'!M61)</f>
        <v>140.13105181077015</v>
      </c>
      <c r="M73" s="133">
        <f>IF('3d NC-Elec'!N61="-","-",'3d NC-Elec'!N61)</f>
        <v>140.95393927962769</v>
      </c>
      <c r="N73" s="133">
        <f>IF('3d NC-Elec'!O61="-","-",'3d NC-Elec'!O61)</f>
        <v>140.42652611279036</v>
      </c>
      <c r="O73" s="31"/>
      <c r="P73" s="133">
        <f>IF('3d NC-Elec'!Q61="-","-",'3d NC-Elec'!Q61)</f>
        <v>140.42652611279036</v>
      </c>
      <c r="Q73" s="133">
        <f>IF('3d NC-Elec'!R61="-","-",'3d NC-Elec'!R61)</f>
        <v>150.10160358414907</v>
      </c>
      <c r="R73" s="133">
        <f>IF('3d NC-Elec'!S61="-","-",'3d NC-Elec'!S61)</f>
        <v>151.14729777672287</v>
      </c>
      <c r="S73" s="133">
        <f>IF('3d NC-Elec'!T61="-","-",'3d NC-Elec'!T61)</f>
        <v>154.86891587817166</v>
      </c>
      <c r="T73" s="133" t="str">
        <f>IF('3d NC-Elec'!U61="-","-",'3d NC-Elec'!U61)</f>
        <v>-</v>
      </c>
      <c r="U73" s="133" t="str">
        <f>IF('3d NC-Elec'!V61="-","-",'3d NC-Elec'!V61)</f>
        <v>-</v>
      </c>
      <c r="V73" s="133" t="str">
        <f>IF('3d NC-Elec'!W61="-","-",'3d NC-Elec'!W61)</f>
        <v>-</v>
      </c>
      <c r="W73" s="133" t="str">
        <f>IF('3d NC-Elec'!X61="-","-",'3d NC-Elec'!X61)</f>
        <v>-</v>
      </c>
      <c r="X73" s="133" t="str">
        <f>IF('3d NC-Elec'!Y61="-","-",'3d NC-Elec'!Y61)</f>
        <v>-</v>
      </c>
      <c r="Y73" s="133" t="str">
        <f>IF('3d NC-Elec'!Z61="-","-",'3d NC-Elec'!Z61)</f>
        <v>-</v>
      </c>
      <c r="Z73" s="133" t="str">
        <f>IF('3d NC-Elec'!AA61="-","-",'3d NC-Elec'!AA61)</f>
        <v>-</v>
      </c>
      <c r="AA73" s="29"/>
    </row>
    <row r="74" spans="1:27" s="30" customFormat="1" ht="11.25" x14ac:dyDescent="0.15">
      <c r="A74" s="267">
        <v>5</v>
      </c>
      <c r="B74" s="136" t="s">
        <v>349</v>
      </c>
      <c r="C74" s="136" t="s">
        <v>344</v>
      </c>
      <c r="D74" s="139" t="s">
        <v>321</v>
      </c>
      <c r="E74" s="135"/>
      <c r="F74" s="31"/>
      <c r="G74" s="133">
        <f>IF('3f CPIH'!C$16="-","-",'3g OC '!$E$10*('3f CPIH'!C$16/'3f CPIH'!$G$16))</f>
        <v>76.502677103718199</v>
      </c>
      <c r="H74" s="133">
        <f>IF('3f CPIH'!D$16="-","-",'3g OC '!$E$10*('3f CPIH'!D$16/'3f CPIH'!$G$16))</f>
        <v>76.655835616438353</v>
      </c>
      <c r="I74" s="133">
        <f>IF('3f CPIH'!E$16="-","-",'3g OC '!$E$10*('3f CPIH'!E$16/'3f CPIH'!$G$16))</f>
        <v>76.885573385518597</v>
      </c>
      <c r="J74" s="133">
        <f>IF('3f CPIH'!F$16="-","-",'3g OC '!$E$10*('3f CPIH'!F$16/'3f CPIH'!$G$16))</f>
        <v>77.345048923679059</v>
      </c>
      <c r="K74" s="133">
        <f>IF('3f CPIH'!G$16="-","-",'3g OC '!$E$10*('3f CPIH'!G$16/'3f CPIH'!$G$16))</f>
        <v>78.263999999999996</v>
      </c>
      <c r="L74" s="133">
        <f>IF('3f CPIH'!H$16="-","-",'3g OC '!$E$10*('3f CPIH'!H$16/'3f CPIH'!$G$16))</f>
        <v>79.259530332681024</v>
      </c>
      <c r="M74" s="133">
        <f>IF('3f CPIH'!I$16="-","-",'3g OC '!$E$10*('3f CPIH'!I$16/'3f CPIH'!$G$16))</f>
        <v>80.408219178082177</v>
      </c>
      <c r="N74" s="133">
        <f>IF('3f CPIH'!J$16="-","-",'3g OC '!$E$10*('3f CPIH'!J$16/'3f CPIH'!$G$16))</f>
        <v>81.097432485322898</v>
      </c>
      <c r="O74" s="31"/>
      <c r="P74" s="133">
        <f>IF('3f CPIH'!L$16="-","-",'3g OC '!$E$10*('3f CPIH'!L$16/'3f CPIH'!$G$16))</f>
        <v>81.097432485322898</v>
      </c>
      <c r="Q74" s="133">
        <f>IF('3f CPIH'!M$16="-","-",'3g OC '!$E$10*('3f CPIH'!M$16/'3f CPIH'!$G$16))</f>
        <v>82.016383561643835</v>
      </c>
      <c r="R74" s="133">
        <f>IF('3f CPIH'!N$16="-","-",'3g OC '!$E$10*('3f CPIH'!N$16/'3f CPIH'!$G$16))</f>
        <v>82.62901761252445</v>
      </c>
      <c r="S74" s="133">
        <f>IF('3f CPIH'!O$16="-","-",'3g OC '!$E$10*('3f CPIH'!O$16/'3f CPIH'!$G$16))</f>
        <v>83.088493150684926</v>
      </c>
      <c r="T74" s="133" t="str">
        <f>IF('3f CPIH'!P$16="-","-",'3g OC '!$E$10*('3f CPIH'!P$16/'3f CPIH'!$G$16))</f>
        <v>-</v>
      </c>
      <c r="U74" s="133" t="str">
        <f>IF('3f CPIH'!Q$16="-","-",'3g OC '!$E$10*('3f CPIH'!Q$16/'3f CPIH'!$G$16))</f>
        <v>-</v>
      </c>
      <c r="V74" s="133" t="str">
        <f>IF('3f CPIH'!R$16="-","-",'3g OC '!$E$10*('3f CPIH'!R$16/'3f CPIH'!$G$16))</f>
        <v>-</v>
      </c>
      <c r="W74" s="133" t="str">
        <f>IF('3f CPIH'!S$16="-","-",'3g OC '!$E$10*('3f CPIH'!S$16/'3f CPIH'!$G$16))</f>
        <v>-</v>
      </c>
      <c r="X74" s="133" t="str">
        <f>IF('3f CPIH'!T$16="-","-",'3g OC '!$E$10*('3f CPIH'!T$16/'3f CPIH'!$G$16))</f>
        <v>-</v>
      </c>
      <c r="Y74" s="133" t="str">
        <f>IF('3f CPIH'!U$16="-","-",'3g OC '!$E$10*('3f CPIH'!U$16/'3f CPIH'!$G$16))</f>
        <v>-</v>
      </c>
      <c r="Z74" s="133" t="str">
        <f>IF('3f CPIH'!V$16="-","-",'3g OC '!$E$10*('3f CPIH'!V$16/'3f CPIH'!$G$16))</f>
        <v>-</v>
      </c>
      <c r="AA74" s="29"/>
    </row>
    <row r="75" spans="1:27" s="30" customFormat="1" ht="11.25" x14ac:dyDescent="0.15">
      <c r="A75" s="267">
        <v>6</v>
      </c>
      <c r="B75" s="136" t="s">
        <v>349</v>
      </c>
      <c r="C75" s="136" t="s">
        <v>43</v>
      </c>
      <c r="D75" s="139" t="s">
        <v>321</v>
      </c>
      <c r="E75" s="135"/>
      <c r="F75" s="31"/>
      <c r="G75" s="133" t="s">
        <v>333</v>
      </c>
      <c r="H75" s="133" t="s">
        <v>333</v>
      </c>
      <c r="I75" s="133" t="s">
        <v>333</v>
      </c>
      <c r="J75" s="133" t="s">
        <v>333</v>
      </c>
      <c r="K75" s="133">
        <f>IF('3h SMNCC'!F$36="-","-",'3h SMNCC'!F$36)</f>
        <v>0</v>
      </c>
      <c r="L75" s="133">
        <f>IF('3h SMNCC'!G$36="-","-",'3h SMNCC'!G$36)</f>
        <v>-0.18995176814939541</v>
      </c>
      <c r="M75" s="133">
        <f>IF('3h SMNCC'!H$36="-","-",'3h SMNCC'!H$36)</f>
        <v>2.3898674656215144</v>
      </c>
      <c r="N75" s="133">
        <f>IF('3h SMNCC'!I$36="-","-",'3h SMNCC'!I$36)</f>
        <v>11.485463558514653</v>
      </c>
      <c r="O75" s="31"/>
      <c r="P75" s="133">
        <f>IF('3h SMNCC'!K$36="-","-",'3h SMNCC'!K$36)</f>
        <v>11.485463558514653</v>
      </c>
      <c r="Q75" s="133">
        <f>IF('3h SMNCC'!L$36="-","-",'3h SMNCC'!L$36)</f>
        <v>13.905095596481768</v>
      </c>
      <c r="R75" s="133">
        <f>IF('3h SMNCC'!M$36="-","-",'3h SMNCC'!M$36)</f>
        <v>14.008016342776511</v>
      </c>
      <c r="S75" s="133">
        <f>IF('3h SMNCC'!N$36="-","-",'3h SMNCC'!N$36)</f>
        <v>16.592254432324484</v>
      </c>
      <c r="T75" s="133" t="str">
        <f>IF('3h SMNCC'!O$36="-","-",'3h SMNCC'!O$36)</f>
        <v>-</v>
      </c>
      <c r="U75" s="133" t="str">
        <f>IF('3h SMNCC'!P$36="-","-",'3h SMNCC'!P$36)</f>
        <v>-</v>
      </c>
      <c r="V75" s="133" t="str">
        <f>IF('3h SMNCC'!Q$36="-","-",'3h SMNCC'!Q$36)</f>
        <v>-</v>
      </c>
      <c r="W75" s="133" t="str">
        <f>IF('3h SMNCC'!R$36="-","-",'3h SMNCC'!R$36)</f>
        <v>-</v>
      </c>
      <c r="X75" s="133" t="str">
        <f>IF('3h SMNCC'!S$36="-","-",'3h SMNCC'!S$36)</f>
        <v>-</v>
      </c>
      <c r="Y75" s="133" t="str">
        <f>IF('3h SMNCC'!T$36="-","-",'3h SMNCC'!T$36)</f>
        <v>-</v>
      </c>
      <c r="Z75" s="133" t="str">
        <f>IF('3h SMNCC'!U$36="-","-",'3h SMNCC'!U$36)</f>
        <v>-</v>
      </c>
      <c r="AA75" s="29"/>
    </row>
    <row r="76" spans="1:27" s="30" customFormat="1" ht="11.25" x14ac:dyDescent="0.15">
      <c r="A76" s="267">
        <v>7</v>
      </c>
      <c r="B76" s="136" t="s">
        <v>349</v>
      </c>
      <c r="C76" s="136" t="s">
        <v>394</v>
      </c>
      <c r="D76" s="139" t="s">
        <v>321</v>
      </c>
      <c r="E76" s="135"/>
      <c r="F76" s="31"/>
      <c r="G76" s="133">
        <f>IF('3f CPIH'!C$16="-","-",'3i PAAC PAP'!$G$14*('3f CPIH'!C$16/'3f CPIH'!$G$16))</f>
        <v>3.3460635029354204</v>
      </c>
      <c r="H76" s="133">
        <f>IF('3f CPIH'!D$16="-","-",'3i PAAC PAP'!$G$14*('3f CPIH'!D$16/'3f CPIH'!$G$16))</f>
        <v>3.3527623287671227</v>
      </c>
      <c r="I76" s="133">
        <f>IF('3f CPIH'!E$16="-","-",'3i PAAC PAP'!$G$14*('3f CPIH'!E$16/'3f CPIH'!$G$16))</f>
        <v>3.3628105675146771</v>
      </c>
      <c r="J76" s="133">
        <f>IF('3f CPIH'!F$16="-","-",'3i PAAC PAP'!$G$14*('3f CPIH'!F$16/'3f CPIH'!$G$16))</f>
        <v>3.3829070450097847</v>
      </c>
      <c r="K76" s="133">
        <f>IF('3f CPIH'!G$16="-","-",'3i PAAC PAP'!$G$14*('3f CPIH'!G$16/'3f CPIH'!$G$16))</f>
        <v>3.4230999999999998</v>
      </c>
      <c r="L76" s="133">
        <f>IF('3f CPIH'!H$16="-","-",'3i PAAC PAP'!$G$14*('3f CPIH'!H$16/'3f CPIH'!$G$16))</f>
        <v>3.4666423679060667</v>
      </c>
      <c r="M76" s="133">
        <f>IF('3f CPIH'!I$16="-","-",'3i PAAC PAP'!$G$14*('3f CPIH'!I$16/'3f CPIH'!$G$16))</f>
        <v>3.516883561643835</v>
      </c>
      <c r="N76" s="133">
        <f>IF('3f CPIH'!J$16="-","-",'3i PAAC PAP'!$G$14*('3f CPIH'!J$16/'3f CPIH'!$G$16))</f>
        <v>3.547028277886497</v>
      </c>
      <c r="O76" s="31"/>
      <c r="P76" s="133">
        <f>IF('3f CPIH'!L$16="-","-",'3i PAAC PAP'!$G$14*('3f CPIH'!L$16/'3f CPIH'!$G$16))</f>
        <v>3.547028277886497</v>
      </c>
      <c r="Q76" s="133">
        <f>IF('3f CPIH'!M$16="-","-",'3i PAAC PAP'!$G$14*('3f CPIH'!M$16/'3f CPIH'!$G$16))</f>
        <v>3.5872212328767121</v>
      </c>
      <c r="R76" s="133">
        <f>IF('3f CPIH'!N$16="-","-",'3i PAAC PAP'!$G$14*('3f CPIH'!N$16/'3f CPIH'!$G$16))</f>
        <v>3.6140165362035224</v>
      </c>
      <c r="S76" s="133">
        <f>IF('3f CPIH'!O$16="-","-",'3i PAAC PAP'!$G$14*('3f CPIH'!O$16/'3f CPIH'!$G$16))</f>
        <v>3.6341130136986299</v>
      </c>
      <c r="T76" s="133" t="str">
        <f>IF('3f CPIH'!P$16="-","-",'3i PAAC PAP'!$G$14*('3f CPIH'!P$16/'3f CPIH'!$G$16))</f>
        <v>-</v>
      </c>
      <c r="U76" s="133" t="str">
        <f>IF('3f CPIH'!Q$16="-","-",'3i PAAC PAP'!$G$14*('3f CPIH'!Q$16/'3f CPIH'!$G$16))</f>
        <v>-</v>
      </c>
      <c r="V76" s="133" t="str">
        <f>IF('3f CPIH'!R$16="-","-",'3i PAAC PAP'!$G$14*('3f CPIH'!R$16/'3f CPIH'!$G$16))</f>
        <v>-</v>
      </c>
      <c r="W76" s="133" t="str">
        <f>IF('3f CPIH'!S$16="-","-",'3i PAAC PAP'!$G$14*('3f CPIH'!S$16/'3f CPIH'!$G$16))</f>
        <v>-</v>
      </c>
      <c r="X76" s="133" t="str">
        <f>IF('3f CPIH'!T$16="-","-",'3i PAAC PAP'!$G$14*('3f CPIH'!T$16/'3f CPIH'!$G$16))</f>
        <v>-</v>
      </c>
      <c r="Y76" s="133" t="str">
        <f>IF('3f CPIH'!U$16="-","-",'3i PAAC PAP'!$G$14*('3f CPIH'!U$16/'3f CPIH'!$G$16))</f>
        <v>-</v>
      </c>
      <c r="Z76" s="133" t="str">
        <f>IF('3f CPIH'!V$16="-","-",'3i PAAC PAP'!$G$14*('3f CPIH'!V$16/'3f CPIH'!$G$16))</f>
        <v>-</v>
      </c>
      <c r="AA76" s="29"/>
    </row>
    <row r="77" spans="1:27" s="30" customFormat="1" ht="11.25" x14ac:dyDescent="0.15">
      <c r="A77" s="267">
        <v>8</v>
      </c>
      <c r="B77" s="136" t="s">
        <v>349</v>
      </c>
      <c r="C77" s="136" t="s">
        <v>412</v>
      </c>
      <c r="D77" s="139" t="s">
        <v>321</v>
      </c>
      <c r="E77" s="135"/>
      <c r="F77" s="31"/>
      <c r="G77" s="133">
        <f>IF(G70="-","-",SUM(G70:G75)*'3i PAAC PAP'!$G$26)</f>
        <v>2.6839418879838015</v>
      </c>
      <c r="H77" s="133">
        <f>IF(H70="-","-",SUM(H70:H75)*'3i PAAC PAP'!$G$26)</f>
        <v>2.5603068753350899</v>
      </c>
      <c r="I77" s="133">
        <f>IF(I70="-","-",SUM(I70:I75)*'3i PAAC PAP'!$G$26)</f>
        <v>2.6143452395740492</v>
      </c>
      <c r="J77" s="133">
        <f>IF(J70="-","-",SUM(J70:J75)*'3i PAAC PAP'!$G$26)</f>
        <v>2.5597752645925582</v>
      </c>
      <c r="K77" s="133">
        <f>IF(K70="-","-",SUM(K70:K75)*'3i PAAC PAP'!$G$26)</f>
        <v>2.787958203410918</v>
      </c>
      <c r="L77" s="133">
        <f>IF(L70="-","-",SUM(L70:L75)*'3i PAAC PAP'!$G$26)</f>
        <v>2.7503973702346807</v>
      </c>
      <c r="M77" s="133">
        <f>IF(M70="-","-",SUM(M70:M75)*'3i PAAC PAP'!$G$26)</f>
        <v>2.9982469115403227</v>
      </c>
      <c r="N77" s="133">
        <f>IF(N70="-","-",SUM(N70:N75)*'3i PAAC PAP'!$G$26)</f>
        <v>3.1555589818487633</v>
      </c>
      <c r="O77" s="31"/>
      <c r="P77" s="133">
        <f>IF(P70="-","-",SUM(P70:P75)*'3i PAAC PAP'!$G$26)</f>
        <v>3.1555589818487633</v>
      </c>
      <c r="Q77" s="133">
        <f>IF(Q70="-","-",SUM(Q70:Q75)*'3i PAAC PAP'!$G$26)</f>
        <v>3.5176232170972259</v>
      </c>
      <c r="R77" s="133">
        <f>IF(R70="-","-",SUM(R70:R75)*'3i PAAC PAP'!$G$26)</f>
        <v>3.3857512825424547</v>
      </c>
      <c r="S77" s="133">
        <f>IF(S70="-","-",SUM(S70:S75)*'3i PAAC PAP'!$G$26)</f>
        <v>3.397687669457973</v>
      </c>
      <c r="T77" s="133" t="str">
        <f>IF(T70="-","-",SUM(T70:T75)*'3i PAAC PAP'!$G$26)</f>
        <v>-</v>
      </c>
      <c r="U77" s="133" t="str">
        <f>IF(U70="-","-",SUM(U70:U75)*'3i PAAC PAP'!$G$26)</f>
        <v>-</v>
      </c>
      <c r="V77" s="133" t="str">
        <f>IF(V70="-","-",SUM(V70:V75)*'3i PAAC PAP'!$G$26)</f>
        <v>-</v>
      </c>
      <c r="W77" s="133" t="str">
        <f>IF(W70="-","-",SUM(W70:W75)*'3i PAAC PAP'!$G$26)</f>
        <v>-</v>
      </c>
      <c r="X77" s="133" t="str">
        <f>IF(X70="-","-",SUM(X70:X75)*'3i PAAC PAP'!$G$26)</f>
        <v>-</v>
      </c>
      <c r="Y77" s="133" t="str">
        <f>IF(Y70="-","-",SUM(Y70:Y75)*'3i PAAC PAP'!$G$26)</f>
        <v>-</v>
      </c>
      <c r="Z77" s="133" t="str">
        <f>IF(Z70="-","-",SUM(Z70:Z75)*'3i PAAC PAP'!$G$26)</f>
        <v>-</v>
      </c>
      <c r="AA77" s="29"/>
    </row>
    <row r="78" spans="1:27" s="30" customFormat="1" ht="11.25" x14ac:dyDescent="0.15">
      <c r="A78" s="267">
        <v>9</v>
      </c>
      <c r="B78" s="136" t="s">
        <v>393</v>
      </c>
      <c r="C78" s="136" t="s">
        <v>536</v>
      </c>
      <c r="D78" s="139" t="s">
        <v>321</v>
      </c>
      <c r="E78" s="135"/>
      <c r="F78" s="31"/>
      <c r="G78" s="133">
        <f>IF(G70="-","-",SUM(G70:G77)*'3j EBIT'!$E$10)</f>
        <v>10.978173700715182</v>
      </c>
      <c r="H78" s="133">
        <f>IF(H70="-","-",SUM(H70:H77)*'3j EBIT'!$E$10)</f>
        <v>10.475582318805982</v>
      </c>
      <c r="I78" s="133">
        <f>IF(I70="-","-",SUM(I70:I77)*'3j EBIT'!$E$10)</f>
        <v>10.695506172156897</v>
      </c>
      <c r="J78" s="133">
        <f>IF(J70="-","-",SUM(J70:J77)*'3j EBIT'!$E$10)</f>
        <v>10.474004541392073</v>
      </c>
      <c r="K78" s="133">
        <f>IF(K70="-","-",SUM(K70:K77)*'3j EBIT'!$E$10)</f>
        <v>11.40261388720649</v>
      </c>
      <c r="L78" s="133">
        <f>IF(L70="-","-",SUM(L70:L77)*'3j EBIT'!$E$10)</f>
        <v>11.250728438582971</v>
      </c>
      <c r="M78" s="133">
        <f>IF(M70="-","-",SUM(M70:M77)*'3j EBIT'!$E$10)</f>
        <v>12.259500170847707</v>
      </c>
      <c r="N78" s="133">
        <f>IF(N70="-","-",SUM(N70:N77)*'3j EBIT'!$E$10)</f>
        <v>12.899741819625918</v>
      </c>
      <c r="O78" s="31"/>
      <c r="P78" s="133">
        <f>IF(P70="-","-",SUM(P70:P77)*'3j EBIT'!$E$10)</f>
        <v>12.899741819625918</v>
      </c>
      <c r="Q78" s="133">
        <f>IF(Q70="-","-",SUM(Q70:Q77)*'3j EBIT'!$E$10)</f>
        <v>14.372735433980532</v>
      </c>
      <c r="R78" s="133">
        <f>IF(R70="-","-",SUM(R70:R77)*'3j EBIT'!$E$10)</f>
        <v>13.837040546214652</v>
      </c>
      <c r="S78" s="133">
        <f>IF(S70="-","-",SUM(S70:S77)*'3j EBIT'!$E$10)</f>
        <v>13.885965167211404</v>
      </c>
      <c r="T78" s="133" t="str">
        <f>IF(T70="-","-",SUM(T70:T77)*'3j EBIT'!$E$10)</f>
        <v>-</v>
      </c>
      <c r="U78" s="133" t="str">
        <f>IF(U70="-","-",SUM(U70:U77)*'3j EBIT'!$E$10)</f>
        <v>-</v>
      </c>
      <c r="V78" s="133" t="str">
        <f>IF(V70="-","-",SUM(V70:V77)*'3j EBIT'!$E$10)</f>
        <v>-</v>
      </c>
      <c r="W78" s="133" t="str">
        <f>IF(W70="-","-",SUM(W70:W77)*'3j EBIT'!$E$10)</f>
        <v>-</v>
      </c>
      <c r="X78" s="133" t="str">
        <f>IF(X70="-","-",SUM(X70:X77)*'3j EBIT'!$E$10)</f>
        <v>-</v>
      </c>
      <c r="Y78" s="133" t="str">
        <f>IF(Y70="-","-",SUM(Y70:Y77)*'3j EBIT'!$E$10)</f>
        <v>-</v>
      </c>
      <c r="Z78" s="133" t="str">
        <f>IF(Z70="-","-",SUM(Z70:Z77)*'3j EBIT'!$E$10)</f>
        <v>-</v>
      </c>
      <c r="AA78" s="29"/>
    </row>
    <row r="79" spans="1:27" s="30" customFormat="1" ht="12.4" customHeight="1" x14ac:dyDescent="0.15">
      <c r="A79" s="267">
        <v>10</v>
      </c>
      <c r="B79" s="136" t="s">
        <v>292</v>
      </c>
      <c r="C79" s="186" t="s">
        <v>537</v>
      </c>
      <c r="D79" s="139" t="s">
        <v>321</v>
      </c>
      <c r="E79" s="134"/>
      <c r="F79" s="31"/>
      <c r="G79" s="133">
        <f>IF(G70="-","-",SUM(G70:G72,G74:G78)*'3k HAP'!$E$11)</f>
        <v>6.4688818406817044</v>
      </c>
      <c r="H79" s="133">
        <f>IF(H70="-","-",SUM(H70:H72,H74:H78)*'3k HAP'!$E$11)</f>
        <v>6.0668753213976929</v>
      </c>
      <c r="I79" s="133">
        <f>IF(I70="-","-",SUM(I70:I72,I74:I78)*'3k HAP'!$E$11)</f>
        <v>6.1018840352923363</v>
      </c>
      <c r="J79" s="133">
        <f>IF(J70="-","-",SUM(J70:J72,J74:J78)*'3k HAP'!$E$11)</f>
        <v>5.9422712937295215</v>
      </c>
      <c r="K79" s="133">
        <f>IF(K70="-","-",SUM(K70:K72,K74:K78)*'3k HAP'!$E$11)</f>
        <v>6.7525988000773705</v>
      </c>
      <c r="L79" s="133">
        <f>IF(L70="-","-",SUM(L70:L72,L74:L78)*'3k HAP'!$E$11)</f>
        <v>6.6179121667806946</v>
      </c>
      <c r="M79" s="133">
        <f>IF(M70="-","-",SUM(M70:M72,M74:M78)*'3k HAP'!$E$11)</f>
        <v>7.3832022098512526</v>
      </c>
      <c r="N79" s="133">
        <f>IF(N70="-","-",SUM(N70:N72,N74:N78)*'3k HAP'!$E$11)</f>
        <v>7.8842805980216397</v>
      </c>
      <c r="O79" s="31"/>
      <c r="P79" s="133">
        <f>IF(P70="-","-",SUM(P70:P72,P74:P78)*'3k HAP'!$E$11)</f>
        <v>7.8842805980216397</v>
      </c>
      <c r="Q79" s="133">
        <f>IF(Q70="-","-",SUM(Q70:Q72,Q74:Q78)*'3k HAP'!$E$11)</f>
        <v>8.8776851887548212</v>
      </c>
      <c r="R79" s="133">
        <f>IF(R70="-","-",SUM(R70:R72,R74:R78)*'3k HAP'!$E$11)</f>
        <v>8.4495801478621448</v>
      </c>
      <c r="S79" s="133">
        <f>IF(S70="-","-",SUM(S70:S72,S74:S78)*'3k HAP'!$E$11)</f>
        <v>8.4327922046147155</v>
      </c>
      <c r="T79" s="133" t="str">
        <f>IF(T70="-","-",SUM(T70:T72,T74:T78)*'3k HAP'!$E$11)</f>
        <v>-</v>
      </c>
      <c r="U79" s="133" t="str">
        <f>IF(U70="-","-",SUM(U70:U72,U74:U78)*'3k HAP'!$E$11)</f>
        <v>-</v>
      </c>
      <c r="V79" s="133" t="str">
        <f>IF(V70="-","-",SUM(V70:V72,V74:V78)*'3k HAP'!$E$11)</f>
        <v>-</v>
      </c>
      <c r="W79" s="133" t="str">
        <f>IF(W70="-","-",SUM(W70:W72,W74:W78)*'3k HAP'!$E$11)</f>
        <v>-</v>
      </c>
      <c r="X79" s="133" t="str">
        <f>IF(X70="-","-",SUM(X70:X72,X74:X78)*'3k HAP'!$E$11)</f>
        <v>-</v>
      </c>
      <c r="Y79" s="133" t="str">
        <f>IF(Y70="-","-",SUM(Y70:Y72,Y74:Y78)*'3k HAP'!$E$11)</f>
        <v>-</v>
      </c>
      <c r="Z79" s="133" t="str">
        <f>IF(Z70="-","-",SUM(Z70:Z72,Z74:Z78)*'3k HAP'!$E$11)</f>
        <v>-</v>
      </c>
      <c r="AA79" s="29"/>
    </row>
    <row r="80" spans="1:27" s="30" customFormat="1" ht="11.25" x14ac:dyDescent="0.15">
      <c r="A80" s="267">
        <v>11</v>
      </c>
      <c r="B80" s="136" t="s">
        <v>44</v>
      </c>
      <c r="C80" s="136" t="str">
        <f>B80&amp;"_"&amp;D80</f>
        <v>Total_Northern</v>
      </c>
      <c r="D80" s="139" t="s">
        <v>321</v>
      </c>
      <c r="E80" s="135"/>
      <c r="F80" s="31"/>
      <c r="G80" s="133">
        <f t="shared" ref="G80:N80" si="10">IF(G70="-","-",SUM(G70:G79))</f>
        <v>584.26725900665815</v>
      </c>
      <c r="H80" s="133">
        <f t="shared" si="10"/>
        <v>557.41308541829028</v>
      </c>
      <c r="I80" s="133">
        <f t="shared" si="10"/>
        <v>569.02302900117581</v>
      </c>
      <c r="J80" s="133">
        <f t="shared" si="10"/>
        <v>557.2054405084009</v>
      </c>
      <c r="K80" s="133">
        <f t="shared" si="10"/>
        <v>606.88992392264583</v>
      </c>
      <c r="L80" s="133">
        <f t="shared" si="10"/>
        <v>598.76126961109333</v>
      </c>
      <c r="M80" s="133">
        <f t="shared" si="10"/>
        <v>652.61978679043182</v>
      </c>
      <c r="N80" s="133">
        <f t="shared" si="10"/>
        <v>686.81778014306667</v>
      </c>
      <c r="O80" s="31"/>
      <c r="P80" s="133">
        <f t="shared" ref="P80:Z80" si="11">IF(P70="-","-",SUM(P70:P79))</f>
        <v>686.81778014306667</v>
      </c>
      <c r="Q80" s="133">
        <f t="shared" si="11"/>
        <v>765.33713241437795</v>
      </c>
      <c r="R80" s="133">
        <f t="shared" si="11"/>
        <v>736.71457124212782</v>
      </c>
      <c r="S80" s="133">
        <f t="shared" si="11"/>
        <v>739.27276228773928</v>
      </c>
      <c r="T80" s="133" t="str">
        <f t="shared" si="11"/>
        <v>-</v>
      </c>
      <c r="U80" s="133" t="str">
        <f t="shared" si="11"/>
        <v>-</v>
      </c>
      <c r="V80" s="133" t="str">
        <f t="shared" si="11"/>
        <v>-</v>
      </c>
      <c r="W80" s="133" t="str">
        <f t="shared" si="11"/>
        <v>-</v>
      </c>
      <c r="X80" s="133" t="str">
        <f t="shared" si="11"/>
        <v>-</v>
      </c>
      <c r="Y80" s="133" t="str">
        <f t="shared" si="11"/>
        <v>-</v>
      </c>
      <c r="Z80" s="133" t="str">
        <f t="shared" si="11"/>
        <v>-</v>
      </c>
      <c r="AA80" s="29"/>
    </row>
    <row r="81" spans="1:27" s="30" customFormat="1" ht="11.25" x14ac:dyDescent="0.15">
      <c r="A81" s="267">
        <v>1</v>
      </c>
      <c r="B81" s="140" t="s">
        <v>350</v>
      </c>
      <c r="C81" s="140" t="s">
        <v>341</v>
      </c>
      <c r="D81" s="138" t="s">
        <v>322</v>
      </c>
      <c r="E81" s="132"/>
      <c r="F81" s="31"/>
      <c r="G81" s="41">
        <f>IF('3a DF'!H33="-","-",'3a DF'!H33)</f>
        <v>258.93782864086342</v>
      </c>
      <c r="H81" s="41">
        <f>IF('3a DF'!I33="-","-",'3a DF'!I33)</f>
        <v>231.79577893344458</v>
      </c>
      <c r="I81" s="41">
        <f>IF('3a DF'!J33="-","-",'3a DF'!J33)</f>
        <v>209.02148876042253</v>
      </c>
      <c r="J81" s="41">
        <f>IF('3a DF'!K33="-","-",'3a DF'!K33)</f>
        <v>199.09782427316546</v>
      </c>
      <c r="K81" s="41">
        <f>IF('3a DF'!L33="-","-",'3a DF'!L33)</f>
        <v>232.34692387660624</v>
      </c>
      <c r="L81" s="41">
        <f>IF('3a DF'!M33="-","-",'3a DF'!M33)</f>
        <v>223.75192907476765</v>
      </c>
      <c r="M81" s="41">
        <f>IF('3a DF'!N33="-","-",'3a DF'!N33)</f>
        <v>236.83698592588888</v>
      </c>
      <c r="N81" s="41">
        <f>IF('3a DF'!O33="-","-",'3a DF'!O33)</f>
        <v>264.33112563460907</v>
      </c>
      <c r="O81" s="31"/>
      <c r="P81" s="41">
        <f>IF('3a DF'!Q33="-","-",'3a DF'!Q33)</f>
        <v>264.33112563460907</v>
      </c>
      <c r="Q81" s="41">
        <f>IF('3a DF'!R33="-","-",'3a DF'!R33)</f>
        <v>306.92283944638547</v>
      </c>
      <c r="R81" s="41">
        <f>IF('3a DF'!S33="-","-",'3a DF'!S33)</f>
        <v>274.82677649949125</v>
      </c>
      <c r="S81" s="41">
        <f>IF('3a DF'!T33="-","-",'3a DF'!T33)</f>
        <v>250.85913253680243</v>
      </c>
      <c r="T81" s="41" t="str">
        <f>IF('3a DF'!U33="-","-",'3a DF'!U33)</f>
        <v>-</v>
      </c>
      <c r="U81" s="41" t="str">
        <f>IF('3a DF'!V33="-","-",'3a DF'!V33)</f>
        <v>-</v>
      </c>
      <c r="V81" s="41" t="str">
        <f>IF('3a DF'!W33="-","-",'3a DF'!W33)</f>
        <v>-</v>
      </c>
      <c r="W81" s="41" t="str">
        <f>IF('3a DF'!X33="-","-",'3a DF'!X33)</f>
        <v>-</v>
      </c>
      <c r="X81" s="41" t="str">
        <f>IF('3a DF'!Y33="-","-",'3a DF'!Y33)</f>
        <v>-</v>
      </c>
      <c r="Y81" s="41" t="str">
        <f>IF('3a DF'!Z33="-","-",'3a DF'!Z33)</f>
        <v>-</v>
      </c>
      <c r="Z81" s="41" t="str">
        <f>IF('3a DF'!AA33="-","-",'3a DF'!AA33)</f>
        <v>-</v>
      </c>
      <c r="AA81" s="29"/>
    </row>
    <row r="82" spans="1:27" s="30" customFormat="1" ht="11.25" x14ac:dyDescent="0.15">
      <c r="A82" s="267">
        <v>2</v>
      </c>
      <c r="B82" s="140" t="s">
        <v>350</v>
      </c>
      <c r="C82" s="140" t="s">
        <v>300</v>
      </c>
      <c r="D82" s="138" t="s">
        <v>322</v>
      </c>
      <c r="E82" s="132"/>
      <c r="F82" s="31"/>
      <c r="G82" s="41">
        <f>IF('3b CM'!G33="-","-",'3b CM'!G33)</f>
        <v>6.0192459082068814E-2</v>
      </c>
      <c r="H82" s="41">
        <f>IF('3b CM'!H33="-","-",'3b CM'!H33)</f>
        <v>9.0288688623103228E-2</v>
      </c>
      <c r="I82" s="41">
        <f>IF('3b CM'!I33="-","-",'3b CM'!I33)</f>
        <v>0.28430926528872924</v>
      </c>
      <c r="J82" s="41">
        <f>IF('3b CM'!J33="-","-",'3b CM'!J33)</f>
        <v>0.28912836277456888</v>
      </c>
      <c r="K82" s="41">
        <f>IF('3b CM'!K33="-","-",'3b CM'!K33)</f>
        <v>3.7135050058261001</v>
      </c>
      <c r="L82" s="41">
        <f>IF('3b CM'!L33="-","-",'3b CM'!L33)</f>
        <v>3.6024750981132136</v>
      </c>
      <c r="M82" s="41">
        <f>IF('3b CM'!M33="-","-",'3b CM'!M33)</f>
        <v>12.494315032774898</v>
      </c>
      <c r="N82" s="41">
        <f>IF('3b CM'!N33="-","-",'3b CM'!N33)</f>
        <v>11.877451269582151</v>
      </c>
      <c r="O82" s="31"/>
      <c r="P82" s="41">
        <f>IF('3b CM'!P33="-","-",'3b CM'!P33)</f>
        <v>11.877451269582151</v>
      </c>
      <c r="Q82" s="41">
        <f>IF('3b CM'!Q33="-","-",'3b CM'!Q33)</f>
        <v>15.902600376244944</v>
      </c>
      <c r="R82" s="41">
        <f>IF('3b CM'!R33="-","-",'3b CM'!R33)</f>
        <v>15.274266387209391</v>
      </c>
      <c r="S82" s="41">
        <f>IF('3b CM'!S33="-","-",'3b CM'!S33)</f>
        <v>18.171461627247051</v>
      </c>
      <c r="T82" s="41" t="str">
        <f>IF('3b CM'!T33="-","-",'3b CM'!T33)</f>
        <v>-</v>
      </c>
      <c r="U82" s="41" t="str">
        <f>IF('3b CM'!U33="-","-",'3b CM'!U33)</f>
        <v>-</v>
      </c>
      <c r="V82" s="41" t="str">
        <f>IF('3b CM'!V33="-","-",'3b CM'!V33)</f>
        <v>-</v>
      </c>
      <c r="W82" s="41" t="str">
        <f>IF('3b CM'!W33="-","-",'3b CM'!W33)</f>
        <v>-</v>
      </c>
      <c r="X82" s="41" t="str">
        <f>IF('3b CM'!X33="-","-",'3b CM'!X33)</f>
        <v>-</v>
      </c>
      <c r="Y82" s="41" t="str">
        <f>IF('3b CM'!Y33="-","-",'3b CM'!Y33)</f>
        <v>-</v>
      </c>
      <c r="Z82" s="41" t="str">
        <f>IF('3b CM'!Z33="-","-",'3b CM'!Z33)</f>
        <v>-</v>
      </c>
      <c r="AA82" s="29"/>
    </row>
    <row r="83" spans="1:27" s="30" customFormat="1" ht="11.25" x14ac:dyDescent="0.15">
      <c r="A83" s="267">
        <v>3</v>
      </c>
      <c r="B83" s="140" t="s">
        <v>2</v>
      </c>
      <c r="C83" s="140" t="s">
        <v>342</v>
      </c>
      <c r="D83" s="138" t="s">
        <v>322</v>
      </c>
      <c r="E83" s="132"/>
      <c r="F83" s="31"/>
      <c r="G83" s="41">
        <f>IF('3c PC'!G34="-","-",'3c PC'!G34)</f>
        <v>90.74335337588721</v>
      </c>
      <c r="H83" s="41">
        <f>IF('3c PC'!H34="-","-",'3c PC'!H34)</f>
        <v>90.716062603793802</v>
      </c>
      <c r="I83" s="41">
        <f>IF('3c PC'!I34="-","-",'3c PC'!I34)</f>
        <v>115.07185117237076</v>
      </c>
      <c r="J83" s="41">
        <f>IF('3c PC'!J34="-","-",'3c PC'!J34)</f>
        <v>113.82533274703412</v>
      </c>
      <c r="K83" s="41">
        <f>IF('3c PC'!K34="-","-",'3c PC'!K34)</f>
        <v>130.62641127650858</v>
      </c>
      <c r="L83" s="41">
        <f>IF('3c PC'!L34="-","-",'3c PC'!L34)</f>
        <v>129.41723561952793</v>
      </c>
      <c r="M83" s="41">
        <f>IF('3c PC'!M34="-","-",'3c PC'!M34)</f>
        <v>157.96774010569058</v>
      </c>
      <c r="N83" s="41">
        <f>IF('3c PC'!N34="-","-",'3c PC'!N34)</f>
        <v>155.10395298345713</v>
      </c>
      <c r="O83" s="31"/>
      <c r="P83" s="41">
        <f>IF('3c PC'!P34="-","-",'3c PC'!P34)</f>
        <v>155.10395298345713</v>
      </c>
      <c r="Q83" s="41">
        <f>IF('3c PC'!Q34="-","-",'3c PC'!Q34)</f>
        <v>173.71670798449017</v>
      </c>
      <c r="R83" s="41">
        <f>IF('3c PC'!R34="-","-",'3c PC'!R34)</f>
        <v>176.43094440595124</v>
      </c>
      <c r="S83" s="41">
        <f>IF('3c PC'!S34="-","-",'3c PC'!S34)</f>
        <v>192.3634826031502</v>
      </c>
      <c r="T83" s="41" t="str">
        <f>IF('3c PC'!T34="-","-",'3c PC'!T34)</f>
        <v>-</v>
      </c>
      <c r="U83" s="41" t="str">
        <f>IF('3c PC'!U34="-","-",'3c PC'!U34)</f>
        <v>-</v>
      </c>
      <c r="V83" s="41" t="str">
        <f>IF('3c PC'!V34="-","-",'3c PC'!V34)</f>
        <v>-</v>
      </c>
      <c r="W83" s="41" t="str">
        <f>IF('3c PC'!W34="-","-",'3c PC'!W34)</f>
        <v>-</v>
      </c>
      <c r="X83" s="41" t="str">
        <f>IF('3c PC'!X34="-","-",'3c PC'!X34)</f>
        <v>-</v>
      </c>
      <c r="Y83" s="41" t="str">
        <f>IF('3c PC'!Y34="-","-",'3c PC'!Y34)</f>
        <v>-</v>
      </c>
      <c r="Z83" s="41" t="str">
        <f>IF('3c PC'!Z34="-","-",'3c PC'!Z34)</f>
        <v>-</v>
      </c>
      <c r="AA83" s="29"/>
    </row>
    <row r="84" spans="1:27" s="30" customFormat="1" ht="11.25" x14ac:dyDescent="0.15">
      <c r="A84" s="267">
        <v>4</v>
      </c>
      <c r="B84" s="140" t="s">
        <v>352</v>
      </c>
      <c r="C84" s="140" t="s">
        <v>343</v>
      </c>
      <c r="D84" s="138" t="s">
        <v>322</v>
      </c>
      <c r="E84" s="132"/>
      <c r="F84" s="31"/>
      <c r="G84" s="41">
        <f>IF('3d NC-Elec'!H62="-","-",'3d NC-Elec'!H62)</f>
        <v>116.33835677623409</v>
      </c>
      <c r="H84" s="41">
        <f>IF('3d NC-Elec'!I62="-","-",'3d NC-Elec'!I62)</f>
        <v>117.34928949421698</v>
      </c>
      <c r="I84" s="41">
        <f>IF('3d NC-Elec'!J62="-","-",'3d NC-Elec'!J62)</f>
        <v>132.25076214411874</v>
      </c>
      <c r="J84" s="41">
        <f>IF('3d NC-Elec'!K62="-","-",'3d NC-Elec'!K62)</f>
        <v>131.49040443164176</v>
      </c>
      <c r="K84" s="41">
        <f>IF('3d NC-Elec'!L62="-","-",'3d NC-Elec'!L62)</f>
        <v>126.45179788115809</v>
      </c>
      <c r="L84" s="41">
        <f>IF('3d NC-Elec'!M62="-","-",'3d NC-Elec'!M62)</f>
        <v>127.66371827085068</v>
      </c>
      <c r="M84" s="41">
        <f>IF('3d NC-Elec'!N62="-","-",'3d NC-Elec'!N62)</f>
        <v>135.01519162585544</v>
      </c>
      <c r="N84" s="41">
        <f>IF('3d NC-Elec'!O62="-","-",'3d NC-Elec'!O62)</f>
        <v>134.47874663427234</v>
      </c>
      <c r="O84" s="31"/>
      <c r="P84" s="41">
        <f>IF('3d NC-Elec'!Q62="-","-",'3d NC-Elec'!Q62)</f>
        <v>134.47874663427234</v>
      </c>
      <c r="Q84" s="41">
        <f>IF('3d NC-Elec'!R62="-","-",'3d NC-Elec'!R62)</f>
        <v>146.90804361450665</v>
      </c>
      <c r="R84" s="41">
        <f>IF('3d NC-Elec'!S62="-","-",'3d NC-Elec'!S62)</f>
        <v>147.83346798871341</v>
      </c>
      <c r="S84" s="41">
        <f>IF('3d NC-Elec'!T62="-","-",'3d NC-Elec'!T62)</f>
        <v>140.44251795711267</v>
      </c>
      <c r="T84" s="41" t="str">
        <f>IF('3d NC-Elec'!U62="-","-",'3d NC-Elec'!U62)</f>
        <v>-</v>
      </c>
      <c r="U84" s="41" t="str">
        <f>IF('3d NC-Elec'!V62="-","-",'3d NC-Elec'!V62)</f>
        <v>-</v>
      </c>
      <c r="V84" s="41" t="str">
        <f>IF('3d NC-Elec'!W62="-","-",'3d NC-Elec'!W62)</f>
        <v>-</v>
      </c>
      <c r="W84" s="41" t="str">
        <f>IF('3d NC-Elec'!X62="-","-",'3d NC-Elec'!X62)</f>
        <v>-</v>
      </c>
      <c r="X84" s="41" t="str">
        <f>IF('3d NC-Elec'!Y62="-","-",'3d NC-Elec'!Y62)</f>
        <v>-</v>
      </c>
      <c r="Y84" s="41" t="str">
        <f>IF('3d NC-Elec'!Z62="-","-",'3d NC-Elec'!Z62)</f>
        <v>-</v>
      </c>
      <c r="Z84" s="41" t="str">
        <f>IF('3d NC-Elec'!AA62="-","-",'3d NC-Elec'!AA62)</f>
        <v>-</v>
      </c>
      <c r="AA84" s="29"/>
    </row>
    <row r="85" spans="1:27" s="30" customFormat="1" ht="11.25" x14ac:dyDescent="0.15">
      <c r="A85" s="267">
        <v>5</v>
      </c>
      <c r="B85" s="140" t="s">
        <v>349</v>
      </c>
      <c r="C85" s="140" t="s">
        <v>344</v>
      </c>
      <c r="D85" s="138" t="s">
        <v>322</v>
      </c>
      <c r="E85" s="132"/>
      <c r="F85" s="31"/>
      <c r="G85" s="41">
        <f>IF('3f CPIH'!C$16="-","-",'3g OC '!$E$10*('3f CPIH'!C$16/'3f CPIH'!$G$16))</f>
        <v>76.502677103718199</v>
      </c>
      <c r="H85" s="41">
        <f>IF('3f CPIH'!D$16="-","-",'3g OC '!$E$10*('3f CPIH'!D$16/'3f CPIH'!$G$16))</f>
        <v>76.655835616438353</v>
      </c>
      <c r="I85" s="41">
        <f>IF('3f CPIH'!E$16="-","-",'3g OC '!$E$10*('3f CPIH'!E$16/'3f CPIH'!$G$16))</f>
        <v>76.885573385518597</v>
      </c>
      <c r="J85" s="41">
        <f>IF('3f CPIH'!F$16="-","-",'3g OC '!$E$10*('3f CPIH'!F$16/'3f CPIH'!$G$16))</f>
        <v>77.345048923679059</v>
      </c>
      <c r="K85" s="41">
        <f>IF('3f CPIH'!G$16="-","-",'3g OC '!$E$10*('3f CPIH'!G$16/'3f CPIH'!$G$16))</f>
        <v>78.263999999999996</v>
      </c>
      <c r="L85" s="41">
        <f>IF('3f CPIH'!H$16="-","-",'3g OC '!$E$10*('3f CPIH'!H$16/'3f CPIH'!$G$16))</f>
        <v>79.259530332681024</v>
      </c>
      <c r="M85" s="41">
        <f>IF('3f CPIH'!I$16="-","-",'3g OC '!$E$10*('3f CPIH'!I$16/'3f CPIH'!$G$16))</f>
        <v>80.408219178082177</v>
      </c>
      <c r="N85" s="41">
        <f>IF('3f CPIH'!J$16="-","-",'3g OC '!$E$10*('3f CPIH'!J$16/'3f CPIH'!$G$16))</f>
        <v>81.097432485322898</v>
      </c>
      <c r="O85" s="31"/>
      <c r="P85" s="41">
        <f>IF('3f CPIH'!L$16="-","-",'3g OC '!$E$10*('3f CPIH'!L$16/'3f CPIH'!$G$16))</f>
        <v>81.097432485322898</v>
      </c>
      <c r="Q85" s="41">
        <f>IF('3f CPIH'!M$16="-","-",'3g OC '!$E$10*('3f CPIH'!M$16/'3f CPIH'!$G$16))</f>
        <v>82.016383561643835</v>
      </c>
      <c r="R85" s="41">
        <f>IF('3f CPIH'!N$16="-","-",'3g OC '!$E$10*('3f CPIH'!N$16/'3f CPIH'!$G$16))</f>
        <v>82.62901761252445</v>
      </c>
      <c r="S85" s="41">
        <f>IF('3f CPIH'!O$16="-","-",'3g OC '!$E$10*('3f CPIH'!O$16/'3f CPIH'!$G$16))</f>
        <v>83.088493150684926</v>
      </c>
      <c r="T85" s="41" t="str">
        <f>IF('3f CPIH'!P$16="-","-",'3g OC '!$E$10*('3f CPIH'!P$16/'3f CPIH'!$G$16))</f>
        <v>-</v>
      </c>
      <c r="U85" s="41" t="str">
        <f>IF('3f CPIH'!Q$16="-","-",'3g OC '!$E$10*('3f CPIH'!Q$16/'3f CPIH'!$G$16))</f>
        <v>-</v>
      </c>
      <c r="V85" s="41" t="str">
        <f>IF('3f CPIH'!R$16="-","-",'3g OC '!$E$10*('3f CPIH'!R$16/'3f CPIH'!$G$16))</f>
        <v>-</v>
      </c>
      <c r="W85" s="41" t="str">
        <f>IF('3f CPIH'!S$16="-","-",'3g OC '!$E$10*('3f CPIH'!S$16/'3f CPIH'!$G$16))</f>
        <v>-</v>
      </c>
      <c r="X85" s="41" t="str">
        <f>IF('3f CPIH'!T$16="-","-",'3g OC '!$E$10*('3f CPIH'!T$16/'3f CPIH'!$G$16))</f>
        <v>-</v>
      </c>
      <c r="Y85" s="41" t="str">
        <f>IF('3f CPIH'!U$16="-","-",'3g OC '!$E$10*('3f CPIH'!U$16/'3f CPIH'!$G$16))</f>
        <v>-</v>
      </c>
      <c r="Z85" s="41" t="str">
        <f>IF('3f CPIH'!V$16="-","-",'3g OC '!$E$10*('3f CPIH'!V$16/'3f CPIH'!$G$16))</f>
        <v>-</v>
      </c>
      <c r="AA85" s="29"/>
    </row>
    <row r="86" spans="1:27" s="30" customFormat="1" ht="11.25" x14ac:dyDescent="0.15">
      <c r="A86" s="267">
        <v>6</v>
      </c>
      <c r="B86" s="140" t="s">
        <v>349</v>
      </c>
      <c r="C86" s="140" t="s">
        <v>43</v>
      </c>
      <c r="D86" s="138" t="s">
        <v>322</v>
      </c>
      <c r="E86" s="132"/>
      <c r="F86" s="31"/>
      <c r="G86" s="41" t="s">
        <v>333</v>
      </c>
      <c r="H86" s="41" t="s">
        <v>333</v>
      </c>
      <c r="I86" s="41" t="s">
        <v>333</v>
      </c>
      <c r="J86" s="41" t="s">
        <v>333</v>
      </c>
      <c r="K86" s="41">
        <f>IF('3h SMNCC'!F$36="-","-",'3h SMNCC'!F$36)</f>
        <v>0</v>
      </c>
      <c r="L86" s="41">
        <f>IF('3h SMNCC'!G$36="-","-",'3h SMNCC'!G$36)</f>
        <v>-0.18995176814939541</v>
      </c>
      <c r="M86" s="41">
        <f>IF('3h SMNCC'!H$36="-","-",'3h SMNCC'!H$36)</f>
        <v>2.3898674656215144</v>
      </c>
      <c r="N86" s="41">
        <f>IF('3h SMNCC'!I$36="-","-",'3h SMNCC'!I$36)</f>
        <v>11.485463558514653</v>
      </c>
      <c r="O86" s="31"/>
      <c r="P86" s="41">
        <f>IF('3h SMNCC'!K$36="-","-",'3h SMNCC'!K$36)</f>
        <v>11.485463558514653</v>
      </c>
      <c r="Q86" s="41">
        <f>IF('3h SMNCC'!L$36="-","-",'3h SMNCC'!L$36)</f>
        <v>13.905095596481768</v>
      </c>
      <c r="R86" s="41">
        <f>IF('3h SMNCC'!M$36="-","-",'3h SMNCC'!M$36)</f>
        <v>14.008016342776511</v>
      </c>
      <c r="S86" s="41">
        <f>IF('3h SMNCC'!N$36="-","-",'3h SMNCC'!N$36)</f>
        <v>16.592254432324484</v>
      </c>
      <c r="T86" s="41" t="str">
        <f>IF('3h SMNCC'!O$36="-","-",'3h SMNCC'!O$36)</f>
        <v>-</v>
      </c>
      <c r="U86" s="41" t="str">
        <f>IF('3h SMNCC'!P$36="-","-",'3h SMNCC'!P$36)</f>
        <v>-</v>
      </c>
      <c r="V86" s="41" t="str">
        <f>IF('3h SMNCC'!Q$36="-","-",'3h SMNCC'!Q$36)</f>
        <v>-</v>
      </c>
      <c r="W86" s="41" t="str">
        <f>IF('3h SMNCC'!R$36="-","-",'3h SMNCC'!R$36)</f>
        <v>-</v>
      </c>
      <c r="X86" s="41" t="str">
        <f>IF('3h SMNCC'!S$36="-","-",'3h SMNCC'!S$36)</f>
        <v>-</v>
      </c>
      <c r="Y86" s="41" t="str">
        <f>IF('3h SMNCC'!T$36="-","-",'3h SMNCC'!T$36)</f>
        <v>-</v>
      </c>
      <c r="Z86" s="41" t="str">
        <f>IF('3h SMNCC'!U$36="-","-",'3h SMNCC'!U$36)</f>
        <v>-</v>
      </c>
      <c r="AA86" s="29"/>
    </row>
    <row r="87" spans="1:27" s="30" customFormat="1" ht="11.25" x14ac:dyDescent="0.15">
      <c r="A87" s="267">
        <v>7</v>
      </c>
      <c r="B87" s="140" t="s">
        <v>349</v>
      </c>
      <c r="C87" s="140" t="s">
        <v>394</v>
      </c>
      <c r="D87" s="138" t="s">
        <v>322</v>
      </c>
      <c r="E87" s="132"/>
      <c r="F87" s="31"/>
      <c r="G87" s="41">
        <f>IF('3f CPIH'!C$16="-","-",'3i PAAC PAP'!$G$14*('3f CPIH'!C$16/'3f CPIH'!$G$16))</f>
        <v>3.3460635029354204</v>
      </c>
      <c r="H87" s="41">
        <f>IF('3f CPIH'!D$16="-","-",'3i PAAC PAP'!$G$14*('3f CPIH'!D$16/'3f CPIH'!$G$16))</f>
        <v>3.3527623287671227</v>
      </c>
      <c r="I87" s="41">
        <f>IF('3f CPIH'!E$16="-","-",'3i PAAC PAP'!$G$14*('3f CPIH'!E$16/'3f CPIH'!$G$16))</f>
        <v>3.3628105675146771</v>
      </c>
      <c r="J87" s="41">
        <f>IF('3f CPIH'!F$16="-","-",'3i PAAC PAP'!$G$14*('3f CPIH'!F$16/'3f CPIH'!$G$16))</f>
        <v>3.3829070450097847</v>
      </c>
      <c r="K87" s="41">
        <f>IF('3f CPIH'!G$16="-","-",'3i PAAC PAP'!$G$14*('3f CPIH'!G$16/'3f CPIH'!$G$16))</f>
        <v>3.4230999999999998</v>
      </c>
      <c r="L87" s="41">
        <f>IF('3f CPIH'!H$16="-","-",'3i PAAC PAP'!$G$14*('3f CPIH'!H$16/'3f CPIH'!$G$16))</f>
        <v>3.4666423679060667</v>
      </c>
      <c r="M87" s="41">
        <f>IF('3f CPIH'!I$16="-","-",'3i PAAC PAP'!$G$14*('3f CPIH'!I$16/'3f CPIH'!$G$16))</f>
        <v>3.516883561643835</v>
      </c>
      <c r="N87" s="41">
        <f>IF('3f CPIH'!J$16="-","-",'3i PAAC PAP'!$G$14*('3f CPIH'!J$16/'3f CPIH'!$G$16))</f>
        <v>3.547028277886497</v>
      </c>
      <c r="O87" s="31"/>
      <c r="P87" s="41">
        <f>IF('3f CPIH'!L$16="-","-",'3i PAAC PAP'!$G$14*('3f CPIH'!L$16/'3f CPIH'!$G$16))</f>
        <v>3.547028277886497</v>
      </c>
      <c r="Q87" s="41">
        <f>IF('3f CPIH'!M$16="-","-",'3i PAAC PAP'!$G$14*('3f CPIH'!M$16/'3f CPIH'!$G$16))</f>
        <v>3.5872212328767121</v>
      </c>
      <c r="R87" s="41">
        <f>IF('3f CPIH'!N$16="-","-",'3i PAAC PAP'!$G$14*('3f CPIH'!N$16/'3f CPIH'!$G$16))</f>
        <v>3.6140165362035224</v>
      </c>
      <c r="S87" s="41">
        <f>IF('3f CPIH'!O$16="-","-",'3i PAAC PAP'!$G$14*('3f CPIH'!O$16/'3f CPIH'!$G$16))</f>
        <v>3.6341130136986299</v>
      </c>
      <c r="T87" s="41" t="str">
        <f>IF('3f CPIH'!P$16="-","-",'3i PAAC PAP'!$G$14*('3f CPIH'!P$16/'3f CPIH'!$G$16))</f>
        <v>-</v>
      </c>
      <c r="U87" s="41" t="str">
        <f>IF('3f CPIH'!Q$16="-","-",'3i PAAC PAP'!$G$14*('3f CPIH'!Q$16/'3f CPIH'!$G$16))</f>
        <v>-</v>
      </c>
      <c r="V87" s="41" t="str">
        <f>IF('3f CPIH'!R$16="-","-",'3i PAAC PAP'!$G$14*('3f CPIH'!R$16/'3f CPIH'!$G$16))</f>
        <v>-</v>
      </c>
      <c r="W87" s="41" t="str">
        <f>IF('3f CPIH'!S$16="-","-",'3i PAAC PAP'!$G$14*('3f CPIH'!S$16/'3f CPIH'!$G$16))</f>
        <v>-</v>
      </c>
      <c r="X87" s="41" t="str">
        <f>IF('3f CPIH'!T$16="-","-",'3i PAAC PAP'!$G$14*('3f CPIH'!T$16/'3f CPIH'!$G$16))</f>
        <v>-</v>
      </c>
      <c r="Y87" s="41" t="str">
        <f>IF('3f CPIH'!U$16="-","-",'3i PAAC PAP'!$G$14*('3f CPIH'!U$16/'3f CPIH'!$G$16))</f>
        <v>-</v>
      </c>
      <c r="Z87" s="41" t="str">
        <f>IF('3f CPIH'!V$16="-","-",'3i PAAC PAP'!$G$14*('3f CPIH'!V$16/'3f CPIH'!$G$16))</f>
        <v>-</v>
      </c>
      <c r="AA87" s="29"/>
    </row>
    <row r="88" spans="1:27" s="30" customFormat="1" ht="11.25" x14ac:dyDescent="0.15">
      <c r="A88" s="267">
        <v>8</v>
      </c>
      <c r="B88" s="140" t="s">
        <v>349</v>
      </c>
      <c r="C88" s="140" t="s">
        <v>412</v>
      </c>
      <c r="D88" s="138" t="s">
        <v>322</v>
      </c>
      <c r="E88" s="132"/>
      <c r="F88" s="31"/>
      <c r="G88" s="41">
        <f>IF(G81="-","-",SUM(G81:G86)*'3i PAAC PAP'!$G$26)</f>
        <v>2.5967994063907871</v>
      </c>
      <c r="H88" s="41">
        <f>IF(H81="-","-",SUM(H81:H86)*'3i PAAC PAP'!$G$26)</f>
        <v>2.4724823240405698</v>
      </c>
      <c r="I88" s="41">
        <f>IF(I81="-","-",SUM(I81:I86)*'3i PAAC PAP'!$G$26)</f>
        <v>2.5533979309068648</v>
      </c>
      <c r="J88" s="41">
        <f>IF(J81="-","-",SUM(J81:J86)*'3i PAAC PAP'!$G$26)</f>
        <v>2.4985204776014798</v>
      </c>
      <c r="K88" s="41">
        <f>IF(K81="-","-",SUM(K81:K86)*'3i PAAC PAP'!$G$26)</f>
        <v>2.7347330256599136</v>
      </c>
      <c r="L88" s="41">
        <f>IF(L81="-","-",SUM(L81:L86)*'3i PAAC PAP'!$G$26)</f>
        <v>2.696934626700608</v>
      </c>
      <c r="M88" s="41">
        <f>IF(M81="-","-",SUM(M81:M86)*'3i PAAC PAP'!$G$26)</f>
        <v>2.99178756033211</v>
      </c>
      <c r="N88" s="41">
        <f>IF(N81="-","-",SUM(N81:N86)*'3i PAAC PAP'!$G$26)</f>
        <v>3.1509787898997192</v>
      </c>
      <c r="O88" s="31"/>
      <c r="P88" s="41">
        <f>IF(P81="-","-",SUM(P81:P86)*'3i PAAC PAP'!$G$26)</f>
        <v>3.1509787898997192</v>
      </c>
      <c r="Q88" s="41">
        <f>IF(Q81="-","-",SUM(Q81:Q86)*'3i PAAC PAP'!$G$26)</f>
        <v>3.5386328153946973</v>
      </c>
      <c r="R88" s="41">
        <f>IF(R81="-","-",SUM(R81:R86)*'3i PAAC PAP'!$G$26)</f>
        <v>3.4028579134866845</v>
      </c>
      <c r="S88" s="41">
        <f>IF(S81="-","-",SUM(S81:S86)*'3i PAAC PAP'!$G$26)</f>
        <v>3.3574620002828421</v>
      </c>
      <c r="T88" s="41" t="str">
        <f>IF(T81="-","-",SUM(T81:T86)*'3i PAAC PAP'!$G$26)</f>
        <v>-</v>
      </c>
      <c r="U88" s="41" t="str">
        <f>IF(U81="-","-",SUM(U81:U86)*'3i PAAC PAP'!$G$26)</f>
        <v>-</v>
      </c>
      <c r="V88" s="41" t="str">
        <f>IF(V81="-","-",SUM(V81:V86)*'3i PAAC PAP'!$G$26)</f>
        <v>-</v>
      </c>
      <c r="W88" s="41" t="str">
        <f>IF(W81="-","-",SUM(W81:W86)*'3i PAAC PAP'!$G$26)</f>
        <v>-</v>
      </c>
      <c r="X88" s="41" t="str">
        <f>IF(X81="-","-",SUM(X81:X86)*'3i PAAC PAP'!$G$26)</f>
        <v>-</v>
      </c>
      <c r="Y88" s="41" t="str">
        <f>IF(Y81="-","-",SUM(Y81:Y86)*'3i PAAC PAP'!$G$26)</f>
        <v>-</v>
      </c>
      <c r="Z88" s="41" t="str">
        <f>IF(Z81="-","-",SUM(Z81:Z86)*'3i PAAC PAP'!$G$26)</f>
        <v>-</v>
      </c>
      <c r="AA88" s="29"/>
    </row>
    <row r="89" spans="1:27" s="30" customFormat="1" ht="11.25" x14ac:dyDescent="0.15">
      <c r="A89" s="267">
        <v>9</v>
      </c>
      <c r="B89" s="140" t="s">
        <v>393</v>
      </c>
      <c r="C89" s="140" t="s">
        <v>536</v>
      </c>
      <c r="D89" s="138" t="s">
        <v>322</v>
      </c>
      <c r="E89" s="132"/>
      <c r="F89" s="31"/>
      <c r="G89" s="41">
        <f>IF(G81="-","-",SUM(G81:G88)*'3j EBIT'!$E$10)</f>
        <v>10.623837453862674</v>
      </c>
      <c r="H89" s="41">
        <f>IF(H81="-","-",SUM(H81:H88)*'3j EBIT'!$E$10)</f>
        <v>10.118472659793236</v>
      </c>
      <c r="I89" s="41">
        <f>IF(I81="-","-",SUM(I81:I88)*'3j EBIT'!$E$10)</f>
        <v>10.447683982403895</v>
      </c>
      <c r="J89" s="41">
        <f>IF(J81="-","-",SUM(J81:J88)*'3j EBIT'!$E$10)</f>
        <v>10.224932092141231</v>
      </c>
      <c r="K89" s="41">
        <f>IF(K81="-","-",SUM(K81:K88)*'3j EBIT'!$E$10)</f>
        <v>11.186191203601618</v>
      </c>
      <c r="L89" s="41">
        <f>IF(L81="-","-",SUM(L81:L88)*'3j EBIT'!$E$10)</f>
        <v>11.033339771838598</v>
      </c>
      <c r="M89" s="41">
        <f>IF(M81="-","-",SUM(M81:M88)*'3j EBIT'!$E$10)</f>
        <v>12.233235343149664</v>
      </c>
      <c r="N89" s="41">
        <f>IF(N81="-","-",SUM(N81:N88)*'3j EBIT'!$E$10)</f>
        <v>12.881117975142489</v>
      </c>
      <c r="O89" s="31"/>
      <c r="P89" s="41">
        <f>IF(P81="-","-",SUM(P81:P88)*'3j EBIT'!$E$10)</f>
        <v>12.881117975142489</v>
      </c>
      <c r="Q89" s="41">
        <f>IF(Q81="-","-",SUM(Q81:Q88)*'3j EBIT'!$E$10)</f>
        <v>14.458164056995574</v>
      </c>
      <c r="R89" s="41">
        <f>IF(R81="-","-",SUM(R81:R88)*'3j EBIT'!$E$10)</f>
        <v>13.906599035877351</v>
      </c>
      <c r="S89" s="41">
        <f>IF(S81="-","-",SUM(S81:S88)*'3j EBIT'!$E$10)</f>
        <v>13.722400710679</v>
      </c>
      <c r="T89" s="41" t="str">
        <f>IF(T81="-","-",SUM(T81:T88)*'3j EBIT'!$E$10)</f>
        <v>-</v>
      </c>
      <c r="U89" s="41" t="str">
        <f>IF(U81="-","-",SUM(U81:U88)*'3j EBIT'!$E$10)</f>
        <v>-</v>
      </c>
      <c r="V89" s="41" t="str">
        <f>IF(V81="-","-",SUM(V81:V88)*'3j EBIT'!$E$10)</f>
        <v>-</v>
      </c>
      <c r="W89" s="41" t="str">
        <f>IF(W81="-","-",SUM(W81:W88)*'3j EBIT'!$E$10)</f>
        <v>-</v>
      </c>
      <c r="X89" s="41" t="str">
        <f>IF(X81="-","-",SUM(X81:X88)*'3j EBIT'!$E$10)</f>
        <v>-</v>
      </c>
      <c r="Y89" s="41" t="str">
        <f>IF(Y81="-","-",SUM(Y81:Y88)*'3j EBIT'!$E$10)</f>
        <v>-</v>
      </c>
      <c r="Z89" s="41" t="str">
        <f>IF(Z81="-","-",SUM(Z81:Z88)*'3j EBIT'!$E$10)</f>
        <v>-</v>
      </c>
      <c r="AA89" s="29"/>
    </row>
    <row r="90" spans="1:27" s="30" customFormat="1" ht="11.25" x14ac:dyDescent="0.15">
      <c r="A90" s="267">
        <v>10</v>
      </c>
      <c r="B90" s="140" t="s">
        <v>292</v>
      </c>
      <c r="C90" s="188" t="s">
        <v>537</v>
      </c>
      <c r="D90" s="138" t="s">
        <v>322</v>
      </c>
      <c r="E90" s="131"/>
      <c r="F90" s="31"/>
      <c r="G90" s="41">
        <f>IF(G81="-","-",SUM(G81:G83,G85:G89)*'3k HAP'!$E$11)</f>
        <v>6.4831922191936533</v>
      </c>
      <c r="H90" s="41">
        <f>IF(H81="-","-",SUM(H81:H83,H85:H89)*'3k HAP'!$E$11)</f>
        <v>6.0789678430709024</v>
      </c>
      <c r="I90" s="41">
        <f>IF(I81="-","-",SUM(I81:I83,I85:I89)*'3k HAP'!$E$11)</f>
        <v>6.1144785916582611</v>
      </c>
      <c r="J90" s="41">
        <f>IF(J81="-","-",SUM(J81:J83,J85:J89)*'3k HAP'!$E$11)</f>
        <v>5.9539631427032997</v>
      </c>
      <c r="K90" s="41">
        <f>IF(K81="-","-",SUM(K81:K83,K85:K89)*'3k HAP'!$E$11)</f>
        <v>6.7684591095076714</v>
      </c>
      <c r="L90" s="41">
        <f>IF(L81="-","-",SUM(L81:L83,L85:L89)*'3k HAP'!$E$11)</f>
        <v>6.6329313363414899</v>
      </c>
      <c r="M90" s="41">
        <f>IF(M81="-","-",SUM(M81:M83,M85:M89)*'3k HAP'!$E$11)</f>
        <v>7.4499122993295819</v>
      </c>
      <c r="N90" s="41">
        <f>IF(N81="-","-",SUM(N81:N83,N85:N89)*'3k HAP'!$E$11)</f>
        <v>7.9570109008164032</v>
      </c>
      <c r="O90" s="31"/>
      <c r="P90" s="41">
        <f>IF(P81="-","-",SUM(P81:P83,P85:P89)*'3k HAP'!$E$11)</f>
        <v>7.9570109008164032</v>
      </c>
      <c r="Q90" s="41">
        <f>IF(Q81="-","-",SUM(Q81:Q83,Q85:Q89)*'3k HAP'!$E$11)</f>
        <v>8.9902715714773827</v>
      </c>
      <c r="R90" s="41">
        <f>IF(R81="-","-",SUM(R81:R83,R85:R89)*'3k HAP'!$E$11)</f>
        <v>8.5516982153934702</v>
      </c>
      <c r="S90" s="41">
        <f>IF(S81="-","-",SUM(S81:S83,S85:S89)*'3k HAP'!$E$11)</f>
        <v>8.5179698218961644</v>
      </c>
      <c r="T90" s="41" t="str">
        <f>IF(T81="-","-",SUM(T81:T83,T85:T89)*'3k HAP'!$E$11)</f>
        <v>-</v>
      </c>
      <c r="U90" s="41" t="str">
        <f>IF(U81="-","-",SUM(U81:U83,U85:U89)*'3k HAP'!$E$11)</f>
        <v>-</v>
      </c>
      <c r="V90" s="41" t="str">
        <f>IF(V81="-","-",SUM(V81:V83,V85:V89)*'3k HAP'!$E$11)</f>
        <v>-</v>
      </c>
      <c r="W90" s="41" t="str">
        <f>IF(W81="-","-",SUM(W81:W83,W85:W89)*'3k HAP'!$E$11)</f>
        <v>-</v>
      </c>
      <c r="X90" s="41" t="str">
        <f>IF(X81="-","-",SUM(X81:X83,X85:X89)*'3k HAP'!$E$11)</f>
        <v>-</v>
      </c>
      <c r="Y90" s="41" t="str">
        <f>IF(Y81="-","-",SUM(Y81:Y83,Y85:Y89)*'3k HAP'!$E$11)</f>
        <v>-</v>
      </c>
      <c r="Z90" s="41" t="str">
        <f>IF(Z81="-","-",SUM(Z81:Z83,Z85:Z89)*'3k HAP'!$E$11)</f>
        <v>-</v>
      </c>
      <c r="AA90" s="29"/>
    </row>
    <row r="91" spans="1:27" s="30" customFormat="1" ht="11.25" x14ac:dyDescent="0.15">
      <c r="A91" s="267">
        <v>11</v>
      </c>
      <c r="B91" s="140" t="s">
        <v>44</v>
      </c>
      <c r="C91" s="140" t="str">
        <f>B91&amp;"_"&amp;D91</f>
        <v>Total_North West</v>
      </c>
      <c r="D91" s="138" t="s">
        <v>322</v>
      </c>
      <c r="E91" s="132"/>
      <c r="F91" s="31"/>
      <c r="G91" s="41">
        <f t="shared" ref="G91:N91" si="12">IF(G81="-","-",SUM(G81:G90))</f>
        <v>565.63230093816742</v>
      </c>
      <c r="H91" s="41">
        <f t="shared" si="12"/>
        <v>538.62994049218867</v>
      </c>
      <c r="I91" s="41">
        <f t="shared" si="12"/>
        <v>555.99235580020286</v>
      </c>
      <c r="J91" s="41">
        <f t="shared" si="12"/>
        <v>544.10806149575069</v>
      </c>
      <c r="K91" s="41">
        <f t="shared" si="12"/>
        <v>595.51512137886823</v>
      </c>
      <c r="L91" s="41">
        <f t="shared" si="12"/>
        <v>587.33478473057767</v>
      </c>
      <c r="M91" s="41">
        <f t="shared" si="12"/>
        <v>651.30413809836853</v>
      </c>
      <c r="N91" s="41">
        <f t="shared" si="12"/>
        <v>685.91030850950335</v>
      </c>
      <c r="O91" s="31"/>
      <c r="P91" s="41">
        <f t="shared" ref="P91:Z91" si="13">IF(P81="-","-",SUM(P81:P90))</f>
        <v>685.91030850950335</v>
      </c>
      <c r="Q91" s="41">
        <f t="shared" si="13"/>
        <v>769.94596025649719</v>
      </c>
      <c r="R91" s="41">
        <f t="shared" si="13"/>
        <v>740.47766093762721</v>
      </c>
      <c r="S91" s="41">
        <f t="shared" si="13"/>
        <v>730.7492878538784</v>
      </c>
      <c r="T91" s="41" t="str">
        <f t="shared" si="13"/>
        <v>-</v>
      </c>
      <c r="U91" s="41" t="str">
        <f t="shared" si="13"/>
        <v>-</v>
      </c>
      <c r="V91" s="41" t="str">
        <f t="shared" si="13"/>
        <v>-</v>
      </c>
      <c r="W91" s="41" t="str">
        <f t="shared" si="13"/>
        <v>-</v>
      </c>
      <c r="X91" s="41" t="str">
        <f t="shared" si="13"/>
        <v>-</v>
      </c>
      <c r="Y91" s="41" t="str">
        <f t="shared" si="13"/>
        <v>-</v>
      </c>
      <c r="Z91" s="41" t="str">
        <f t="shared" si="13"/>
        <v>-</v>
      </c>
      <c r="AA91" s="29"/>
    </row>
    <row r="92" spans="1:27" s="30" customFormat="1" ht="12.4" customHeight="1" x14ac:dyDescent="0.15">
      <c r="A92" s="267">
        <v>1</v>
      </c>
      <c r="B92" s="136" t="s">
        <v>350</v>
      </c>
      <c r="C92" s="136" t="s">
        <v>341</v>
      </c>
      <c r="D92" s="139" t="s">
        <v>323</v>
      </c>
      <c r="E92" s="135"/>
      <c r="F92" s="31"/>
      <c r="G92" s="133">
        <f>IF('3a DF'!H34="-","-",'3a DF'!H34)</f>
        <v>254.63286552470055</v>
      </c>
      <c r="H92" s="133">
        <f>IF('3a DF'!I34="-","-",'3a DF'!I34)</f>
        <v>227.94206515192241</v>
      </c>
      <c r="I92" s="133">
        <f>IF('3a DF'!J34="-","-",'3a DF'!J34)</f>
        <v>205.54640825819473</v>
      </c>
      <c r="J92" s="133">
        <f>IF('3a DF'!K34="-","-",'3a DF'!K34)</f>
        <v>195.78772935770593</v>
      </c>
      <c r="K92" s="133">
        <f>IF('3a DF'!L34="-","-",'3a DF'!L34)</f>
        <v>228.48404705133558</v>
      </c>
      <c r="L92" s="133">
        <f>IF('3a DF'!M34="-","-",'3a DF'!M34)</f>
        <v>220.03194807819742</v>
      </c>
      <c r="M92" s="133">
        <f>IF('3a DF'!N34="-","-",'3a DF'!N34)</f>
        <v>235.26656907818526</v>
      </c>
      <c r="N92" s="133">
        <f>IF('3a DF'!O34="-","-",'3a DF'!O34)</f>
        <v>262.57840085876279</v>
      </c>
      <c r="O92" s="31"/>
      <c r="P92" s="133">
        <f>IF('3a DF'!Q34="-","-",'3a DF'!Q34)</f>
        <v>262.57840085876279</v>
      </c>
      <c r="Q92" s="133">
        <f>IF('3a DF'!R34="-","-",'3a DF'!R34)</f>
        <v>305.68875684768193</v>
      </c>
      <c r="R92" s="133">
        <f>IF('3a DF'!S34="-","-",'3a DF'!S34)</f>
        <v>274.85885895571062</v>
      </c>
      <c r="S92" s="133">
        <f>IF('3a DF'!T34="-","-",'3a DF'!T34)</f>
        <v>252.82740618535038</v>
      </c>
      <c r="T92" s="133" t="str">
        <f>IF('3a DF'!U34="-","-",'3a DF'!U34)</f>
        <v>-</v>
      </c>
      <c r="U92" s="133" t="str">
        <f>IF('3a DF'!V34="-","-",'3a DF'!V34)</f>
        <v>-</v>
      </c>
      <c r="V92" s="133" t="str">
        <f>IF('3a DF'!W34="-","-",'3a DF'!W34)</f>
        <v>-</v>
      </c>
      <c r="W92" s="133" t="str">
        <f>IF('3a DF'!X34="-","-",'3a DF'!X34)</f>
        <v>-</v>
      </c>
      <c r="X92" s="133" t="str">
        <f>IF('3a DF'!Y34="-","-",'3a DF'!Y34)</f>
        <v>-</v>
      </c>
      <c r="Y92" s="133" t="str">
        <f>IF('3a DF'!Z34="-","-",'3a DF'!Z34)</f>
        <v>-</v>
      </c>
      <c r="Z92" s="133" t="str">
        <f>IF('3a DF'!AA34="-","-",'3a DF'!AA34)</f>
        <v>-</v>
      </c>
      <c r="AA92" s="29"/>
    </row>
    <row r="93" spans="1:27" s="30" customFormat="1" ht="11.25" x14ac:dyDescent="0.15">
      <c r="A93" s="267">
        <v>2</v>
      </c>
      <c r="B93" s="136" t="s">
        <v>350</v>
      </c>
      <c r="C93" s="136" t="s">
        <v>300</v>
      </c>
      <c r="D93" s="139" t="s">
        <v>323</v>
      </c>
      <c r="E93" s="135"/>
      <c r="F93" s="31"/>
      <c r="G93" s="133">
        <f>IF('3b CM'!G34="-","-",'3b CM'!G34)</f>
        <v>5.8936173638432211E-2</v>
      </c>
      <c r="H93" s="133">
        <f>IF('3b CM'!H34="-","-",'3b CM'!H34)</f>
        <v>8.8404260457648334E-2</v>
      </c>
      <c r="I93" s="133">
        <f>IF('3b CM'!I34="-","-",'3b CM'!I34)</f>
        <v>0.27837540584985404</v>
      </c>
      <c r="J93" s="133">
        <f>IF('3b CM'!J34="-","-",'3b CM'!J34)</f>
        <v>0.28309392326112526</v>
      </c>
      <c r="K93" s="133">
        <f>IF('3b CM'!K34="-","-",'3b CM'!K34)</f>
        <v>3.635999910423199</v>
      </c>
      <c r="L93" s="133">
        <f>IF('3b CM'!L34="-","-",'3b CM'!L34)</f>
        <v>3.5272873238331761</v>
      </c>
      <c r="M93" s="133">
        <f>IF('3b CM'!M34="-","-",'3b CM'!M34)</f>
        <v>12.390661095788976</v>
      </c>
      <c r="N93" s="133">
        <f>IF('3b CM'!N34="-","-",'3b CM'!N34)</f>
        <v>11.778914888658418</v>
      </c>
      <c r="O93" s="31"/>
      <c r="P93" s="133">
        <f>IF('3b CM'!P34="-","-",'3b CM'!P34)</f>
        <v>11.778914888658418</v>
      </c>
      <c r="Q93" s="133">
        <f>IF('3b CM'!Q34="-","-",'3b CM'!Q34)</f>
        <v>15.844126460963835</v>
      </c>
      <c r="R93" s="133">
        <f>IF('3b CM'!R34="-","-",'3b CM'!R34)</f>
        <v>15.35931839476833</v>
      </c>
      <c r="S93" s="133">
        <f>IF('3b CM'!S34="-","-",'3b CM'!S34)</f>
        <v>18.290895530858808</v>
      </c>
      <c r="T93" s="133" t="str">
        <f>IF('3b CM'!T34="-","-",'3b CM'!T34)</f>
        <v>-</v>
      </c>
      <c r="U93" s="133" t="str">
        <f>IF('3b CM'!U34="-","-",'3b CM'!U34)</f>
        <v>-</v>
      </c>
      <c r="V93" s="133" t="str">
        <f>IF('3b CM'!V34="-","-",'3b CM'!V34)</f>
        <v>-</v>
      </c>
      <c r="W93" s="133" t="str">
        <f>IF('3b CM'!W34="-","-",'3b CM'!W34)</f>
        <v>-</v>
      </c>
      <c r="X93" s="133" t="str">
        <f>IF('3b CM'!X34="-","-",'3b CM'!X34)</f>
        <v>-</v>
      </c>
      <c r="Y93" s="133" t="str">
        <f>IF('3b CM'!Y34="-","-",'3b CM'!Y34)</f>
        <v>-</v>
      </c>
      <c r="Z93" s="133" t="str">
        <f>IF('3b CM'!Z34="-","-",'3b CM'!Z34)</f>
        <v>-</v>
      </c>
      <c r="AA93" s="29"/>
    </row>
    <row r="94" spans="1:27" s="30" customFormat="1" ht="11.25" x14ac:dyDescent="0.15">
      <c r="A94" s="267">
        <v>3</v>
      </c>
      <c r="B94" s="136" t="s">
        <v>2</v>
      </c>
      <c r="C94" s="136" t="s">
        <v>342</v>
      </c>
      <c r="D94" s="139" t="s">
        <v>323</v>
      </c>
      <c r="E94" s="135"/>
      <c r="F94" s="31"/>
      <c r="G94" s="133">
        <f>IF('3c PC'!G35="-","-",'3c PC'!G35)</f>
        <v>90.723631750057876</v>
      </c>
      <c r="H94" s="133">
        <f>IF('3c PC'!H35="-","-",'3c PC'!H35)</f>
        <v>90.696608400053904</v>
      </c>
      <c r="I94" s="133">
        <f>IF('3c PC'!I35="-","-",'3c PC'!I35)</f>
        <v>114.98613450044385</v>
      </c>
      <c r="J94" s="133">
        <f>IF('3c PC'!J35="-","-",'3c PC'!J35)</f>
        <v>113.75787490250377</v>
      </c>
      <c r="K94" s="133">
        <f>IF('3c PC'!K35="-","-",'3c PC'!K35)</f>
        <v>130.40002332693211</v>
      </c>
      <c r="L94" s="133">
        <f>IF('3c PC'!L35="-","-",'3c PC'!L35)</f>
        <v>129.21836874100885</v>
      </c>
      <c r="M94" s="133">
        <f>IF('3c PC'!M35="-","-",'3c PC'!M35)</f>
        <v>157.80855471070817</v>
      </c>
      <c r="N94" s="133">
        <f>IF('3c PC'!N35="-","-",'3c PC'!N35)</f>
        <v>154.96389403726522</v>
      </c>
      <c r="O94" s="31"/>
      <c r="P94" s="133">
        <f>IF('3c PC'!P35="-","-",'3c PC'!P35)</f>
        <v>154.96389403726522</v>
      </c>
      <c r="Q94" s="133">
        <f>IF('3c PC'!Q35="-","-",'3c PC'!Q35)</f>
        <v>173.58590637752826</v>
      </c>
      <c r="R94" s="133">
        <f>IF('3c PC'!R35="-","-",'3c PC'!R35)</f>
        <v>176.41487604376499</v>
      </c>
      <c r="S94" s="133">
        <f>IF('3c PC'!S35="-","-",'3c PC'!S35)</f>
        <v>192.65462641076661</v>
      </c>
      <c r="T94" s="133" t="str">
        <f>IF('3c PC'!T35="-","-",'3c PC'!T35)</f>
        <v>-</v>
      </c>
      <c r="U94" s="133" t="str">
        <f>IF('3c PC'!U35="-","-",'3c PC'!U35)</f>
        <v>-</v>
      </c>
      <c r="V94" s="133" t="str">
        <f>IF('3c PC'!V35="-","-",'3c PC'!V35)</f>
        <v>-</v>
      </c>
      <c r="W94" s="133" t="str">
        <f>IF('3c PC'!W35="-","-",'3c PC'!W35)</f>
        <v>-</v>
      </c>
      <c r="X94" s="133" t="str">
        <f>IF('3c PC'!X35="-","-",'3c PC'!X35)</f>
        <v>-</v>
      </c>
      <c r="Y94" s="133" t="str">
        <f>IF('3c PC'!Y35="-","-",'3c PC'!Y35)</f>
        <v>-</v>
      </c>
      <c r="Z94" s="133" t="str">
        <f>IF('3c PC'!Z35="-","-",'3c PC'!Z35)</f>
        <v>-</v>
      </c>
      <c r="AA94" s="29"/>
    </row>
    <row r="95" spans="1:27" s="30" customFormat="1" ht="11.25" x14ac:dyDescent="0.15">
      <c r="A95" s="267">
        <v>4</v>
      </c>
      <c r="B95" s="136" t="s">
        <v>352</v>
      </c>
      <c r="C95" s="136" t="s">
        <v>343</v>
      </c>
      <c r="D95" s="139" t="s">
        <v>323</v>
      </c>
      <c r="E95" s="135"/>
      <c r="F95" s="31"/>
      <c r="G95" s="133">
        <f>IF('3d NC-Elec'!H63="-","-",'3d NC-Elec'!H63)</f>
        <v>117.45591605427997</v>
      </c>
      <c r="H95" s="133">
        <f>IF('3d NC-Elec'!I63="-","-",'3d NC-Elec'!I63)</f>
        <v>118.45004154063247</v>
      </c>
      <c r="I95" s="133">
        <f>IF('3d NC-Elec'!J63="-","-",'3d NC-Elec'!J63)</f>
        <v>125.00781274134755</v>
      </c>
      <c r="J95" s="133">
        <f>IF('3d NC-Elec'!K63="-","-",'3d NC-Elec'!K63)</f>
        <v>124.26009633325042</v>
      </c>
      <c r="K95" s="133">
        <f>IF('3d NC-Elec'!L63="-","-",'3d NC-Elec'!L63)</f>
        <v>130.71196294453443</v>
      </c>
      <c r="L95" s="133">
        <f>IF('3d NC-Elec'!M63="-","-",'3d NC-Elec'!M63)</f>
        <v>131.9037345880792</v>
      </c>
      <c r="M95" s="133">
        <f>IF('3d NC-Elec'!N63="-","-",'3d NC-Elec'!N63)</f>
        <v>138.90464542347891</v>
      </c>
      <c r="N95" s="133">
        <f>IF('3d NC-Elec'!O63="-","-",'3d NC-Elec'!O63)</f>
        <v>138.37175748718158</v>
      </c>
      <c r="O95" s="31"/>
      <c r="P95" s="133">
        <f>IF('3d NC-Elec'!Q63="-","-",'3d NC-Elec'!Q63)</f>
        <v>138.37175748718158</v>
      </c>
      <c r="Q95" s="133">
        <f>IF('3d NC-Elec'!R63="-","-",'3d NC-Elec'!R63)</f>
        <v>144.97310513314227</v>
      </c>
      <c r="R95" s="133">
        <f>IF('3d NC-Elec'!S63="-","-",'3d NC-Elec'!S63)</f>
        <v>146.02465570540605</v>
      </c>
      <c r="S95" s="133">
        <f>IF('3d NC-Elec'!T63="-","-",'3d NC-Elec'!T63)</f>
        <v>137.29797381557304</v>
      </c>
      <c r="T95" s="133" t="str">
        <f>IF('3d NC-Elec'!U63="-","-",'3d NC-Elec'!U63)</f>
        <v>-</v>
      </c>
      <c r="U95" s="133" t="str">
        <f>IF('3d NC-Elec'!V63="-","-",'3d NC-Elec'!V63)</f>
        <v>-</v>
      </c>
      <c r="V95" s="133" t="str">
        <f>IF('3d NC-Elec'!W63="-","-",'3d NC-Elec'!W63)</f>
        <v>-</v>
      </c>
      <c r="W95" s="133" t="str">
        <f>IF('3d NC-Elec'!X63="-","-",'3d NC-Elec'!X63)</f>
        <v>-</v>
      </c>
      <c r="X95" s="133" t="str">
        <f>IF('3d NC-Elec'!Y63="-","-",'3d NC-Elec'!Y63)</f>
        <v>-</v>
      </c>
      <c r="Y95" s="133" t="str">
        <f>IF('3d NC-Elec'!Z63="-","-",'3d NC-Elec'!Z63)</f>
        <v>-</v>
      </c>
      <c r="Z95" s="133" t="str">
        <f>IF('3d NC-Elec'!AA63="-","-",'3d NC-Elec'!AA63)</f>
        <v>-</v>
      </c>
      <c r="AA95" s="29"/>
    </row>
    <row r="96" spans="1:27" s="30" customFormat="1" ht="11.25" x14ac:dyDescent="0.15">
      <c r="A96" s="267">
        <v>5</v>
      </c>
      <c r="B96" s="136" t="s">
        <v>349</v>
      </c>
      <c r="C96" s="136" t="s">
        <v>344</v>
      </c>
      <c r="D96" s="139" t="s">
        <v>323</v>
      </c>
      <c r="E96" s="135"/>
      <c r="F96" s="31"/>
      <c r="G96" s="133">
        <f>IF('3f CPIH'!C$16="-","-",'3g OC '!$E$10*('3f CPIH'!C$16/'3f CPIH'!$G$16))</f>
        <v>76.502677103718199</v>
      </c>
      <c r="H96" s="133">
        <f>IF('3f CPIH'!D$16="-","-",'3g OC '!$E$10*('3f CPIH'!D$16/'3f CPIH'!$G$16))</f>
        <v>76.655835616438353</v>
      </c>
      <c r="I96" s="133">
        <f>IF('3f CPIH'!E$16="-","-",'3g OC '!$E$10*('3f CPIH'!E$16/'3f CPIH'!$G$16))</f>
        <v>76.885573385518597</v>
      </c>
      <c r="J96" s="133">
        <f>IF('3f CPIH'!F$16="-","-",'3g OC '!$E$10*('3f CPIH'!F$16/'3f CPIH'!$G$16))</f>
        <v>77.345048923679059</v>
      </c>
      <c r="K96" s="133">
        <f>IF('3f CPIH'!G$16="-","-",'3g OC '!$E$10*('3f CPIH'!G$16/'3f CPIH'!$G$16))</f>
        <v>78.263999999999996</v>
      </c>
      <c r="L96" s="133">
        <f>IF('3f CPIH'!H$16="-","-",'3g OC '!$E$10*('3f CPIH'!H$16/'3f CPIH'!$G$16))</f>
        <v>79.259530332681024</v>
      </c>
      <c r="M96" s="133">
        <f>IF('3f CPIH'!I$16="-","-",'3g OC '!$E$10*('3f CPIH'!I$16/'3f CPIH'!$G$16))</f>
        <v>80.408219178082177</v>
      </c>
      <c r="N96" s="133">
        <f>IF('3f CPIH'!J$16="-","-",'3g OC '!$E$10*('3f CPIH'!J$16/'3f CPIH'!$G$16))</f>
        <v>81.097432485322898</v>
      </c>
      <c r="O96" s="31"/>
      <c r="P96" s="133">
        <f>IF('3f CPIH'!L$16="-","-",'3g OC '!$E$10*('3f CPIH'!L$16/'3f CPIH'!$G$16))</f>
        <v>81.097432485322898</v>
      </c>
      <c r="Q96" s="133">
        <f>IF('3f CPIH'!M$16="-","-",'3g OC '!$E$10*('3f CPIH'!M$16/'3f CPIH'!$G$16))</f>
        <v>82.016383561643835</v>
      </c>
      <c r="R96" s="133">
        <f>IF('3f CPIH'!N$16="-","-",'3g OC '!$E$10*('3f CPIH'!N$16/'3f CPIH'!$G$16))</f>
        <v>82.62901761252445</v>
      </c>
      <c r="S96" s="133">
        <f>IF('3f CPIH'!O$16="-","-",'3g OC '!$E$10*('3f CPIH'!O$16/'3f CPIH'!$G$16))</f>
        <v>83.088493150684926</v>
      </c>
      <c r="T96" s="133" t="str">
        <f>IF('3f CPIH'!P$16="-","-",'3g OC '!$E$10*('3f CPIH'!P$16/'3f CPIH'!$G$16))</f>
        <v>-</v>
      </c>
      <c r="U96" s="133" t="str">
        <f>IF('3f CPIH'!Q$16="-","-",'3g OC '!$E$10*('3f CPIH'!Q$16/'3f CPIH'!$G$16))</f>
        <v>-</v>
      </c>
      <c r="V96" s="133" t="str">
        <f>IF('3f CPIH'!R$16="-","-",'3g OC '!$E$10*('3f CPIH'!R$16/'3f CPIH'!$G$16))</f>
        <v>-</v>
      </c>
      <c r="W96" s="133" t="str">
        <f>IF('3f CPIH'!S$16="-","-",'3g OC '!$E$10*('3f CPIH'!S$16/'3f CPIH'!$G$16))</f>
        <v>-</v>
      </c>
      <c r="X96" s="133" t="str">
        <f>IF('3f CPIH'!T$16="-","-",'3g OC '!$E$10*('3f CPIH'!T$16/'3f CPIH'!$G$16))</f>
        <v>-</v>
      </c>
      <c r="Y96" s="133" t="str">
        <f>IF('3f CPIH'!U$16="-","-",'3g OC '!$E$10*('3f CPIH'!U$16/'3f CPIH'!$G$16))</f>
        <v>-</v>
      </c>
      <c r="Z96" s="133" t="str">
        <f>IF('3f CPIH'!V$16="-","-",'3g OC '!$E$10*('3f CPIH'!V$16/'3f CPIH'!$G$16))</f>
        <v>-</v>
      </c>
      <c r="AA96" s="29"/>
    </row>
    <row r="97" spans="1:27" s="30" customFormat="1" ht="11.25" x14ac:dyDescent="0.15">
      <c r="A97" s="267">
        <v>6</v>
      </c>
      <c r="B97" s="136" t="s">
        <v>349</v>
      </c>
      <c r="C97" s="136" t="s">
        <v>43</v>
      </c>
      <c r="D97" s="139" t="s">
        <v>323</v>
      </c>
      <c r="E97" s="135"/>
      <c r="F97" s="31"/>
      <c r="G97" s="133" t="s">
        <v>333</v>
      </c>
      <c r="H97" s="133" t="s">
        <v>333</v>
      </c>
      <c r="I97" s="133" t="s">
        <v>333</v>
      </c>
      <c r="J97" s="133" t="s">
        <v>333</v>
      </c>
      <c r="K97" s="133">
        <f>IF('3h SMNCC'!F$36="-","-",'3h SMNCC'!F$36)</f>
        <v>0</v>
      </c>
      <c r="L97" s="133">
        <f>IF('3h SMNCC'!G$36="-","-",'3h SMNCC'!G$36)</f>
        <v>-0.18995176814939541</v>
      </c>
      <c r="M97" s="133">
        <f>IF('3h SMNCC'!H$36="-","-",'3h SMNCC'!H$36)</f>
        <v>2.3898674656215144</v>
      </c>
      <c r="N97" s="133">
        <f>IF('3h SMNCC'!I$36="-","-",'3h SMNCC'!I$36)</f>
        <v>11.485463558514653</v>
      </c>
      <c r="O97" s="31"/>
      <c r="P97" s="133">
        <f>IF('3h SMNCC'!K$36="-","-",'3h SMNCC'!K$36)</f>
        <v>11.485463558514653</v>
      </c>
      <c r="Q97" s="133">
        <f>IF('3h SMNCC'!L$36="-","-",'3h SMNCC'!L$36)</f>
        <v>13.905095596481768</v>
      </c>
      <c r="R97" s="133">
        <f>IF('3h SMNCC'!M$36="-","-",'3h SMNCC'!M$36)</f>
        <v>14.008016342776511</v>
      </c>
      <c r="S97" s="133">
        <f>IF('3h SMNCC'!N$36="-","-",'3h SMNCC'!N$36)</f>
        <v>16.592254432324484</v>
      </c>
      <c r="T97" s="133" t="str">
        <f>IF('3h SMNCC'!O$36="-","-",'3h SMNCC'!O$36)</f>
        <v>-</v>
      </c>
      <c r="U97" s="133" t="str">
        <f>IF('3h SMNCC'!P$36="-","-",'3h SMNCC'!P$36)</f>
        <v>-</v>
      </c>
      <c r="V97" s="133" t="str">
        <f>IF('3h SMNCC'!Q$36="-","-",'3h SMNCC'!Q$36)</f>
        <v>-</v>
      </c>
      <c r="W97" s="133" t="str">
        <f>IF('3h SMNCC'!R$36="-","-",'3h SMNCC'!R$36)</f>
        <v>-</v>
      </c>
      <c r="X97" s="133" t="str">
        <f>IF('3h SMNCC'!S$36="-","-",'3h SMNCC'!S$36)</f>
        <v>-</v>
      </c>
      <c r="Y97" s="133" t="str">
        <f>IF('3h SMNCC'!T$36="-","-",'3h SMNCC'!T$36)</f>
        <v>-</v>
      </c>
      <c r="Z97" s="133" t="str">
        <f>IF('3h SMNCC'!U$36="-","-",'3h SMNCC'!U$36)</f>
        <v>-</v>
      </c>
      <c r="AA97" s="29"/>
    </row>
    <row r="98" spans="1:27" s="30" customFormat="1" ht="11.25" x14ac:dyDescent="0.15">
      <c r="A98" s="267">
        <v>7</v>
      </c>
      <c r="B98" s="136" t="s">
        <v>349</v>
      </c>
      <c r="C98" s="136" t="s">
        <v>394</v>
      </c>
      <c r="D98" s="139" t="s">
        <v>323</v>
      </c>
      <c r="E98" s="135"/>
      <c r="F98" s="31"/>
      <c r="G98" s="133">
        <f>IF('3f CPIH'!C$16="-","-",'3i PAAC PAP'!$G$14*('3f CPIH'!C$16/'3f CPIH'!$G$16))</f>
        <v>3.3460635029354204</v>
      </c>
      <c r="H98" s="133">
        <f>IF('3f CPIH'!D$16="-","-",'3i PAAC PAP'!$G$14*('3f CPIH'!D$16/'3f CPIH'!$G$16))</f>
        <v>3.3527623287671227</v>
      </c>
      <c r="I98" s="133">
        <f>IF('3f CPIH'!E$16="-","-",'3i PAAC PAP'!$G$14*('3f CPIH'!E$16/'3f CPIH'!$G$16))</f>
        <v>3.3628105675146771</v>
      </c>
      <c r="J98" s="133">
        <f>IF('3f CPIH'!F$16="-","-",'3i PAAC PAP'!$G$14*('3f CPIH'!F$16/'3f CPIH'!$G$16))</f>
        <v>3.3829070450097847</v>
      </c>
      <c r="K98" s="133">
        <f>IF('3f CPIH'!G$16="-","-",'3i PAAC PAP'!$G$14*('3f CPIH'!G$16/'3f CPIH'!$G$16))</f>
        <v>3.4230999999999998</v>
      </c>
      <c r="L98" s="133">
        <f>IF('3f CPIH'!H$16="-","-",'3i PAAC PAP'!$G$14*('3f CPIH'!H$16/'3f CPIH'!$G$16))</f>
        <v>3.4666423679060667</v>
      </c>
      <c r="M98" s="133">
        <f>IF('3f CPIH'!I$16="-","-",'3i PAAC PAP'!$G$14*('3f CPIH'!I$16/'3f CPIH'!$G$16))</f>
        <v>3.516883561643835</v>
      </c>
      <c r="N98" s="133">
        <f>IF('3f CPIH'!J$16="-","-",'3i PAAC PAP'!$G$14*('3f CPIH'!J$16/'3f CPIH'!$G$16))</f>
        <v>3.547028277886497</v>
      </c>
      <c r="O98" s="31"/>
      <c r="P98" s="133">
        <f>IF('3f CPIH'!L$16="-","-",'3i PAAC PAP'!$G$14*('3f CPIH'!L$16/'3f CPIH'!$G$16))</f>
        <v>3.547028277886497</v>
      </c>
      <c r="Q98" s="133">
        <f>IF('3f CPIH'!M$16="-","-",'3i PAAC PAP'!$G$14*('3f CPIH'!M$16/'3f CPIH'!$G$16))</f>
        <v>3.5872212328767121</v>
      </c>
      <c r="R98" s="133">
        <f>IF('3f CPIH'!N$16="-","-",'3i PAAC PAP'!$G$14*('3f CPIH'!N$16/'3f CPIH'!$G$16))</f>
        <v>3.6140165362035224</v>
      </c>
      <c r="S98" s="133">
        <f>IF('3f CPIH'!O$16="-","-",'3i PAAC PAP'!$G$14*('3f CPIH'!O$16/'3f CPIH'!$G$16))</f>
        <v>3.6341130136986299</v>
      </c>
      <c r="T98" s="133" t="str">
        <f>IF('3f CPIH'!P$16="-","-",'3i PAAC PAP'!$G$14*('3f CPIH'!P$16/'3f CPIH'!$G$16))</f>
        <v>-</v>
      </c>
      <c r="U98" s="133" t="str">
        <f>IF('3f CPIH'!Q$16="-","-",'3i PAAC PAP'!$G$14*('3f CPIH'!Q$16/'3f CPIH'!$G$16))</f>
        <v>-</v>
      </c>
      <c r="V98" s="133" t="str">
        <f>IF('3f CPIH'!R$16="-","-",'3i PAAC PAP'!$G$14*('3f CPIH'!R$16/'3f CPIH'!$G$16))</f>
        <v>-</v>
      </c>
      <c r="W98" s="133" t="str">
        <f>IF('3f CPIH'!S$16="-","-",'3i PAAC PAP'!$G$14*('3f CPIH'!S$16/'3f CPIH'!$G$16))</f>
        <v>-</v>
      </c>
      <c r="X98" s="133" t="str">
        <f>IF('3f CPIH'!T$16="-","-",'3i PAAC PAP'!$G$14*('3f CPIH'!T$16/'3f CPIH'!$G$16))</f>
        <v>-</v>
      </c>
      <c r="Y98" s="133" t="str">
        <f>IF('3f CPIH'!U$16="-","-",'3i PAAC PAP'!$G$14*('3f CPIH'!U$16/'3f CPIH'!$G$16))</f>
        <v>-</v>
      </c>
      <c r="Z98" s="133" t="str">
        <f>IF('3f CPIH'!V$16="-","-",'3i PAAC PAP'!$G$14*('3f CPIH'!V$16/'3f CPIH'!$G$16))</f>
        <v>-</v>
      </c>
      <c r="AA98" s="29"/>
    </row>
    <row r="99" spans="1:27" s="30" customFormat="1" ht="11.25" x14ac:dyDescent="0.15">
      <c r="A99" s="267">
        <v>8</v>
      </c>
      <c r="B99" s="136" t="s">
        <v>349</v>
      </c>
      <c r="C99" s="136" t="s">
        <v>412</v>
      </c>
      <c r="D99" s="139" t="s">
        <v>323</v>
      </c>
      <c r="E99" s="135"/>
      <c r="F99" s="31"/>
      <c r="G99" s="133">
        <f>IF(G92="-","-",SUM(G92:G97)*'3i PAAC PAP'!$G$26)</f>
        <v>2.5814440913382066</v>
      </c>
      <c r="H99" s="133">
        <f>IF(H92="-","-",SUM(H92:H97)*'3i PAAC PAP'!$G$26)</f>
        <v>2.45920452248405</v>
      </c>
      <c r="I99" s="133">
        <f>IF(I92="-","-",SUM(I92:I97)*'3i PAAC PAP'!$G$26)</f>
        <v>2.5016628003384231</v>
      </c>
      <c r="J99" s="133">
        <f>IF(J92="-","-",SUM(J92:J97)*'3i PAAC PAP'!$G$26)</f>
        <v>2.4477223747057559</v>
      </c>
      <c r="K99" s="133">
        <f>IF(K92="-","-",SUM(K92:K97)*'3i PAAC PAP'!$G$26)</f>
        <v>2.7351800150542167</v>
      </c>
      <c r="L99" s="133">
        <f>IF(L92="-","-",SUM(L92:L97)*'3i PAAC PAP'!$G$26)</f>
        <v>2.6981118901769818</v>
      </c>
      <c r="M99" s="133">
        <f>IF(M92="-","-",SUM(M92:M97)*'3i PAAC PAP'!$G$26)</f>
        <v>3.0016285221316257</v>
      </c>
      <c r="N99" s="133">
        <f>IF(N92="-","-",SUM(N92:N97)*'3i PAAC PAP'!$G$26)</f>
        <v>3.1600802818289666</v>
      </c>
      <c r="O99" s="31"/>
      <c r="P99" s="133">
        <f>IF(P92="-","-",SUM(P92:P97)*'3i PAAC PAP'!$G$26)</f>
        <v>3.1600802818289666</v>
      </c>
      <c r="Q99" s="133">
        <f>IF(Q92="-","-",SUM(Q92:Q97)*'3i PAAC PAP'!$G$26)</f>
        <v>3.5225600078560366</v>
      </c>
      <c r="R99" s="133">
        <f>IF(R92="-","-",SUM(R92:R97)*'3i PAAC PAP'!$G$26)</f>
        <v>3.3946846402609951</v>
      </c>
      <c r="S99" s="133">
        <f>IF(S92="-","-",SUM(S92:S97)*'3i PAAC PAP'!$G$26)</f>
        <v>3.3537973946293222</v>
      </c>
      <c r="T99" s="133" t="str">
        <f>IF(T92="-","-",SUM(T92:T97)*'3i PAAC PAP'!$G$26)</f>
        <v>-</v>
      </c>
      <c r="U99" s="133" t="str">
        <f>IF(U92="-","-",SUM(U92:U97)*'3i PAAC PAP'!$G$26)</f>
        <v>-</v>
      </c>
      <c r="V99" s="133" t="str">
        <f>IF(V92="-","-",SUM(V92:V97)*'3i PAAC PAP'!$G$26)</f>
        <v>-</v>
      </c>
      <c r="W99" s="133" t="str">
        <f>IF(W92="-","-",SUM(W92:W97)*'3i PAAC PAP'!$G$26)</f>
        <v>-</v>
      </c>
      <c r="X99" s="133" t="str">
        <f>IF(X92="-","-",SUM(X92:X97)*'3i PAAC PAP'!$G$26)</f>
        <v>-</v>
      </c>
      <c r="Y99" s="133" t="str">
        <f>IF(Y92="-","-",SUM(Y92:Y97)*'3i PAAC PAP'!$G$26)</f>
        <v>-</v>
      </c>
      <c r="Z99" s="133" t="str">
        <f>IF(Z92="-","-",SUM(Z92:Z97)*'3i PAAC PAP'!$G$26)</f>
        <v>-</v>
      </c>
      <c r="AA99" s="29"/>
    </row>
    <row r="100" spans="1:27" s="30" customFormat="1" ht="11.25" x14ac:dyDescent="0.15">
      <c r="A100" s="267">
        <v>9</v>
      </c>
      <c r="B100" s="136" t="s">
        <v>393</v>
      </c>
      <c r="C100" s="136" t="s">
        <v>536</v>
      </c>
      <c r="D100" s="139" t="s">
        <v>323</v>
      </c>
      <c r="E100" s="135"/>
      <c r="F100" s="31"/>
      <c r="G100" s="133">
        <f>IF(G92="-","-",SUM(G92:G99)*'3j EBIT'!$E$10)</f>
        <v>10.561400114398548</v>
      </c>
      <c r="H100" s="133">
        <f>IF(H92="-","-",SUM(H92:H99)*'3j EBIT'!$E$10)</f>
        <v>10.064482845824399</v>
      </c>
      <c r="I100" s="133">
        <f>IF(I92="-","-",SUM(I92:I99)*'3j EBIT'!$E$10)</f>
        <v>10.237320085703534</v>
      </c>
      <c r="J100" s="133">
        <f>IF(J92="-","-",SUM(J92:J99)*'3j EBIT'!$E$10)</f>
        <v>10.018378310354725</v>
      </c>
      <c r="K100" s="133">
        <f>IF(K92="-","-",SUM(K92:K99)*'3j EBIT'!$E$10)</f>
        <v>11.188008738992679</v>
      </c>
      <c r="L100" s="133">
        <f>IF(L92="-","-",SUM(L92:L99)*'3j EBIT'!$E$10)</f>
        <v>11.038126726652704</v>
      </c>
      <c r="M100" s="133">
        <f>IF(M92="-","-",SUM(M92:M99)*'3j EBIT'!$E$10)</f>
        <v>12.273250378362283</v>
      </c>
      <c r="N100" s="133">
        <f>IF(N92="-","-",SUM(N92:N99)*'3j EBIT'!$E$10)</f>
        <v>12.918126199283153</v>
      </c>
      <c r="O100" s="31"/>
      <c r="P100" s="133">
        <f>IF(P92="-","-",SUM(P92:P99)*'3j EBIT'!$E$10)</f>
        <v>12.918126199283153</v>
      </c>
      <c r="Q100" s="133">
        <f>IF(Q92="-","-",SUM(Q92:Q99)*'3j EBIT'!$E$10)</f>
        <v>14.392809270265603</v>
      </c>
      <c r="R100" s="133">
        <f>IF(R92="-","-",SUM(R92:R99)*'3j EBIT'!$E$10)</f>
        <v>13.873365107874053</v>
      </c>
      <c r="S100" s="133">
        <f>IF(S92="-","-",SUM(S92:S99)*'3j EBIT'!$E$10)</f>
        <v>13.707499796799508</v>
      </c>
      <c r="T100" s="133" t="str">
        <f>IF(T92="-","-",SUM(T92:T99)*'3j EBIT'!$E$10)</f>
        <v>-</v>
      </c>
      <c r="U100" s="133" t="str">
        <f>IF(U92="-","-",SUM(U92:U99)*'3j EBIT'!$E$10)</f>
        <v>-</v>
      </c>
      <c r="V100" s="133" t="str">
        <f>IF(V92="-","-",SUM(V92:V99)*'3j EBIT'!$E$10)</f>
        <v>-</v>
      </c>
      <c r="W100" s="133" t="str">
        <f>IF(W92="-","-",SUM(W92:W99)*'3j EBIT'!$E$10)</f>
        <v>-</v>
      </c>
      <c r="X100" s="133" t="str">
        <f>IF(X92="-","-",SUM(X92:X99)*'3j EBIT'!$E$10)</f>
        <v>-</v>
      </c>
      <c r="Y100" s="133" t="str">
        <f>IF(Y92="-","-",SUM(Y92:Y99)*'3j EBIT'!$E$10)</f>
        <v>-</v>
      </c>
      <c r="Z100" s="133" t="str">
        <f>IF(Z92="-","-",SUM(Z92:Z99)*'3j EBIT'!$E$10)</f>
        <v>-</v>
      </c>
      <c r="AA100" s="29"/>
    </row>
    <row r="101" spans="1:27" s="30" customFormat="1" ht="11.25" x14ac:dyDescent="0.15">
      <c r="A101" s="267">
        <v>10</v>
      </c>
      <c r="B101" s="136" t="s">
        <v>292</v>
      </c>
      <c r="C101" s="186" t="s">
        <v>537</v>
      </c>
      <c r="D101" s="139" t="s">
        <v>323</v>
      </c>
      <c r="E101" s="134"/>
      <c r="F101" s="31"/>
      <c r="G101" s="133">
        <f>IF(G92="-","-",SUM(G92:G94,G96:G100)*'3k HAP'!$E$11)</f>
        <v>6.4187171543561856</v>
      </c>
      <c r="H101" s="133">
        <f>IF(H92="-","-",SUM(H92:H94,H96:H100)*'3k HAP'!$E$11)</f>
        <v>6.0212483355270034</v>
      </c>
      <c r="I101" s="133">
        <f>IF(I92="-","-",SUM(I92:I94,I96:I100)*'3k HAP'!$E$11)</f>
        <v>6.0584206907371749</v>
      </c>
      <c r="J101" s="133">
        <f>IF(J92="-","-",SUM(J92:J94,J96:J100)*'3k HAP'!$E$11)</f>
        <v>5.9006561535717399</v>
      </c>
      <c r="K101" s="133">
        <f>IF(K92="-","-",SUM(K92:K94,K96:K100)*'3k HAP'!$E$11)</f>
        <v>6.7074865867447233</v>
      </c>
      <c r="L101" s="133">
        <f>IF(L92="-","-",SUM(L92:L94,L96:L100)*'3k HAP'!$E$11)</f>
        <v>6.5745419825190634</v>
      </c>
      <c r="M101" s="133">
        <f>IF(M92="-","-",SUM(M92:M94,M96:M100)*'3k HAP'!$E$11)</f>
        <v>7.4238015372552599</v>
      </c>
      <c r="N101" s="133">
        <f>IF(N92="-","-",SUM(N92:N94,N96:N100)*'3k HAP'!$E$11)</f>
        <v>7.928531075541918</v>
      </c>
      <c r="O101" s="31"/>
      <c r="P101" s="133">
        <f>IF(P92="-","-",SUM(P92:P94,P96:P100)*'3k HAP'!$E$11)</f>
        <v>7.928531075541918</v>
      </c>
      <c r="Q101" s="133">
        <f>IF(Q92="-","-",SUM(Q92:Q94,Q96:Q100)*'3k HAP'!$E$11)</f>
        <v>8.9682400038209167</v>
      </c>
      <c r="R101" s="133">
        <f>IF(R92="-","-",SUM(R92:R94,R96:R100)*'3k HAP'!$E$11)</f>
        <v>8.5525716813536867</v>
      </c>
      <c r="S101" s="133">
        <f>IF(S92="-","-",SUM(S92:S94,S96:S100)*'3k HAP'!$E$11)</f>
        <v>8.5525267668831635</v>
      </c>
      <c r="T101" s="133" t="str">
        <f>IF(T92="-","-",SUM(T92:T94,T96:T100)*'3k HAP'!$E$11)</f>
        <v>-</v>
      </c>
      <c r="U101" s="133" t="str">
        <f>IF(U92="-","-",SUM(U92:U94,U96:U100)*'3k HAP'!$E$11)</f>
        <v>-</v>
      </c>
      <c r="V101" s="133" t="str">
        <f>IF(V92="-","-",SUM(V92:V94,V96:V100)*'3k HAP'!$E$11)</f>
        <v>-</v>
      </c>
      <c r="W101" s="133" t="str">
        <f>IF(W92="-","-",SUM(W92:W94,W96:W100)*'3k HAP'!$E$11)</f>
        <v>-</v>
      </c>
      <c r="X101" s="133" t="str">
        <f>IF(X92="-","-",SUM(X92:X94,X96:X100)*'3k HAP'!$E$11)</f>
        <v>-</v>
      </c>
      <c r="Y101" s="133" t="str">
        <f>IF(Y92="-","-",SUM(Y92:Y94,Y96:Y100)*'3k HAP'!$E$11)</f>
        <v>-</v>
      </c>
      <c r="Z101" s="133" t="str">
        <f>IF(Z92="-","-",SUM(Z92:Z94,Z96:Z100)*'3k HAP'!$E$11)</f>
        <v>-</v>
      </c>
      <c r="AA101" s="29"/>
    </row>
    <row r="102" spans="1:27" s="30" customFormat="1" ht="11.25" x14ac:dyDescent="0.15">
      <c r="A102" s="267">
        <v>11</v>
      </c>
      <c r="B102" s="136" t="s">
        <v>44</v>
      </c>
      <c r="C102" s="136" t="str">
        <f>B102&amp;"_"&amp;D102</f>
        <v>Total_Southern</v>
      </c>
      <c r="D102" s="139" t="s">
        <v>323</v>
      </c>
      <c r="E102" s="135"/>
      <c r="F102" s="31"/>
      <c r="G102" s="133">
        <f t="shared" ref="G102:N102" si="14">IF(G92="-","-",SUM(G92:G101))</f>
        <v>562.28165146942331</v>
      </c>
      <c r="H102" s="133">
        <f t="shared" si="14"/>
        <v>535.73065300210726</v>
      </c>
      <c r="I102" s="133">
        <f t="shared" si="14"/>
        <v>544.86451843564839</v>
      </c>
      <c r="J102" s="133">
        <f t="shared" si="14"/>
        <v>533.18350732404235</v>
      </c>
      <c r="K102" s="133">
        <f t="shared" si="14"/>
        <v>595.54980857401699</v>
      </c>
      <c r="L102" s="133">
        <f t="shared" si="14"/>
        <v>587.52834026290486</v>
      </c>
      <c r="M102" s="133">
        <f t="shared" si="14"/>
        <v>653.38408095125794</v>
      </c>
      <c r="N102" s="133">
        <f t="shared" si="14"/>
        <v>687.82962915024609</v>
      </c>
      <c r="O102" s="31"/>
      <c r="P102" s="133">
        <f t="shared" ref="P102:Z102" si="15">IF(P92="-","-",SUM(P92:P101))</f>
        <v>687.82962915024609</v>
      </c>
      <c r="Q102" s="133">
        <f t="shared" si="15"/>
        <v>766.48420449226103</v>
      </c>
      <c r="R102" s="133">
        <f t="shared" si="15"/>
        <v>738.72938102064313</v>
      </c>
      <c r="S102" s="133">
        <f t="shared" si="15"/>
        <v>729.99958649756888</v>
      </c>
      <c r="T102" s="133" t="str">
        <f t="shared" si="15"/>
        <v>-</v>
      </c>
      <c r="U102" s="133" t="str">
        <f t="shared" si="15"/>
        <v>-</v>
      </c>
      <c r="V102" s="133" t="str">
        <f t="shared" si="15"/>
        <v>-</v>
      </c>
      <c r="W102" s="133" t="str">
        <f t="shared" si="15"/>
        <v>-</v>
      </c>
      <c r="X102" s="133" t="str">
        <f t="shared" si="15"/>
        <v>-</v>
      </c>
      <c r="Y102" s="133" t="str">
        <f t="shared" si="15"/>
        <v>-</v>
      </c>
      <c r="Z102" s="133" t="str">
        <f t="shared" si="15"/>
        <v>-</v>
      </c>
      <c r="AA102" s="29"/>
    </row>
    <row r="103" spans="1:27" s="30" customFormat="1" ht="11.25" x14ac:dyDescent="0.15">
      <c r="A103" s="267">
        <v>1</v>
      </c>
      <c r="B103" s="140" t="s">
        <v>350</v>
      </c>
      <c r="C103" s="140" t="s">
        <v>341</v>
      </c>
      <c r="D103" s="138" t="s">
        <v>324</v>
      </c>
      <c r="E103" s="132"/>
      <c r="F103" s="31"/>
      <c r="G103" s="41">
        <f>IF('3a DF'!H35="-","-",'3a DF'!H35)</f>
        <v>257.0323999415719</v>
      </c>
      <c r="H103" s="41">
        <f>IF('3a DF'!I35="-","-",'3a DF'!I35)</f>
        <v>230.09007864286636</v>
      </c>
      <c r="I103" s="41">
        <f>IF('3a DF'!J35="-","-",'3a DF'!J35)</f>
        <v>207.48337613491989</v>
      </c>
      <c r="J103" s="41">
        <f>IF('3a DF'!K35="-","-",'3a DF'!K35)</f>
        <v>197.63273626216358</v>
      </c>
      <c r="K103" s="41">
        <f>IF('3a DF'!L35="-","-",'3a DF'!L35)</f>
        <v>230.6371679121325</v>
      </c>
      <c r="L103" s="41">
        <f>IF('3a DF'!M35="-","-",'3a DF'!M35)</f>
        <v>222.1054205309263</v>
      </c>
      <c r="M103" s="41">
        <f>IF('3a DF'!N35="-","-",'3a DF'!N35)</f>
        <v>235.54565129031934</v>
      </c>
      <c r="N103" s="41">
        <f>IF('3a DF'!O35="-","-",'3a DF'!O35)</f>
        <v>262.88988141147126</v>
      </c>
      <c r="O103" s="31"/>
      <c r="P103" s="41">
        <f>IF('3a DF'!Q35="-","-",'3a DF'!Q35)</f>
        <v>262.88988141147126</v>
      </c>
      <c r="Q103" s="41">
        <f>IF('3a DF'!R35="-","-",'3a DF'!R35)</f>
        <v>305.76533533283595</v>
      </c>
      <c r="R103" s="41">
        <f>IF('3a DF'!S35="-","-",'3a DF'!S35)</f>
        <v>273.78360549782292</v>
      </c>
      <c r="S103" s="41">
        <f>IF('3a DF'!T35="-","-",'3a DF'!T35)</f>
        <v>252.56552303001845</v>
      </c>
      <c r="T103" s="41" t="str">
        <f>IF('3a DF'!U35="-","-",'3a DF'!U35)</f>
        <v>-</v>
      </c>
      <c r="U103" s="41" t="str">
        <f>IF('3a DF'!V35="-","-",'3a DF'!V35)</f>
        <v>-</v>
      </c>
      <c r="V103" s="41" t="str">
        <f>IF('3a DF'!W35="-","-",'3a DF'!W35)</f>
        <v>-</v>
      </c>
      <c r="W103" s="41" t="str">
        <f>IF('3a DF'!X35="-","-",'3a DF'!X35)</f>
        <v>-</v>
      </c>
      <c r="X103" s="41" t="str">
        <f>IF('3a DF'!Y35="-","-",'3a DF'!Y35)</f>
        <v>-</v>
      </c>
      <c r="Y103" s="41" t="str">
        <f>IF('3a DF'!Z35="-","-",'3a DF'!Z35)</f>
        <v>-</v>
      </c>
      <c r="Z103" s="41" t="str">
        <f>IF('3a DF'!AA35="-","-",'3a DF'!AA35)</f>
        <v>-</v>
      </c>
      <c r="AA103" s="29"/>
    </row>
    <row r="104" spans="1:27" s="30" customFormat="1" ht="11.25" x14ac:dyDescent="0.15">
      <c r="A104" s="267">
        <v>2</v>
      </c>
      <c r="B104" s="140" t="s">
        <v>350</v>
      </c>
      <c r="C104" s="140" t="s">
        <v>300</v>
      </c>
      <c r="D104" s="138" t="s">
        <v>324</v>
      </c>
      <c r="E104" s="132"/>
      <c r="F104" s="31"/>
      <c r="G104" s="41">
        <f>IF('3b CM'!G35="-","-",'3b CM'!G35)</f>
        <v>5.9864732444598376E-2</v>
      </c>
      <c r="H104" s="41">
        <f>IF('3b CM'!H35="-","-",'3b CM'!H35)</f>
        <v>8.9797098666897557E-2</v>
      </c>
      <c r="I104" s="41">
        <f>IF('3b CM'!I35="-","-",'3b CM'!I35)</f>
        <v>0.28276130195684862</v>
      </c>
      <c r="J104" s="41">
        <f>IF('3b CM'!J35="-","-",'3b CM'!J35)</f>
        <v>0.28755416116236604</v>
      </c>
      <c r="K104" s="41">
        <f>IF('3b CM'!K35="-","-",'3b CM'!K35)</f>
        <v>3.6932862852862112</v>
      </c>
      <c r="L104" s="41">
        <f>IF('3b CM'!L35="-","-",'3b CM'!L35)</f>
        <v>3.5828608961271158</v>
      </c>
      <c r="M104" s="41">
        <f>IF('3b CM'!M35="-","-",'3b CM'!M35)</f>
        <v>12.517681425449977</v>
      </c>
      <c r="N104" s="41">
        <f>IF('3b CM'!N35="-","-",'3b CM'!N35)</f>
        <v>11.899664027113566</v>
      </c>
      <c r="O104" s="31"/>
      <c r="P104" s="41">
        <f>IF('3b CM'!P35="-","-",'3b CM'!P35)</f>
        <v>11.899664027113566</v>
      </c>
      <c r="Q104" s="41">
        <f>IF('3b CM'!Q35="-","-",'3b CM'!Q35)</f>
        <v>16.032962198182869</v>
      </c>
      <c r="R104" s="41">
        <f>IF('3b CM'!R35="-","-",'3b CM'!R35)</f>
        <v>15.399533308107312</v>
      </c>
      <c r="S104" s="41">
        <f>IF('3b CM'!S35="-","-",'3b CM'!S35)</f>
        <v>18.390554827256402</v>
      </c>
      <c r="T104" s="41" t="str">
        <f>IF('3b CM'!T35="-","-",'3b CM'!T35)</f>
        <v>-</v>
      </c>
      <c r="U104" s="41" t="str">
        <f>IF('3b CM'!U35="-","-",'3b CM'!U35)</f>
        <v>-</v>
      </c>
      <c r="V104" s="41" t="str">
        <f>IF('3b CM'!V35="-","-",'3b CM'!V35)</f>
        <v>-</v>
      </c>
      <c r="W104" s="41" t="str">
        <f>IF('3b CM'!W35="-","-",'3b CM'!W35)</f>
        <v>-</v>
      </c>
      <c r="X104" s="41" t="str">
        <f>IF('3b CM'!X35="-","-",'3b CM'!X35)</f>
        <v>-</v>
      </c>
      <c r="Y104" s="41" t="str">
        <f>IF('3b CM'!Y35="-","-",'3b CM'!Y35)</f>
        <v>-</v>
      </c>
      <c r="Z104" s="41" t="str">
        <f>IF('3b CM'!Z35="-","-",'3b CM'!Z35)</f>
        <v>-</v>
      </c>
      <c r="AA104" s="29"/>
    </row>
    <row r="105" spans="1:27" s="30" customFormat="1" ht="12.4" customHeight="1" x14ac:dyDescent="0.15">
      <c r="A105" s="267">
        <v>3</v>
      </c>
      <c r="B105" s="140" t="s">
        <v>2</v>
      </c>
      <c r="C105" s="140" t="s">
        <v>342</v>
      </c>
      <c r="D105" s="138" t="s">
        <v>324</v>
      </c>
      <c r="E105" s="132"/>
      <c r="F105" s="31"/>
      <c r="G105" s="41">
        <f>IF('3c PC'!G36="-","-",'3c PC'!G36)</f>
        <v>90.734624483278665</v>
      </c>
      <c r="H105" s="41">
        <f>IF('3c PC'!H36="-","-",'3c PC'!H36)</f>
        <v>90.70745207323175</v>
      </c>
      <c r="I105" s="41">
        <f>IF('3c PC'!I36="-","-",'3c PC'!I36)</f>
        <v>115.03391207587146</v>
      </c>
      <c r="J105" s="41">
        <f>IF('3c PC'!J36="-","-",'3c PC'!J36)</f>
        <v>113.7954752341865</v>
      </c>
      <c r="K105" s="41">
        <f>IF('3c PC'!K36="-","-",'3c PC'!K36)</f>
        <v>130.52620938114725</v>
      </c>
      <c r="L105" s="41">
        <f>IF('3c PC'!L36="-","-",'3c PC'!L36)</f>
        <v>129.32921488012039</v>
      </c>
      <c r="M105" s="41">
        <f>IF('3c PC'!M36="-","-",'3c PC'!M36)</f>
        <v>157.83853295208715</v>
      </c>
      <c r="N105" s="41">
        <f>IF('3c PC'!N36="-","-",'3c PC'!N36)</f>
        <v>154.99051041563243</v>
      </c>
      <c r="O105" s="31"/>
      <c r="P105" s="41">
        <f>IF('3c PC'!P36="-","-",'3c PC'!P36)</f>
        <v>154.99051041563243</v>
      </c>
      <c r="Q105" s="41">
        <f>IF('3c PC'!Q36="-","-",'3c PC'!Q36)</f>
        <v>173.59974195785472</v>
      </c>
      <c r="R105" s="41">
        <f>IF('3c PC'!R36="-","-",'3c PC'!R36)</f>
        <v>176.30925093998249</v>
      </c>
      <c r="S105" s="41">
        <f>IF('3c PC'!S36="-","-",'3c PC'!S36)</f>
        <v>192.61885201726932</v>
      </c>
      <c r="T105" s="41" t="str">
        <f>IF('3c PC'!T36="-","-",'3c PC'!T36)</f>
        <v>-</v>
      </c>
      <c r="U105" s="41" t="str">
        <f>IF('3c PC'!U36="-","-",'3c PC'!U36)</f>
        <v>-</v>
      </c>
      <c r="V105" s="41" t="str">
        <f>IF('3c PC'!V36="-","-",'3c PC'!V36)</f>
        <v>-</v>
      </c>
      <c r="W105" s="41" t="str">
        <f>IF('3c PC'!W36="-","-",'3c PC'!W36)</f>
        <v>-</v>
      </c>
      <c r="X105" s="41" t="str">
        <f>IF('3c PC'!X36="-","-",'3c PC'!X36)</f>
        <v>-</v>
      </c>
      <c r="Y105" s="41" t="str">
        <f>IF('3c PC'!Y36="-","-",'3c PC'!Y36)</f>
        <v>-</v>
      </c>
      <c r="Z105" s="41" t="str">
        <f>IF('3c PC'!Z36="-","-",'3c PC'!Z36)</f>
        <v>-</v>
      </c>
      <c r="AA105" s="29"/>
    </row>
    <row r="106" spans="1:27" s="30" customFormat="1" ht="11.25" x14ac:dyDescent="0.15">
      <c r="A106" s="267">
        <v>4</v>
      </c>
      <c r="B106" s="140" t="s">
        <v>352</v>
      </c>
      <c r="C106" s="140" t="s">
        <v>343</v>
      </c>
      <c r="D106" s="138" t="s">
        <v>324</v>
      </c>
      <c r="E106" s="132"/>
      <c r="F106" s="31"/>
      <c r="G106" s="41">
        <f>IF('3d NC-Elec'!H64="-","-",'3d NC-Elec'!H64)</f>
        <v>129.7770927384465</v>
      </c>
      <c r="H106" s="41">
        <f>IF('3d NC-Elec'!I64="-","-",'3d NC-Elec'!I64)</f>
        <v>130.78058637259986</v>
      </c>
      <c r="I106" s="41">
        <f>IF('3d NC-Elec'!J64="-","-",'3d NC-Elec'!J64)</f>
        <v>152.59502489552034</v>
      </c>
      <c r="J106" s="41">
        <f>IF('3d NC-Elec'!K64="-","-",'3d NC-Elec'!K64)</f>
        <v>151.84026237712794</v>
      </c>
      <c r="K106" s="41">
        <f>IF('3d NC-Elec'!L64="-","-",'3d NC-Elec'!L64)</f>
        <v>147.9679768884188</v>
      </c>
      <c r="L106" s="41">
        <f>IF('3d NC-Elec'!M64="-","-",'3d NC-Elec'!M64)</f>
        <v>149.17097919957533</v>
      </c>
      <c r="M106" s="41">
        <f>IF('3d NC-Elec'!N64="-","-",'3d NC-Elec'!N64)</f>
        <v>148.72923117146826</v>
      </c>
      <c r="N106" s="41">
        <f>IF('3d NC-Elec'!O64="-","-",'3d NC-Elec'!O64)</f>
        <v>148.19571110309766</v>
      </c>
      <c r="O106" s="31"/>
      <c r="P106" s="41">
        <f>IF('3d NC-Elec'!Q64="-","-",'3d NC-Elec'!Q64)</f>
        <v>148.19571110309766</v>
      </c>
      <c r="Q106" s="41">
        <f>IF('3d NC-Elec'!R64="-","-",'3d NC-Elec'!R64)</f>
        <v>161.80877839866383</v>
      </c>
      <c r="R106" s="41">
        <f>IF('3d NC-Elec'!S64="-","-",'3d NC-Elec'!S64)</f>
        <v>162.48593575882313</v>
      </c>
      <c r="S106" s="41">
        <f>IF('3d NC-Elec'!T64="-","-",'3d NC-Elec'!T64)</f>
        <v>168.63937336676335</v>
      </c>
      <c r="T106" s="41" t="str">
        <f>IF('3d NC-Elec'!U64="-","-",'3d NC-Elec'!U64)</f>
        <v>-</v>
      </c>
      <c r="U106" s="41" t="str">
        <f>IF('3d NC-Elec'!V64="-","-",'3d NC-Elec'!V64)</f>
        <v>-</v>
      </c>
      <c r="V106" s="41" t="str">
        <f>IF('3d NC-Elec'!W64="-","-",'3d NC-Elec'!W64)</f>
        <v>-</v>
      </c>
      <c r="W106" s="41" t="str">
        <f>IF('3d NC-Elec'!X64="-","-",'3d NC-Elec'!X64)</f>
        <v>-</v>
      </c>
      <c r="X106" s="41" t="str">
        <f>IF('3d NC-Elec'!Y64="-","-",'3d NC-Elec'!Y64)</f>
        <v>-</v>
      </c>
      <c r="Y106" s="41" t="str">
        <f>IF('3d NC-Elec'!Z64="-","-",'3d NC-Elec'!Z64)</f>
        <v>-</v>
      </c>
      <c r="Z106" s="41" t="str">
        <f>IF('3d NC-Elec'!AA64="-","-",'3d NC-Elec'!AA64)</f>
        <v>-</v>
      </c>
      <c r="AA106" s="29"/>
    </row>
    <row r="107" spans="1:27" s="30" customFormat="1" ht="11.25" x14ac:dyDescent="0.15">
      <c r="A107" s="267">
        <v>5</v>
      </c>
      <c r="B107" s="140" t="s">
        <v>349</v>
      </c>
      <c r="C107" s="140" t="s">
        <v>344</v>
      </c>
      <c r="D107" s="138" t="s">
        <v>324</v>
      </c>
      <c r="E107" s="132"/>
      <c r="F107" s="31"/>
      <c r="G107" s="41">
        <f>IF('3f CPIH'!C$16="-","-",'3g OC '!$E$10*('3f CPIH'!C$16/'3f CPIH'!$G$16))</f>
        <v>76.502677103718199</v>
      </c>
      <c r="H107" s="41">
        <f>IF('3f CPIH'!D$16="-","-",'3g OC '!$E$10*('3f CPIH'!D$16/'3f CPIH'!$G$16))</f>
        <v>76.655835616438353</v>
      </c>
      <c r="I107" s="41">
        <f>IF('3f CPIH'!E$16="-","-",'3g OC '!$E$10*('3f CPIH'!E$16/'3f CPIH'!$G$16))</f>
        <v>76.885573385518597</v>
      </c>
      <c r="J107" s="41">
        <f>IF('3f CPIH'!F$16="-","-",'3g OC '!$E$10*('3f CPIH'!F$16/'3f CPIH'!$G$16))</f>
        <v>77.345048923679059</v>
      </c>
      <c r="K107" s="41">
        <f>IF('3f CPIH'!G$16="-","-",'3g OC '!$E$10*('3f CPIH'!G$16/'3f CPIH'!$G$16))</f>
        <v>78.263999999999996</v>
      </c>
      <c r="L107" s="41">
        <f>IF('3f CPIH'!H$16="-","-",'3g OC '!$E$10*('3f CPIH'!H$16/'3f CPIH'!$G$16))</f>
        <v>79.259530332681024</v>
      </c>
      <c r="M107" s="41">
        <f>IF('3f CPIH'!I$16="-","-",'3g OC '!$E$10*('3f CPIH'!I$16/'3f CPIH'!$G$16))</f>
        <v>80.408219178082177</v>
      </c>
      <c r="N107" s="41">
        <f>IF('3f CPIH'!J$16="-","-",'3g OC '!$E$10*('3f CPIH'!J$16/'3f CPIH'!$G$16))</f>
        <v>81.097432485322898</v>
      </c>
      <c r="O107" s="31"/>
      <c r="P107" s="41">
        <f>IF('3f CPIH'!L$16="-","-",'3g OC '!$E$10*('3f CPIH'!L$16/'3f CPIH'!$G$16))</f>
        <v>81.097432485322898</v>
      </c>
      <c r="Q107" s="41">
        <f>IF('3f CPIH'!M$16="-","-",'3g OC '!$E$10*('3f CPIH'!M$16/'3f CPIH'!$G$16))</f>
        <v>82.016383561643835</v>
      </c>
      <c r="R107" s="41">
        <f>IF('3f CPIH'!N$16="-","-",'3g OC '!$E$10*('3f CPIH'!N$16/'3f CPIH'!$G$16))</f>
        <v>82.62901761252445</v>
      </c>
      <c r="S107" s="41">
        <f>IF('3f CPIH'!O$16="-","-",'3g OC '!$E$10*('3f CPIH'!O$16/'3f CPIH'!$G$16))</f>
        <v>83.088493150684926</v>
      </c>
      <c r="T107" s="41" t="str">
        <f>IF('3f CPIH'!P$16="-","-",'3g OC '!$E$10*('3f CPIH'!P$16/'3f CPIH'!$G$16))</f>
        <v>-</v>
      </c>
      <c r="U107" s="41" t="str">
        <f>IF('3f CPIH'!Q$16="-","-",'3g OC '!$E$10*('3f CPIH'!Q$16/'3f CPIH'!$G$16))</f>
        <v>-</v>
      </c>
      <c r="V107" s="41" t="str">
        <f>IF('3f CPIH'!R$16="-","-",'3g OC '!$E$10*('3f CPIH'!R$16/'3f CPIH'!$G$16))</f>
        <v>-</v>
      </c>
      <c r="W107" s="41" t="str">
        <f>IF('3f CPIH'!S$16="-","-",'3g OC '!$E$10*('3f CPIH'!S$16/'3f CPIH'!$G$16))</f>
        <v>-</v>
      </c>
      <c r="X107" s="41" t="str">
        <f>IF('3f CPIH'!T$16="-","-",'3g OC '!$E$10*('3f CPIH'!T$16/'3f CPIH'!$G$16))</f>
        <v>-</v>
      </c>
      <c r="Y107" s="41" t="str">
        <f>IF('3f CPIH'!U$16="-","-",'3g OC '!$E$10*('3f CPIH'!U$16/'3f CPIH'!$G$16))</f>
        <v>-</v>
      </c>
      <c r="Z107" s="41" t="str">
        <f>IF('3f CPIH'!V$16="-","-",'3g OC '!$E$10*('3f CPIH'!V$16/'3f CPIH'!$G$16))</f>
        <v>-</v>
      </c>
      <c r="AA107" s="29"/>
    </row>
    <row r="108" spans="1:27" s="30" customFormat="1" ht="11.25" x14ac:dyDescent="0.15">
      <c r="A108" s="267">
        <v>6</v>
      </c>
      <c r="B108" s="140" t="s">
        <v>349</v>
      </c>
      <c r="C108" s="140" t="s">
        <v>43</v>
      </c>
      <c r="D108" s="138" t="s">
        <v>324</v>
      </c>
      <c r="E108" s="132"/>
      <c r="F108" s="31"/>
      <c r="G108" s="41" t="s">
        <v>333</v>
      </c>
      <c r="H108" s="41" t="s">
        <v>333</v>
      </c>
      <c r="I108" s="41" t="s">
        <v>333</v>
      </c>
      <c r="J108" s="41" t="s">
        <v>333</v>
      </c>
      <c r="K108" s="41">
        <f>IF('3h SMNCC'!F$36="-","-",'3h SMNCC'!F$36)</f>
        <v>0</v>
      </c>
      <c r="L108" s="41">
        <f>IF('3h SMNCC'!G$36="-","-",'3h SMNCC'!G$36)</f>
        <v>-0.18995176814939541</v>
      </c>
      <c r="M108" s="41">
        <f>IF('3h SMNCC'!H$36="-","-",'3h SMNCC'!H$36)</f>
        <v>2.3898674656215144</v>
      </c>
      <c r="N108" s="41">
        <f>IF('3h SMNCC'!I$36="-","-",'3h SMNCC'!I$36)</f>
        <v>11.485463558514653</v>
      </c>
      <c r="O108" s="31"/>
      <c r="P108" s="41">
        <f>IF('3h SMNCC'!K$36="-","-",'3h SMNCC'!K$36)</f>
        <v>11.485463558514653</v>
      </c>
      <c r="Q108" s="41">
        <f>IF('3h SMNCC'!L$36="-","-",'3h SMNCC'!L$36)</f>
        <v>13.905095596481768</v>
      </c>
      <c r="R108" s="41">
        <f>IF('3h SMNCC'!M$36="-","-",'3h SMNCC'!M$36)</f>
        <v>14.008016342776511</v>
      </c>
      <c r="S108" s="41">
        <f>IF('3h SMNCC'!N$36="-","-",'3h SMNCC'!N$36)</f>
        <v>16.592254432324484</v>
      </c>
      <c r="T108" s="41" t="str">
        <f>IF('3h SMNCC'!O$36="-","-",'3h SMNCC'!O$36)</f>
        <v>-</v>
      </c>
      <c r="U108" s="41" t="str">
        <f>IF('3h SMNCC'!P$36="-","-",'3h SMNCC'!P$36)</f>
        <v>-</v>
      </c>
      <c r="V108" s="41" t="str">
        <f>IF('3h SMNCC'!Q$36="-","-",'3h SMNCC'!Q$36)</f>
        <v>-</v>
      </c>
      <c r="W108" s="41" t="str">
        <f>IF('3h SMNCC'!R$36="-","-",'3h SMNCC'!R$36)</f>
        <v>-</v>
      </c>
      <c r="X108" s="41" t="str">
        <f>IF('3h SMNCC'!S$36="-","-",'3h SMNCC'!S$36)</f>
        <v>-</v>
      </c>
      <c r="Y108" s="41" t="str">
        <f>IF('3h SMNCC'!T$36="-","-",'3h SMNCC'!T$36)</f>
        <v>-</v>
      </c>
      <c r="Z108" s="41" t="str">
        <f>IF('3h SMNCC'!U$36="-","-",'3h SMNCC'!U$36)</f>
        <v>-</v>
      </c>
      <c r="AA108" s="29"/>
    </row>
    <row r="109" spans="1:27" s="30" customFormat="1" ht="11.25" x14ac:dyDescent="0.15">
      <c r="A109" s="267">
        <v>7</v>
      </c>
      <c r="B109" s="140" t="s">
        <v>349</v>
      </c>
      <c r="C109" s="140" t="s">
        <v>394</v>
      </c>
      <c r="D109" s="138" t="s">
        <v>324</v>
      </c>
      <c r="E109" s="132"/>
      <c r="F109" s="31"/>
      <c r="G109" s="41">
        <f>IF('3f CPIH'!C$16="-","-",'3i PAAC PAP'!$G$14*('3f CPIH'!C$16/'3f CPIH'!$G$16))</f>
        <v>3.3460635029354204</v>
      </c>
      <c r="H109" s="41">
        <f>IF('3f CPIH'!D$16="-","-",'3i PAAC PAP'!$G$14*('3f CPIH'!D$16/'3f CPIH'!$G$16))</f>
        <v>3.3527623287671227</v>
      </c>
      <c r="I109" s="41">
        <f>IF('3f CPIH'!E$16="-","-",'3i PAAC PAP'!$G$14*('3f CPIH'!E$16/'3f CPIH'!$G$16))</f>
        <v>3.3628105675146771</v>
      </c>
      <c r="J109" s="41">
        <f>IF('3f CPIH'!F$16="-","-",'3i PAAC PAP'!$G$14*('3f CPIH'!F$16/'3f CPIH'!$G$16))</f>
        <v>3.3829070450097847</v>
      </c>
      <c r="K109" s="41">
        <f>IF('3f CPIH'!G$16="-","-",'3i PAAC PAP'!$G$14*('3f CPIH'!G$16/'3f CPIH'!$G$16))</f>
        <v>3.4230999999999998</v>
      </c>
      <c r="L109" s="41">
        <f>IF('3f CPIH'!H$16="-","-",'3i PAAC PAP'!$G$14*('3f CPIH'!H$16/'3f CPIH'!$G$16))</f>
        <v>3.4666423679060667</v>
      </c>
      <c r="M109" s="41">
        <f>IF('3f CPIH'!I$16="-","-",'3i PAAC PAP'!$G$14*('3f CPIH'!I$16/'3f CPIH'!$G$16))</f>
        <v>3.516883561643835</v>
      </c>
      <c r="N109" s="41">
        <f>IF('3f CPIH'!J$16="-","-",'3i PAAC PAP'!$G$14*('3f CPIH'!J$16/'3f CPIH'!$G$16))</f>
        <v>3.547028277886497</v>
      </c>
      <c r="O109" s="31"/>
      <c r="P109" s="41">
        <f>IF('3f CPIH'!L$16="-","-",'3i PAAC PAP'!$G$14*('3f CPIH'!L$16/'3f CPIH'!$G$16))</f>
        <v>3.547028277886497</v>
      </c>
      <c r="Q109" s="41">
        <f>IF('3f CPIH'!M$16="-","-",'3i PAAC PAP'!$G$14*('3f CPIH'!M$16/'3f CPIH'!$G$16))</f>
        <v>3.5872212328767121</v>
      </c>
      <c r="R109" s="41">
        <f>IF('3f CPIH'!N$16="-","-",'3i PAAC PAP'!$G$14*('3f CPIH'!N$16/'3f CPIH'!$G$16))</f>
        <v>3.6140165362035224</v>
      </c>
      <c r="S109" s="41">
        <f>IF('3f CPIH'!O$16="-","-",'3i PAAC PAP'!$G$14*('3f CPIH'!O$16/'3f CPIH'!$G$16))</f>
        <v>3.6341130136986299</v>
      </c>
      <c r="T109" s="41" t="str">
        <f>IF('3f CPIH'!P$16="-","-",'3i PAAC PAP'!$G$14*('3f CPIH'!P$16/'3f CPIH'!$G$16))</f>
        <v>-</v>
      </c>
      <c r="U109" s="41" t="str">
        <f>IF('3f CPIH'!Q$16="-","-",'3i PAAC PAP'!$G$14*('3f CPIH'!Q$16/'3f CPIH'!$G$16))</f>
        <v>-</v>
      </c>
      <c r="V109" s="41" t="str">
        <f>IF('3f CPIH'!R$16="-","-",'3i PAAC PAP'!$G$14*('3f CPIH'!R$16/'3f CPIH'!$G$16))</f>
        <v>-</v>
      </c>
      <c r="W109" s="41" t="str">
        <f>IF('3f CPIH'!S$16="-","-",'3i PAAC PAP'!$G$14*('3f CPIH'!S$16/'3f CPIH'!$G$16))</f>
        <v>-</v>
      </c>
      <c r="X109" s="41" t="str">
        <f>IF('3f CPIH'!T$16="-","-",'3i PAAC PAP'!$G$14*('3f CPIH'!T$16/'3f CPIH'!$G$16))</f>
        <v>-</v>
      </c>
      <c r="Y109" s="41" t="str">
        <f>IF('3f CPIH'!U$16="-","-",'3i PAAC PAP'!$G$14*('3f CPIH'!U$16/'3f CPIH'!$G$16))</f>
        <v>-</v>
      </c>
      <c r="Z109" s="41" t="str">
        <f>IF('3f CPIH'!V$16="-","-",'3i PAAC PAP'!$G$14*('3f CPIH'!V$16/'3f CPIH'!$G$16))</f>
        <v>-</v>
      </c>
      <c r="AA109" s="29"/>
    </row>
    <row r="110" spans="1:27" s="30" customFormat="1" ht="11.25" x14ac:dyDescent="0.15">
      <c r="A110" s="267">
        <v>8</v>
      </c>
      <c r="B110" s="140" t="s">
        <v>349</v>
      </c>
      <c r="C110" s="140" t="s">
        <v>412</v>
      </c>
      <c r="D110" s="138" t="s">
        <v>324</v>
      </c>
      <c r="E110" s="132"/>
      <c r="F110" s="31"/>
      <c r="G110" s="41">
        <f>IF(G103="-","-",SUM(G103:G108)*'3i PAAC PAP'!$G$26)</f>
        <v>2.6519544699714146</v>
      </c>
      <c r="H110" s="41">
        <f>IF(H103="-","-",SUM(H103:H108)*'3i PAAC PAP'!$G$26)</f>
        <v>2.5285574665610024</v>
      </c>
      <c r="I110" s="41">
        <f>IF(I103="-","-",SUM(I103:I108)*'3i PAAC PAP'!$G$26)</f>
        <v>2.6432151803410653</v>
      </c>
      <c r="J110" s="41">
        <f>IF(J103="-","-",SUM(J103:J108)*'3i PAAC PAP'!$G$26)</f>
        <v>2.5887525543225172</v>
      </c>
      <c r="K110" s="41">
        <f>IF(K103="-","-",SUM(K103:K108)*'3i PAAC PAP'!$G$26)</f>
        <v>2.8289502332749894</v>
      </c>
      <c r="L110" s="41">
        <f>IF(L103="-","-",SUM(L103:L108)*'3i PAAC PAP'!$G$26)</f>
        <v>2.7914730467851498</v>
      </c>
      <c r="M110" s="41">
        <f>IF(M103="-","-",SUM(M103:M108)*'3i PAAC PAP'!$G$26)</f>
        <v>3.0507360721497743</v>
      </c>
      <c r="N110" s="41">
        <f>IF(N103="-","-",SUM(N103:N108)*'3i PAAC PAP'!$G$26)</f>
        <v>3.2092937611235159</v>
      </c>
      <c r="O110" s="31"/>
      <c r="P110" s="41">
        <f>IF(P103="-","-",SUM(P103:P108)*'3i PAAC PAP'!$G$26)</f>
        <v>3.2092937611235159</v>
      </c>
      <c r="Q110" s="41">
        <f>IF(Q103="-","-",SUM(Q103:Q108)*'3i PAAC PAP'!$G$26)</f>
        <v>3.6044720296605433</v>
      </c>
      <c r="R110" s="41">
        <f>IF(R103="-","-",SUM(R103:R108)*'3i PAAC PAP'!$G$26)</f>
        <v>3.4680091103757369</v>
      </c>
      <c r="S110" s="41">
        <f>IF(S103="-","-",SUM(S103:S108)*'3i PAAC PAP'!$G$26)</f>
        <v>3.5028497132451815</v>
      </c>
      <c r="T110" s="41" t="str">
        <f>IF(T103="-","-",SUM(T103:T108)*'3i PAAC PAP'!$G$26)</f>
        <v>-</v>
      </c>
      <c r="U110" s="41" t="str">
        <f>IF(U103="-","-",SUM(U103:U108)*'3i PAAC PAP'!$G$26)</f>
        <v>-</v>
      </c>
      <c r="V110" s="41" t="str">
        <f>IF(V103="-","-",SUM(V103:V108)*'3i PAAC PAP'!$G$26)</f>
        <v>-</v>
      </c>
      <c r="W110" s="41" t="str">
        <f>IF(W103="-","-",SUM(W103:W108)*'3i PAAC PAP'!$G$26)</f>
        <v>-</v>
      </c>
      <c r="X110" s="41" t="str">
        <f>IF(X103="-","-",SUM(X103:X108)*'3i PAAC PAP'!$G$26)</f>
        <v>-</v>
      </c>
      <c r="Y110" s="41" t="str">
        <f>IF(Y103="-","-",SUM(Y103:Y108)*'3i PAAC PAP'!$G$26)</f>
        <v>-</v>
      </c>
      <c r="Z110" s="41" t="str">
        <f>IF(Z103="-","-",SUM(Z103:Z108)*'3i PAAC PAP'!$G$26)</f>
        <v>-</v>
      </c>
      <c r="AA110" s="29"/>
    </row>
    <row r="111" spans="1:27" s="30" customFormat="1" ht="11.25" x14ac:dyDescent="0.15">
      <c r="A111" s="267">
        <v>9</v>
      </c>
      <c r="B111" s="140" t="s">
        <v>393</v>
      </c>
      <c r="C111" s="140" t="s">
        <v>536</v>
      </c>
      <c r="D111" s="138" t="s">
        <v>324</v>
      </c>
      <c r="E111" s="132"/>
      <c r="F111" s="31"/>
      <c r="G111" s="41">
        <f>IF(G103="-","-",SUM(G103:G110)*'3j EBIT'!$E$10)</f>
        <v>10.848107383600796</v>
      </c>
      <c r="H111" s="41">
        <f>IF(H103="-","-",SUM(H103:H110)*'3j EBIT'!$E$10)</f>
        <v>10.346483787995975</v>
      </c>
      <c r="I111" s="41">
        <f>IF(I103="-","-",SUM(I103:I110)*'3j EBIT'!$E$10)</f>
        <v>10.812896293154537</v>
      </c>
      <c r="J111" s="41">
        <f>IF(J103="-","-",SUM(J103:J110)*'3j EBIT'!$E$10)</f>
        <v>10.591831161648598</v>
      </c>
      <c r="K111" s="41">
        <f>IF(K103="-","-",SUM(K103:K110)*'3j EBIT'!$E$10)</f>
        <v>11.56929449748263</v>
      </c>
      <c r="L111" s="41">
        <f>IF(L103="-","-",SUM(L103:L110)*'3j EBIT'!$E$10)</f>
        <v>11.417749170604306</v>
      </c>
      <c r="M111" s="41">
        <f>IF(M103="-","-",SUM(M103:M110)*'3j EBIT'!$E$10)</f>
        <v>12.472930082766608</v>
      </c>
      <c r="N111" s="41">
        <f>IF(N103="-","-",SUM(N103:N110)*'3j EBIT'!$E$10)</f>
        <v>13.118236630257867</v>
      </c>
      <c r="O111" s="31"/>
      <c r="P111" s="41">
        <f>IF(P103="-","-",SUM(P103:P110)*'3j EBIT'!$E$10)</f>
        <v>13.118236630257867</v>
      </c>
      <c r="Q111" s="41">
        <f>IF(Q103="-","-",SUM(Q103:Q110)*'3j EBIT'!$E$10)</f>
        <v>14.725877572289221</v>
      </c>
      <c r="R111" s="41">
        <f>IF(R103="-","-",SUM(R103:R110)*'3j EBIT'!$E$10)</f>
        <v>14.171514954744941</v>
      </c>
      <c r="S111" s="41">
        <f>IF(S103="-","-",SUM(S103:S110)*'3j EBIT'!$E$10)</f>
        <v>14.313572038460819</v>
      </c>
      <c r="T111" s="41" t="str">
        <f>IF(T103="-","-",SUM(T103:T110)*'3j EBIT'!$E$10)</f>
        <v>-</v>
      </c>
      <c r="U111" s="41" t="str">
        <f>IF(U103="-","-",SUM(U103:U110)*'3j EBIT'!$E$10)</f>
        <v>-</v>
      </c>
      <c r="V111" s="41" t="str">
        <f>IF(V103="-","-",SUM(V103:V110)*'3j EBIT'!$E$10)</f>
        <v>-</v>
      </c>
      <c r="W111" s="41" t="str">
        <f>IF(W103="-","-",SUM(W103:W110)*'3j EBIT'!$E$10)</f>
        <v>-</v>
      </c>
      <c r="X111" s="41" t="str">
        <f>IF(X103="-","-",SUM(X103:X110)*'3j EBIT'!$E$10)</f>
        <v>-</v>
      </c>
      <c r="Y111" s="41" t="str">
        <f>IF(Y103="-","-",SUM(Y103:Y110)*'3j EBIT'!$E$10)</f>
        <v>-</v>
      </c>
      <c r="Z111" s="41" t="str">
        <f>IF(Z103="-","-",SUM(Z103:Z110)*'3j EBIT'!$E$10)</f>
        <v>-</v>
      </c>
      <c r="AA111" s="29"/>
    </row>
    <row r="112" spans="1:27" s="30" customFormat="1" ht="11.25" x14ac:dyDescent="0.15">
      <c r="A112" s="267">
        <v>10</v>
      </c>
      <c r="B112" s="140" t="s">
        <v>292</v>
      </c>
      <c r="C112" s="188" t="s">
        <v>537</v>
      </c>
      <c r="D112" s="138" t="s">
        <v>324</v>
      </c>
      <c r="E112" s="131"/>
      <c r="F112" s="31"/>
      <c r="G112" s="41">
        <f>IF(G103="-","-",SUM(G103:G105,G107:G111)*'3k HAP'!$E$11)</f>
        <v>6.4592533009721249</v>
      </c>
      <c r="H112" s="41">
        <f>IF(H103="-","-",SUM(H103:H105,H107:H111)*'3k HAP'!$E$11)</f>
        <v>6.058020728059696</v>
      </c>
      <c r="I112" s="41">
        <f>IF(I103="-","-",SUM(I103:I105,I107:I111)*'3k HAP'!$E$11)</f>
        <v>6.0980430424559549</v>
      </c>
      <c r="J112" s="41">
        <f>IF(J103="-","-",SUM(J103:J105,J107:J111)*'3k HAP'!$E$11)</f>
        <v>5.9387454545147458</v>
      </c>
      <c r="K112" s="41">
        <f>IF(K103="-","-",SUM(K103:K105,K107:K111)*'3k HAP'!$E$11)</f>
        <v>6.7486519436568067</v>
      </c>
      <c r="L112" s="41">
        <f>IF(L103="-","-",SUM(L103:L105,L107:L111)*'3k HAP'!$E$11)</f>
        <v>6.6142611965899505</v>
      </c>
      <c r="M112" s="41">
        <f>IF(M103="-","-",SUM(M103:M105,M107:M111)*'3k HAP'!$E$11)</f>
        <v>7.4338286901937103</v>
      </c>
      <c r="N112" s="41">
        <f>IF(N103="-","-",SUM(N103:N105,N107:N111)*'3k HAP'!$E$11)</f>
        <v>7.9388993922161717</v>
      </c>
      <c r="O112" s="31"/>
      <c r="P112" s="41">
        <f>IF(P103="-","-",SUM(P103:P105,P107:P111)*'3k HAP'!$E$11)</f>
        <v>7.9388993922161717</v>
      </c>
      <c r="Q112" s="41">
        <f>IF(Q103="-","-",SUM(Q103:Q105,Q107:Q111)*'3k HAP'!$E$11)</f>
        <v>8.9784042271034057</v>
      </c>
      <c r="R112" s="41">
        <f>IF(R103="-","-",SUM(R103:R105,R107:R111)*'3k HAP'!$E$11)</f>
        <v>8.5413099803534571</v>
      </c>
      <c r="S112" s="41">
        <f>IF(S103="-","-",SUM(S103:S105,S107:S111)*'3k HAP'!$E$11)</f>
        <v>8.5606836531563317</v>
      </c>
      <c r="T112" s="41" t="str">
        <f>IF(T103="-","-",SUM(T103:T105,T107:T111)*'3k HAP'!$E$11)</f>
        <v>-</v>
      </c>
      <c r="U112" s="41" t="str">
        <f>IF(U103="-","-",SUM(U103:U105,U107:U111)*'3k HAP'!$E$11)</f>
        <v>-</v>
      </c>
      <c r="V112" s="41" t="str">
        <f>IF(V103="-","-",SUM(V103:V105,V107:V111)*'3k HAP'!$E$11)</f>
        <v>-</v>
      </c>
      <c r="W112" s="41" t="str">
        <f>IF(W103="-","-",SUM(W103:W105,W107:W111)*'3k HAP'!$E$11)</f>
        <v>-</v>
      </c>
      <c r="X112" s="41" t="str">
        <f>IF(X103="-","-",SUM(X103:X105,X107:X111)*'3k HAP'!$E$11)</f>
        <v>-</v>
      </c>
      <c r="Y112" s="41" t="str">
        <f>IF(Y103="-","-",SUM(Y103:Y105,Y107:Y111)*'3k HAP'!$E$11)</f>
        <v>-</v>
      </c>
      <c r="Z112" s="41" t="str">
        <f>IF(Z103="-","-",SUM(Z103:Z105,Z107:Z111)*'3k HAP'!$E$11)</f>
        <v>-</v>
      </c>
      <c r="AA112" s="29"/>
    </row>
    <row r="113" spans="1:27" s="30" customFormat="1" ht="11.25" x14ac:dyDescent="0.15">
      <c r="A113" s="267">
        <v>11</v>
      </c>
      <c r="B113" s="140" t="s">
        <v>44</v>
      </c>
      <c r="C113" s="140" t="str">
        <f>B113&amp;"_"&amp;D113</f>
        <v>Total_South East</v>
      </c>
      <c r="D113" s="138" t="s">
        <v>324</v>
      </c>
      <c r="E113" s="132"/>
      <c r="F113" s="31"/>
      <c r="G113" s="41">
        <f t="shared" ref="G113:N113" si="16">IF(G103="-","-",SUM(G103:G112))</f>
        <v>577.41203765693956</v>
      </c>
      <c r="H113" s="41">
        <f t="shared" si="16"/>
        <v>550.609574115187</v>
      </c>
      <c r="I113" s="41">
        <f t="shared" si="16"/>
        <v>575.19761287725328</v>
      </c>
      <c r="J113" s="41">
        <f t="shared" si="16"/>
        <v>563.40331317381504</v>
      </c>
      <c r="K113" s="41">
        <f t="shared" si="16"/>
        <v>615.65863714139914</v>
      </c>
      <c r="L113" s="41">
        <f t="shared" si="16"/>
        <v>607.54817985316629</v>
      </c>
      <c r="M113" s="41">
        <f t="shared" si="16"/>
        <v>663.9035618897824</v>
      </c>
      <c r="N113" s="41">
        <f t="shared" si="16"/>
        <v>698.37212106263655</v>
      </c>
      <c r="O113" s="31"/>
      <c r="P113" s="41">
        <f t="shared" ref="P113:Z113" si="17">IF(P103="-","-",SUM(P103:P112))</f>
        <v>698.37212106263655</v>
      </c>
      <c r="Q113" s="41">
        <f t="shared" si="17"/>
        <v>784.02427210759276</v>
      </c>
      <c r="R113" s="41">
        <f t="shared" si="17"/>
        <v>754.41021004171455</v>
      </c>
      <c r="S113" s="41">
        <f t="shared" si="17"/>
        <v>761.9062692428779</v>
      </c>
      <c r="T113" s="41" t="str">
        <f t="shared" si="17"/>
        <v>-</v>
      </c>
      <c r="U113" s="41" t="str">
        <f t="shared" si="17"/>
        <v>-</v>
      </c>
      <c r="V113" s="41" t="str">
        <f t="shared" si="17"/>
        <v>-</v>
      </c>
      <c r="W113" s="41" t="str">
        <f t="shared" si="17"/>
        <v>-</v>
      </c>
      <c r="X113" s="41" t="str">
        <f t="shared" si="17"/>
        <v>-</v>
      </c>
      <c r="Y113" s="41" t="str">
        <f t="shared" si="17"/>
        <v>-</v>
      </c>
      <c r="Z113" s="41" t="str">
        <f t="shared" si="17"/>
        <v>-</v>
      </c>
      <c r="AA113" s="29"/>
    </row>
    <row r="114" spans="1:27" s="30" customFormat="1" ht="11.25" x14ac:dyDescent="0.15">
      <c r="A114" s="267">
        <v>1</v>
      </c>
      <c r="B114" s="136" t="s">
        <v>350</v>
      </c>
      <c r="C114" s="136" t="s">
        <v>341</v>
      </c>
      <c r="D114" s="139" t="s">
        <v>325</v>
      </c>
      <c r="E114" s="135"/>
      <c r="F114" s="31"/>
      <c r="G114" s="133">
        <f>IF('3a DF'!H36="-","-",'3a DF'!H36)</f>
        <v>256.06243024347776</v>
      </c>
      <c r="H114" s="133">
        <f>IF('3a DF'!I36="-","-",'3a DF'!I36)</f>
        <v>229.22178186718202</v>
      </c>
      <c r="I114" s="133">
        <f>IF('3a DF'!J36="-","-",'3a DF'!J36)</f>
        <v>206.70039084685936</v>
      </c>
      <c r="J114" s="133">
        <f>IF('3a DF'!K36="-","-",'3a DF'!K36)</f>
        <v>196.88692458406655</v>
      </c>
      <c r="K114" s="133">
        <f>IF('3a DF'!L36="-","-",'3a DF'!L36)</f>
        <v>229.7668065717728</v>
      </c>
      <c r="L114" s="133">
        <f>IF('3a DF'!M36="-","-",'3a DF'!M36)</f>
        <v>221.26725566242558</v>
      </c>
      <c r="M114" s="133">
        <f>IF('3a DF'!N36="-","-",'3a DF'!N36)</f>
        <v>232.50994518334161</v>
      </c>
      <c r="N114" s="133">
        <f>IF('3a DF'!O36="-","-",'3a DF'!O36)</f>
        <v>259.5017635918822</v>
      </c>
      <c r="O114" s="31"/>
      <c r="P114" s="133">
        <f>IF('3a DF'!Q36="-","-",'3a DF'!Q36)</f>
        <v>259.5017635918822</v>
      </c>
      <c r="Q114" s="133">
        <f>IF('3a DF'!R36="-","-",'3a DF'!R36)</f>
        <v>303.5207770697416</v>
      </c>
      <c r="R114" s="133">
        <f>IF('3a DF'!S36="-","-",'3a DF'!S36)</f>
        <v>271.79465687730334</v>
      </c>
      <c r="S114" s="133">
        <f>IF('3a DF'!T36="-","-",'3a DF'!T36)</f>
        <v>249.65169042863437</v>
      </c>
      <c r="T114" s="133" t="str">
        <f>IF('3a DF'!U36="-","-",'3a DF'!U36)</f>
        <v>-</v>
      </c>
      <c r="U114" s="133" t="str">
        <f>IF('3a DF'!V36="-","-",'3a DF'!V36)</f>
        <v>-</v>
      </c>
      <c r="V114" s="133" t="str">
        <f>IF('3a DF'!W36="-","-",'3a DF'!W36)</f>
        <v>-</v>
      </c>
      <c r="W114" s="133" t="str">
        <f>IF('3a DF'!X36="-","-",'3a DF'!X36)</f>
        <v>-</v>
      </c>
      <c r="X114" s="133" t="str">
        <f>IF('3a DF'!Y36="-","-",'3a DF'!Y36)</f>
        <v>-</v>
      </c>
      <c r="Y114" s="133" t="str">
        <f>IF('3a DF'!Z36="-","-",'3a DF'!Z36)</f>
        <v>-</v>
      </c>
      <c r="Z114" s="133" t="str">
        <f>IF('3a DF'!AA36="-","-",'3a DF'!AA36)</f>
        <v>-</v>
      </c>
      <c r="AA114" s="29"/>
    </row>
    <row r="115" spans="1:27" s="30" customFormat="1" ht="11.25" x14ac:dyDescent="0.15">
      <c r="A115" s="267">
        <v>2</v>
      </c>
      <c r="B115" s="136" t="s">
        <v>350</v>
      </c>
      <c r="C115" s="136" t="s">
        <v>300</v>
      </c>
      <c r="D115" s="139" t="s">
        <v>325</v>
      </c>
      <c r="E115" s="135"/>
      <c r="F115" s="31"/>
      <c r="G115" s="133">
        <f>IF('3b CM'!G36="-","-",'3b CM'!G36)</f>
        <v>5.9209279169657465E-2</v>
      </c>
      <c r="H115" s="133">
        <f>IF('3b CM'!H36="-","-",'3b CM'!H36)</f>
        <v>8.8813918754486187E-2</v>
      </c>
      <c r="I115" s="133">
        <f>IF('3b CM'!I36="-","-",'3b CM'!I36)</f>
        <v>0.27966537529308733</v>
      </c>
      <c r="J115" s="133">
        <f>IF('3b CM'!J36="-","-",'3b CM'!J36)</f>
        <v>0.28440575793796036</v>
      </c>
      <c r="K115" s="133">
        <f>IF('3b CM'!K36="-","-",'3b CM'!K36)</f>
        <v>3.6528488442064324</v>
      </c>
      <c r="L115" s="133">
        <f>IF('3b CM'!L36="-","-",'3b CM'!L36)</f>
        <v>3.5436324921549178</v>
      </c>
      <c r="M115" s="133">
        <f>IF('3b CM'!M36="-","-",'3b CM'!M36)</f>
        <v>12.166521478151626</v>
      </c>
      <c r="N115" s="133">
        <f>IF('3b CM'!N36="-","-",'3b CM'!N36)</f>
        <v>11.56584139250541</v>
      </c>
      <c r="O115" s="31"/>
      <c r="P115" s="133">
        <f>IF('3b CM'!P36="-","-",'3b CM'!P36)</f>
        <v>11.56584139250541</v>
      </c>
      <c r="Q115" s="133">
        <f>IF('3b CM'!Q36="-","-",'3b CM'!Q36)</f>
        <v>15.678517669860684</v>
      </c>
      <c r="R115" s="133">
        <f>IF('3b CM'!R36="-","-",'3b CM'!R36)</f>
        <v>15.059115076494207</v>
      </c>
      <c r="S115" s="133">
        <f>IF('3b CM'!S36="-","-",'3b CM'!S36)</f>
        <v>17.81008875030097</v>
      </c>
      <c r="T115" s="133" t="str">
        <f>IF('3b CM'!T36="-","-",'3b CM'!T36)</f>
        <v>-</v>
      </c>
      <c r="U115" s="133" t="str">
        <f>IF('3b CM'!U36="-","-",'3b CM'!U36)</f>
        <v>-</v>
      </c>
      <c r="V115" s="133" t="str">
        <f>IF('3b CM'!V36="-","-",'3b CM'!V36)</f>
        <v>-</v>
      </c>
      <c r="W115" s="133" t="str">
        <f>IF('3b CM'!W36="-","-",'3b CM'!W36)</f>
        <v>-</v>
      </c>
      <c r="X115" s="133" t="str">
        <f>IF('3b CM'!X36="-","-",'3b CM'!X36)</f>
        <v>-</v>
      </c>
      <c r="Y115" s="133" t="str">
        <f>IF('3b CM'!Y36="-","-",'3b CM'!Y36)</f>
        <v>-</v>
      </c>
      <c r="Z115" s="133" t="str">
        <f>IF('3b CM'!Z36="-","-",'3b CM'!Z36)</f>
        <v>-</v>
      </c>
      <c r="AA115" s="29"/>
    </row>
    <row r="116" spans="1:27" s="30" customFormat="1" ht="11.25" x14ac:dyDescent="0.15">
      <c r="A116" s="267">
        <v>3</v>
      </c>
      <c r="B116" s="136" t="s">
        <v>2</v>
      </c>
      <c r="C116" s="136" t="s">
        <v>342</v>
      </c>
      <c r="D116" s="139" t="s">
        <v>325</v>
      </c>
      <c r="E116" s="135"/>
      <c r="F116" s="31"/>
      <c r="G116" s="133">
        <f>IF('3c PC'!G37="-","-",'3c PC'!G37)</f>
        <v>90.730181075528037</v>
      </c>
      <c r="H116" s="133">
        <f>IF('3c PC'!H37="-","-",'3c PC'!H37)</f>
        <v>90.703068916991796</v>
      </c>
      <c r="I116" s="133">
        <f>IF('3c PC'!I37="-","-",'3c PC'!I37)</f>
        <v>115.01459904250231</v>
      </c>
      <c r="J116" s="133">
        <f>IF('3c PC'!J37="-","-",'3c PC'!J37)</f>
        <v>113.78027618233038</v>
      </c>
      <c r="K116" s="133">
        <f>IF('3c PC'!K37="-","-",'3c PC'!K37)</f>
        <v>130.47520110883656</v>
      </c>
      <c r="L116" s="133">
        <f>IF('3c PC'!L37="-","-",'3c PC'!L37)</f>
        <v>129.28440749528133</v>
      </c>
      <c r="M116" s="133">
        <f>IF('3c PC'!M37="-","-",'3c PC'!M37)</f>
        <v>157.56852017289501</v>
      </c>
      <c r="N116" s="133">
        <f>IF('3c PC'!N37="-","-",'3c PC'!N37)</f>
        <v>154.75829917163091</v>
      </c>
      <c r="O116" s="31"/>
      <c r="P116" s="133">
        <f>IF('3c PC'!P37="-","-",'3c PC'!P37)</f>
        <v>154.75829917163091</v>
      </c>
      <c r="Q116" s="133">
        <f>IF('3c PC'!Q37="-","-",'3c PC'!Q37)</f>
        <v>173.39777489703113</v>
      </c>
      <c r="R116" s="133">
        <f>IF('3c PC'!R37="-","-",'3c PC'!R37)</f>
        <v>176.10260963354861</v>
      </c>
      <c r="S116" s="133">
        <f>IF('3c PC'!S37="-","-",'3c PC'!S37)</f>
        <v>192.14903722991843</v>
      </c>
      <c r="T116" s="133" t="str">
        <f>IF('3c PC'!T37="-","-",'3c PC'!T37)</f>
        <v>-</v>
      </c>
      <c r="U116" s="133" t="str">
        <f>IF('3c PC'!U37="-","-",'3c PC'!U37)</f>
        <v>-</v>
      </c>
      <c r="V116" s="133" t="str">
        <f>IF('3c PC'!V37="-","-",'3c PC'!V37)</f>
        <v>-</v>
      </c>
      <c r="W116" s="133" t="str">
        <f>IF('3c PC'!W37="-","-",'3c PC'!W37)</f>
        <v>-</v>
      </c>
      <c r="X116" s="133" t="str">
        <f>IF('3c PC'!X37="-","-",'3c PC'!X37)</f>
        <v>-</v>
      </c>
      <c r="Y116" s="133" t="str">
        <f>IF('3c PC'!Y37="-","-",'3c PC'!Y37)</f>
        <v>-</v>
      </c>
      <c r="Z116" s="133" t="str">
        <f>IF('3c PC'!Z37="-","-",'3c PC'!Z37)</f>
        <v>-</v>
      </c>
      <c r="AA116" s="29"/>
    </row>
    <row r="117" spans="1:27" s="30" customFormat="1" ht="11.25" x14ac:dyDescent="0.15">
      <c r="A117" s="267">
        <v>4</v>
      </c>
      <c r="B117" s="136" t="s">
        <v>352</v>
      </c>
      <c r="C117" s="136" t="s">
        <v>343</v>
      </c>
      <c r="D117" s="139" t="s">
        <v>325</v>
      </c>
      <c r="E117" s="135"/>
      <c r="F117" s="31"/>
      <c r="G117" s="133">
        <f>IF('3d NC-Elec'!H65="-","-",'3d NC-Elec'!H65)</f>
        <v>128.64454239671682</v>
      </c>
      <c r="H117" s="133">
        <f>IF('3d NC-Elec'!I65="-","-",'3d NC-Elec'!I65)</f>
        <v>129.64424912144716</v>
      </c>
      <c r="I117" s="133">
        <f>IF('3d NC-Elec'!J65="-","-",'3d NC-Elec'!J65)</f>
        <v>152.14173927790375</v>
      </c>
      <c r="J117" s="133">
        <f>IF('3d NC-Elec'!K65="-","-",'3d NC-Elec'!K65)</f>
        <v>151.38982502600331</v>
      </c>
      <c r="K117" s="133">
        <f>IF('3d NC-Elec'!L65="-","-",'3d NC-Elec'!L65)</f>
        <v>148.81876949313911</v>
      </c>
      <c r="L117" s="133">
        <f>IF('3d NC-Elec'!M65="-","-",'3d NC-Elec'!M65)</f>
        <v>150.0172320039093</v>
      </c>
      <c r="M117" s="133">
        <f>IF('3d NC-Elec'!N65="-","-",'3d NC-Elec'!N65)</f>
        <v>162.51189322189194</v>
      </c>
      <c r="N117" s="133">
        <f>IF('3d NC-Elec'!O65="-","-",'3d NC-Elec'!O65)</f>
        <v>161.98524914601313</v>
      </c>
      <c r="O117" s="31"/>
      <c r="P117" s="133">
        <f>IF('3d NC-Elec'!Q65="-","-",'3d NC-Elec'!Q65)</f>
        <v>161.98524914601313</v>
      </c>
      <c r="Q117" s="133">
        <f>IF('3d NC-Elec'!R65="-","-",'3d NC-Elec'!R65)</f>
        <v>167.11306235868443</v>
      </c>
      <c r="R117" s="133">
        <f>IF('3d NC-Elec'!S65="-","-",'3d NC-Elec'!S65)</f>
        <v>168.08637972153971</v>
      </c>
      <c r="S117" s="133">
        <f>IF('3d NC-Elec'!T65="-","-",'3d NC-Elec'!T65)</f>
        <v>165.18906610971607</v>
      </c>
      <c r="T117" s="133" t="str">
        <f>IF('3d NC-Elec'!U65="-","-",'3d NC-Elec'!U65)</f>
        <v>-</v>
      </c>
      <c r="U117" s="133" t="str">
        <f>IF('3d NC-Elec'!V65="-","-",'3d NC-Elec'!V65)</f>
        <v>-</v>
      </c>
      <c r="V117" s="133" t="str">
        <f>IF('3d NC-Elec'!W65="-","-",'3d NC-Elec'!W65)</f>
        <v>-</v>
      </c>
      <c r="W117" s="133" t="str">
        <f>IF('3d NC-Elec'!X65="-","-",'3d NC-Elec'!X65)</f>
        <v>-</v>
      </c>
      <c r="X117" s="133" t="str">
        <f>IF('3d NC-Elec'!Y65="-","-",'3d NC-Elec'!Y65)</f>
        <v>-</v>
      </c>
      <c r="Y117" s="133" t="str">
        <f>IF('3d NC-Elec'!Z65="-","-",'3d NC-Elec'!Z65)</f>
        <v>-</v>
      </c>
      <c r="Z117" s="133" t="str">
        <f>IF('3d NC-Elec'!AA65="-","-",'3d NC-Elec'!AA65)</f>
        <v>-</v>
      </c>
      <c r="AA117" s="29"/>
    </row>
    <row r="118" spans="1:27" s="30" customFormat="1" ht="12.4" customHeight="1" x14ac:dyDescent="0.15">
      <c r="A118" s="267">
        <v>5</v>
      </c>
      <c r="B118" s="136" t="s">
        <v>349</v>
      </c>
      <c r="C118" s="136" t="s">
        <v>344</v>
      </c>
      <c r="D118" s="139" t="s">
        <v>325</v>
      </c>
      <c r="E118" s="135"/>
      <c r="F118" s="31"/>
      <c r="G118" s="133">
        <f>IF('3f CPIH'!C$16="-","-",'3g OC '!$E$10*('3f CPIH'!C$16/'3f CPIH'!$G$16))</f>
        <v>76.502677103718199</v>
      </c>
      <c r="H118" s="133">
        <f>IF('3f CPIH'!D$16="-","-",'3g OC '!$E$10*('3f CPIH'!D$16/'3f CPIH'!$G$16))</f>
        <v>76.655835616438353</v>
      </c>
      <c r="I118" s="133">
        <f>IF('3f CPIH'!E$16="-","-",'3g OC '!$E$10*('3f CPIH'!E$16/'3f CPIH'!$G$16))</f>
        <v>76.885573385518597</v>
      </c>
      <c r="J118" s="133">
        <f>IF('3f CPIH'!F$16="-","-",'3g OC '!$E$10*('3f CPIH'!F$16/'3f CPIH'!$G$16))</f>
        <v>77.345048923679059</v>
      </c>
      <c r="K118" s="133">
        <f>IF('3f CPIH'!G$16="-","-",'3g OC '!$E$10*('3f CPIH'!G$16/'3f CPIH'!$G$16))</f>
        <v>78.263999999999996</v>
      </c>
      <c r="L118" s="133">
        <f>IF('3f CPIH'!H$16="-","-",'3g OC '!$E$10*('3f CPIH'!H$16/'3f CPIH'!$G$16))</f>
        <v>79.259530332681024</v>
      </c>
      <c r="M118" s="133">
        <f>IF('3f CPIH'!I$16="-","-",'3g OC '!$E$10*('3f CPIH'!I$16/'3f CPIH'!$G$16))</f>
        <v>80.408219178082177</v>
      </c>
      <c r="N118" s="133">
        <f>IF('3f CPIH'!J$16="-","-",'3g OC '!$E$10*('3f CPIH'!J$16/'3f CPIH'!$G$16))</f>
        <v>81.097432485322898</v>
      </c>
      <c r="O118" s="31"/>
      <c r="P118" s="133">
        <f>IF('3f CPIH'!L$16="-","-",'3g OC '!$E$10*('3f CPIH'!L$16/'3f CPIH'!$G$16))</f>
        <v>81.097432485322898</v>
      </c>
      <c r="Q118" s="133">
        <f>IF('3f CPIH'!M$16="-","-",'3g OC '!$E$10*('3f CPIH'!M$16/'3f CPIH'!$G$16))</f>
        <v>82.016383561643835</v>
      </c>
      <c r="R118" s="133">
        <f>IF('3f CPIH'!N$16="-","-",'3g OC '!$E$10*('3f CPIH'!N$16/'3f CPIH'!$G$16))</f>
        <v>82.62901761252445</v>
      </c>
      <c r="S118" s="133">
        <f>IF('3f CPIH'!O$16="-","-",'3g OC '!$E$10*('3f CPIH'!O$16/'3f CPIH'!$G$16))</f>
        <v>83.088493150684926</v>
      </c>
      <c r="T118" s="133" t="str">
        <f>IF('3f CPIH'!P$16="-","-",'3g OC '!$E$10*('3f CPIH'!P$16/'3f CPIH'!$G$16))</f>
        <v>-</v>
      </c>
      <c r="U118" s="133" t="str">
        <f>IF('3f CPIH'!Q$16="-","-",'3g OC '!$E$10*('3f CPIH'!Q$16/'3f CPIH'!$G$16))</f>
        <v>-</v>
      </c>
      <c r="V118" s="133" t="str">
        <f>IF('3f CPIH'!R$16="-","-",'3g OC '!$E$10*('3f CPIH'!R$16/'3f CPIH'!$G$16))</f>
        <v>-</v>
      </c>
      <c r="W118" s="133" t="str">
        <f>IF('3f CPIH'!S$16="-","-",'3g OC '!$E$10*('3f CPIH'!S$16/'3f CPIH'!$G$16))</f>
        <v>-</v>
      </c>
      <c r="X118" s="133" t="str">
        <f>IF('3f CPIH'!T$16="-","-",'3g OC '!$E$10*('3f CPIH'!T$16/'3f CPIH'!$G$16))</f>
        <v>-</v>
      </c>
      <c r="Y118" s="133" t="str">
        <f>IF('3f CPIH'!U$16="-","-",'3g OC '!$E$10*('3f CPIH'!U$16/'3f CPIH'!$G$16))</f>
        <v>-</v>
      </c>
      <c r="Z118" s="133" t="str">
        <f>IF('3f CPIH'!V$16="-","-",'3g OC '!$E$10*('3f CPIH'!V$16/'3f CPIH'!$G$16))</f>
        <v>-</v>
      </c>
      <c r="AA118" s="29"/>
    </row>
    <row r="119" spans="1:27" s="30" customFormat="1" ht="11.25" x14ac:dyDescent="0.15">
      <c r="A119" s="267">
        <v>6</v>
      </c>
      <c r="B119" s="136" t="s">
        <v>349</v>
      </c>
      <c r="C119" s="136" t="s">
        <v>43</v>
      </c>
      <c r="D119" s="139" t="s">
        <v>325</v>
      </c>
      <c r="E119" s="135"/>
      <c r="F119" s="31"/>
      <c r="G119" s="133" t="s">
        <v>333</v>
      </c>
      <c r="H119" s="133" t="s">
        <v>333</v>
      </c>
      <c r="I119" s="133" t="s">
        <v>333</v>
      </c>
      <c r="J119" s="133" t="s">
        <v>333</v>
      </c>
      <c r="K119" s="133">
        <f>IF('3h SMNCC'!F$36="-","-",'3h SMNCC'!F$36)</f>
        <v>0</v>
      </c>
      <c r="L119" s="133">
        <f>IF('3h SMNCC'!G$36="-","-",'3h SMNCC'!G$36)</f>
        <v>-0.18995176814939541</v>
      </c>
      <c r="M119" s="133">
        <f>IF('3h SMNCC'!H$36="-","-",'3h SMNCC'!H$36)</f>
        <v>2.3898674656215144</v>
      </c>
      <c r="N119" s="133">
        <f>IF('3h SMNCC'!I$36="-","-",'3h SMNCC'!I$36)</f>
        <v>11.485463558514653</v>
      </c>
      <c r="O119" s="31"/>
      <c r="P119" s="133">
        <f>IF('3h SMNCC'!K$36="-","-",'3h SMNCC'!K$36)</f>
        <v>11.485463558514653</v>
      </c>
      <c r="Q119" s="133">
        <f>IF('3h SMNCC'!L$36="-","-",'3h SMNCC'!L$36)</f>
        <v>13.905095596481768</v>
      </c>
      <c r="R119" s="133">
        <f>IF('3h SMNCC'!M$36="-","-",'3h SMNCC'!M$36)</f>
        <v>14.008016342776511</v>
      </c>
      <c r="S119" s="133">
        <f>IF('3h SMNCC'!N$36="-","-",'3h SMNCC'!N$36)</f>
        <v>16.592254432324484</v>
      </c>
      <c r="T119" s="133" t="str">
        <f>IF('3h SMNCC'!O$36="-","-",'3h SMNCC'!O$36)</f>
        <v>-</v>
      </c>
      <c r="U119" s="133" t="str">
        <f>IF('3h SMNCC'!P$36="-","-",'3h SMNCC'!P$36)</f>
        <v>-</v>
      </c>
      <c r="V119" s="133" t="str">
        <f>IF('3h SMNCC'!Q$36="-","-",'3h SMNCC'!Q$36)</f>
        <v>-</v>
      </c>
      <c r="W119" s="133" t="str">
        <f>IF('3h SMNCC'!R$36="-","-",'3h SMNCC'!R$36)</f>
        <v>-</v>
      </c>
      <c r="X119" s="133" t="str">
        <f>IF('3h SMNCC'!S$36="-","-",'3h SMNCC'!S$36)</f>
        <v>-</v>
      </c>
      <c r="Y119" s="133" t="str">
        <f>IF('3h SMNCC'!T$36="-","-",'3h SMNCC'!T$36)</f>
        <v>-</v>
      </c>
      <c r="Z119" s="133" t="str">
        <f>IF('3h SMNCC'!U$36="-","-",'3h SMNCC'!U$36)</f>
        <v>-</v>
      </c>
      <c r="AA119" s="29"/>
    </row>
    <row r="120" spans="1:27" s="30" customFormat="1" ht="11.25" x14ac:dyDescent="0.15">
      <c r="A120" s="267">
        <v>7</v>
      </c>
      <c r="B120" s="136" t="s">
        <v>349</v>
      </c>
      <c r="C120" s="136" t="s">
        <v>394</v>
      </c>
      <c r="D120" s="139" t="s">
        <v>325</v>
      </c>
      <c r="E120" s="135"/>
      <c r="F120" s="31"/>
      <c r="G120" s="133">
        <f>IF('3f CPIH'!C$16="-","-",'3i PAAC PAP'!$G$14*('3f CPIH'!C$16/'3f CPIH'!$G$16))</f>
        <v>3.3460635029354204</v>
      </c>
      <c r="H120" s="133">
        <f>IF('3f CPIH'!D$16="-","-",'3i PAAC PAP'!$G$14*('3f CPIH'!D$16/'3f CPIH'!$G$16))</f>
        <v>3.3527623287671227</v>
      </c>
      <c r="I120" s="133">
        <f>IF('3f CPIH'!E$16="-","-",'3i PAAC PAP'!$G$14*('3f CPIH'!E$16/'3f CPIH'!$G$16))</f>
        <v>3.3628105675146771</v>
      </c>
      <c r="J120" s="133">
        <f>IF('3f CPIH'!F$16="-","-",'3i PAAC PAP'!$G$14*('3f CPIH'!F$16/'3f CPIH'!$G$16))</f>
        <v>3.3829070450097847</v>
      </c>
      <c r="K120" s="133">
        <f>IF('3f CPIH'!G$16="-","-",'3i PAAC PAP'!$G$14*('3f CPIH'!G$16/'3f CPIH'!$G$16))</f>
        <v>3.4230999999999998</v>
      </c>
      <c r="L120" s="133">
        <f>IF('3f CPIH'!H$16="-","-",'3i PAAC PAP'!$G$14*('3f CPIH'!H$16/'3f CPIH'!$G$16))</f>
        <v>3.4666423679060667</v>
      </c>
      <c r="M120" s="133">
        <f>IF('3f CPIH'!I$16="-","-",'3i PAAC PAP'!$G$14*('3f CPIH'!I$16/'3f CPIH'!$G$16))</f>
        <v>3.516883561643835</v>
      </c>
      <c r="N120" s="133">
        <f>IF('3f CPIH'!J$16="-","-",'3i PAAC PAP'!$G$14*('3f CPIH'!J$16/'3f CPIH'!$G$16))</f>
        <v>3.547028277886497</v>
      </c>
      <c r="O120" s="31"/>
      <c r="P120" s="133">
        <f>IF('3f CPIH'!L$16="-","-",'3i PAAC PAP'!$G$14*('3f CPIH'!L$16/'3f CPIH'!$G$16))</f>
        <v>3.547028277886497</v>
      </c>
      <c r="Q120" s="133">
        <f>IF('3f CPIH'!M$16="-","-",'3i PAAC PAP'!$G$14*('3f CPIH'!M$16/'3f CPIH'!$G$16))</f>
        <v>3.5872212328767121</v>
      </c>
      <c r="R120" s="133">
        <f>IF('3f CPIH'!N$16="-","-",'3i PAAC PAP'!$G$14*('3f CPIH'!N$16/'3f CPIH'!$G$16))</f>
        <v>3.6140165362035224</v>
      </c>
      <c r="S120" s="133">
        <f>IF('3f CPIH'!O$16="-","-",'3i PAAC PAP'!$G$14*('3f CPIH'!O$16/'3f CPIH'!$G$16))</f>
        <v>3.6341130136986299</v>
      </c>
      <c r="T120" s="133" t="str">
        <f>IF('3f CPIH'!P$16="-","-",'3i PAAC PAP'!$G$14*('3f CPIH'!P$16/'3f CPIH'!$G$16))</f>
        <v>-</v>
      </c>
      <c r="U120" s="133" t="str">
        <f>IF('3f CPIH'!Q$16="-","-",'3i PAAC PAP'!$G$14*('3f CPIH'!Q$16/'3f CPIH'!$G$16))</f>
        <v>-</v>
      </c>
      <c r="V120" s="133" t="str">
        <f>IF('3f CPIH'!R$16="-","-",'3i PAAC PAP'!$G$14*('3f CPIH'!R$16/'3f CPIH'!$G$16))</f>
        <v>-</v>
      </c>
      <c r="W120" s="133" t="str">
        <f>IF('3f CPIH'!S$16="-","-",'3i PAAC PAP'!$G$14*('3f CPIH'!S$16/'3f CPIH'!$G$16))</f>
        <v>-</v>
      </c>
      <c r="X120" s="133" t="str">
        <f>IF('3f CPIH'!T$16="-","-",'3i PAAC PAP'!$G$14*('3f CPIH'!T$16/'3f CPIH'!$G$16))</f>
        <v>-</v>
      </c>
      <c r="Y120" s="133" t="str">
        <f>IF('3f CPIH'!U$16="-","-",'3i PAAC PAP'!$G$14*('3f CPIH'!U$16/'3f CPIH'!$G$16))</f>
        <v>-</v>
      </c>
      <c r="Z120" s="133" t="str">
        <f>IF('3f CPIH'!V$16="-","-",'3i PAAC PAP'!$G$14*('3f CPIH'!V$16/'3f CPIH'!$G$16))</f>
        <v>-</v>
      </c>
      <c r="AA120" s="29"/>
    </row>
    <row r="121" spans="1:27" s="30" customFormat="1" ht="11.25" x14ac:dyDescent="0.15">
      <c r="A121" s="267">
        <v>8</v>
      </c>
      <c r="B121" s="136" t="s">
        <v>349</v>
      </c>
      <c r="C121" s="136" t="s">
        <v>412</v>
      </c>
      <c r="D121" s="139" t="s">
        <v>325</v>
      </c>
      <c r="E121" s="135"/>
      <c r="F121" s="31"/>
      <c r="G121" s="133">
        <f>IF(G114="-","-",SUM(G114:G119)*'3i PAAC PAP'!$G$26)</f>
        <v>2.6418674059119498</v>
      </c>
      <c r="H121" s="133">
        <f>IF(H114="-","-",SUM(H114:H119)*'3i PAAC PAP'!$G$26)</f>
        <v>2.5189376048237349</v>
      </c>
      <c r="I121" s="133">
        <f>IF(I114="-","-",SUM(I114:I119)*'3i PAAC PAP'!$G$26)</f>
        <v>2.637191138503777</v>
      </c>
      <c r="J121" s="133">
        <f>IF(J114="-","-",SUM(J114:J119)*'3i PAAC PAP'!$G$26)</f>
        <v>2.5829394955486467</v>
      </c>
      <c r="K121" s="133">
        <f>IF(K114="-","-",SUM(K114:K119)*'3i PAAC PAP'!$G$26)</f>
        <v>2.8284189181219324</v>
      </c>
      <c r="L121" s="133">
        <f>IF(L114="-","-",SUM(L114:L119)*'3i PAAC PAP'!$G$26)</f>
        <v>2.7911095603607974</v>
      </c>
      <c r="M121" s="133">
        <f>IF(M114="-","-",SUM(M114:M119)*'3i PAAC PAP'!$G$26)</f>
        <v>3.0991980706261226</v>
      </c>
      <c r="N121" s="133">
        <f>IF(N114="-","-",SUM(N114:N119)*'3i PAAC PAP'!$G$26)</f>
        <v>3.2563659201693302</v>
      </c>
      <c r="O121" s="31"/>
      <c r="P121" s="133">
        <f>IF(P114="-","-",SUM(P114:P119)*'3i PAAC PAP'!$G$26)</f>
        <v>3.2563659201693302</v>
      </c>
      <c r="Q121" s="133">
        <f>IF(Q114="-","-",SUM(Q114:Q119)*'3i PAAC PAP'!$G$26)</f>
        <v>3.6164528909803804</v>
      </c>
      <c r="R121" s="133">
        <f>IF(R114="-","-",SUM(R114:R119)*'3i PAAC PAP'!$G$26)</f>
        <v>3.4826755001343983</v>
      </c>
      <c r="S121" s="133">
        <f>IF(S114="-","-",SUM(S114:S119)*'3i PAAC PAP'!$G$26)</f>
        <v>3.4673642956661581</v>
      </c>
      <c r="T121" s="133" t="str">
        <f>IF(T114="-","-",SUM(T114:T119)*'3i PAAC PAP'!$G$26)</f>
        <v>-</v>
      </c>
      <c r="U121" s="133" t="str">
        <f>IF(U114="-","-",SUM(U114:U119)*'3i PAAC PAP'!$G$26)</f>
        <v>-</v>
      </c>
      <c r="V121" s="133" t="str">
        <f>IF(V114="-","-",SUM(V114:V119)*'3i PAAC PAP'!$G$26)</f>
        <v>-</v>
      </c>
      <c r="W121" s="133" t="str">
        <f>IF(W114="-","-",SUM(W114:W119)*'3i PAAC PAP'!$G$26)</f>
        <v>-</v>
      </c>
      <c r="X121" s="133" t="str">
        <f>IF(X114="-","-",SUM(X114:X119)*'3i PAAC PAP'!$G$26)</f>
        <v>-</v>
      </c>
      <c r="Y121" s="133" t="str">
        <f>IF(Y114="-","-",SUM(Y114:Y119)*'3i PAAC PAP'!$G$26)</f>
        <v>-</v>
      </c>
      <c r="Z121" s="133" t="str">
        <f>IF(Z114="-","-",SUM(Z114:Z119)*'3i PAAC PAP'!$G$26)</f>
        <v>-</v>
      </c>
      <c r="AA121" s="29"/>
    </row>
    <row r="122" spans="1:27" s="30" customFormat="1" ht="11.25" x14ac:dyDescent="0.15">
      <c r="A122" s="267">
        <v>9</v>
      </c>
      <c r="B122" s="136" t="s">
        <v>393</v>
      </c>
      <c r="C122" s="136" t="s">
        <v>536</v>
      </c>
      <c r="D122" s="139" t="s">
        <v>325</v>
      </c>
      <c r="E122" s="135"/>
      <c r="F122" s="31"/>
      <c r="G122" s="133">
        <f>IF(G114="-","-",SUM(G114:G121)*'3j EBIT'!$E$10)</f>
        <v>10.807091654472442</v>
      </c>
      <c r="H122" s="133">
        <f>IF(H114="-","-",SUM(H114:H121)*'3j EBIT'!$E$10)</f>
        <v>10.307367783483468</v>
      </c>
      <c r="I122" s="133">
        <f>IF(I114="-","-",SUM(I114:I121)*'3j EBIT'!$E$10)</f>
        <v>10.788401507873163</v>
      </c>
      <c r="J122" s="133">
        <f>IF(J114="-","-",SUM(J114:J121)*'3j EBIT'!$E$10)</f>
        <v>10.568194269618301</v>
      </c>
      <c r="K122" s="133">
        <f>IF(K114="-","-",SUM(K114:K121)*'3j EBIT'!$E$10)</f>
        <v>11.567134079121935</v>
      </c>
      <c r="L122" s="133">
        <f>IF(L114="-","-",SUM(L114:L121)*'3j EBIT'!$E$10)</f>
        <v>11.416271172582762</v>
      </c>
      <c r="M122" s="133">
        <f>IF(M114="-","-",SUM(M114:M121)*'3j EBIT'!$E$10)</f>
        <v>12.669984864099089</v>
      </c>
      <c r="N122" s="133">
        <f>IF(N114="-","-",SUM(N114:N121)*'3j EBIT'!$E$10)</f>
        <v>13.309640086558741</v>
      </c>
      <c r="O122" s="31"/>
      <c r="P122" s="133">
        <f>IF(P114="-","-",SUM(P114:P121)*'3j EBIT'!$E$10)</f>
        <v>13.309640086558741</v>
      </c>
      <c r="Q122" s="133">
        <f>IF(Q114="-","-",SUM(Q114:Q121)*'3j EBIT'!$E$10)</f>
        <v>14.774593805250754</v>
      </c>
      <c r="R122" s="133">
        <f>IF(R114="-","-",SUM(R114:R121)*'3j EBIT'!$E$10)</f>
        <v>14.231151006036564</v>
      </c>
      <c r="S122" s="133">
        <f>IF(S114="-","-",SUM(S114:S121)*'3j EBIT'!$E$10)</f>
        <v>14.169282256335164</v>
      </c>
      <c r="T122" s="133" t="str">
        <f>IF(T114="-","-",SUM(T114:T121)*'3j EBIT'!$E$10)</f>
        <v>-</v>
      </c>
      <c r="U122" s="133" t="str">
        <f>IF(U114="-","-",SUM(U114:U121)*'3j EBIT'!$E$10)</f>
        <v>-</v>
      </c>
      <c r="V122" s="133" t="str">
        <f>IF(V114="-","-",SUM(V114:V121)*'3j EBIT'!$E$10)</f>
        <v>-</v>
      </c>
      <c r="W122" s="133" t="str">
        <f>IF(W114="-","-",SUM(W114:W121)*'3j EBIT'!$E$10)</f>
        <v>-</v>
      </c>
      <c r="X122" s="133" t="str">
        <f>IF(X114="-","-",SUM(X114:X121)*'3j EBIT'!$E$10)</f>
        <v>-</v>
      </c>
      <c r="Y122" s="133" t="str">
        <f>IF(Y114="-","-",SUM(Y114:Y121)*'3j EBIT'!$E$10)</f>
        <v>-</v>
      </c>
      <c r="Z122" s="133" t="str">
        <f>IF(Z114="-","-",SUM(Z114:Z121)*'3j EBIT'!$E$10)</f>
        <v>-</v>
      </c>
      <c r="AA122" s="29"/>
    </row>
    <row r="123" spans="1:27" s="30" customFormat="1" ht="11.25" x14ac:dyDescent="0.15">
      <c r="A123" s="267">
        <v>10</v>
      </c>
      <c r="B123" s="136" t="s">
        <v>292</v>
      </c>
      <c r="C123" s="186" t="s">
        <v>537</v>
      </c>
      <c r="D123" s="139" t="s">
        <v>325</v>
      </c>
      <c r="E123" s="134"/>
      <c r="F123" s="31"/>
      <c r="G123" s="133">
        <f>IF(G114="-","-",SUM(G114:G116,G118:G122)*'3k HAP'!$E$11)</f>
        <v>6.4442291262029903</v>
      </c>
      <c r="H123" s="133">
        <f>IF(H114="-","-",SUM(H114:H116,H118:H122)*'3k HAP'!$E$11)</f>
        <v>6.044515884621533</v>
      </c>
      <c r="I123" s="133">
        <f>IF(I114="-","-",SUM(I114:I116,I118:I122)*'3k HAP'!$E$11)</f>
        <v>6.0858044391217749</v>
      </c>
      <c r="J123" s="133">
        <f>IF(J114="-","-",SUM(J114:J116,J118:J122)*'3k HAP'!$E$11)</f>
        <v>5.9271262239161686</v>
      </c>
      <c r="K123" s="133">
        <f>IF(K114="-","-",SUM(K114:K116,K118:K122)*'3k HAP'!$E$11)</f>
        <v>6.7345307169124755</v>
      </c>
      <c r="L123" s="133">
        <f>IF(L114="-","-",SUM(L114:L116,L118:L122)*'3k HAP'!$E$11)</f>
        <v>6.600732295592473</v>
      </c>
      <c r="M123" s="133">
        <f>IF(M114="-","-",SUM(M114:M116,M118:M122)*'3k HAP'!$E$11)</f>
        <v>7.3838829383660833</v>
      </c>
      <c r="N123" s="133">
        <f>IF(N114="-","-",SUM(N114:N116,N118:N122)*'3k HAP'!$E$11)</f>
        <v>7.8844981786871333</v>
      </c>
      <c r="O123" s="31"/>
      <c r="P123" s="133">
        <f>IF(P114="-","-",SUM(P114:P116,P118:P122)*'3k HAP'!$E$11)</f>
        <v>7.8844981786871333</v>
      </c>
      <c r="Q123" s="133">
        <f>IF(Q114="-","-",SUM(Q114:Q116,Q118:Q122)*'3k HAP'!$E$11)</f>
        <v>8.938283893654134</v>
      </c>
      <c r="R123" s="133">
        <f>IF(R114="-","-",SUM(R114:R116,R118:R122)*'3k HAP'!$E$11)</f>
        <v>8.5052681469433011</v>
      </c>
      <c r="S123" s="133">
        <f>IF(S114="-","-",SUM(S114:S116,S118:S122)*'3k HAP'!$E$11)</f>
        <v>8.5000129792062804</v>
      </c>
      <c r="T123" s="133" t="str">
        <f>IF(T114="-","-",SUM(T114:T116,T118:T122)*'3k HAP'!$E$11)</f>
        <v>-</v>
      </c>
      <c r="U123" s="133" t="str">
        <f>IF(U114="-","-",SUM(U114:U116,U118:U122)*'3k HAP'!$E$11)</f>
        <v>-</v>
      </c>
      <c r="V123" s="133" t="str">
        <f>IF(V114="-","-",SUM(V114:V116,V118:V122)*'3k HAP'!$E$11)</f>
        <v>-</v>
      </c>
      <c r="W123" s="133" t="str">
        <f>IF(W114="-","-",SUM(W114:W116,W118:W122)*'3k HAP'!$E$11)</f>
        <v>-</v>
      </c>
      <c r="X123" s="133" t="str">
        <f>IF(X114="-","-",SUM(X114:X116,X118:X122)*'3k HAP'!$E$11)</f>
        <v>-</v>
      </c>
      <c r="Y123" s="133" t="str">
        <f>IF(Y114="-","-",SUM(Y114:Y116,Y118:Y122)*'3k HAP'!$E$11)</f>
        <v>-</v>
      </c>
      <c r="Z123" s="133" t="str">
        <f>IF(Z114="-","-",SUM(Z114:Z116,Z118:Z122)*'3k HAP'!$E$11)</f>
        <v>-</v>
      </c>
      <c r="AA123" s="29"/>
    </row>
    <row r="124" spans="1:27" s="30" customFormat="1" ht="11.25" x14ac:dyDescent="0.15">
      <c r="A124" s="267">
        <v>11</v>
      </c>
      <c r="B124" s="136" t="s">
        <v>44</v>
      </c>
      <c r="C124" s="136" t="str">
        <f>B124&amp;"_"&amp;D124</f>
        <v>Total_South Wales</v>
      </c>
      <c r="D124" s="139" t="s">
        <v>325</v>
      </c>
      <c r="E124" s="135"/>
      <c r="F124" s="31"/>
      <c r="G124" s="133">
        <f t="shared" ref="G124:N124" si="18">IF(G114="-","-",SUM(G114:G123))</f>
        <v>575.23829178813321</v>
      </c>
      <c r="H124" s="133">
        <f t="shared" si="18"/>
        <v>548.53733304250954</v>
      </c>
      <c r="I124" s="133">
        <f t="shared" si="18"/>
        <v>573.89617558109046</v>
      </c>
      <c r="J124" s="133">
        <f t="shared" si="18"/>
        <v>562.14764750811014</v>
      </c>
      <c r="K124" s="133">
        <f t="shared" si="18"/>
        <v>615.53080973211115</v>
      </c>
      <c r="L124" s="133">
        <f t="shared" si="18"/>
        <v>607.45686161474498</v>
      </c>
      <c r="M124" s="133">
        <f t="shared" si="18"/>
        <v>674.22491613471891</v>
      </c>
      <c r="N124" s="133">
        <f t="shared" si="18"/>
        <v>708.39158180917093</v>
      </c>
      <c r="O124" s="31"/>
      <c r="P124" s="133">
        <f t="shared" ref="P124:Z124" si="19">IF(P114="-","-",SUM(P114:P123))</f>
        <v>708.39158180917093</v>
      </c>
      <c r="Q124" s="133">
        <f t="shared" si="19"/>
        <v>786.54816297620528</v>
      </c>
      <c r="R124" s="133">
        <f t="shared" si="19"/>
        <v>757.51290645350468</v>
      </c>
      <c r="S124" s="133">
        <f t="shared" si="19"/>
        <v>754.25140264648542</v>
      </c>
      <c r="T124" s="133" t="str">
        <f t="shared" si="19"/>
        <v>-</v>
      </c>
      <c r="U124" s="133" t="str">
        <f t="shared" si="19"/>
        <v>-</v>
      </c>
      <c r="V124" s="133" t="str">
        <f t="shared" si="19"/>
        <v>-</v>
      </c>
      <c r="W124" s="133" t="str">
        <f t="shared" si="19"/>
        <v>-</v>
      </c>
      <c r="X124" s="133" t="str">
        <f t="shared" si="19"/>
        <v>-</v>
      </c>
      <c r="Y124" s="133" t="str">
        <f t="shared" si="19"/>
        <v>-</v>
      </c>
      <c r="Z124" s="133" t="str">
        <f t="shared" si="19"/>
        <v>-</v>
      </c>
      <c r="AA124" s="29"/>
    </row>
    <row r="125" spans="1:27" s="30" customFormat="1" ht="11.25" x14ac:dyDescent="0.15">
      <c r="A125" s="267">
        <v>1</v>
      </c>
      <c r="B125" s="140" t="s">
        <v>350</v>
      </c>
      <c r="C125" s="140" t="s">
        <v>341</v>
      </c>
      <c r="D125" s="138" t="s">
        <v>326</v>
      </c>
      <c r="E125" s="132"/>
      <c r="F125" s="31"/>
      <c r="G125" s="41">
        <f>IF('3a DF'!H37="-","-",'3a DF'!H37)</f>
        <v>252.01715027075286</v>
      </c>
      <c r="H125" s="41">
        <f>IF('3a DF'!I37="-","-",'3a DF'!I37)</f>
        <v>225.60053105495649</v>
      </c>
      <c r="I125" s="41">
        <f>IF('3a DF'!J37="-","-",'3a DF'!J37)</f>
        <v>203.43493347128052</v>
      </c>
      <c r="J125" s="41">
        <f>IF('3a DF'!K37="-","-",'3a DF'!K37)</f>
        <v>193.77650056694696</v>
      </c>
      <c r="K125" s="41">
        <f>IF('3a DF'!L37="-","-",'3a DF'!L37)</f>
        <v>226.13694544713238</v>
      </c>
      <c r="L125" s="41">
        <f>IF('3a DF'!M37="-","-",'3a DF'!M37)</f>
        <v>217.771670632244</v>
      </c>
      <c r="M125" s="41">
        <f>IF('3a DF'!N37="-","-",'3a DF'!N37)</f>
        <v>231.62233492430181</v>
      </c>
      <c r="N125" s="41">
        <f>IF('3a DF'!O37="-","-",'3a DF'!O37)</f>
        <v>258.51111165472969</v>
      </c>
      <c r="O125" s="31"/>
      <c r="P125" s="41">
        <f>IF('3a DF'!Q37="-","-",'3a DF'!Q37)</f>
        <v>258.51111165472969</v>
      </c>
      <c r="Q125" s="41">
        <f>IF('3a DF'!R37="-","-",'3a DF'!R37)</f>
        <v>303.25680941196811</v>
      </c>
      <c r="R125" s="41">
        <f>IF('3a DF'!S37="-","-",'3a DF'!S37)</f>
        <v>271.56392028917651</v>
      </c>
      <c r="S125" s="41">
        <f>IF('3a DF'!T37="-","-",'3a DF'!T37)</f>
        <v>250.06233830464998</v>
      </c>
      <c r="T125" s="41" t="str">
        <f>IF('3a DF'!U37="-","-",'3a DF'!U37)</f>
        <v>-</v>
      </c>
      <c r="U125" s="41" t="str">
        <f>IF('3a DF'!V37="-","-",'3a DF'!V37)</f>
        <v>-</v>
      </c>
      <c r="V125" s="41" t="str">
        <f>IF('3a DF'!W37="-","-",'3a DF'!W37)</f>
        <v>-</v>
      </c>
      <c r="W125" s="41" t="str">
        <f>IF('3a DF'!X37="-","-",'3a DF'!X37)</f>
        <v>-</v>
      </c>
      <c r="X125" s="41" t="str">
        <f>IF('3a DF'!Y37="-","-",'3a DF'!Y37)</f>
        <v>-</v>
      </c>
      <c r="Y125" s="41" t="str">
        <f>IF('3a DF'!Z37="-","-",'3a DF'!Z37)</f>
        <v>-</v>
      </c>
      <c r="Z125" s="41" t="str">
        <f>IF('3a DF'!AA37="-","-",'3a DF'!AA37)</f>
        <v>-</v>
      </c>
      <c r="AA125" s="29"/>
    </row>
    <row r="126" spans="1:27" s="30" customFormat="1" ht="11.25" x14ac:dyDescent="0.15">
      <c r="A126" s="267">
        <v>2</v>
      </c>
      <c r="B126" s="140" t="s">
        <v>350</v>
      </c>
      <c r="C126" s="140" t="s">
        <v>300</v>
      </c>
      <c r="D126" s="138" t="s">
        <v>326</v>
      </c>
      <c r="E126" s="132"/>
      <c r="F126" s="31"/>
      <c r="G126" s="41">
        <f>IF('3b CM'!G37="-","-",'3b CM'!G37)</f>
        <v>5.8007614832265873E-2</v>
      </c>
      <c r="H126" s="41">
        <f>IF('3b CM'!H37="-","-",'3b CM'!H37)</f>
        <v>8.7011422248398793E-2</v>
      </c>
      <c r="I126" s="41">
        <f>IF('3b CM'!I37="-","-",'3b CM'!I37)</f>
        <v>0.27398950974285841</v>
      </c>
      <c r="J126" s="41">
        <f>IF('3b CM'!J37="-","-",'3b CM'!J37)</f>
        <v>0.27863368535988353</v>
      </c>
      <c r="K126" s="41">
        <f>IF('3b CM'!K37="-","-",'3b CM'!K37)</f>
        <v>3.5787135355601745</v>
      </c>
      <c r="L126" s="41">
        <f>IF('3b CM'!L37="-","-",'3b CM'!L37)</f>
        <v>3.4717137515392262</v>
      </c>
      <c r="M126" s="41">
        <f>IF('3b CM'!M37="-","-",'3b CM'!M37)</f>
        <v>12.132027166930358</v>
      </c>
      <c r="N126" s="41">
        <f>IF('3b CM'!N37="-","-",'3b CM'!N37)</f>
        <v>11.533050119071559</v>
      </c>
      <c r="O126" s="31"/>
      <c r="P126" s="41">
        <f>IF('3b CM'!P37="-","-",'3b CM'!P37)</f>
        <v>11.533050119071559</v>
      </c>
      <c r="Q126" s="41">
        <f>IF('3b CM'!Q37="-","-",'3b CM'!Q37)</f>
        <v>15.630237889277227</v>
      </c>
      <c r="R126" s="41">
        <f>IF('3b CM'!R37="-","-",'3b CM'!R37)</f>
        <v>15.012928961467846</v>
      </c>
      <c r="S126" s="41">
        <f>IF('3b CM'!S37="-","-",'3b CM'!S37)</f>
        <v>17.902135523089459</v>
      </c>
      <c r="T126" s="41" t="str">
        <f>IF('3b CM'!T37="-","-",'3b CM'!T37)</f>
        <v>-</v>
      </c>
      <c r="U126" s="41" t="str">
        <f>IF('3b CM'!U37="-","-",'3b CM'!U37)</f>
        <v>-</v>
      </c>
      <c r="V126" s="41" t="str">
        <f>IF('3b CM'!V37="-","-",'3b CM'!V37)</f>
        <v>-</v>
      </c>
      <c r="W126" s="41" t="str">
        <f>IF('3b CM'!W37="-","-",'3b CM'!W37)</f>
        <v>-</v>
      </c>
      <c r="X126" s="41" t="str">
        <f>IF('3b CM'!X37="-","-",'3b CM'!X37)</f>
        <v>-</v>
      </c>
      <c r="Y126" s="41" t="str">
        <f>IF('3b CM'!Y37="-","-",'3b CM'!Y37)</f>
        <v>-</v>
      </c>
      <c r="Z126" s="41" t="str">
        <f>IF('3b CM'!Z37="-","-",'3b CM'!Z37)</f>
        <v>-</v>
      </c>
      <c r="AA126" s="29"/>
    </row>
    <row r="127" spans="1:27" s="30" customFormat="1" ht="11.25" x14ac:dyDescent="0.15">
      <c r="A127" s="267">
        <v>3</v>
      </c>
      <c r="B127" s="140" t="s">
        <v>2</v>
      </c>
      <c r="C127" s="140" t="s">
        <v>342</v>
      </c>
      <c r="D127" s="138" t="s">
        <v>326</v>
      </c>
      <c r="E127" s="132"/>
      <c r="F127" s="31"/>
      <c r="G127" s="41">
        <f>IF('3c PC'!G38="-","-",'3c PC'!G38)</f>
        <v>90.711649080189062</v>
      </c>
      <c r="H127" s="41">
        <f>IF('3c PC'!H38="-","-",'3c PC'!H38)</f>
        <v>90.684788212576848</v>
      </c>
      <c r="I127" s="41">
        <f>IF('3c PC'!I38="-","-",'3c PC'!I38)</f>
        <v>114.93405294123107</v>
      </c>
      <c r="J127" s="41">
        <f>IF('3c PC'!J38="-","-",'3c PC'!J38)</f>
        <v>113.71688750244701</v>
      </c>
      <c r="K127" s="41">
        <f>IF('3c PC'!K38="-","-",'3c PC'!K38)</f>
        <v>130.26246927437478</v>
      </c>
      <c r="L127" s="41">
        <f>IF('3c PC'!L38="-","-",'3c PC'!L38)</f>
        <v>129.09753661147397</v>
      </c>
      <c r="M127" s="41">
        <f>IF('3c PC'!M38="-","-",'3c PC'!M38)</f>
        <v>157.47846044537968</v>
      </c>
      <c r="N127" s="41">
        <f>IF('3c PC'!N38="-","-",'3c PC'!N38)</f>
        <v>154.679047928388</v>
      </c>
      <c r="O127" s="31"/>
      <c r="P127" s="41">
        <f>IF('3c PC'!P38="-","-",'3c PC'!P38)</f>
        <v>154.679047928388</v>
      </c>
      <c r="Q127" s="41">
        <f>IF('3c PC'!Q38="-","-",'3c PC'!Q38)</f>
        <v>173.36775405516806</v>
      </c>
      <c r="R127" s="41">
        <f>IF('3c PC'!R38="-","-",'3c PC'!R38)</f>
        <v>176.07213724417778</v>
      </c>
      <c r="S127" s="41">
        <f>IF('3c PC'!S38="-","-",'3c PC'!S38)</f>
        <v>192.20968773939543</v>
      </c>
      <c r="T127" s="41" t="str">
        <f>IF('3c PC'!T38="-","-",'3c PC'!T38)</f>
        <v>-</v>
      </c>
      <c r="U127" s="41" t="str">
        <f>IF('3c PC'!U38="-","-",'3c PC'!U38)</f>
        <v>-</v>
      </c>
      <c r="V127" s="41" t="str">
        <f>IF('3c PC'!V38="-","-",'3c PC'!V38)</f>
        <v>-</v>
      </c>
      <c r="W127" s="41" t="str">
        <f>IF('3c PC'!W38="-","-",'3c PC'!W38)</f>
        <v>-</v>
      </c>
      <c r="X127" s="41" t="str">
        <f>IF('3c PC'!X38="-","-",'3c PC'!X38)</f>
        <v>-</v>
      </c>
      <c r="Y127" s="41" t="str">
        <f>IF('3c PC'!Y38="-","-",'3c PC'!Y38)</f>
        <v>-</v>
      </c>
      <c r="Z127" s="41" t="str">
        <f>IF('3c PC'!Z38="-","-",'3c PC'!Z38)</f>
        <v>-</v>
      </c>
      <c r="AA127" s="29"/>
    </row>
    <row r="128" spans="1:27" s="30" customFormat="1" ht="11.25" x14ac:dyDescent="0.15">
      <c r="A128" s="267">
        <v>4</v>
      </c>
      <c r="B128" s="140" t="s">
        <v>352</v>
      </c>
      <c r="C128" s="140" t="s">
        <v>343</v>
      </c>
      <c r="D128" s="138" t="s">
        <v>326</v>
      </c>
      <c r="E128" s="132"/>
      <c r="F128" s="31"/>
      <c r="G128" s="41">
        <f>IF('3d NC-Elec'!H66="-","-",'3d NC-Elec'!H66)</f>
        <v>146.49643023505655</v>
      </c>
      <c r="H128" s="41">
        <f>IF('3d NC-Elec'!I66="-","-",'3d NC-Elec'!I66)</f>
        <v>147.48034357069696</v>
      </c>
      <c r="I128" s="41">
        <f>IF('3d NC-Elec'!J66="-","-",'3d NC-Elec'!J66)</f>
        <v>167.73151071016801</v>
      </c>
      <c r="J128" s="41">
        <f>IF('3d NC-Elec'!K66="-","-",'3d NC-Elec'!K66)</f>
        <v>166.99147521635606</v>
      </c>
      <c r="K128" s="41">
        <f>IF('3d NC-Elec'!L66="-","-",'3d NC-Elec'!L66)</f>
        <v>167.20221095439283</v>
      </c>
      <c r="L128" s="41">
        <f>IF('3d NC-Elec'!M66="-","-",'3d NC-Elec'!M66)</f>
        <v>168.38174012774107</v>
      </c>
      <c r="M128" s="41">
        <f>IF('3d NC-Elec'!N66="-","-",'3d NC-Elec'!N66)</f>
        <v>176.32088226936952</v>
      </c>
      <c r="N128" s="41">
        <f>IF('3d NC-Elec'!O66="-","-",'3d NC-Elec'!O66)</f>
        <v>175.7962486652761</v>
      </c>
      <c r="O128" s="31"/>
      <c r="P128" s="41">
        <f>IF('3d NC-Elec'!Q66="-","-",'3d NC-Elec'!Q66)</f>
        <v>175.7962486652761</v>
      </c>
      <c r="Q128" s="41">
        <f>IF('3d NC-Elec'!R66="-","-",'3d NC-Elec'!R66)</f>
        <v>177.60924256909038</v>
      </c>
      <c r="R128" s="41">
        <f>IF('3d NC-Elec'!S66="-","-",'3d NC-Elec'!S66)</f>
        <v>178.32111671522819</v>
      </c>
      <c r="S128" s="41">
        <f>IF('3d NC-Elec'!T66="-","-",'3d NC-Elec'!T66)</f>
        <v>178.02767819442772</v>
      </c>
      <c r="T128" s="41" t="str">
        <f>IF('3d NC-Elec'!U66="-","-",'3d NC-Elec'!U66)</f>
        <v>-</v>
      </c>
      <c r="U128" s="41" t="str">
        <f>IF('3d NC-Elec'!V66="-","-",'3d NC-Elec'!V66)</f>
        <v>-</v>
      </c>
      <c r="V128" s="41" t="str">
        <f>IF('3d NC-Elec'!W66="-","-",'3d NC-Elec'!W66)</f>
        <v>-</v>
      </c>
      <c r="W128" s="41" t="str">
        <f>IF('3d NC-Elec'!X66="-","-",'3d NC-Elec'!X66)</f>
        <v>-</v>
      </c>
      <c r="X128" s="41" t="str">
        <f>IF('3d NC-Elec'!Y66="-","-",'3d NC-Elec'!Y66)</f>
        <v>-</v>
      </c>
      <c r="Y128" s="41" t="str">
        <f>IF('3d NC-Elec'!Z66="-","-",'3d NC-Elec'!Z66)</f>
        <v>-</v>
      </c>
      <c r="Z128" s="41" t="str">
        <f>IF('3d NC-Elec'!AA66="-","-",'3d NC-Elec'!AA66)</f>
        <v>-</v>
      </c>
      <c r="AA128" s="29"/>
    </row>
    <row r="129" spans="1:27" s="30" customFormat="1" ht="11.25" x14ac:dyDescent="0.15">
      <c r="A129" s="267">
        <v>5</v>
      </c>
      <c r="B129" s="140" t="s">
        <v>349</v>
      </c>
      <c r="C129" s="140" t="s">
        <v>344</v>
      </c>
      <c r="D129" s="138" t="s">
        <v>326</v>
      </c>
      <c r="E129" s="132"/>
      <c r="F129" s="31"/>
      <c r="G129" s="41">
        <f>IF('3f CPIH'!C$16="-","-",'3g OC '!$E$10*('3f CPIH'!C$16/'3f CPIH'!$G$16))</f>
        <v>76.502677103718199</v>
      </c>
      <c r="H129" s="41">
        <f>IF('3f CPIH'!D$16="-","-",'3g OC '!$E$10*('3f CPIH'!D$16/'3f CPIH'!$G$16))</f>
        <v>76.655835616438353</v>
      </c>
      <c r="I129" s="41">
        <f>IF('3f CPIH'!E$16="-","-",'3g OC '!$E$10*('3f CPIH'!E$16/'3f CPIH'!$G$16))</f>
        <v>76.885573385518597</v>
      </c>
      <c r="J129" s="41">
        <f>IF('3f CPIH'!F$16="-","-",'3g OC '!$E$10*('3f CPIH'!F$16/'3f CPIH'!$G$16))</f>
        <v>77.345048923679059</v>
      </c>
      <c r="K129" s="41">
        <f>IF('3f CPIH'!G$16="-","-",'3g OC '!$E$10*('3f CPIH'!G$16/'3f CPIH'!$G$16))</f>
        <v>78.263999999999996</v>
      </c>
      <c r="L129" s="41">
        <f>IF('3f CPIH'!H$16="-","-",'3g OC '!$E$10*('3f CPIH'!H$16/'3f CPIH'!$G$16))</f>
        <v>79.259530332681024</v>
      </c>
      <c r="M129" s="41">
        <f>IF('3f CPIH'!I$16="-","-",'3g OC '!$E$10*('3f CPIH'!I$16/'3f CPIH'!$G$16))</f>
        <v>80.408219178082177</v>
      </c>
      <c r="N129" s="41">
        <f>IF('3f CPIH'!J$16="-","-",'3g OC '!$E$10*('3f CPIH'!J$16/'3f CPIH'!$G$16))</f>
        <v>81.097432485322898</v>
      </c>
      <c r="O129" s="31"/>
      <c r="P129" s="41">
        <f>IF('3f CPIH'!L$16="-","-",'3g OC '!$E$10*('3f CPIH'!L$16/'3f CPIH'!$G$16))</f>
        <v>81.097432485322898</v>
      </c>
      <c r="Q129" s="41">
        <f>IF('3f CPIH'!M$16="-","-",'3g OC '!$E$10*('3f CPIH'!M$16/'3f CPIH'!$G$16))</f>
        <v>82.016383561643835</v>
      </c>
      <c r="R129" s="41">
        <f>IF('3f CPIH'!N$16="-","-",'3g OC '!$E$10*('3f CPIH'!N$16/'3f CPIH'!$G$16))</f>
        <v>82.62901761252445</v>
      </c>
      <c r="S129" s="41">
        <f>IF('3f CPIH'!O$16="-","-",'3g OC '!$E$10*('3f CPIH'!O$16/'3f CPIH'!$G$16))</f>
        <v>83.088493150684926</v>
      </c>
      <c r="T129" s="41" t="str">
        <f>IF('3f CPIH'!P$16="-","-",'3g OC '!$E$10*('3f CPIH'!P$16/'3f CPIH'!$G$16))</f>
        <v>-</v>
      </c>
      <c r="U129" s="41" t="str">
        <f>IF('3f CPIH'!Q$16="-","-",'3g OC '!$E$10*('3f CPIH'!Q$16/'3f CPIH'!$G$16))</f>
        <v>-</v>
      </c>
      <c r="V129" s="41" t="str">
        <f>IF('3f CPIH'!R$16="-","-",'3g OC '!$E$10*('3f CPIH'!R$16/'3f CPIH'!$G$16))</f>
        <v>-</v>
      </c>
      <c r="W129" s="41" t="str">
        <f>IF('3f CPIH'!S$16="-","-",'3g OC '!$E$10*('3f CPIH'!S$16/'3f CPIH'!$G$16))</f>
        <v>-</v>
      </c>
      <c r="X129" s="41" t="str">
        <f>IF('3f CPIH'!T$16="-","-",'3g OC '!$E$10*('3f CPIH'!T$16/'3f CPIH'!$G$16))</f>
        <v>-</v>
      </c>
      <c r="Y129" s="41" t="str">
        <f>IF('3f CPIH'!U$16="-","-",'3g OC '!$E$10*('3f CPIH'!U$16/'3f CPIH'!$G$16))</f>
        <v>-</v>
      </c>
      <c r="Z129" s="41" t="str">
        <f>IF('3f CPIH'!V$16="-","-",'3g OC '!$E$10*('3f CPIH'!V$16/'3f CPIH'!$G$16))</f>
        <v>-</v>
      </c>
      <c r="AA129" s="29"/>
    </row>
    <row r="130" spans="1:27" s="30" customFormat="1" ht="11.25" x14ac:dyDescent="0.15">
      <c r="A130" s="267">
        <v>6</v>
      </c>
      <c r="B130" s="140" t="s">
        <v>349</v>
      </c>
      <c r="C130" s="140" t="s">
        <v>43</v>
      </c>
      <c r="D130" s="138" t="s">
        <v>326</v>
      </c>
      <c r="E130" s="132"/>
      <c r="F130" s="31"/>
      <c r="G130" s="41" t="s">
        <v>333</v>
      </c>
      <c r="H130" s="41" t="s">
        <v>333</v>
      </c>
      <c r="I130" s="41" t="s">
        <v>333</v>
      </c>
      <c r="J130" s="41" t="s">
        <v>333</v>
      </c>
      <c r="K130" s="41">
        <f>IF('3h SMNCC'!F$36="-","-",'3h SMNCC'!F$36)</f>
        <v>0</v>
      </c>
      <c r="L130" s="41">
        <f>IF('3h SMNCC'!G$36="-","-",'3h SMNCC'!G$36)</f>
        <v>-0.18995176814939541</v>
      </c>
      <c r="M130" s="41">
        <f>IF('3h SMNCC'!H$36="-","-",'3h SMNCC'!H$36)</f>
        <v>2.3898674656215144</v>
      </c>
      <c r="N130" s="41">
        <f>IF('3h SMNCC'!I$36="-","-",'3h SMNCC'!I$36)</f>
        <v>11.485463558514653</v>
      </c>
      <c r="O130" s="31"/>
      <c r="P130" s="41">
        <f>IF('3h SMNCC'!K$36="-","-",'3h SMNCC'!K$36)</f>
        <v>11.485463558514653</v>
      </c>
      <c r="Q130" s="41">
        <f>IF('3h SMNCC'!L$36="-","-",'3h SMNCC'!L$36)</f>
        <v>13.905095596481768</v>
      </c>
      <c r="R130" s="41">
        <f>IF('3h SMNCC'!M$36="-","-",'3h SMNCC'!M$36)</f>
        <v>14.008016342776511</v>
      </c>
      <c r="S130" s="41">
        <f>IF('3h SMNCC'!N$36="-","-",'3h SMNCC'!N$36)</f>
        <v>16.592254432324484</v>
      </c>
      <c r="T130" s="41" t="str">
        <f>IF('3h SMNCC'!O$36="-","-",'3h SMNCC'!O$36)</f>
        <v>-</v>
      </c>
      <c r="U130" s="41" t="str">
        <f>IF('3h SMNCC'!P$36="-","-",'3h SMNCC'!P$36)</f>
        <v>-</v>
      </c>
      <c r="V130" s="41" t="str">
        <f>IF('3h SMNCC'!Q$36="-","-",'3h SMNCC'!Q$36)</f>
        <v>-</v>
      </c>
      <c r="W130" s="41" t="str">
        <f>IF('3h SMNCC'!R$36="-","-",'3h SMNCC'!R$36)</f>
        <v>-</v>
      </c>
      <c r="X130" s="41" t="str">
        <f>IF('3h SMNCC'!S$36="-","-",'3h SMNCC'!S$36)</f>
        <v>-</v>
      </c>
      <c r="Y130" s="41" t="str">
        <f>IF('3h SMNCC'!T$36="-","-",'3h SMNCC'!T$36)</f>
        <v>-</v>
      </c>
      <c r="Z130" s="41" t="str">
        <f>IF('3h SMNCC'!U$36="-","-",'3h SMNCC'!U$36)</f>
        <v>-</v>
      </c>
      <c r="AA130" s="29"/>
    </row>
    <row r="131" spans="1:27" s="30" customFormat="1" ht="12.4" customHeight="1" x14ac:dyDescent="0.15">
      <c r="A131" s="267">
        <v>7</v>
      </c>
      <c r="B131" s="140" t="s">
        <v>349</v>
      </c>
      <c r="C131" s="140" t="s">
        <v>394</v>
      </c>
      <c r="D131" s="138" t="s">
        <v>326</v>
      </c>
      <c r="E131" s="132"/>
      <c r="F131" s="31"/>
      <c r="G131" s="41">
        <f>IF('3f CPIH'!C$16="-","-",'3i PAAC PAP'!$G$14*('3f CPIH'!C$16/'3f CPIH'!$G$16))</f>
        <v>3.3460635029354204</v>
      </c>
      <c r="H131" s="41">
        <f>IF('3f CPIH'!D$16="-","-",'3i PAAC PAP'!$G$14*('3f CPIH'!D$16/'3f CPIH'!$G$16))</f>
        <v>3.3527623287671227</v>
      </c>
      <c r="I131" s="41">
        <f>IF('3f CPIH'!E$16="-","-",'3i PAAC PAP'!$G$14*('3f CPIH'!E$16/'3f CPIH'!$G$16))</f>
        <v>3.3628105675146771</v>
      </c>
      <c r="J131" s="41">
        <f>IF('3f CPIH'!F$16="-","-",'3i PAAC PAP'!$G$14*('3f CPIH'!F$16/'3f CPIH'!$G$16))</f>
        <v>3.3829070450097847</v>
      </c>
      <c r="K131" s="41">
        <f>IF('3f CPIH'!G$16="-","-",'3i PAAC PAP'!$G$14*('3f CPIH'!G$16/'3f CPIH'!$G$16))</f>
        <v>3.4230999999999998</v>
      </c>
      <c r="L131" s="41">
        <f>IF('3f CPIH'!H$16="-","-",'3i PAAC PAP'!$G$14*('3f CPIH'!H$16/'3f CPIH'!$G$16))</f>
        <v>3.4666423679060667</v>
      </c>
      <c r="M131" s="41">
        <f>IF('3f CPIH'!I$16="-","-",'3i PAAC PAP'!$G$14*('3f CPIH'!I$16/'3f CPIH'!$G$16))</f>
        <v>3.516883561643835</v>
      </c>
      <c r="N131" s="41">
        <f>IF('3f CPIH'!J$16="-","-",'3i PAAC PAP'!$G$14*('3f CPIH'!J$16/'3f CPIH'!$G$16))</f>
        <v>3.547028277886497</v>
      </c>
      <c r="O131" s="31"/>
      <c r="P131" s="41">
        <f>IF('3f CPIH'!L$16="-","-",'3i PAAC PAP'!$G$14*('3f CPIH'!L$16/'3f CPIH'!$G$16))</f>
        <v>3.547028277886497</v>
      </c>
      <c r="Q131" s="41">
        <f>IF('3f CPIH'!M$16="-","-",'3i PAAC PAP'!$G$14*('3f CPIH'!M$16/'3f CPIH'!$G$16))</f>
        <v>3.5872212328767121</v>
      </c>
      <c r="R131" s="41">
        <f>IF('3f CPIH'!N$16="-","-",'3i PAAC PAP'!$G$14*('3f CPIH'!N$16/'3f CPIH'!$G$16))</f>
        <v>3.6140165362035224</v>
      </c>
      <c r="S131" s="41">
        <f>IF('3f CPIH'!O$16="-","-",'3i PAAC PAP'!$G$14*('3f CPIH'!O$16/'3f CPIH'!$G$16))</f>
        <v>3.6341130136986299</v>
      </c>
      <c r="T131" s="41" t="str">
        <f>IF('3f CPIH'!P$16="-","-",'3i PAAC PAP'!$G$14*('3f CPIH'!P$16/'3f CPIH'!$G$16))</f>
        <v>-</v>
      </c>
      <c r="U131" s="41" t="str">
        <f>IF('3f CPIH'!Q$16="-","-",'3i PAAC PAP'!$G$14*('3f CPIH'!Q$16/'3f CPIH'!$G$16))</f>
        <v>-</v>
      </c>
      <c r="V131" s="41" t="str">
        <f>IF('3f CPIH'!R$16="-","-",'3i PAAC PAP'!$G$14*('3f CPIH'!R$16/'3f CPIH'!$G$16))</f>
        <v>-</v>
      </c>
      <c r="W131" s="41" t="str">
        <f>IF('3f CPIH'!S$16="-","-",'3i PAAC PAP'!$G$14*('3f CPIH'!S$16/'3f CPIH'!$G$16))</f>
        <v>-</v>
      </c>
      <c r="X131" s="41" t="str">
        <f>IF('3f CPIH'!T$16="-","-",'3i PAAC PAP'!$G$14*('3f CPIH'!T$16/'3f CPIH'!$G$16))</f>
        <v>-</v>
      </c>
      <c r="Y131" s="41" t="str">
        <f>IF('3f CPIH'!U$16="-","-",'3i PAAC PAP'!$G$14*('3f CPIH'!U$16/'3f CPIH'!$G$16))</f>
        <v>-</v>
      </c>
      <c r="Z131" s="41" t="str">
        <f>IF('3f CPIH'!V$16="-","-",'3i PAAC PAP'!$G$14*('3f CPIH'!V$16/'3f CPIH'!$G$16))</f>
        <v>-</v>
      </c>
      <c r="AA131" s="29"/>
    </row>
    <row r="132" spans="1:27" s="30" customFormat="1" ht="11.25" x14ac:dyDescent="0.15">
      <c r="A132" s="267">
        <v>8</v>
      </c>
      <c r="B132" s="140" t="s">
        <v>349</v>
      </c>
      <c r="C132" s="140" t="s">
        <v>412</v>
      </c>
      <c r="D132" s="138" t="s">
        <v>326</v>
      </c>
      <c r="E132" s="132"/>
      <c r="F132" s="31"/>
      <c r="G132" s="41">
        <f>IF(G125="-","-",SUM(G125:G130)*'3i PAAC PAP'!$G$26)</f>
        <v>2.7078513858615714</v>
      </c>
      <c r="H132" s="41">
        <f>IF(H125="-","-",SUM(H125:H130)*'3i PAAC PAP'!$G$26)</f>
        <v>2.5868737282709251</v>
      </c>
      <c r="I132" s="41">
        <f>IF(I125="-","-",SUM(I125:I130)*'3i PAAC PAP'!$G$26)</f>
        <v>2.6957626472458656</v>
      </c>
      <c r="J132" s="41">
        <f>IF(J125="-","-",SUM(J125:J130)*'3i PAAC PAP'!$G$26)</f>
        <v>2.6423915006524603</v>
      </c>
      <c r="K132" s="41">
        <f>IF(K125="-","-",SUM(K125:K130)*'3i PAAC PAP'!$G$26)</f>
        <v>2.8976566074660486</v>
      </c>
      <c r="L132" s="41">
        <f>IF(L125="-","-",SUM(L125:L130)*'3i PAAC PAP'!$G$26)</f>
        <v>2.8610336591445185</v>
      </c>
      <c r="M132" s="41">
        <f>IF(M125="-","-",SUM(M125:M130)*'3i PAAC PAP'!$G$26)</f>
        <v>3.1604436738781927</v>
      </c>
      <c r="N132" s="41">
        <f>IF(N125="-","-",SUM(N125:N130)*'3i PAAC PAP'!$G$26)</f>
        <v>3.3171878682124962</v>
      </c>
      <c r="O132" s="31"/>
      <c r="P132" s="41">
        <f>IF(P125="-","-",SUM(P125:P130)*'3i PAAC PAP'!$G$26)</f>
        <v>3.3171878682124962</v>
      </c>
      <c r="Q132" s="41">
        <f>IF(Q125="-","-",SUM(Q125:Q130)*'3i PAAC PAP'!$G$26)</f>
        <v>3.6650495134782499</v>
      </c>
      <c r="R132" s="41">
        <f>IF(R125="-","-",SUM(R125:R130)*'3i PAAC PAP'!$G$26)</f>
        <v>3.530187758473371</v>
      </c>
      <c r="S132" s="41">
        <f>IF(S125="-","-",SUM(S125:S130)*'3i PAAC PAP'!$G$26)</f>
        <v>3.5315060630311219</v>
      </c>
      <c r="T132" s="41" t="str">
        <f>IF(T125="-","-",SUM(T125:T130)*'3i PAAC PAP'!$G$26)</f>
        <v>-</v>
      </c>
      <c r="U132" s="41" t="str">
        <f>IF(U125="-","-",SUM(U125:U130)*'3i PAAC PAP'!$G$26)</f>
        <v>-</v>
      </c>
      <c r="V132" s="41" t="str">
        <f>IF(V125="-","-",SUM(V125:V130)*'3i PAAC PAP'!$G$26)</f>
        <v>-</v>
      </c>
      <c r="W132" s="41" t="str">
        <f>IF(W125="-","-",SUM(W125:W130)*'3i PAAC PAP'!$G$26)</f>
        <v>-</v>
      </c>
      <c r="X132" s="41" t="str">
        <f>IF(X125="-","-",SUM(X125:X130)*'3i PAAC PAP'!$G$26)</f>
        <v>-</v>
      </c>
      <c r="Y132" s="41" t="str">
        <f>IF(Y125="-","-",SUM(Y125:Y130)*'3i PAAC PAP'!$G$26)</f>
        <v>-</v>
      </c>
      <c r="Z132" s="41" t="str">
        <f>IF(Z125="-","-",SUM(Z125:Z130)*'3i PAAC PAP'!$G$26)</f>
        <v>-</v>
      </c>
      <c r="AA132" s="29"/>
    </row>
    <row r="133" spans="1:27" s="30" customFormat="1" ht="11.25" x14ac:dyDescent="0.15">
      <c r="A133" s="267">
        <v>9</v>
      </c>
      <c r="B133" s="140" t="s">
        <v>393</v>
      </c>
      <c r="C133" s="140" t="s">
        <v>536</v>
      </c>
      <c r="D133" s="138" t="s">
        <v>326</v>
      </c>
      <c r="E133" s="132"/>
      <c r="F133" s="31"/>
      <c r="G133" s="41">
        <f>IF(G125="-","-",SUM(G125:G132)*'3j EBIT'!$E$10)</f>
        <v>11.075393811816722</v>
      </c>
      <c r="H133" s="41">
        <f>IF(H125="-","-",SUM(H125:H132)*'3j EBIT'!$E$10)</f>
        <v>10.583607690448842</v>
      </c>
      <c r="I133" s="41">
        <f>IF(I125="-","-",SUM(I125:I132)*'3j EBIT'!$E$10)</f>
        <v>11.026563288450962</v>
      </c>
      <c r="J133" s="41">
        <f>IF(J125="-","-",SUM(J125:J132)*'3j EBIT'!$E$10)</f>
        <v>10.809936299122661</v>
      </c>
      <c r="K133" s="41">
        <f>IF(K125="-","-",SUM(K125:K132)*'3j EBIT'!$E$10)</f>
        <v>11.848666375820962</v>
      </c>
      <c r="L133" s="41">
        <f>IF(L125="-","-",SUM(L125:L132)*'3j EBIT'!$E$10)</f>
        <v>11.700594527559995</v>
      </c>
      <c r="M133" s="41">
        <f>IF(M125="-","-",SUM(M125:M132)*'3j EBIT'!$E$10)</f>
        <v>12.919019970695089</v>
      </c>
      <c r="N133" s="41">
        <f>IF(N125="-","-",SUM(N125:N132)*'3j EBIT'!$E$10)</f>
        <v>13.556952538555761</v>
      </c>
      <c r="O133" s="31"/>
      <c r="P133" s="41">
        <f>IF(P125="-","-",SUM(P125:P132)*'3j EBIT'!$E$10)</f>
        <v>13.556952538555761</v>
      </c>
      <c r="Q133" s="41">
        <f>IF(Q125="-","-",SUM(Q125:Q132)*'3j EBIT'!$E$10)</f>
        <v>14.972195990899134</v>
      </c>
      <c r="R133" s="41">
        <f>IF(R125="-","-",SUM(R125:R132)*'3j EBIT'!$E$10)</f>
        <v>14.424343981397824</v>
      </c>
      <c r="S133" s="41">
        <f>IF(S125="-","-",SUM(S125:S132)*'3j EBIT'!$E$10)</f>
        <v>14.430093661967772</v>
      </c>
      <c r="T133" s="41" t="str">
        <f>IF(T125="-","-",SUM(T125:T132)*'3j EBIT'!$E$10)</f>
        <v>-</v>
      </c>
      <c r="U133" s="41" t="str">
        <f>IF(U125="-","-",SUM(U125:U132)*'3j EBIT'!$E$10)</f>
        <v>-</v>
      </c>
      <c r="V133" s="41" t="str">
        <f>IF(V125="-","-",SUM(V125:V132)*'3j EBIT'!$E$10)</f>
        <v>-</v>
      </c>
      <c r="W133" s="41" t="str">
        <f>IF(W125="-","-",SUM(W125:W132)*'3j EBIT'!$E$10)</f>
        <v>-</v>
      </c>
      <c r="X133" s="41" t="str">
        <f>IF(X125="-","-",SUM(X125:X132)*'3j EBIT'!$E$10)</f>
        <v>-</v>
      </c>
      <c r="Y133" s="41" t="str">
        <f>IF(Y125="-","-",SUM(Y125:Y132)*'3j EBIT'!$E$10)</f>
        <v>-</v>
      </c>
      <c r="Z133" s="41" t="str">
        <f>IF(Z125="-","-",SUM(Z125:Z132)*'3j EBIT'!$E$10)</f>
        <v>-</v>
      </c>
      <c r="AA133" s="29"/>
    </row>
    <row r="134" spans="1:27" s="30" customFormat="1" ht="11.25" x14ac:dyDescent="0.15">
      <c r="A134" s="267">
        <v>10</v>
      </c>
      <c r="B134" s="140" t="s">
        <v>292</v>
      </c>
      <c r="C134" s="188" t="s">
        <v>537</v>
      </c>
      <c r="D134" s="138" t="s">
        <v>326</v>
      </c>
      <c r="E134" s="131"/>
      <c r="F134" s="31"/>
      <c r="G134" s="41">
        <f>IF(G125="-","-",SUM(G125:G127,G129:G133)*'3k HAP'!$E$11)</f>
        <v>6.3896075449471228</v>
      </c>
      <c r="H134" s="41">
        <f>IF(H125="-","-",SUM(H125:H127,H129:H133)*'3k HAP'!$E$11)</f>
        <v>5.9962421945963236</v>
      </c>
      <c r="I134" s="41">
        <f>IF(I125="-","-",SUM(I125:I127,I129:I133)*'3k HAP'!$E$11)</f>
        <v>6.0410769739586243</v>
      </c>
      <c r="J134" s="41">
        <f>IF(J125="-","-",SUM(J125:J127,J129:J133)*'3k HAP'!$E$11)</f>
        <v>5.8849837051654328</v>
      </c>
      <c r="K134" s="41">
        <f>IF(K125="-","-",SUM(K125:K127,K129:K133)*'3k HAP'!$E$11)</f>
        <v>6.682321521710028</v>
      </c>
      <c r="L134" s="41">
        <f>IF(L125="-","-",SUM(L125:L127,L129:L133)*'3k HAP'!$E$11)</f>
        <v>6.550951033244921</v>
      </c>
      <c r="M134" s="41">
        <f>IF(M125="-","-",SUM(M125:M127,M129:M133)*'3k HAP'!$E$11)</f>
        <v>7.3736066607552244</v>
      </c>
      <c r="N134" s="41">
        <f>IF(N125="-","-",SUM(N125:N127,N129:N133)*'3k HAP'!$E$11)</f>
        <v>7.8728650249396077</v>
      </c>
      <c r="O134" s="31"/>
      <c r="P134" s="41">
        <f>IF(P125="-","-",SUM(P125:P127,P129:P133)*'3k HAP'!$E$11)</f>
        <v>7.8728650249396077</v>
      </c>
      <c r="Q134" s="41">
        <f>IF(Q125="-","-",SUM(Q125:Q127,Q129:Q133)*'3k HAP'!$E$11)</f>
        <v>8.9368773405135009</v>
      </c>
      <c r="R134" s="41">
        <f>IF(R125="-","-",SUM(R125:R127,R129:R133)*'3k HAP'!$E$11)</f>
        <v>8.5042917407202605</v>
      </c>
      <c r="S134" s="41">
        <f>IF(S125="-","-",SUM(S125:S127,S129:S133)*'3k HAP'!$E$11)</f>
        <v>8.5130185550745328</v>
      </c>
      <c r="T134" s="41" t="str">
        <f>IF(T125="-","-",SUM(T125:T127,T129:T133)*'3k HAP'!$E$11)</f>
        <v>-</v>
      </c>
      <c r="U134" s="41" t="str">
        <f>IF(U125="-","-",SUM(U125:U127,U129:U133)*'3k HAP'!$E$11)</f>
        <v>-</v>
      </c>
      <c r="V134" s="41" t="str">
        <f>IF(V125="-","-",SUM(V125:V127,V129:V133)*'3k HAP'!$E$11)</f>
        <v>-</v>
      </c>
      <c r="W134" s="41" t="str">
        <f>IF(W125="-","-",SUM(W125:W127,W129:W133)*'3k HAP'!$E$11)</f>
        <v>-</v>
      </c>
      <c r="X134" s="41" t="str">
        <f>IF(X125="-","-",SUM(X125:X127,X129:X133)*'3k HAP'!$E$11)</f>
        <v>-</v>
      </c>
      <c r="Y134" s="41" t="str">
        <f>IF(Y125="-","-",SUM(Y125:Y127,Y129:Y133)*'3k HAP'!$E$11)</f>
        <v>-</v>
      </c>
      <c r="Z134" s="41" t="str">
        <f>IF(Z125="-","-",SUM(Z125:Z127,Z129:Z133)*'3k HAP'!$E$11)</f>
        <v>-</v>
      </c>
      <c r="AA134" s="29"/>
    </row>
    <row r="135" spans="1:27" s="30" customFormat="1" ht="11.25" x14ac:dyDescent="0.15">
      <c r="A135" s="267">
        <v>11</v>
      </c>
      <c r="B135" s="140" t="s">
        <v>44</v>
      </c>
      <c r="C135" s="140" t="str">
        <f>B135&amp;"_"&amp;D135</f>
        <v>Total_Southern Western</v>
      </c>
      <c r="D135" s="138" t="s">
        <v>326</v>
      </c>
      <c r="E135" s="132"/>
      <c r="F135" s="31"/>
      <c r="G135" s="41">
        <f t="shared" ref="G135:N135" si="20">IF(G125="-","-",SUM(G125:G134))</f>
        <v>589.30483055010973</v>
      </c>
      <c r="H135" s="41">
        <f t="shared" si="20"/>
        <v>563.02799581900024</v>
      </c>
      <c r="I135" s="41">
        <f t="shared" si="20"/>
        <v>586.38627349511103</v>
      </c>
      <c r="J135" s="41">
        <f t="shared" si="20"/>
        <v>574.82876444473936</v>
      </c>
      <c r="K135" s="41">
        <f t="shared" si="20"/>
        <v>630.29608371645713</v>
      </c>
      <c r="L135" s="41">
        <f t="shared" si="20"/>
        <v>622.3714612753854</v>
      </c>
      <c r="M135" s="41">
        <f t="shared" si="20"/>
        <v>687.32174531665726</v>
      </c>
      <c r="N135" s="41">
        <f t="shared" si="20"/>
        <v>721.39638812089731</v>
      </c>
      <c r="O135" s="31"/>
      <c r="P135" s="41">
        <f t="shared" ref="P135:Z135" si="21">IF(P125="-","-",SUM(P125:P134))</f>
        <v>721.39638812089731</v>
      </c>
      <c r="Q135" s="41">
        <f t="shared" si="21"/>
        <v>796.94686716139688</v>
      </c>
      <c r="R135" s="41">
        <f t="shared" si="21"/>
        <v>767.67997718214622</v>
      </c>
      <c r="S135" s="41">
        <f t="shared" si="21"/>
        <v>767.99131863834407</v>
      </c>
      <c r="T135" s="41" t="str">
        <f t="shared" si="21"/>
        <v>-</v>
      </c>
      <c r="U135" s="41" t="str">
        <f t="shared" si="21"/>
        <v>-</v>
      </c>
      <c r="V135" s="41" t="str">
        <f t="shared" si="21"/>
        <v>-</v>
      </c>
      <c r="W135" s="41" t="str">
        <f t="shared" si="21"/>
        <v>-</v>
      </c>
      <c r="X135" s="41" t="str">
        <f t="shared" si="21"/>
        <v>-</v>
      </c>
      <c r="Y135" s="41" t="str">
        <f t="shared" si="21"/>
        <v>-</v>
      </c>
      <c r="Z135" s="41" t="str">
        <f t="shared" si="21"/>
        <v>-</v>
      </c>
      <c r="AA135" s="29"/>
    </row>
    <row r="136" spans="1:27" s="30" customFormat="1" ht="11.25" x14ac:dyDescent="0.15">
      <c r="A136" s="267">
        <v>1</v>
      </c>
      <c r="B136" s="136" t="s">
        <v>350</v>
      </c>
      <c r="C136" s="136" t="s">
        <v>341</v>
      </c>
      <c r="D136" s="139" t="s">
        <v>327</v>
      </c>
      <c r="E136" s="135"/>
      <c r="F136" s="31"/>
      <c r="G136" s="133">
        <f>IF('3a DF'!H38="-","-",'3a DF'!H38)</f>
        <v>260.74949667938301</v>
      </c>
      <c r="H136" s="133">
        <f>IF('3a DF'!I38="-","-",'3a DF'!I38)</f>
        <v>233.41754662324746</v>
      </c>
      <c r="I136" s="133">
        <f>IF('3a DF'!J38="-","-",'3a DF'!J38)</f>
        <v>210.48391529168168</v>
      </c>
      <c r="J136" s="133">
        <f>IF('3a DF'!K38="-","-",'3a DF'!K38)</f>
        <v>200.49081952097359</v>
      </c>
      <c r="K136" s="133">
        <f>IF('3a DF'!L38="-","-",'3a DF'!L38)</f>
        <v>233.97254767226804</v>
      </c>
      <c r="L136" s="133">
        <f>IF('3a DF'!M38="-","-",'3a DF'!M38)</f>
        <v>225.31741767328398</v>
      </c>
      <c r="M136" s="133">
        <f>IF('3a DF'!N38="-","-",'3a DF'!N38)</f>
        <v>235.71967851327506</v>
      </c>
      <c r="N136" s="133">
        <f>IF('3a DF'!O38="-","-",'3a DF'!O38)</f>
        <v>263.08411125929302</v>
      </c>
      <c r="O136" s="31"/>
      <c r="P136" s="133">
        <f>IF('3a DF'!Q38="-","-",'3a DF'!Q38)</f>
        <v>263.08411125929302</v>
      </c>
      <c r="Q136" s="133">
        <f>IF('3a DF'!R38="-","-",'3a DF'!R38)</f>
        <v>305.39586100693913</v>
      </c>
      <c r="R136" s="133">
        <f>IF('3a DF'!S38="-","-",'3a DF'!S38)</f>
        <v>273.45544796270474</v>
      </c>
      <c r="S136" s="133">
        <f>IF('3a DF'!T38="-","-",'3a DF'!T38)</f>
        <v>252.41329251504411</v>
      </c>
      <c r="T136" s="133" t="str">
        <f>IF('3a DF'!U38="-","-",'3a DF'!U38)</f>
        <v>-</v>
      </c>
      <c r="U136" s="133" t="str">
        <f>IF('3a DF'!V38="-","-",'3a DF'!V38)</f>
        <v>-</v>
      </c>
      <c r="V136" s="133" t="str">
        <f>IF('3a DF'!W38="-","-",'3a DF'!W38)</f>
        <v>-</v>
      </c>
      <c r="W136" s="133" t="str">
        <f>IF('3a DF'!X38="-","-",'3a DF'!X38)</f>
        <v>-</v>
      </c>
      <c r="X136" s="133" t="str">
        <f>IF('3a DF'!Y38="-","-",'3a DF'!Y38)</f>
        <v>-</v>
      </c>
      <c r="Y136" s="133" t="str">
        <f>IF('3a DF'!Z38="-","-",'3a DF'!Z38)</f>
        <v>-</v>
      </c>
      <c r="Z136" s="133" t="str">
        <f>IF('3a DF'!AA38="-","-",'3a DF'!AA38)</f>
        <v>-</v>
      </c>
      <c r="AA136" s="29"/>
    </row>
    <row r="137" spans="1:27" s="30" customFormat="1" ht="11.25" x14ac:dyDescent="0.15">
      <c r="A137" s="267">
        <v>2</v>
      </c>
      <c r="B137" s="136" t="s">
        <v>350</v>
      </c>
      <c r="C137" s="136" t="s">
        <v>300</v>
      </c>
      <c r="D137" s="139" t="s">
        <v>327</v>
      </c>
      <c r="E137" s="135"/>
      <c r="F137" s="31"/>
      <c r="G137" s="133">
        <f>IF('3b CM'!G38="-","-",'3b CM'!G38)</f>
        <v>6.1175638994480051E-2</v>
      </c>
      <c r="H137" s="133">
        <f>IF('3b CM'!H38="-","-",'3b CM'!H38)</f>
        <v>9.176345849172006E-2</v>
      </c>
      <c r="I137" s="133">
        <f>IF('3b CM'!I38="-","-",'3b CM'!I38)</f>
        <v>0.28895315528437066</v>
      </c>
      <c r="J137" s="133">
        <f>IF('3b CM'!J38="-","-",'3b CM'!J38)</f>
        <v>0.29385096761117679</v>
      </c>
      <c r="K137" s="133">
        <f>IF('3b CM'!K38="-","-",'3b CM'!K38)</f>
        <v>3.7741611674457607</v>
      </c>
      <c r="L137" s="133">
        <f>IF('3b CM'!L38="-","-",'3b CM'!L38)</f>
        <v>3.6613177040715024</v>
      </c>
      <c r="M137" s="133">
        <f>IF('3b CM'!M38="-","-",'3b CM'!M38)</f>
        <v>12.452506250272078</v>
      </c>
      <c r="N137" s="133">
        <f>IF('3b CM'!N38="-","-",'3b CM'!N38)</f>
        <v>11.837706651688718</v>
      </c>
      <c r="O137" s="31"/>
      <c r="P137" s="133">
        <f>IF('3b CM'!P38="-","-",'3b CM'!P38)</f>
        <v>11.837706651688718</v>
      </c>
      <c r="Q137" s="133">
        <f>IF('3b CM'!Q38="-","-",'3b CM'!Q38)</f>
        <v>15.9188846789134</v>
      </c>
      <c r="R137" s="133">
        <f>IF('3b CM'!R38="-","-",'3b CM'!R38)</f>
        <v>15.289883070643905</v>
      </c>
      <c r="S137" s="133">
        <f>IF('3b CM'!S38="-","-",'3b CM'!S38)</f>
        <v>18.3493358255399</v>
      </c>
      <c r="T137" s="133" t="str">
        <f>IF('3b CM'!T38="-","-",'3b CM'!T38)</f>
        <v>-</v>
      </c>
      <c r="U137" s="133" t="str">
        <f>IF('3b CM'!U38="-","-",'3b CM'!U38)</f>
        <v>-</v>
      </c>
      <c r="V137" s="133" t="str">
        <f>IF('3b CM'!V38="-","-",'3b CM'!V38)</f>
        <v>-</v>
      </c>
      <c r="W137" s="133" t="str">
        <f>IF('3b CM'!W38="-","-",'3b CM'!W38)</f>
        <v>-</v>
      </c>
      <c r="X137" s="133" t="str">
        <f>IF('3b CM'!X38="-","-",'3b CM'!X38)</f>
        <v>-</v>
      </c>
      <c r="Y137" s="133" t="str">
        <f>IF('3b CM'!Y38="-","-",'3b CM'!Y38)</f>
        <v>-</v>
      </c>
      <c r="Z137" s="133" t="str">
        <f>IF('3b CM'!Z38="-","-",'3b CM'!Z38)</f>
        <v>-</v>
      </c>
      <c r="AA137" s="29"/>
    </row>
    <row r="138" spans="1:27" s="30" customFormat="1" ht="11.25" x14ac:dyDescent="0.15">
      <c r="A138" s="267">
        <v>3</v>
      </c>
      <c r="B138" s="136" t="s">
        <v>2</v>
      </c>
      <c r="C138" s="136" t="s">
        <v>342</v>
      </c>
      <c r="D138" s="139" t="s">
        <v>327</v>
      </c>
      <c r="E138" s="135"/>
      <c r="F138" s="31"/>
      <c r="G138" s="133">
        <f>IF('3c PC'!G39="-","-",'3c PC'!G39)</f>
        <v>90.751652555142144</v>
      </c>
      <c r="H138" s="133">
        <f>IF('3c PC'!H39="-","-",'3c PC'!H39)</f>
        <v>90.724249248299543</v>
      </c>
      <c r="I138" s="133">
        <f>IF('3c PC'!I39="-","-",'3c PC'!I39)</f>
        <v>115.1079232040385</v>
      </c>
      <c r="J138" s="133">
        <f>IF('3c PC'!J39="-","-",'3c PC'!J39)</f>
        <v>113.85372085823585</v>
      </c>
      <c r="K138" s="133">
        <f>IF('3c PC'!K39="-","-",'3c PC'!K39)</f>
        <v>130.7216823220852</v>
      </c>
      <c r="L138" s="133">
        <f>IF('3c PC'!L39="-","-",'3c PC'!L39)</f>
        <v>129.50092491246821</v>
      </c>
      <c r="M138" s="133">
        <f>IF('3c PC'!M39="-","-",'3c PC'!M39)</f>
        <v>157.86439776708593</v>
      </c>
      <c r="N138" s="133">
        <f>IF('3c PC'!N39="-","-",'3c PC'!N39)</f>
        <v>155.01443656137283</v>
      </c>
      <c r="O138" s="31"/>
      <c r="P138" s="133">
        <f>IF('3c PC'!P39="-","-",'3c PC'!P39)</f>
        <v>155.01443656137283</v>
      </c>
      <c r="Q138" s="133">
        <f>IF('3c PC'!Q39="-","-",'3c PC'!Q39)</f>
        <v>173.57723921240435</v>
      </c>
      <c r="R138" s="133">
        <f>IF('3c PC'!R39="-","-",'3c PC'!R39)</f>
        <v>176.28629976412483</v>
      </c>
      <c r="S138" s="133">
        <f>IF('3c PC'!S39="-","-",'3c PC'!S39)</f>
        <v>192.60917518233839</v>
      </c>
      <c r="T138" s="133" t="str">
        <f>IF('3c PC'!T39="-","-",'3c PC'!T39)</f>
        <v>-</v>
      </c>
      <c r="U138" s="133" t="str">
        <f>IF('3c PC'!U39="-","-",'3c PC'!U39)</f>
        <v>-</v>
      </c>
      <c r="V138" s="133" t="str">
        <f>IF('3c PC'!V39="-","-",'3c PC'!V39)</f>
        <v>-</v>
      </c>
      <c r="W138" s="133" t="str">
        <f>IF('3c PC'!W39="-","-",'3c PC'!W39)</f>
        <v>-</v>
      </c>
      <c r="X138" s="133" t="str">
        <f>IF('3c PC'!X39="-","-",'3c PC'!X39)</f>
        <v>-</v>
      </c>
      <c r="Y138" s="133" t="str">
        <f>IF('3c PC'!Y39="-","-",'3c PC'!Y39)</f>
        <v>-</v>
      </c>
      <c r="Z138" s="133" t="str">
        <f>IF('3c PC'!Z39="-","-",'3c PC'!Z39)</f>
        <v>-</v>
      </c>
      <c r="AA138" s="29"/>
    </row>
    <row r="139" spans="1:27" s="30" customFormat="1" ht="11.25" x14ac:dyDescent="0.15">
      <c r="A139" s="267">
        <v>4</v>
      </c>
      <c r="B139" s="136" t="s">
        <v>352</v>
      </c>
      <c r="C139" s="136" t="s">
        <v>343</v>
      </c>
      <c r="D139" s="139" t="s">
        <v>327</v>
      </c>
      <c r="E139" s="135"/>
      <c r="F139" s="31"/>
      <c r="G139" s="133">
        <f>IF('3d NC-Elec'!H67="-","-",'3d NC-Elec'!H67)</f>
        <v>124.64006270184616</v>
      </c>
      <c r="H139" s="133">
        <f>IF('3d NC-Elec'!I67="-","-",'3d NC-Elec'!I67)</f>
        <v>125.65806844775963</v>
      </c>
      <c r="I139" s="133">
        <f>IF('3d NC-Elec'!J67="-","-",'3d NC-Elec'!J67)</f>
        <v>128.47579608971128</v>
      </c>
      <c r="J139" s="133">
        <f>IF('3d NC-Elec'!K67="-","-",'3d NC-Elec'!K67)</f>
        <v>127.7101185065427</v>
      </c>
      <c r="K139" s="133">
        <f>IF('3d NC-Elec'!L67="-","-",'3d NC-Elec'!L67)</f>
        <v>125.1738577657479</v>
      </c>
      <c r="L139" s="133">
        <f>IF('3d NC-Elec'!M67="-","-",'3d NC-Elec'!M67)</f>
        <v>126.39425740100596</v>
      </c>
      <c r="M139" s="133">
        <f>IF('3d NC-Elec'!N67="-","-",'3d NC-Elec'!N67)</f>
        <v>134.90139034816798</v>
      </c>
      <c r="N139" s="133">
        <f>IF('3d NC-Elec'!O67="-","-",'3d NC-Elec'!O67)</f>
        <v>134.36747610136368</v>
      </c>
      <c r="O139" s="31"/>
      <c r="P139" s="133">
        <f>IF('3d NC-Elec'!Q67="-","-",'3d NC-Elec'!Q67)</f>
        <v>134.36747610136368</v>
      </c>
      <c r="Q139" s="133">
        <f>IF('3d NC-Elec'!R67="-","-",'3d NC-Elec'!R67)</f>
        <v>141.83702090841294</v>
      </c>
      <c r="R139" s="133">
        <f>IF('3d NC-Elec'!S67="-","-",'3d NC-Elec'!S67)</f>
        <v>142.76928394509827</v>
      </c>
      <c r="S139" s="133">
        <f>IF('3d NC-Elec'!T67="-","-",'3d NC-Elec'!T67)</f>
        <v>145.6907410951643</v>
      </c>
      <c r="T139" s="133" t="str">
        <f>IF('3d NC-Elec'!U67="-","-",'3d NC-Elec'!U67)</f>
        <v>-</v>
      </c>
      <c r="U139" s="133" t="str">
        <f>IF('3d NC-Elec'!V67="-","-",'3d NC-Elec'!V67)</f>
        <v>-</v>
      </c>
      <c r="V139" s="133" t="str">
        <f>IF('3d NC-Elec'!W67="-","-",'3d NC-Elec'!W67)</f>
        <v>-</v>
      </c>
      <c r="W139" s="133" t="str">
        <f>IF('3d NC-Elec'!X67="-","-",'3d NC-Elec'!X67)</f>
        <v>-</v>
      </c>
      <c r="X139" s="133" t="str">
        <f>IF('3d NC-Elec'!Y67="-","-",'3d NC-Elec'!Y67)</f>
        <v>-</v>
      </c>
      <c r="Y139" s="133" t="str">
        <f>IF('3d NC-Elec'!Z67="-","-",'3d NC-Elec'!Z67)</f>
        <v>-</v>
      </c>
      <c r="Z139" s="133" t="str">
        <f>IF('3d NC-Elec'!AA67="-","-",'3d NC-Elec'!AA67)</f>
        <v>-</v>
      </c>
      <c r="AA139" s="29"/>
    </row>
    <row r="140" spans="1:27" s="30" customFormat="1" ht="11.25" x14ac:dyDescent="0.15">
      <c r="A140" s="267">
        <v>5</v>
      </c>
      <c r="B140" s="136" t="s">
        <v>349</v>
      </c>
      <c r="C140" s="136" t="s">
        <v>344</v>
      </c>
      <c r="D140" s="139" t="s">
        <v>327</v>
      </c>
      <c r="E140" s="135"/>
      <c r="F140" s="31"/>
      <c r="G140" s="133">
        <f>IF('3f CPIH'!C$16="-","-",'3g OC '!$E$10*('3f CPIH'!C$16/'3f CPIH'!$G$16))</f>
        <v>76.502677103718199</v>
      </c>
      <c r="H140" s="133">
        <f>IF('3f CPIH'!D$16="-","-",'3g OC '!$E$10*('3f CPIH'!D$16/'3f CPIH'!$G$16))</f>
        <v>76.655835616438353</v>
      </c>
      <c r="I140" s="133">
        <f>IF('3f CPIH'!E$16="-","-",'3g OC '!$E$10*('3f CPIH'!E$16/'3f CPIH'!$G$16))</f>
        <v>76.885573385518597</v>
      </c>
      <c r="J140" s="133">
        <f>IF('3f CPIH'!F$16="-","-",'3g OC '!$E$10*('3f CPIH'!F$16/'3f CPIH'!$G$16))</f>
        <v>77.345048923679059</v>
      </c>
      <c r="K140" s="133">
        <f>IF('3f CPIH'!G$16="-","-",'3g OC '!$E$10*('3f CPIH'!G$16/'3f CPIH'!$G$16))</f>
        <v>78.263999999999996</v>
      </c>
      <c r="L140" s="133">
        <f>IF('3f CPIH'!H$16="-","-",'3g OC '!$E$10*('3f CPIH'!H$16/'3f CPIH'!$G$16))</f>
        <v>79.259530332681024</v>
      </c>
      <c r="M140" s="133">
        <f>IF('3f CPIH'!I$16="-","-",'3g OC '!$E$10*('3f CPIH'!I$16/'3f CPIH'!$G$16))</f>
        <v>80.408219178082177</v>
      </c>
      <c r="N140" s="133">
        <f>IF('3f CPIH'!J$16="-","-",'3g OC '!$E$10*('3f CPIH'!J$16/'3f CPIH'!$G$16))</f>
        <v>81.097432485322898</v>
      </c>
      <c r="O140" s="31"/>
      <c r="P140" s="133">
        <f>IF('3f CPIH'!L$16="-","-",'3g OC '!$E$10*('3f CPIH'!L$16/'3f CPIH'!$G$16))</f>
        <v>81.097432485322898</v>
      </c>
      <c r="Q140" s="133">
        <f>IF('3f CPIH'!M$16="-","-",'3g OC '!$E$10*('3f CPIH'!M$16/'3f CPIH'!$G$16))</f>
        <v>82.016383561643835</v>
      </c>
      <c r="R140" s="133">
        <f>IF('3f CPIH'!N$16="-","-",'3g OC '!$E$10*('3f CPIH'!N$16/'3f CPIH'!$G$16))</f>
        <v>82.62901761252445</v>
      </c>
      <c r="S140" s="133">
        <f>IF('3f CPIH'!O$16="-","-",'3g OC '!$E$10*('3f CPIH'!O$16/'3f CPIH'!$G$16))</f>
        <v>83.088493150684926</v>
      </c>
      <c r="T140" s="133" t="str">
        <f>IF('3f CPIH'!P$16="-","-",'3g OC '!$E$10*('3f CPIH'!P$16/'3f CPIH'!$G$16))</f>
        <v>-</v>
      </c>
      <c r="U140" s="133" t="str">
        <f>IF('3f CPIH'!Q$16="-","-",'3g OC '!$E$10*('3f CPIH'!Q$16/'3f CPIH'!$G$16))</f>
        <v>-</v>
      </c>
      <c r="V140" s="133" t="str">
        <f>IF('3f CPIH'!R$16="-","-",'3g OC '!$E$10*('3f CPIH'!R$16/'3f CPIH'!$G$16))</f>
        <v>-</v>
      </c>
      <c r="W140" s="133" t="str">
        <f>IF('3f CPIH'!S$16="-","-",'3g OC '!$E$10*('3f CPIH'!S$16/'3f CPIH'!$G$16))</f>
        <v>-</v>
      </c>
      <c r="X140" s="133" t="str">
        <f>IF('3f CPIH'!T$16="-","-",'3g OC '!$E$10*('3f CPIH'!T$16/'3f CPIH'!$G$16))</f>
        <v>-</v>
      </c>
      <c r="Y140" s="133" t="str">
        <f>IF('3f CPIH'!U$16="-","-",'3g OC '!$E$10*('3f CPIH'!U$16/'3f CPIH'!$G$16))</f>
        <v>-</v>
      </c>
      <c r="Z140" s="133" t="str">
        <f>IF('3f CPIH'!V$16="-","-",'3g OC '!$E$10*('3f CPIH'!V$16/'3f CPIH'!$G$16))</f>
        <v>-</v>
      </c>
      <c r="AA140" s="29"/>
    </row>
    <row r="141" spans="1:27" s="30" customFormat="1" ht="11.25" x14ac:dyDescent="0.15">
      <c r="A141" s="267">
        <v>6</v>
      </c>
      <c r="B141" s="136" t="s">
        <v>349</v>
      </c>
      <c r="C141" s="136" t="s">
        <v>43</v>
      </c>
      <c r="D141" s="139" t="s">
        <v>327</v>
      </c>
      <c r="E141" s="135"/>
      <c r="F141" s="31"/>
      <c r="G141" s="133" t="s">
        <v>333</v>
      </c>
      <c r="H141" s="133" t="s">
        <v>333</v>
      </c>
      <c r="I141" s="133" t="s">
        <v>333</v>
      </c>
      <c r="J141" s="133" t="s">
        <v>333</v>
      </c>
      <c r="K141" s="133">
        <f>IF('3h SMNCC'!F$36="-","-",'3h SMNCC'!F$36)</f>
        <v>0</v>
      </c>
      <c r="L141" s="133">
        <f>IF('3h SMNCC'!G$36="-","-",'3h SMNCC'!G$36)</f>
        <v>-0.18995176814939541</v>
      </c>
      <c r="M141" s="133">
        <f>IF('3h SMNCC'!H$36="-","-",'3h SMNCC'!H$36)</f>
        <v>2.3898674656215144</v>
      </c>
      <c r="N141" s="133">
        <f>IF('3h SMNCC'!I$36="-","-",'3h SMNCC'!I$36)</f>
        <v>11.485463558514653</v>
      </c>
      <c r="O141" s="31"/>
      <c r="P141" s="133">
        <f>IF('3h SMNCC'!K$36="-","-",'3h SMNCC'!K$36)</f>
        <v>11.485463558514653</v>
      </c>
      <c r="Q141" s="133">
        <f>IF('3h SMNCC'!L$36="-","-",'3h SMNCC'!L$36)</f>
        <v>13.905095596481768</v>
      </c>
      <c r="R141" s="133">
        <f>IF('3h SMNCC'!M$36="-","-",'3h SMNCC'!M$36)</f>
        <v>14.008016342776511</v>
      </c>
      <c r="S141" s="133">
        <f>IF('3h SMNCC'!N$36="-","-",'3h SMNCC'!N$36)</f>
        <v>16.592254432324484</v>
      </c>
      <c r="T141" s="133" t="str">
        <f>IF('3h SMNCC'!O$36="-","-",'3h SMNCC'!O$36)</f>
        <v>-</v>
      </c>
      <c r="U141" s="133" t="str">
        <f>IF('3h SMNCC'!P$36="-","-",'3h SMNCC'!P$36)</f>
        <v>-</v>
      </c>
      <c r="V141" s="133" t="str">
        <f>IF('3h SMNCC'!Q$36="-","-",'3h SMNCC'!Q$36)</f>
        <v>-</v>
      </c>
      <c r="W141" s="133" t="str">
        <f>IF('3h SMNCC'!R$36="-","-",'3h SMNCC'!R$36)</f>
        <v>-</v>
      </c>
      <c r="X141" s="133" t="str">
        <f>IF('3h SMNCC'!S$36="-","-",'3h SMNCC'!S$36)</f>
        <v>-</v>
      </c>
      <c r="Y141" s="133" t="str">
        <f>IF('3h SMNCC'!T$36="-","-",'3h SMNCC'!T$36)</f>
        <v>-</v>
      </c>
      <c r="Z141" s="133" t="str">
        <f>IF('3h SMNCC'!U$36="-","-",'3h SMNCC'!U$36)</f>
        <v>-</v>
      </c>
      <c r="AA141" s="29"/>
    </row>
    <row r="142" spans="1:27" s="30" customFormat="1" ht="11.25" x14ac:dyDescent="0.15">
      <c r="A142" s="267">
        <v>7</v>
      </c>
      <c r="B142" s="136" t="s">
        <v>349</v>
      </c>
      <c r="C142" s="136" t="s">
        <v>394</v>
      </c>
      <c r="D142" s="139" t="s">
        <v>327</v>
      </c>
      <c r="E142" s="135"/>
      <c r="F142" s="31"/>
      <c r="G142" s="133">
        <f>IF('3f CPIH'!C$16="-","-",'3i PAAC PAP'!$G$14*('3f CPIH'!C$16/'3f CPIH'!$G$16))</f>
        <v>3.3460635029354204</v>
      </c>
      <c r="H142" s="133">
        <f>IF('3f CPIH'!D$16="-","-",'3i PAAC PAP'!$G$14*('3f CPIH'!D$16/'3f CPIH'!$G$16))</f>
        <v>3.3527623287671227</v>
      </c>
      <c r="I142" s="133">
        <f>IF('3f CPIH'!E$16="-","-",'3i PAAC PAP'!$G$14*('3f CPIH'!E$16/'3f CPIH'!$G$16))</f>
        <v>3.3628105675146771</v>
      </c>
      <c r="J142" s="133">
        <f>IF('3f CPIH'!F$16="-","-",'3i PAAC PAP'!$G$14*('3f CPIH'!F$16/'3f CPIH'!$G$16))</f>
        <v>3.3829070450097847</v>
      </c>
      <c r="K142" s="133">
        <f>IF('3f CPIH'!G$16="-","-",'3i PAAC PAP'!$G$14*('3f CPIH'!G$16/'3f CPIH'!$G$16))</f>
        <v>3.4230999999999998</v>
      </c>
      <c r="L142" s="133">
        <f>IF('3f CPIH'!H$16="-","-",'3i PAAC PAP'!$G$14*('3f CPIH'!H$16/'3f CPIH'!$G$16))</f>
        <v>3.4666423679060667</v>
      </c>
      <c r="M142" s="133">
        <f>IF('3f CPIH'!I$16="-","-",'3i PAAC PAP'!$G$14*('3f CPIH'!I$16/'3f CPIH'!$G$16))</f>
        <v>3.516883561643835</v>
      </c>
      <c r="N142" s="133">
        <f>IF('3f CPIH'!J$16="-","-",'3i PAAC PAP'!$G$14*('3f CPIH'!J$16/'3f CPIH'!$G$16))</f>
        <v>3.547028277886497</v>
      </c>
      <c r="O142" s="31"/>
      <c r="P142" s="133">
        <f>IF('3f CPIH'!L$16="-","-",'3i PAAC PAP'!$G$14*('3f CPIH'!L$16/'3f CPIH'!$G$16))</f>
        <v>3.547028277886497</v>
      </c>
      <c r="Q142" s="133">
        <f>IF('3f CPIH'!M$16="-","-",'3i PAAC PAP'!$G$14*('3f CPIH'!M$16/'3f CPIH'!$G$16))</f>
        <v>3.5872212328767121</v>
      </c>
      <c r="R142" s="133">
        <f>IF('3f CPIH'!N$16="-","-",'3i PAAC PAP'!$G$14*('3f CPIH'!N$16/'3f CPIH'!$G$16))</f>
        <v>3.6140165362035224</v>
      </c>
      <c r="S142" s="133">
        <f>IF('3f CPIH'!O$16="-","-",'3i PAAC PAP'!$G$14*('3f CPIH'!O$16/'3f CPIH'!$G$16))</f>
        <v>3.6341130136986299</v>
      </c>
      <c r="T142" s="133" t="str">
        <f>IF('3f CPIH'!P$16="-","-",'3i PAAC PAP'!$G$14*('3f CPIH'!P$16/'3f CPIH'!$G$16))</f>
        <v>-</v>
      </c>
      <c r="U142" s="133" t="str">
        <f>IF('3f CPIH'!Q$16="-","-",'3i PAAC PAP'!$G$14*('3f CPIH'!Q$16/'3f CPIH'!$G$16))</f>
        <v>-</v>
      </c>
      <c r="V142" s="133" t="str">
        <f>IF('3f CPIH'!R$16="-","-",'3i PAAC PAP'!$G$14*('3f CPIH'!R$16/'3f CPIH'!$G$16))</f>
        <v>-</v>
      </c>
      <c r="W142" s="133" t="str">
        <f>IF('3f CPIH'!S$16="-","-",'3i PAAC PAP'!$G$14*('3f CPIH'!S$16/'3f CPIH'!$G$16))</f>
        <v>-</v>
      </c>
      <c r="X142" s="133" t="str">
        <f>IF('3f CPIH'!T$16="-","-",'3i PAAC PAP'!$G$14*('3f CPIH'!T$16/'3f CPIH'!$G$16))</f>
        <v>-</v>
      </c>
      <c r="Y142" s="133" t="str">
        <f>IF('3f CPIH'!U$16="-","-",'3i PAAC PAP'!$G$14*('3f CPIH'!U$16/'3f CPIH'!$G$16))</f>
        <v>-</v>
      </c>
      <c r="Z142" s="133" t="str">
        <f>IF('3f CPIH'!V$16="-","-",'3i PAAC PAP'!$G$14*('3f CPIH'!V$16/'3f CPIH'!$G$16))</f>
        <v>-</v>
      </c>
      <c r="AA142" s="29"/>
    </row>
    <row r="143" spans="1:27" s="30" customFormat="1" ht="11.25" x14ac:dyDescent="0.15">
      <c r="A143" s="267">
        <v>8</v>
      </c>
      <c r="B143" s="136" t="s">
        <v>349</v>
      </c>
      <c r="C143" s="136" t="s">
        <v>412</v>
      </c>
      <c r="D143" s="139" t="s">
        <v>327</v>
      </c>
      <c r="E143" s="135"/>
      <c r="F143" s="31"/>
      <c r="G143" s="133">
        <f>IF(G136="-","-",SUM(G136:G141)*'3i PAAC PAP'!$G$26)</f>
        <v>2.645246439554096</v>
      </c>
      <c r="H143" s="133">
        <f>IF(H136="-","-",SUM(H136:H141)*'3i PAAC PAP'!$G$26)</f>
        <v>2.5200561598048172</v>
      </c>
      <c r="I143" s="133">
        <f>IF(I136="-","-",SUM(I136:I141)*'3i PAAC PAP'!$G$26)</f>
        <v>2.542524983150158</v>
      </c>
      <c r="J143" s="133">
        <f>IF(J136="-","-",SUM(J136:J141)*'3i PAAC PAP'!$G$26)</f>
        <v>2.4872533723069252</v>
      </c>
      <c r="K143" s="133">
        <f>IF(K136="-","-",SUM(K136:K141)*'3i PAAC PAP'!$G$26)</f>
        <v>2.7371433073672398</v>
      </c>
      <c r="L143" s="133">
        <f>IF(L136="-","-",SUM(L136:L141)*'3i PAAC PAP'!$G$26)</f>
        <v>2.6990335730781596</v>
      </c>
      <c r="M143" s="133">
        <f>IF(M136="-","-",SUM(M136:M141)*'3i PAAC PAP'!$G$26)</f>
        <v>2.9852007808747074</v>
      </c>
      <c r="N143" s="133">
        <f>IF(N136="-","-",SUM(N136:N141)*'3i PAAC PAP'!$G$26)</f>
        <v>3.143859394991622</v>
      </c>
      <c r="O143" s="31"/>
      <c r="P143" s="133">
        <f>IF(P136="-","-",SUM(P136:P141)*'3i PAAC PAP'!$G$26)</f>
        <v>3.143859394991622</v>
      </c>
      <c r="Q143" s="133">
        <f>IF(Q136="-","-",SUM(Q136:Q141)*'3i PAAC PAP'!$G$26)</f>
        <v>3.5064652210415104</v>
      </c>
      <c r="R143" s="133">
        <f>IF(R136="-","-",SUM(R136:R141)*'3i PAAC PAP'!$G$26)</f>
        <v>3.3714400224680183</v>
      </c>
      <c r="S143" s="133">
        <f>IF(S136="-","-",SUM(S136:S141)*'3i PAAC PAP'!$G$26)</f>
        <v>3.3920453964744461</v>
      </c>
      <c r="T143" s="133" t="str">
        <f>IF(T136="-","-",SUM(T136:T141)*'3i PAAC PAP'!$G$26)</f>
        <v>-</v>
      </c>
      <c r="U143" s="133" t="str">
        <f>IF(U136="-","-",SUM(U136:U141)*'3i PAAC PAP'!$G$26)</f>
        <v>-</v>
      </c>
      <c r="V143" s="133" t="str">
        <f>IF(V136="-","-",SUM(V136:V141)*'3i PAAC PAP'!$G$26)</f>
        <v>-</v>
      </c>
      <c r="W143" s="133" t="str">
        <f>IF(W136="-","-",SUM(W136:W141)*'3i PAAC PAP'!$G$26)</f>
        <v>-</v>
      </c>
      <c r="X143" s="133" t="str">
        <f>IF(X136="-","-",SUM(X136:X141)*'3i PAAC PAP'!$G$26)</f>
        <v>-</v>
      </c>
      <c r="Y143" s="133" t="str">
        <f>IF(Y136="-","-",SUM(Y136:Y141)*'3i PAAC PAP'!$G$26)</f>
        <v>-</v>
      </c>
      <c r="Z143" s="133" t="str">
        <f>IF(Z136="-","-",SUM(Z136:Z141)*'3i PAAC PAP'!$G$26)</f>
        <v>-</v>
      </c>
      <c r="AA143" s="29"/>
    </row>
    <row r="144" spans="1:27" s="30" customFormat="1" ht="11.25" x14ac:dyDescent="0.15">
      <c r="A144" s="267">
        <v>9</v>
      </c>
      <c r="B144" s="136" t="s">
        <v>393</v>
      </c>
      <c r="C144" s="136" t="s">
        <v>536</v>
      </c>
      <c r="D144" s="139" t="s">
        <v>327</v>
      </c>
      <c r="E144" s="191"/>
      <c r="F144" s="31"/>
      <c r="G144" s="133">
        <f>IF(G136="-","-",SUM(G136:G143)*'3j EBIT'!$E$10)</f>
        <v>10.820831383670635</v>
      </c>
      <c r="H144" s="133">
        <f>IF(H136="-","-",SUM(H136:H143)*'3j EBIT'!$E$10)</f>
        <v>10.311916019506237</v>
      </c>
      <c r="I144" s="133">
        <f>IF(I136="-","-",SUM(I136:I143)*'3j EBIT'!$E$10)</f>
        <v>10.403472715638184</v>
      </c>
      <c r="J144" s="133">
        <f>IF(J136="-","-",SUM(J136:J143)*'3j EBIT'!$E$10)</f>
        <v>10.179118113356347</v>
      </c>
      <c r="K144" s="133">
        <f>IF(K136="-","-",SUM(K136:K143)*'3j EBIT'!$E$10)</f>
        <v>11.195991821605816</v>
      </c>
      <c r="L144" s="133">
        <f>IF(L136="-","-",SUM(L136:L143)*'3j EBIT'!$E$10)</f>
        <v>11.04187444709882</v>
      </c>
      <c r="M144" s="133">
        <f>IF(M136="-","-",SUM(M136:M143)*'3j EBIT'!$E$10)</f>
        <v>12.206452370377768</v>
      </c>
      <c r="N144" s="133">
        <f>IF(N136="-","-",SUM(N136:N143)*'3j EBIT'!$E$10)</f>
        <v>12.852169296777124</v>
      </c>
      <c r="O144" s="31"/>
      <c r="P144" s="133">
        <f>IF(P136="-","-",SUM(P136:P143)*'3j EBIT'!$E$10)</f>
        <v>12.852169296777124</v>
      </c>
      <c r="Q144" s="133">
        <f>IF(Q136="-","-",SUM(Q136:Q143)*'3j EBIT'!$E$10)</f>
        <v>14.327365112037642</v>
      </c>
      <c r="R144" s="133">
        <f>IF(R136="-","-",SUM(R136:R143)*'3j EBIT'!$E$10)</f>
        <v>13.778848513008747</v>
      </c>
      <c r="S144" s="133">
        <f>IF(S136="-","-",SUM(S136:S143)*'3j EBIT'!$E$10)</f>
        <v>13.863022719439062</v>
      </c>
      <c r="T144" s="133" t="str">
        <f>IF(T136="-","-",SUM(T136:T143)*'3j EBIT'!$E$10)</f>
        <v>-</v>
      </c>
      <c r="U144" s="133" t="str">
        <f>IF(U136="-","-",SUM(U136:U143)*'3j EBIT'!$E$10)</f>
        <v>-</v>
      </c>
      <c r="V144" s="133" t="str">
        <f>IF(V136="-","-",SUM(V136:V143)*'3j EBIT'!$E$10)</f>
        <v>-</v>
      </c>
      <c r="W144" s="133" t="str">
        <f>IF(W136="-","-",SUM(W136:W143)*'3j EBIT'!$E$10)</f>
        <v>-</v>
      </c>
      <c r="X144" s="133" t="str">
        <f>IF(X136="-","-",SUM(X136:X143)*'3j EBIT'!$E$10)</f>
        <v>-</v>
      </c>
      <c r="Y144" s="133" t="str">
        <f>IF(Y136="-","-",SUM(Y136:Y143)*'3j EBIT'!$E$10)</f>
        <v>-</v>
      </c>
      <c r="Z144" s="133" t="str">
        <f>IF(Z136="-","-",SUM(Z136:Z143)*'3j EBIT'!$E$10)</f>
        <v>-</v>
      </c>
      <c r="AA144" s="29"/>
    </row>
    <row r="145" spans="1:27" s="30" customFormat="1" ht="11.25" x14ac:dyDescent="0.15">
      <c r="A145" s="267">
        <v>10</v>
      </c>
      <c r="B145" s="136" t="s">
        <v>292</v>
      </c>
      <c r="C145" s="186" t="s">
        <v>537</v>
      </c>
      <c r="D145" s="139" t="s">
        <v>327</v>
      </c>
      <c r="E145" s="139"/>
      <c r="F145" s="31"/>
      <c r="G145" s="133">
        <f>IF(G136="-","-",SUM(G136:G138,G140:G144)*'3k HAP'!$E$11)</f>
        <v>6.51344625510505</v>
      </c>
      <c r="H145" s="133">
        <f>IF(H136="-","-",SUM(H136:H138,H140:H144)*'3k HAP'!$E$11)</f>
        <v>6.106382329344143</v>
      </c>
      <c r="I145" s="133">
        <f>IF(I136="-","-",SUM(I136:I138,I140:I144)*'3k HAP'!$E$11)</f>
        <v>6.135679612326677</v>
      </c>
      <c r="J145" s="133">
        <f>IF(J136="-","-",SUM(J136:J138,J140:J144)*'3k HAP'!$E$11)</f>
        <v>5.9740070359679711</v>
      </c>
      <c r="K145" s="133">
        <f>IF(K136="-","-",SUM(K136:K138,K140:K144)*'3k HAP'!$E$11)</f>
        <v>6.7947215775231928</v>
      </c>
      <c r="L145" s="133">
        <f>IF(L136="-","-",SUM(L136:L138,L140:L144)*'3k HAP'!$E$11)</f>
        <v>6.6580941512985392</v>
      </c>
      <c r="M145" s="133">
        <f>IF(M136="-","-",SUM(M136:M138,M140:M144)*'3k HAP'!$E$11)</f>
        <v>7.430940077394979</v>
      </c>
      <c r="N145" s="133">
        <f>IF(N136="-","-",SUM(N136:N138,N140:N144)*'3k HAP'!$E$11)</f>
        <v>7.9363327798002912</v>
      </c>
      <c r="O145" s="31"/>
      <c r="P145" s="133">
        <f>IF(P136="-","-",SUM(P136:P138,P140:P144)*'3k HAP'!$E$11)</f>
        <v>7.9363327798002912</v>
      </c>
      <c r="Q145" s="133">
        <f>IF(Q136="-","-",SUM(Q136:Q138,Q140:Q144)*'3k HAP'!$E$11)</f>
        <v>8.9637255432266532</v>
      </c>
      <c r="R145" s="133">
        <f>IF(R136="-","-",SUM(R136:R138,R140:R144)*'3k HAP'!$E$11)</f>
        <v>8.5274011111998398</v>
      </c>
      <c r="S145" s="133">
        <f>IF(S136="-","-",SUM(S136:S138,S140:S144)*'3k HAP'!$E$11)</f>
        <v>8.5494909016605991</v>
      </c>
      <c r="T145" s="133" t="str">
        <f>IF(T136="-","-",SUM(T136:T138,T140:T144)*'3k HAP'!$E$11)</f>
        <v>-</v>
      </c>
      <c r="U145" s="133" t="str">
        <f>IF(U136="-","-",SUM(U136:U138,U140:U144)*'3k HAP'!$E$11)</f>
        <v>-</v>
      </c>
      <c r="V145" s="133" t="str">
        <f>IF(V136="-","-",SUM(V136:V138,V140:V144)*'3k HAP'!$E$11)</f>
        <v>-</v>
      </c>
      <c r="W145" s="133" t="str">
        <f>IF(W136="-","-",SUM(W136:W138,W140:W144)*'3k HAP'!$E$11)</f>
        <v>-</v>
      </c>
      <c r="X145" s="133" t="str">
        <f>IF(X136="-","-",SUM(X136:X138,X140:X144)*'3k HAP'!$E$11)</f>
        <v>-</v>
      </c>
      <c r="Y145" s="133" t="str">
        <f>IF(Y136="-","-",SUM(Y136:Y138,Y140:Y144)*'3k HAP'!$E$11)</f>
        <v>-</v>
      </c>
      <c r="Z145" s="133" t="str">
        <f>IF(Z136="-","-",SUM(Z136:Z138,Z140:Z144)*'3k HAP'!$E$11)</f>
        <v>-</v>
      </c>
      <c r="AA145" s="29"/>
    </row>
    <row r="146" spans="1:27" s="30" customFormat="1" ht="11.25" x14ac:dyDescent="0.15">
      <c r="A146" s="267">
        <v>11</v>
      </c>
      <c r="B146" s="136" t="s">
        <v>44</v>
      </c>
      <c r="C146" s="136" t="str">
        <f>B146&amp;"_"&amp;D146</f>
        <v>Total_Yorkshire</v>
      </c>
      <c r="D146" s="139" t="s">
        <v>327</v>
      </c>
      <c r="E146" s="191"/>
      <c r="F146" s="31"/>
      <c r="G146" s="133">
        <f t="shared" ref="G146:N146" si="22">IF(G136="-","-",SUM(G136:G145))</f>
        <v>576.03065226034914</v>
      </c>
      <c r="H146" s="133">
        <f t="shared" si="22"/>
        <v>548.83858023165897</v>
      </c>
      <c r="I146" s="133">
        <f t="shared" si="22"/>
        <v>553.68664900486408</v>
      </c>
      <c r="J146" s="133">
        <f t="shared" si="22"/>
        <v>541.71684434368342</v>
      </c>
      <c r="K146" s="133">
        <f t="shared" si="22"/>
        <v>596.05720563404316</v>
      </c>
      <c r="L146" s="133">
        <f t="shared" si="22"/>
        <v>587.80914079474292</v>
      </c>
      <c r="M146" s="133">
        <f t="shared" si="22"/>
        <v>649.87553631279593</v>
      </c>
      <c r="N146" s="133">
        <f t="shared" si="22"/>
        <v>684.3660163670113</v>
      </c>
      <c r="O146" s="31"/>
      <c r="P146" s="133">
        <f t="shared" ref="P146:Z146" si="23">IF(P136="-","-",SUM(P136:P145))</f>
        <v>684.3660163670113</v>
      </c>
      <c r="Q146" s="133">
        <f t="shared" si="23"/>
        <v>763.03526207397783</v>
      </c>
      <c r="R146" s="133">
        <f t="shared" si="23"/>
        <v>733.72965488075272</v>
      </c>
      <c r="S146" s="133">
        <f t="shared" si="23"/>
        <v>738.18196423236895</v>
      </c>
      <c r="T146" s="133" t="str">
        <f t="shared" si="23"/>
        <v>-</v>
      </c>
      <c r="U146" s="133" t="str">
        <f t="shared" si="23"/>
        <v>-</v>
      </c>
      <c r="V146" s="133" t="str">
        <f t="shared" si="23"/>
        <v>-</v>
      </c>
      <c r="W146" s="133" t="str">
        <f t="shared" si="23"/>
        <v>-</v>
      </c>
      <c r="X146" s="133" t="str">
        <f t="shared" si="23"/>
        <v>-</v>
      </c>
      <c r="Y146" s="133" t="str">
        <f t="shared" si="23"/>
        <v>-</v>
      </c>
      <c r="Z146" s="133" t="str">
        <f t="shared" si="23"/>
        <v>-</v>
      </c>
      <c r="AA146" s="29"/>
    </row>
    <row r="147" spans="1:27" s="30" customFormat="1" ht="11.25" x14ac:dyDescent="0.15">
      <c r="A147" s="267">
        <v>1</v>
      </c>
      <c r="B147" s="140" t="s">
        <v>350</v>
      </c>
      <c r="C147" s="140" t="s">
        <v>341</v>
      </c>
      <c r="D147" s="138" t="s">
        <v>328</v>
      </c>
      <c r="E147" s="190"/>
      <c r="F147" s="31"/>
      <c r="G147" s="41">
        <f>IF('3a DF'!H39="-","-",'3a DF'!H39)</f>
        <v>259.02838312855386</v>
      </c>
      <c r="H147" s="41">
        <f>IF('3a DF'!I39="-","-",'3a DF'!I39)</f>
        <v>231.87684143451017</v>
      </c>
      <c r="I147" s="41">
        <f>IF('3a DF'!J39="-","-",'3a DF'!J39)</f>
        <v>209.09458674664702</v>
      </c>
      <c r="J147" s="41">
        <f>IF('3a DF'!K39="-","-",'3a DF'!K39)</f>
        <v>199.16745180334121</v>
      </c>
      <c r="K147" s="41">
        <f>IF('3a DF'!L39="-","-",'3a DF'!L39)</f>
        <v>232.42817912142129</v>
      </c>
      <c r="L147" s="41">
        <f>IF('3a DF'!M39="-","-",'3a DF'!M39)</f>
        <v>223.83017851948364</v>
      </c>
      <c r="M147" s="41">
        <f>IF('3a DF'!N39="-","-",'3a DF'!N39)</f>
        <v>235.64551667942942</v>
      </c>
      <c r="N147" s="41">
        <f>IF('3a DF'!O39="-","-",'3a DF'!O39)</f>
        <v>263.00134006144611</v>
      </c>
      <c r="O147" s="31"/>
      <c r="P147" s="41">
        <f>IF('3a DF'!Q39="-","-",'3a DF'!Q39)</f>
        <v>263.00134006144611</v>
      </c>
      <c r="Q147" s="41">
        <f>IF('3a DF'!R39="-","-",'3a DF'!R39)</f>
        <v>305.44001039759826</v>
      </c>
      <c r="R147" s="41">
        <f>IF('3a DF'!S39="-","-",'3a DF'!S39)</f>
        <v>273.48708590194423</v>
      </c>
      <c r="S147" s="41">
        <f>IF('3a DF'!T39="-","-",'3a DF'!T39)</f>
        <v>250.0879249704756</v>
      </c>
      <c r="T147" s="41" t="str">
        <f>IF('3a DF'!U39="-","-",'3a DF'!U39)</f>
        <v>-</v>
      </c>
      <c r="U147" s="41" t="str">
        <f>IF('3a DF'!V39="-","-",'3a DF'!V39)</f>
        <v>-</v>
      </c>
      <c r="V147" s="41" t="str">
        <f>IF('3a DF'!W39="-","-",'3a DF'!W39)</f>
        <v>-</v>
      </c>
      <c r="W147" s="41" t="str">
        <f>IF('3a DF'!X39="-","-",'3a DF'!X39)</f>
        <v>-</v>
      </c>
      <c r="X147" s="41" t="str">
        <f>IF('3a DF'!Y39="-","-",'3a DF'!Y39)</f>
        <v>-</v>
      </c>
      <c r="Y147" s="41" t="str">
        <f>IF('3a DF'!Z39="-","-",'3a DF'!Z39)</f>
        <v>-</v>
      </c>
      <c r="Z147" s="41" t="str">
        <f>IF('3a DF'!AA39="-","-",'3a DF'!AA39)</f>
        <v>-</v>
      </c>
      <c r="AA147" s="29"/>
    </row>
    <row r="148" spans="1:27" s="30" customFormat="1" ht="11.25" x14ac:dyDescent="0.15">
      <c r="A148" s="267">
        <v>2</v>
      </c>
      <c r="B148" s="140" t="s">
        <v>350</v>
      </c>
      <c r="C148" s="140" t="s">
        <v>300</v>
      </c>
      <c r="D148" s="138" t="s">
        <v>328</v>
      </c>
      <c r="E148" s="190"/>
      <c r="F148" s="31"/>
      <c r="G148" s="41">
        <f>IF('3b CM'!G39="-","-",'3b CM'!G39)</f>
        <v>6.0793291250764596E-2</v>
      </c>
      <c r="H148" s="41">
        <f>IF('3b CM'!H39="-","-",'3b CM'!H39)</f>
        <v>9.118993687614689E-2</v>
      </c>
      <c r="I148" s="41">
        <f>IF('3b CM'!I39="-","-",'3b CM'!I39)</f>
        <v>0.28714719806384359</v>
      </c>
      <c r="J148" s="41">
        <f>IF('3b CM'!J39="-","-",'3b CM'!J39)</f>
        <v>0.29201439906360716</v>
      </c>
      <c r="K148" s="41">
        <f>IF('3b CM'!K39="-","-",'3b CM'!K39)</f>
        <v>3.7505726601492277</v>
      </c>
      <c r="L148" s="41">
        <f>IF('3b CM'!L39="-","-",'3b CM'!L39)</f>
        <v>3.6384344684210581</v>
      </c>
      <c r="M148" s="41">
        <f>IF('3b CM'!M39="-","-",'3b CM'!M39)</f>
        <v>12.582511626457007</v>
      </c>
      <c r="N148" s="41">
        <f>IF('3b CM'!N39="-","-",'3b CM'!N39)</f>
        <v>11.961293460278837</v>
      </c>
      <c r="O148" s="31"/>
      <c r="P148" s="41">
        <f>IF('3b CM'!P39="-","-",'3b CM'!P39)</f>
        <v>11.961293460278837</v>
      </c>
      <c r="Q148" s="41">
        <f>IF('3b CM'!Q39="-","-",'3b CM'!Q39)</f>
        <v>16.046455722949823</v>
      </c>
      <c r="R148" s="41">
        <f>IF('3b CM'!R39="-","-",'3b CM'!R39)</f>
        <v>15.413016991808922</v>
      </c>
      <c r="S148" s="41">
        <f>IF('3b CM'!S39="-","-",'3b CM'!S39)</f>
        <v>18.337519418375734</v>
      </c>
      <c r="T148" s="41" t="str">
        <f>IF('3b CM'!T39="-","-",'3b CM'!T39)</f>
        <v>-</v>
      </c>
      <c r="U148" s="41" t="str">
        <f>IF('3b CM'!U39="-","-",'3b CM'!U39)</f>
        <v>-</v>
      </c>
      <c r="V148" s="41" t="str">
        <f>IF('3b CM'!V39="-","-",'3b CM'!V39)</f>
        <v>-</v>
      </c>
      <c r="W148" s="41" t="str">
        <f>IF('3b CM'!W39="-","-",'3b CM'!W39)</f>
        <v>-</v>
      </c>
      <c r="X148" s="41" t="str">
        <f>IF('3b CM'!X39="-","-",'3b CM'!X39)</f>
        <v>-</v>
      </c>
      <c r="Y148" s="41" t="str">
        <f>IF('3b CM'!Y39="-","-",'3b CM'!Y39)</f>
        <v>-</v>
      </c>
      <c r="Z148" s="41" t="str">
        <f>IF('3b CM'!Z39="-","-",'3b CM'!Z39)</f>
        <v>-</v>
      </c>
      <c r="AA148" s="29"/>
    </row>
    <row r="149" spans="1:27" s="30" customFormat="1" ht="11.25" x14ac:dyDescent="0.15">
      <c r="A149" s="267">
        <v>3</v>
      </c>
      <c r="B149" s="140" t="s">
        <v>2</v>
      </c>
      <c r="C149" s="140" t="s">
        <v>342</v>
      </c>
      <c r="D149" s="138" t="s">
        <v>328</v>
      </c>
      <c r="E149" s="190"/>
      <c r="F149" s="31"/>
      <c r="G149" s="41">
        <f>IF('3c PC'!G40="-","-",'3c PC'!G40)</f>
        <v>90.743767877733276</v>
      </c>
      <c r="H149" s="41">
        <f>IF('3c PC'!H40="-","-",'3c PC'!H40)</f>
        <v>90.716471485904876</v>
      </c>
      <c r="I149" s="41">
        <f>IF('3c PC'!I40="-","-",'3c PC'!I40)</f>
        <v>115.07365387112203</v>
      </c>
      <c r="J149" s="41">
        <f>IF('3c PC'!J40="-","-",'3c PC'!J40)</f>
        <v>113.82675135822539</v>
      </c>
      <c r="K149" s="41">
        <f>IF('3c PC'!K40="-","-",'3c PC'!K40)</f>
        <v>130.63117296082316</v>
      </c>
      <c r="L149" s="41">
        <f>IF('3c PC'!L40="-","-",'3c PC'!L40)</f>
        <v>129.42141840739069</v>
      </c>
      <c r="M149" s="41">
        <f>IF('3c PC'!M40="-","-",'3c PC'!M40)</f>
        <v>157.86827671001086</v>
      </c>
      <c r="N149" s="41">
        <f>IF('3c PC'!N40="-","-",'3c PC'!N40)</f>
        <v>155.01946932769266</v>
      </c>
      <c r="O149" s="31"/>
      <c r="P149" s="41">
        <f>IF('3c PC'!P40="-","-",'3c PC'!P40)</f>
        <v>155.01946932769266</v>
      </c>
      <c r="Q149" s="41">
        <f>IF('3c PC'!Q40="-","-",'3c PC'!Q40)</f>
        <v>173.59214240470072</v>
      </c>
      <c r="R149" s="41">
        <f>IF('3c PC'!R40="-","-",'3c PC'!R40)</f>
        <v>176.30089342243804</v>
      </c>
      <c r="S149" s="41">
        <f>IF('3c PC'!S40="-","-",'3c PC'!S40)</f>
        <v>192.25076802781953</v>
      </c>
      <c r="T149" s="41" t="str">
        <f>IF('3c PC'!T40="-","-",'3c PC'!T40)</f>
        <v>-</v>
      </c>
      <c r="U149" s="41" t="str">
        <f>IF('3c PC'!U40="-","-",'3c PC'!U40)</f>
        <v>-</v>
      </c>
      <c r="V149" s="41" t="str">
        <f>IF('3c PC'!V40="-","-",'3c PC'!V40)</f>
        <v>-</v>
      </c>
      <c r="W149" s="41" t="str">
        <f>IF('3c PC'!W40="-","-",'3c PC'!W40)</f>
        <v>-</v>
      </c>
      <c r="X149" s="41" t="str">
        <f>IF('3c PC'!X40="-","-",'3c PC'!X40)</f>
        <v>-</v>
      </c>
      <c r="Y149" s="41" t="str">
        <f>IF('3c PC'!Y40="-","-",'3c PC'!Y40)</f>
        <v>-</v>
      </c>
      <c r="Z149" s="41" t="str">
        <f>IF('3c PC'!Z40="-","-",'3c PC'!Z40)</f>
        <v>-</v>
      </c>
      <c r="AA149" s="29"/>
    </row>
    <row r="150" spans="1:27" s="30" customFormat="1" ht="11.25" x14ac:dyDescent="0.15">
      <c r="A150" s="267">
        <v>4</v>
      </c>
      <c r="B150" s="140" t="s">
        <v>352</v>
      </c>
      <c r="C150" s="140" t="s">
        <v>343</v>
      </c>
      <c r="D150" s="138" t="s">
        <v>328</v>
      </c>
      <c r="E150" s="190"/>
      <c r="F150" s="31"/>
      <c r="G150" s="41">
        <f>IF('3d NC-Elec'!H68="-","-",'3d NC-Elec'!H68)</f>
        <v>130.80118672052615</v>
      </c>
      <c r="H150" s="41">
        <f>IF('3d NC-Elec'!I68="-","-",'3d NC-Elec'!I68)</f>
        <v>131.81247297701998</v>
      </c>
      <c r="I150" s="41">
        <f>IF('3d NC-Elec'!J68="-","-",'3d NC-Elec'!J68)</f>
        <v>146.59689020751665</v>
      </c>
      <c r="J150" s="41">
        <f>IF('3d NC-Elec'!K68="-","-",'3d NC-Elec'!K68)</f>
        <v>145.83626658641029</v>
      </c>
      <c r="K150" s="41">
        <f>IF('3d NC-Elec'!L68="-","-",'3d NC-Elec'!L68)</f>
        <v>135.5690671042062</v>
      </c>
      <c r="L150" s="41">
        <f>IF('3d NC-Elec'!M68="-","-",'3d NC-Elec'!M68)</f>
        <v>136.78141132084824</v>
      </c>
      <c r="M150" s="41">
        <f>IF('3d NC-Elec'!N68="-","-",'3d NC-Elec'!N68)</f>
        <v>144.4161608750878</v>
      </c>
      <c r="N150" s="41">
        <f>IF('3d NC-Elec'!O68="-","-",'3d NC-Elec'!O68)</f>
        <v>143.88241460772377</v>
      </c>
      <c r="O150" s="31"/>
      <c r="P150" s="41">
        <f>IF('3d NC-Elec'!Q68="-","-",'3d NC-Elec'!Q68)</f>
        <v>143.88241460772377</v>
      </c>
      <c r="Q150" s="41">
        <f>IF('3d NC-Elec'!R68="-","-",'3d NC-Elec'!R68)</f>
        <v>152.16245918144179</v>
      </c>
      <c r="R150" s="41">
        <f>IF('3d NC-Elec'!S68="-","-",'3d NC-Elec'!S68)</f>
        <v>153.38865863850151</v>
      </c>
      <c r="S150" s="41">
        <f>IF('3d NC-Elec'!T68="-","-",'3d NC-Elec'!T68)</f>
        <v>155.56970406222356</v>
      </c>
      <c r="T150" s="41" t="str">
        <f>IF('3d NC-Elec'!U68="-","-",'3d NC-Elec'!U68)</f>
        <v>-</v>
      </c>
      <c r="U150" s="41" t="str">
        <f>IF('3d NC-Elec'!V68="-","-",'3d NC-Elec'!V68)</f>
        <v>-</v>
      </c>
      <c r="V150" s="41" t="str">
        <f>IF('3d NC-Elec'!W68="-","-",'3d NC-Elec'!W68)</f>
        <v>-</v>
      </c>
      <c r="W150" s="41" t="str">
        <f>IF('3d NC-Elec'!X68="-","-",'3d NC-Elec'!X68)</f>
        <v>-</v>
      </c>
      <c r="X150" s="41" t="str">
        <f>IF('3d NC-Elec'!Y68="-","-",'3d NC-Elec'!Y68)</f>
        <v>-</v>
      </c>
      <c r="Y150" s="41" t="str">
        <f>IF('3d NC-Elec'!Z68="-","-",'3d NC-Elec'!Z68)</f>
        <v>-</v>
      </c>
      <c r="Z150" s="41" t="str">
        <f>IF('3d NC-Elec'!AA68="-","-",'3d NC-Elec'!AA68)</f>
        <v>-</v>
      </c>
      <c r="AA150" s="29"/>
    </row>
    <row r="151" spans="1:27" s="30" customFormat="1" ht="11.25" x14ac:dyDescent="0.15">
      <c r="A151" s="267">
        <v>5</v>
      </c>
      <c r="B151" s="140" t="s">
        <v>349</v>
      </c>
      <c r="C151" s="140" t="s">
        <v>344</v>
      </c>
      <c r="D151" s="138" t="s">
        <v>328</v>
      </c>
      <c r="E151" s="190"/>
      <c r="F151" s="31"/>
      <c r="G151" s="41">
        <f>IF('3f CPIH'!C$16="-","-",'3g OC '!$E$10*('3f CPIH'!C$16/'3f CPIH'!$G$16))</f>
        <v>76.502677103718199</v>
      </c>
      <c r="H151" s="41">
        <f>IF('3f CPIH'!D$16="-","-",'3g OC '!$E$10*('3f CPIH'!D$16/'3f CPIH'!$G$16))</f>
        <v>76.655835616438353</v>
      </c>
      <c r="I151" s="41">
        <f>IF('3f CPIH'!E$16="-","-",'3g OC '!$E$10*('3f CPIH'!E$16/'3f CPIH'!$G$16))</f>
        <v>76.885573385518597</v>
      </c>
      <c r="J151" s="41">
        <f>IF('3f CPIH'!F$16="-","-",'3g OC '!$E$10*('3f CPIH'!F$16/'3f CPIH'!$G$16))</f>
        <v>77.345048923679059</v>
      </c>
      <c r="K151" s="41">
        <f>IF('3f CPIH'!G$16="-","-",'3g OC '!$E$10*('3f CPIH'!G$16/'3f CPIH'!$G$16))</f>
        <v>78.263999999999996</v>
      </c>
      <c r="L151" s="41">
        <f>IF('3f CPIH'!H$16="-","-",'3g OC '!$E$10*('3f CPIH'!H$16/'3f CPIH'!$G$16))</f>
        <v>79.259530332681024</v>
      </c>
      <c r="M151" s="41">
        <f>IF('3f CPIH'!I$16="-","-",'3g OC '!$E$10*('3f CPIH'!I$16/'3f CPIH'!$G$16))</f>
        <v>80.408219178082177</v>
      </c>
      <c r="N151" s="41">
        <f>IF('3f CPIH'!J$16="-","-",'3g OC '!$E$10*('3f CPIH'!J$16/'3f CPIH'!$G$16))</f>
        <v>81.097432485322898</v>
      </c>
      <c r="O151" s="31"/>
      <c r="P151" s="41">
        <f>IF('3f CPIH'!L$16="-","-",'3g OC '!$E$10*('3f CPIH'!L$16/'3f CPIH'!$G$16))</f>
        <v>81.097432485322898</v>
      </c>
      <c r="Q151" s="41">
        <f>IF('3f CPIH'!M$16="-","-",'3g OC '!$E$10*('3f CPIH'!M$16/'3f CPIH'!$G$16))</f>
        <v>82.016383561643835</v>
      </c>
      <c r="R151" s="41">
        <f>IF('3f CPIH'!N$16="-","-",'3g OC '!$E$10*('3f CPIH'!N$16/'3f CPIH'!$G$16))</f>
        <v>82.62901761252445</v>
      </c>
      <c r="S151" s="41">
        <f>IF('3f CPIH'!O$16="-","-",'3g OC '!$E$10*('3f CPIH'!O$16/'3f CPIH'!$G$16))</f>
        <v>83.088493150684926</v>
      </c>
      <c r="T151" s="41" t="str">
        <f>IF('3f CPIH'!P$16="-","-",'3g OC '!$E$10*('3f CPIH'!P$16/'3f CPIH'!$G$16))</f>
        <v>-</v>
      </c>
      <c r="U151" s="41" t="str">
        <f>IF('3f CPIH'!Q$16="-","-",'3g OC '!$E$10*('3f CPIH'!Q$16/'3f CPIH'!$G$16))</f>
        <v>-</v>
      </c>
      <c r="V151" s="41" t="str">
        <f>IF('3f CPIH'!R$16="-","-",'3g OC '!$E$10*('3f CPIH'!R$16/'3f CPIH'!$G$16))</f>
        <v>-</v>
      </c>
      <c r="W151" s="41" t="str">
        <f>IF('3f CPIH'!S$16="-","-",'3g OC '!$E$10*('3f CPIH'!S$16/'3f CPIH'!$G$16))</f>
        <v>-</v>
      </c>
      <c r="X151" s="41" t="str">
        <f>IF('3f CPIH'!T$16="-","-",'3g OC '!$E$10*('3f CPIH'!T$16/'3f CPIH'!$G$16))</f>
        <v>-</v>
      </c>
      <c r="Y151" s="41" t="str">
        <f>IF('3f CPIH'!U$16="-","-",'3g OC '!$E$10*('3f CPIH'!U$16/'3f CPIH'!$G$16))</f>
        <v>-</v>
      </c>
      <c r="Z151" s="41" t="str">
        <f>IF('3f CPIH'!V$16="-","-",'3g OC '!$E$10*('3f CPIH'!V$16/'3f CPIH'!$G$16))</f>
        <v>-</v>
      </c>
      <c r="AA151" s="29"/>
    </row>
    <row r="152" spans="1:27" s="30" customFormat="1" ht="11.25" x14ac:dyDescent="0.15">
      <c r="A152" s="267">
        <v>6</v>
      </c>
      <c r="B152" s="140" t="s">
        <v>349</v>
      </c>
      <c r="C152" s="140" t="s">
        <v>43</v>
      </c>
      <c r="D152" s="138" t="s">
        <v>328</v>
      </c>
      <c r="E152" s="190"/>
      <c r="F152" s="31"/>
      <c r="G152" s="41" t="s">
        <v>333</v>
      </c>
      <c r="H152" s="41" t="s">
        <v>333</v>
      </c>
      <c r="I152" s="41" t="s">
        <v>333</v>
      </c>
      <c r="J152" s="41" t="s">
        <v>333</v>
      </c>
      <c r="K152" s="41">
        <f>IF('3h SMNCC'!F$36="-","-",'3h SMNCC'!F$36)</f>
        <v>0</v>
      </c>
      <c r="L152" s="41">
        <f>IF('3h SMNCC'!G$36="-","-",'3h SMNCC'!G$36)</f>
        <v>-0.18995176814939541</v>
      </c>
      <c r="M152" s="41">
        <f>IF('3h SMNCC'!H$36="-","-",'3h SMNCC'!H$36)</f>
        <v>2.3898674656215144</v>
      </c>
      <c r="N152" s="41">
        <f>IF('3h SMNCC'!I$36="-","-",'3h SMNCC'!I$36)</f>
        <v>11.485463558514653</v>
      </c>
      <c r="O152" s="31"/>
      <c r="P152" s="41">
        <f>IF('3h SMNCC'!K$36="-","-",'3h SMNCC'!K$36)</f>
        <v>11.485463558514653</v>
      </c>
      <c r="Q152" s="41">
        <f>IF('3h SMNCC'!L$36="-","-",'3h SMNCC'!L$36)</f>
        <v>13.905095596481768</v>
      </c>
      <c r="R152" s="41">
        <f>IF('3h SMNCC'!M$36="-","-",'3h SMNCC'!M$36)</f>
        <v>14.008016342776511</v>
      </c>
      <c r="S152" s="41">
        <f>IF('3h SMNCC'!N$36="-","-",'3h SMNCC'!N$36)</f>
        <v>16.592254432324484</v>
      </c>
      <c r="T152" s="41" t="str">
        <f>IF('3h SMNCC'!O$36="-","-",'3h SMNCC'!O$36)</f>
        <v>-</v>
      </c>
      <c r="U152" s="41" t="str">
        <f>IF('3h SMNCC'!P$36="-","-",'3h SMNCC'!P$36)</f>
        <v>-</v>
      </c>
      <c r="V152" s="41" t="str">
        <f>IF('3h SMNCC'!Q$36="-","-",'3h SMNCC'!Q$36)</f>
        <v>-</v>
      </c>
      <c r="W152" s="41" t="str">
        <f>IF('3h SMNCC'!R$36="-","-",'3h SMNCC'!R$36)</f>
        <v>-</v>
      </c>
      <c r="X152" s="41" t="str">
        <f>IF('3h SMNCC'!S$36="-","-",'3h SMNCC'!S$36)</f>
        <v>-</v>
      </c>
      <c r="Y152" s="41" t="str">
        <f>IF('3h SMNCC'!T$36="-","-",'3h SMNCC'!T$36)</f>
        <v>-</v>
      </c>
      <c r="Z152" s="41" t="str">
        <f>IF('3h SMNCC'!U$36="-","-",'3h SMNCC'!U$36)</f>
        <v>-</v>
      </c>
      <c r="AA152" s="29"/>
    </row>
    <row r="153" spans="1:27" s="30" customFormat="1" ht="11.25" x14ac:dyDescent="0.15">
      <c r="A153" s="267">
        <v>7</v>
      </c>
      <c r="B153" s="140" t="s">
        <v>349</v>
      </c>
      <c r="C153" s="140" t="s">
        <v>394</v>
      </c>
      <c r="D153" s="138" t="s">
        <v>328</v>
      </c>
      <c r="E153" s="190"/>
      <c r="F153" s="31"/>
      <c r="G153" s="41">
        <f>IF('3f CPIH'!C$16="-","-",'3i PAAC PAP'!$G$14*('3f CPIH'!C$16/'3f CPIH'!$G$16))</f>
        <v>3.3460635029354204</v>
      </c>
      <c r="H153" s="41">
        <f>IF('3f CPIH'!D$16="-","-",'3i PAAC PAP'!$G$14*('3f CPIH'!D$16/'3f CPIH'!$G$16))</f>
        <v>3.3527623287671227</v>
      </c>
      <c r="I153" s="41">
        <f>IF('3f CPIH'!E$16="-","-",'3i PAAC PAP'!$G$14*('3f CPIH'!E$16/'3f CPIH'!$G$16))</f>
        <v>3.3628105675146771</v>
      </c>
      <c r="J153" s="41">
        <f>IF('3f CPIH'!F$16="-","-",'3i PAAC PAP'!$G$14*('3f CPIH'!F$16/'3f CPIH'!$G$16))</f>
        <v>3.3829070450097847</v>
      </c>
      <c r="K153" s="41">
        <f>IF('3f CPIH'!G$16="-","-",'3i PAAC PAP'!$G$14*('3f CPIH'!G$16/'3f CPIH'!$G$16))</f>
        <v>3.4230999999999998</v>
      </c>
      <c r="L153" s="41">
        <f>IF('3f CPIH'!H$16="-","-",'3i PAAC PAP'!$G$14*('3f CPIH'!H$16/'3f CPIH'!$G$16))</f>
        <v>3.4666423679060667</v>
      </c>
      <c r="M153" s="41">
        <f>IF('3f CPIH'!I$16="-","-",'3i PAAC PAP'!$G$14*('3f CPIH'!I$16/'3f CPIH'!$G$16))</f>
        <v>3.516883561643835</v>
      </c>
      <c r="N153" s="41">
        <f>IF('3f CPIH'!J$16="-","-",'3i PAAC PAP'!$G$14*('3f CPIH'!J$16/'3f CPIH'!$G$16))</f>
        <v>3.547028277886497</v>
      </c>
      <c r="O153" s="31"/>
      <c r="P153" s="41">
        <f>IF('3f CPIH'!L$16="-","-",'3i PAAC PAP'!$G$14*('3f CPIH'!L$16/'3f CPIH'!$G$16))</f>
        <v>3.547028277886497</v>
      </c>
      <c r="Q153" s="41">
        <f>IF('3f CPIH'!M$16="-","-",'3i PAAC PAP'!$G$14*('3f CPIH'!M$16/'3f CPIH'!$G$16))</f>
        <v>3.5872212328767121</v>
      </c>
      <c r="R153" s="41">
        <f>IF('3f CPIH'!N$16="-","-",'3i PAAC PAP'!$G$14*('3f CPIH'!N$16/'3f CPIH'!$G$16))</f>
        <v>3.6140165362035224</v>
      </c>
      <c r="S153" s="41">
        <f>IF('3f CPIH'!O$16="-","-",'3i PAAC PAP'!$G$14*('3f CPIH'!O$16/'3f CPIH'!$G$16))</f>
        <v>3.6341130136986299</v>
      </c>
      <c r="T153" s="41" t="str">
        <f>IF('3f CPIH'!P$16="-","-",'3i PAAC PAP'!$G$14*('3f CPIH'!P$16/'3f CPIH'!$G$16))</f>
        <v>-</v>
      </c>
      <c r="U153" s="41" t="str">
        <f>IF('3f CPIH'!Q$16="-","-",'3i PAAC PAP'!$G$14*('3f CPIH'!Q$16/'3f CPIH'!$G$16))</f>
        <v>-</v>
      </c>
      <c r="V153" s="41" t="str">
        <f>IF('3f CPIH'!R$16="-","-",'3i PAAC PAP'!$G$14*('3f CPIH'!R$16/'3f CPIH'!$G$16))</f>
        <v>-</v>
      </c>
      <c r="W153" s="41" t="str">
        <f>IF('3f CPIH'!S$16="-","-",'3i PAAC PAP'!$G$14*('3f CPIH'!S$16/'3f CPIH'!$G$16))</f>
        <v>-</v>
      </c>
      <c r="X153" s="41" t="str">
        <f>IF('3f CPIH'!T$16="-","-",'3i PAAC PAP'!$G$14*('3f CPIH'!T$16/'3f CPIH'!$G$16))</f>
        <v>-</v>
      </c>
      <c r="Y153" s="41" t="str">
        <f>IF('3f CPIH'!U$16="-","-",'3i PAAC PAP'!$G$14*('3f CPIH'!U$16/'3f CPIH'!$G$16))</f>
        <v>-</v>
      </c>
      <c r="Z153" s="41" t="str">
        <f>IF('3f CPIH'!V$16="-","-",'3i PAAC PAP'!$G$14*('3f CPIH'!V$16/'3f CPIH'!$G$16))</f>
        <v>-</v>
      </c>
      <c r="AA153" s="29"/>
    </row>
    <row r="154" spans="1:27" s="30" customFormat="1" ht="11.25" x14ac:dyDescent="0.15">
      <c r="A154" s="267">
        <v>8</v>
      </c>
      <c r="B154" s="140" t="s">
        <v>349</v>
      </c>
      <c r="C154" s="140" t="s">
        <v>412</v>
      </c>
      <c r="D154" s="138" t="s">
        <v>328</v>
      </c>
      <c r="E154" s="190"/>
      <c r="F154" s="31"/>
      <c r="G154" s="41">
        <f>IF(G147="-","-",SUM(G147:G152)*'3i PAAC PAP'!$G$26)</f>
        <v>2.6664567636708498</v>
      </c>
      <c r="H154" s="41">
        <f>IF(H147="-","-",SUM(H147:H152)*'3i PAAC PAP'!$G$26)</f>
        <v>2.5420973556032873</v>
      </c>
      <c r="I154" s="41">
        <f>IF(I147="-","-",SUM(I147:I152)*'3i PAAC PAP'!$G$26)</f>
        <v>2.622430556842843</v>
      </c>
      <c r="J154" s="41">
        <f>IF(J147="-","-",SUM(J147:J152)*'3i PAAC PAP'!$G$26)</f>
        <v>2.5675336132764639</v>
      </c>
      <c r="K154" s="41">
        <f>IF(K147="-","-",SUM(K147:K152)*'3i PAAC PAP'!$G$26)</f>
        <v>2.7789573589778271</v>
      </c>
      <c r="L154" s="41">
        <f>IF(L147="-","-",SUM(L147:L152)*'3i PAAC PAP'!$G$26)</f>
        <v>2.7411385278493117</v>
      </c>
      <c r="M154" s="41">
        <f>IF(M147="-","-",SUM(M147:M152)*'3i PAAC PAP'!$G$26)</f>
        <v>3.0310243044310208</v>
      </c>
      <c r="N154" s="41">
        <f>IF(N147="-","-",SUM(N147:N152)*'3i PAAC PAP'!$G$26)</f>
        <v>3.1896173210156853</v>
      </c>
      <c r="O154" s="31"/>
      <c r="P154" s="41">
        <f>IF(P147="-","-",SUM(P147:P152)*'3i PAAC PAP'!$G$26)</f>
        <v>3.1896173210156853</v>
      </c>
      <c r="Q154" s="41">
        <f>IF(Q147="-","-",SUM(Q147:Q152)*'3i PAAC PAP'!$G$26)</f>
        <v>3.5567759492950102</v>
      </c>
      <c r="R154" s="41">
        <f>IF(R147="-","-",SUM(R147:R152)*'3i PAAC PAP'!$G$26)</f>
        <v>3.42307493312323</v>
      </c>
      <c r="S154" s="41">
        <f>IF(S147="-","-",SUM(S147:S152)*'3i PAAC PAP'!$G$26)</f>
        <v>3.4264250142002717</v>
      </c>
      <c r="T154" s="41" t="str">
        <f>IF(T147="-","-",SUM(T147:T152)*'3i PAAC PAP'!$G$26)</f>
        <v>-</v>
      </c>
      <c r="U154" s="41" t="str">
        <f>IF(U147="-","-",SUM(U147:U152)*'3i PAAC PAP'!$G$26)</f>
        <v>-</v>
      </c>
      <c r="V154" s="41" t="str">
        <f>IF(V147="-","-",SUM(V147:V152)*'3i PAAC PAP'!$G$26)</f>
        <v>-</v>
      </c>
      <c r="W154" s="41" t="str">
        <f>IF(W147="-","-",SUM(W147:W152)*'3i PAAC PAP'!$G$26)</f>
        <v>-</v>
      </c>
      <c r="X154" s="41" t="str">
        <f>IF(X147="-","-",SUM(X147:X152)*'3i PAAC PAP'!$G$26)</f>
        <v>-</v>
      </c>
      <c r="Y154" s="41" t="str">
        <f>IF(Y147="-","-",SUM(Y147:Y152)*'3i PAAC PAP'!$G$26)</f>
        <v>-</v>
      </c>
      <c r="Z154" s="41" t="str">
        <f>IF(Z147="-","-",SUM(Z147:Z152)*'3i PAAC PAP'!$G$26)</f>
        <v>-</v>
      </c>
      <c r="AA154" s="29"/>
    </row>
    <row r="155" spans="1:27" s="30" customFormat="1" ht="11.25" x14ac:dyDescent="0.15">
      <c r="A155" s="267">
        <v>9</v>
      </c>
      <c r="B155" s="140" t="s">
        <v>393</v>
      </c>
      <c r="C155" s="140" t="s">
        <v>536</v>
      </c>
      <c r="D155" s="138" t="s">
        <v>328</v>
      </c>
      <c r="E155" s="190"/>
      <c r="F155" s="31"/>
      <c r="G155" s="41">
        <f>IF(G147="-","-",SUM(G147:G154)*'3j EBIT'!$E$10)</f>
        <v>10.907076192226308</v>
      </c>
      <c r="H155" s="41">
        <f>IF(H147="-","-",SUM(H147:H154)*'3j EBIT'!$E$10)</f>
        <v>10.401539294545</v>
      </c>
      <c r="I155" s="41">
        <f>IF(I147="-","-",SUM(I147:I154)*'3j EBIT'!$E$10)</f>
        <v>10.728382456183514</v>
      </c>
      <c r="J155" s="41">
        <f>IF(J147="-","-",SUM(J147:J154)*'3j EBIT'!$E$10)</f>
        <v>10.505551315183386</v>
      </c>
      <c r="K155" s="41">
        <f>IF(K147="-","-",SUM(K147:K154)*'3j EBIT'!$E$10)</f>
        <v>11.366014913013627</v>
      </c>
      <c r="L155" s="41">
        <f>IF(L147="-","-",SUM(L147:L154)*'3j EBIT'!$E$10)</f>
        <v>11.213080400553109</v>
      </c>
      <c r="M155" s="41">
        <f>IF(M147="-","-",SUM(M147:M154)*'3j EBIT'!$E$10)</f>
        <v>12.392778661041991</v>
      </c>
      <c r="N155" s="41">
        <f>IF(N147="-","-",SUM(N147:N154)*'3j EBIT'!$E$10)</f>
        <v>13.038228856646496</v>
      </c>
      <c r="O155" s="31"/>
      <c r="P155" s="41">
        <f>IF(P147="-","-",SUM(P147:P154)*'3j EBIT'!$E$10)</f>
        <v>13.038228856646496</v>
      </c>
      <c r="Q155" s="41">
        <f>IF(Q147="-","-",SUM(Q147:Q154)*'3j EBIT'!$E$10)</f>
        <v>14.531937145102059</v>
      </c>
      <c r="R155" s="41">
        <f>IF(R147="-","-",SUM(R147:R154)*'3j EBIT'!$E$10)</f>
        <v>13.988804898386675</v>
      </c>
      <c r="S155" s="41">
        <f>IF(S147="-","-",SUM(S147:S154)*'3j EBIT'!$E$10)</f>
        <v>14.002816130075299</v>
      </c>
      <c r="T155" s="41" t="str">
        <f>IF(T147="-","-",SUM(T147:T154)*'3j EBIT'!$E$10)</f>
        <v>-</v>
      </c>
      <c r="U155" s="41" t="str">
        <f>IF(U147="-","-",SUM(U147:U154)*'3j EBIT'!$E$10)</f>
        <v>-</v>
      </c>
      <c r="V155" s="41" t="str">
        <f>IF(V147="-","-",SUM(V147:V154)*'3j EBIT'!$E$10)</f>
        <v>-</v>
      </c>
      <c r="W155" s="41" t="str">
        <f>IF(W147="-","-",SUM(W147:W154)*'3j EBIT'!$E$10)</f>
        <v>-</v>
      </c>
      <c r="X155" s="41" t="str">
        <f>IF(X147="-","-",SUM(X147:X154)*'3j EBIT'!$E$10)</f>
        <v>-</v>
      </c>
      <c r="Y155" s="41" t="str">
        <f>IF(Y147="-","-",SUM(Y147:Y154)*'3j EBIT'!$E$10)</f>
        <v>-</v>
      </c>
      <c r="Z155" s="41" t="str">
        <f>IF(Z147="-","-",SUM(Z147:Z154)*'3j EBIT'!$E$10)</f>
        <v>-</v>
      </c>
      <c r="AA155" s="29"/>
    </row>
    <row r="156" spans="1:27" s="30" customFormat="1" ht="11.25" x14ac:dyDescent="0.15">
      <c r="A156" s="267">
        <v>10</v>
      </c>
      <c r="B156" s="140" t="s">
        <v>292</v>
      </c>
      <c r="C156" s="143" t="s">
        <v>537</v>
      </c>
      <c r="D156" s="138" t="s">
        <v>328</v>
      </c>
      <c r="E156" s="131"/>
      <c r="F156" s="31"/>
      <c r="G156" s="41">
        <f>IF(G147="-","-",SUM(G147:G149,G151:G155)*'3k HAP'!$E$11)</f>
        <v>6.4896996446895585</v>
      </c>
      <c r="H156" s="41">
        <f>IF(H147="-","-",SUM(H147:H149,H151:H155)*'3k HAP'!$E$11)</f>
        <v>6.0853374730441745</v>
      </c>
      <c r="I156" s="41">
        <f>IF(I147="-","-",SUM(I147:I149,I151:I155)*'3k HAP'!$E$11)</f>
        <v>6.1207371757916889</v>
      </c>
      <c r="J156" s="41">
        <f>IF(J147="-","-",SUM(J147:J149,J151:J155)*'3k HAP'!$E$11)</f>
        <v>5.9601645510803412</v>
      </c>
      <c r="K156" s="41">
        <f>IF(K147="-","-",SUM(K147:K149,K151:K155)*'3k HAP'!$E$11)</f>
        <v>6.7735414782876129</v>
      </c>
      <c r="L156" s="41">
        <f>IF(L147="-","-",SUM(L147:L149,L151:L155)*'3k HAP'!$E$11)</f>
        <v>6.6379434796610806</v>
      </c>
      <c r="M156" s="41">
        <f>IF(M147="-","-",SUM(M147:M149,M151:M155)*'3k HAP'!$E$11)</f>
        <v>7.4352133797317359</v>
      </c>
      <c r="N156" s="41">
        <f>IF(N147="-","-",SUM(N147:N149,N151:N155)*'3k HAP'!$E$11)</f>
        <v>7.9403980856998366</v>
      </c>
      <c r="O156" s="31"/>
      <c r="P156" s="41">
        <f>IF(P147="-","-",SUM(P147:P149,P151:P155)*'3k HAP'!$E$11)</f>
        <v>7.9403980856998366</v>
      </c>
      <c r="Q156" s="41">
        <f>IF(Q147="-","-",SUM(Q147:Q149,Q151:Q155)*'3k HAP'!$E$11)</f>
        <v>8.9701896382578976</v>
      </c>
      <c r="R156" s="41">
        <f>IF(R147="-","-",SUM(R147:R149,R151:R155)*'3k HAP'!$E$11)</f>
        <v>8.533710749924607</v>
      </c>
      <c r="S156" s="41">
        <f>IF(S147="-","-",SUM(S147:S149,S151:S155)*'3k HAP'!$E$11)</f>
        <v>8.5125748195822197</v>
      </c>
      <c r="T156" s="41" t="str">
        <f>IF(T147="-","-",SUM(T147:T149,T151:T155)*'3k HAP'!$E$11)</f>
        <v>-</v>
      </c>
      <c r="U156" s="41" t="str">
        <f>IF(U147="-","-",SUM(U147:U149,U151:U155)*'3k HAP'!$E$11)</f>
        <v>-</v>
      </c>
      <c r="V156" s="41" t="str">
        <f>IF(V147="-","-",SUM(V147:V149,V151:V155)*'3k HAP'!$E$11)</f>
        <v>-</v>
      </c>
      <c r="W156" s="41" t="str">
        <f>IF(W147="-","-",SUM(W147:W149,W151:W155)*'3k HAP'!$E$11)</f>
        <v>-</v>
      </c>
      <c r="X156" s="41" t="str">
        <f>IF(X147="-","-",SUM(X147:X149,X151:X155)*'3k HAP'!$E$11)</f>
        <v>-</v>
      </c>
      <c r="Y156" s="41" t="str">
        <f>IF(Y147="-","-",SUM(Y147:Y149,Y151:Y155)*'3k HAP'!$E$11)</f>
        <v>-</v>
      </c>
      <c r="Z156" s="41" t="str">
        <f>IF(Z147="-","-",SUM(Z147:Z149,Z151:Z155)*'3k HAP'!$E$11)</f>
        <v>-</v>
      </c>
      <c r="AA156" s="29"/>
    </row>
    <row r="157" spans="1:27" s="30" customFormat="1" ht="11.25" x14ac:dyDescent="0.15">
      <c r="A157" s="267">
        <v>11</v>
      </c>
      <c r="B157" s="140" t="s">
        <v>44</v>
      </c>
      <c r="C157" s="189" t="str">
        <f>B157&amp;"_"&amp;D157</f>
        <v>Total_Southern Scotland</v>
      </c>
      <c r="D157" s="138" t="s">
        <v>328</v>
      </c>
      <c r="E157" s="132"/>
      <c r="F157" s="31"/>
      <c r="G157" s="41">
        <f t="shared" ref="G157:N157" si="24">IF(G147="-","-",SUM(G147:G156))</f>
        <v>580.54610422530436</v>
      </c>
      <c r="H157" s="41">
        <f t="shared" si="24"/>
        <v>553.53454790270905</v>
      </c>
      <c r="I157" s="41">
        <f t="shared" si="24"/>
        <v>570.77221216520081</v>
      </c>
      <c r="J157" s="41">
        <f t="shared" si="24"/>
        <v>558.88368959526963</v>
      </c>
      <c r="K157" s="41">
        <f t="shared" si="24"/>
        <v>604.98460559687885</v>
      </c>
      <c r="L157" s="41">
        <f t="shared" si="24"/>
        <v>596.79982605664475</v>
      </c>
      <c r="M157" s="41">
        <f t="shared" si="24"/>
        <v>659.68645244153743</v>
      </c>
      <c r="N157" s="41">
        <f t="shared" si="24"/>
        <v>694.16268604222739</v>
      </c>
      <c r="O157" s="31"/>
      <c r="P157" s="41">
        <f t="shared" ref="P157:Z157" si="25">IF(P147="-","-",SUM(P147:P156))</f>
        <v>694.16268604222739</v>
      </c>
      <c r="Q157" s="41">
        <f t="shared" si="25"/>
        <v>773.80867083034775</v>
      </c>
      <c r="R157" s="41">
        <f t="shared" si="25"/>
        <v>744.78629602763158</v>
      </c>
      <c r="S157" s="41">
        <f t="shared" si="25"/>
        <v>745.50259303946029</v>
      </c>
      <c r="T157" s="41" t="str">
        <f t="shared" si="25"/>
        <v>-</v>
      </c>
      <c r="U157" s="41" t="str">
        <f t="shared" si="25"/>
        <v>-</v>
      </c>
      <c r="V157" s="41" t="str">
        <f t="shared" si="25"/>
        <v>-</v>
      </c>
      <c r="W157" s="41" t="str">
        <f t="shared" si="25"/>
        <v>-</v>
      </c>
      <c r="X157" s="41" t="str">
        <f t="shared" si="25"/>
        <v>-</v>
      </c>
      <c r="Y157" s="41" t="str">
        <f t="shared" si="25"/>
        <v>-</v>
      </c>
      <c r="Z157" s="41" t="str">
        <f t="shared" si="25"/>
        <v>-</v>
      </c>
      <c r="AA157" s="29"/>
    </row>
    <row r="158" spans="1:27" s="30" customFormat="1" ht="11.25" x14ac:dyDescent="0.15">
      <c r="A158" s="267">
        <v>1</v>
      </c>
      <c r="B158" s="136" t="s">
        <v>350</v>
      </c>
      <c r="C158" s="187" t="s">
        <v>341</v>
      </c>
      <c r="D158" s="139" t="s">
        <v>329</v>
      </c>
      <c r="E158" s="135"/>
      <c r="F158" s="31"/>
      <c r="G158" s="133">
        <f>IF('3a DF'!H40="-","-",'3a DF'!H40)</f>
        <v>259.78792061062313</v>
      </c>
      <c r="H158" s="133">
        <f>IF('3a DF'!I40="-","-",'3a DF'!I40)</f>
        <v>232.55676365062476</v>
      </c>
      <c r="I158" s="133">
        <f>IF('3a DF'!J40="-","-",'3a DF'!J40)</f>
        <v>209.70770556402789</v>
      </c>
      <c r="J158" s="133">
        <f>IF('3a DF'!K40="-","-",'3a DF'!K40)</f>
        <v>199.75146172158165</v>
      </c>
      <c r="K158" s="133">
        <f>IF('3a DF'!L40="-","-",'3a DF'!L40)</f>
        <v>233.10971800067304</v>
      </c>
      <c r="L158" s="133">
        <f>IF('3a DF'!M40="-","-",'3a DF'!M40)</f>
        <v>224.48650586149321</v>
      </c>
      <c r="M158" s="133">
        <f>IF('3a DF'!N40="-","-",'3a DF'!N40)</f>
        <v>233.65619688488857</v>
      </c>
      <c r="N158" s="133">
        <f>IF('3a DF'!O40="-","-",'3a DF'!O40)</f>
        <v>260.78108236612672</v>
      </c>
      <c r="O158" s="31"/>
      <c r="P158" s="133">
        <f>IF('3a DF'!Q40="-","-",'3a DF'!Q40)</f>
        <v>260.78108236612672</v>
      </c>
      <c r="Q158" s="133">
        <f>IF('3a DF'!R40="-","-",'3a DF'!R40)</f>
        <v>299.68071913551825</v>
      </c>
      <c r="R158" s="133">
        <f>IF('3a DF'!S40="-","-",'3a DF'!S40)</f>
        <v>267.1581297682124</v>
      </c>
      <c r="S158" s="133">
        <f>IF('3a DF'!T40="-","-",'3a DF'!T40)</f>
        <v>243.03747291725824</v>
      </c>
      <c r="T158" s="133" t="str">
        <f>IF('3a DF'!U40="-","-",'3a DF'!U40)</f>
        <v>-</v>
      </c>
      <c r="U158" s="133" t="str">
        <f>IF('3a DF'!V40="-","-",'3a DF'!V40)</f>
        <v>-</v>
      </c>
      <c r="V158" s="133" t="str">
        <f>IF('3a DF'!W40="-","-",'3a DF'!W40)</f>
        <v>-</v>
      </c>
      <c r="W158" s="133" t="str">
        <f>IF('3a DF'!X40="-","-",'3a DF'!X40)</f>
        <v>-</v>
      </c>
      <c r="X158" s="133" t="str">
        <f>IF('3a DF'!Y40="-","-",'3a DF'!Y40)</f>
        <v>-</v>
      </c>
      <c r="Y158" s="133" t="str">
        <f>IF('3a DF'!Z40="-","-",'3a DF'!Z40)</f>
        <v>-</v>
      </c>
      <c r="Z158" s="133" t="str">
        <f>IF('3a DF'!AA40="-","-",'3a DF'!AA40)</f>
        <v>-</v>
      </c>
      <c r="AA158" s="29"/>
    </row>
    <row r="159" spans="1:27" s="30" customFormat="1" ht="11.25" x14ac:dyDescent="0.15">
      <c r="A159" s="267">
        <v>2</v>
      </c>
      <c r="B159" s="136" t="s">
        <v>350</v>
      </c>
      <c r="C159" s="187" t="s">
        <v>300</v>
      </c>
      <c r="D159" s="139" t="s">
        <v>329</v>
      </c>
      <c r="E159" s="135"/>
      <c r="F159" s="31"/>
      <c r="G159" s="133">
        <f>IF('3b CM'!G40="-","-",'3b CM'!G40)</f>
        <v>5.9810111338353213E-2</v>
      </c>
      <c r="H159" s="133">
        <f>IF('3b CM'!H40="-","-",'3b CM'!H40)</f>
        <v>8.9715167007529809E-2</v>
      </c>
      <c r="I159" s="133">
        <f>IF('3b CM'!I40="-","-",'3b CM'!I40)</f>
        <v>0.2825033080682014</v>
      </c>
      <c r="J159" s="133">
        <f>IF('3b CM'!J40="-","-",'3b CM'!J40)</f>
        <v>0.28729179422699846</v>
      </c>
      <c r="K159" s="133">
        <f>IF('3b CM'!K40="-","-",'3b CM'!K40)</f>
        <v>3.6899164985295574</v>
      </c>
      <c r="L159" s="133">
        <f>IF('3b CM'!L40="-","-",'3b CM'!L40)</f>
        <v>3.5795918624627601</v>
      </c>
      <c r="M159" s="133">
        <f>IF('3b CM'!M40="-","-",'3b CM'!M40)</f>
        <v>12.14064704031469</v>
      </c>
      <c r="N159" s="133">
        <f>IF('3b CM'!N40="-","-",'3b CM'!N40)</f>
        <v>11.54124441590206</v>
      </c>
      <c r="O159" s="31"/>
      <c r="P159" s="133">
        <f>IF('3b CM'!P40="-","-",'3b CM'!P40)</f>
        <v>11.54124441590206</v>
      </c>
      <c r="Q159" s="133">
        <f>IF('3b CM'!Q40="-","-",'3b CM'!Q40)</f>
        <v>15.283756412106852</v>
      </c>
      <c r="R159" s="133">
        <f>IF('3b CM'!R40="-","-",'3b CM'!R40)</f>
        <v>14.600022184893897</v>
      </c>
      <c r="S159" s="133">
        <f>IF('3b CM'!S40="-","-",'3b CM'!S40)</f>
        <v>17.309672761263766</v>
      </c>
      <c r="T159" s="133" t="str">
        <f>IF('3b CM'!T40="-","-",'3b CM'!T40)</f>
        <v>-</v>
      </c>
      <c r="U159" s="133" t="str">
        <f>IF('3b CM'!U40="-","-",'3b CM'!U40)</f>
        <v>-</v>
      </c>
      <c r="V159" s="133" t="str">
        <f>IF('3b CM'!V40="-","-",'3b CM'!V40)</f>
        <v>-</v>
      </c>
      <c r="W159" s="133" t="str">
        <f>IF('3b CM'!W40="-","-",'3b CM'!W40)</f>
        <v>-</v>
      </c>
      <c r="X159" s="133" t="str">
        <f>IF('3b CM'!X40="-","-",'3b CM'!X40)</f>
        <v>-</v>
      </c>
      <c r="Y159" s="133" t="str">
        <f>IF('3b CM'!Y40="-","-",'3b CM'!Y40)</f>
        <v>-</v>
      </c>
      <c r="Z159" s="133" t="str">
        <f>IF('3b CM'!Z40="-","-",'3b CM'!Z40)</f>
        <v>-</v>
      </c>
      <c r="AA159" s="29"/>
    </row>
    <row r="160" spans="1:27" s="30" customFormat="1" ht="11.25" x14ac:dyDescent="0.15">
      <c r="A160" s="267">
        <v>3</v>
      </c>
      <c r="B160" s="136" t="s">
        <v>2</v>
      </c>
      <c r="C160" s="187" t="s">
        <v>342</v>
      </c>
      <c r="D160" s="139" t="s">
        <v>329</v>
      </c>
      <c r="E160" s="135"/>
      <c r="F160" s="31"/>
      <c r="G160" s="133">
        <f>IF('3c PC'!G41="-","-",'3c PC'!G41)</f>
        <v>90.747247800818172</v>
      </c>
      <c r="H160" s="133">
        <f>IF('3c PC'!H41="-","-",'3c PC'!H41)</f>
        <v>90.719904220854062</v>
      </c>
      <c r="I160" s="133">
        <f>IF('3c PC'!I41="-","-",'3c PC'!I41)</f>
        <v>115.08877749988251</v>
      </c>
      <c r="J160" s="133">
        <f>IF('3c PC'!J41="-","-",'3c PC'!J41)</f>
        <v>113.83865354410425</v>
      </c>
      <c r="K160" s="133">
        <f>IF('3c PC'!K41="-","-",'3c PC'!K41)</f>
        <v>130.671115666291</v>
      </c>
      <c r="L160" s="133">
        <f>IF('3c PC'!L41="-","-",'3c PC'!L41)</f>
        <v>129.4565054808383</v>
      </c>
      <c r="M160" s="133">
        <f>IF('3c PC'!M41="-","-",'3c PC'!M41)</f>
        <v>157.69282082388395</v>
      </c>
      <c r="N160" s="133">
        <f>IF('3c PC'!N41="-","-",'3c PC'!N41)</f>
        <v>154.86881771839742</v>
      </c>
      <c r="O160" s="31"/>
      <c r="P160" s="133">
        <f>IF('3c PC'!P41="-","-",'3c PC'!P41)</f>
        <v>154.86881771839742</v>
      </c>
      <c r="Q160" s="133">
        <f>IF('3c PC'!Q41="-","-",'3c PC'!Q41)</f>
        <v>173.08893650573484</v>
      </c>
      <c r="R160" s="133">
        <f>IF('3c PC'!R41="-","-",'3c PC'!R41)</f>
        <v>175.65750397556974</v>
      </c>
      <c r="S160" s="133">
        <f>IF('3c PC'!S41="-","-",'3c PC'!S41)</f>
        <v>191.13834532083396</v>
      </c>
      <c r="T160" s="133" t="str">
        <f>IF('3c PC'!T41="-","-",'3c PC'!T41)</f>
        <v>-</v>
      </c>
      <c r="U160" s="133" t="str">
        <f>IF('3c PC'!U41="-","-",'3c PC'!U41)</f>
        <v>-</v>
      </c>
      <c r="V160" s="133" t="str">
        <f>IF('3c PC'!V41="-","-",'3c PC'!V41)</f>
        <v>-</v>
      </c>
      <c r="W160" s="133" t="str">
        <f>IF('3c PC'!W41="-","-",'3c PC'!W41)</f>
        <v>-</v>
      </c>
      <c r="X160" s="133" t="str">
        <f>IF('3c PC'!X41="-","-",'3c PC'!X41)</f>
        <v>-</v>
      </c>
      <c r="Y160" s="133" t="str">
        <f>IF('3c PC'!Y41="-","-",'3c PC'!Y41)</f>
        <v>-</v>
      </c>
      <c r="Z160" s="133" t="str">
        <f>IF('3c PC'!Z41="-","-",'3c PC'!Z41)</f>
        <v>-</v>
      </c>
      <c r="AA160" s="29"/>
    </row>
    <row r="161" spans="1:27" s="30" customFormat="1" ht="11.25" x14ac:dyDescent="0.15">
      <c r="A161" s="267">
        <v>4</v>
      </c>
      <c r="B161" s="136" t="s">
        <v>352</v>
      </c>
      <c r="C161" s="187" t="s">
        <v>343</v>
      </c>
      <c r="D161" s="139" t="s">
        <v>329</v>
      </c>
      <c r="E161" s="135"/>
      <c r="F161" s="31"/>
      <c r="G161" s="133">
        <f>IF('3d NC-Elec'!H69="-","-",'3d NC-Elec'!H69)</f>
        <v>160.96862231984301</v>
      </c>
      <c r="H161" s="133">
        <f>IF('3d NC-Elec'!I69="-","-",'3d NC-Elec'!I69)</f>
        <v>161.98287392634072</v>
      </c>
      <c r="I161" s="133">
        <f>IF('3d NC-Elec'!J69="-","-",'3d NC-Elec'!J69)</f>
        <v>189.20752718980827</v>
      </c>
      <c r="J161" s="133">
        <f>IF('3d NC-Elec'!K69="-","-",'3d NC-Elec'!K69)</f>
        <v>188.44467322566766</v>
      </c>
      <c r="K161" s="133">
        <f>IF('3d NC-Elec'!L69="-","-",'3d NC-Elec'!L69)</f>
        <v>189.29577404168177</v>
      </c>
      <c r="L161" s="133">
        <f>IF('3d NC-Elec'!M69="-","-",'3d NC-Elec'!M69)</f>
        <v>190.51167316169997</v>
      </c>
      <c r="M161" s="133">
        <f>IF('3d NC-Elec'!N69="-","-",'3d NC-Elec'!N69)</f>
        <v>180.82740656863106</v>
      </c>
      <c r="N161" s="133">
        <f>IF('3d NC-Elec'!O69="-","-",'3d NC-Elec'!O69)</f>
        <v>180.29816618803244</v>
      </c>
      <c r="O161" s="31"/>
      <c r="P161" s="133">
        <f>IF('3d NC-Elec'!Q69="-","-",'3d NC-Elec'!Q69)</f>
        <v>180.29816618803244</v>
      </c>
      <c r="Q161" s="133">
        <f>IF('3d NC-Elec'!R69="-","-",'3d NC-Elec'!R69)</f>
        <v>183.4942549061106</v>
      </c>
      <c r="R161" s="133">
        <f>IF('3d NC-Elec'!S69="-","-",'3d NC-Elec'!S69)</f>
        <v>184.72349054843647</v>
      </c>
      <c r="S161" s="133">
        <f>IF('3d NC-Elec'!T69="-","-",'3d NC-Elec'!T69)</f>
        <v>194.67233622711166</v>
      </c>
      <c r="T161" s="133" t="str">
        <f>IF('3d NC-Elec'!U69="-","-",'3d NC-Elec'!U69)</f>
        <v>-</v>
      </c>
      <c r="U161" s="133" t="str">
        <f>IF('3d NC-Elec'!V69="-","-",'3d NC-Elec'!V69)</f>
        <v>-</v>
      </c>
      <c r="V161" s="133" t="str">
        <f>IF('3d NC-Elec'!W69="-","-",'3d NC-Elec'!W69)</f>
        <v>-</v>
      </c>
      <c r="W161" s="133" t="str">
        <f>IF('3d NC-Elec'!X69="-","-",'3d NC-Elec'!X69)</f>
        <v>-</v>
      </c>
      <c r="X161" s="133" t="str">
        <f>IF('3d NC-Elec'!Y69="-","-",'3d NC-Elec'!Y69)</f>
        <v>-</v>
      </c>
      <c r="Y161" s="133" t="str">
        <f>IF('3d NC-Elec'!Z69="-","-",'3d NC-Elec'!Z69)</f>
        <v>-</v>
      </c>
      <c r="Z161" s="133" t="str">
        <f>IF('3d NC-Elec'!AA69="-","-",'3d NC-Elec'!AA69)</f>
        <v>-</v>
      </c>
      <c r="AA161" s="29"/>
    </row>
    <row r="162" spans="1:27" s="30" customFormat="1" ht="11.25" x14ac:dyDescent="0.15">
      <c r="A162" s="267">
        <v>5</v>
      </c>
      <c r="B162" s="136" t="s">
        <v>349</v>
      </c>
      <c r="C162" s="187" t="s">
        <v>344</v>
      </c>
      <c r="D162" s="139" t="s">
        <v>329</v>
      </c>
      <c r="E162" s="135"/>
      <c r="F162" s="31"/>
      <c r="G162" s="133">
        <f>IF('3f CPIH'!C$16="-","-",'3g OC '!$E$10*('3f CPIH'!C$16/'3f CPIH'!$G$16))</f>
        <v>76.502677103718199</v>
      </c>
      <c r="H162" s="133">
        <f>IF('3f CPIH'!D$16="-","-",'3g OC '!$E$10*('3f CPIH'!D$16/'3f CPIH'!$G$16))</f>
        <v>76.655835616438353</v>
      </c>
      <c r="I162" s="133">
        <f>IF('3f CPIH'!E$16="-","-",'3g OC '!$E$10*('3f CPIH'!E$16/'3f CPIH'!$G$16))</f>
        <v>76.885573385518597</v>
      </c>
      <c r="J162" s="133">
        <f>IF('3f CPIH'!F$16="-","-",'3g OC '!$E$10*('3f CPIH'!F$16/'3f CPIH'!$G$16))</f>
        <v>77.345048923679059</v>
      </c>
      <c r="K162" s="133">
        <f>IF('3f CPIH'!G$16="-","-",'3g OC '!$E$10*('3f CPIH'!G$16/'3f CPIH'!$G$16))</f>
        <v>78.263999999999996</v>
      </c>
      <c r="L162" s="133">
        <f>IF('3f CPIH'!H$16="-","-",'3g OC '!$E$10*('3f CPIH'!H$16/'3f CPIH'!$G$16))</f>
        <v>79.259530332681024</v>
      </c>
      <c r="M162" s="133">
        <f>IF('3f CPIH'!I$16="-","-",'3g OC '!$E$10*('3f CPIH'!I$16/'3f CPIH'!$G$16))</f>
        <v>80.408219178082177</v>
      </c>
      <c r="N162" s="133">
        <f>IF('3f CPIH'!J$16="-","-",'3g OC '!$E$10*('3f CPIH'!J$16/'3f CPIH'!$G$16))</f>
        <v>81.097432485322898</v>
      </c>
      <c r="O162" s="31"/>
      <c r="P162" s="133">
        <f>IF('3f CPIH'!L$16="-","-",'3g OC '!$E$10*('3f CPIH'!L$16/'3f CPIH'!$G$16))</f>
        <v>81.097432485322898</v>
      </c>
      <c r="Q162" s="133">
        <f>IF('3f CPIH'!M$16="-","-",'3g OC '!$E$10*('3f CPIH'!M$16/'3f CPIH'!$G$16))</f>
        <v>82.016383561643835</v>
      </c>
      <c r="R162" s="133">
        <f>IF('3f CPIH'!N$16="-","-",'3g OC '!$E$10*('3f CPIH'!N$16/'3f CPIH'!$G$16))</f>
        <v>82.62901761252445</v>
      </c>
      <c r="S162" s="133">
        <f>IF('3f CPIH'!O$16="-","-",'3g OC '!$E$10*('3f CPIH'!O$16/'3f CPIH'!$G$16))</f>
        <v>83.088493150684926</v>
      </c>
      <c r="T162" s="133" t="str">
        <f>IF('3f CPIH'!P$16="-","-",'3g OC '!$E$10*('3f CPIH'!P$16/'3f CPIH'!$G$16))</f>
        <v>-</v>
      </c>
      <c r="U162" s="133" t="str">
        <f>IF('3f CPIH'!Q$16="-","-",'3g OC '!$E$10*('3f CPIH'!Q$16/'3f CPIH'!$G$16))</f>
        <v>-</v>
      </c>
      <c r="V162" s="133" t="str">
        <f>IF('3f CPIH'!R$16="-","-",'3g OC '!$E$10*('3f CPIH'!R$16/'3f CPIH'!$G$16))</f>
        <v>-</v>
      </c>
      <c r="W162" s="133" t="str">
        <f>IF('3f CPIH'!S$16="-","-",'3g OC '!$E$10*('3f CPIH'!S$16/'3f CPIH'!$G$16))</f>
        <v>-</v>
      </c>
      <c r="X162" s="133" t="str">
        <f>IF('3f CPIH'!T$16="-","-",'3g OC '!$E$10*('3f CPIH'!T$16/'3f CPIH'!$G$16))</f>
        <v>-</v>
      </c>
      <c r="Y162" s="133" t="str">
        <f>IF('3f CPIH'!U$16="-","-",'3g OC '!$E$10*('3f CPIH'!U$16/'3f CPIH'!$G$16))</f>
        <v>-</v>
      </c>
      <c r="Z162" s="133" t="str">
        <f>IF('3f CPIH'!V$16="-","-",'3g OC '!$E$10*('3f CPIH'!V$16/'3f CPIH'!$G$16))</f>
        <v>-</v>
      </c>
      <c r="AA162" s="29"/>
    </row>
    <row r="163" spans="1:27" s="30" customFormat="1" ht="11.25" x14ac:dyDescent="0.15">
      <c r="A163" s="267">
        <v>6</v>
      </c>
      <c r="B163" s="136" t="s">
        <v>349</v>
      </c>
      <c r="C163" s="187" t="s">
        <v>43</v>
      </c>
      <c r="D163" s="139" t="s">
        <v>329</v>
      </c>
      <c r="E163" s="135"/>
      <c r="F163" s="31"/>
      <c r="G163" s="133" t="s">
        <v>333</v>
      </c>
      <c r="H163" s="133" t="s">
        <v>333</v>
      </c>
      <c r="I163" s="133" t="s">
        <v>333</v>
      </c>
      <c r="J163" s="133" t="s">
        <v>333</v>
      </c>
      <c r="K163" s="133">
        <f>IF('3h SMNCC'!F$36="-","-",'3h SMNCC'!F$36)</f>
        <v>0</v>
      </c>
      <c r="L163" s="133">
        <f>IF('3h SMNCC'!G$36="-","-",'3h SMNCC'!G$36)</f>
        <v>-0.18995176814939541</v>
      </c>
      <c r="M163" s="133">
        <f>IF('3h SMNCC'!H$36="-","-",'3h SMNCC'!H$36)</f>
        <v>2.3898674656215144</v>
      </c>
      <c r="N163" s="133">
        <f>IF('3h SMNCC'!I$36="-","-",'3h SMNCC'!I$36)</f>
        <v>11.485463558514653</v>
      </c>
      <c r="O163" s="31"/>
      <c r="P163" s="133">
        <f>IF('3h SMNCC'!K$36="-","-",'3h SMNCC'!K$36)</f>
        <v>11.485463558514653</v>
      </c>
      <c r="Q163" s="133">
        <f>IF('3h SMNCC'!L$36="-","-",'3h SMNCC'!L$36)</f>
        <v>13.905095596481768</v>
      </c>
      <c r="R163" s="133">
        <f>IF('3h SMNCC'!M$36="-","-",'3h SMNCC'!M$36)</f>
        <v>14.008016342776511</v>
      </c>
      <c r="S163" s="133">
        <f>IF('3h SMNCC'!N$36="-","-",'3h SMNCC'!N$36)</f>
        <v>16.592254432324484</v>
      </c>
      <c r="T163" s="133" t="str">
        <f>IF('3h SMNCC'!O$36="-","-",'3h SMNCC'!O$36)</f>
        <v>-</v>
      </c>
      <c r="U163" s="133" t="str">
        <f>IF('3h SMNCC'!P$36="-","-",'3h SMNCC'!P$36)</f>
        <v>-</v>
      </c>
      <c r="V163" s="133" t="str">
        <f>IF('3h SMNCC'!Q$36="-","-",'3h SMNCC'!Q$36)</f>
        <v>-</v>
      </c>
      <c r="W163" s="133" t="str">
        <f>IF('3h SMNCC'!R$36="-","-",'3h SMNCC'!R$36)</f>
        <v>-</v>
      </c>
      <c r="X163" s="133" t="str">
        <f>IF('3h SMNCC'!S$36="-","-",'3h SMNCC'!S$36)</f>
        <v>-</v>
      </c>
      <c r="Y163" s="133" t="str">
        <f>IF('3h SMNCC'!T$36="-","-",'3h SMNCC'!T$36)</f>
        <v>-</v>
      </c>
      <c r="Z163" s="133" t="str">
        <f>IF('3h SMNCC'!U$36="-","-",'3h SMNCC'!U$36)</f>
        <v>-</v>
      </c>
      <c r="AA163" s="29"/>
    </row>
    <row r="164" spans="1:27" s="30" customFormat="1" ht="12.4" customHeight="1" x14ac:dyDescent="0.15">
      <c r="A164" s="267">
        <v>7</v>
      </c>
      <c r="B164" s="136" t="s">
        <v>349</v>
      </c>
      <c r="C164" s="187" t="s">
        <v>394</v>
      </c>
      <c r="D164" s="139" t="s">
        <v>329</v>
      </c>
      <c r="E164" s="135"/>
      <c r="F164" s="31"/>
      <c r="G164" s="133">
        <f>IF('3f CPIH'!C$16="-","-",'3i PAAC PAP'!$G$14*('3f CPIH'!C$16/'3f CPIH'!$G$16))</f>
        <v>3.3460635029354204</v>
      </c>
      <c r="H164" s="133">
        <f>IF('3f CPIH'!D$16="-","-",'3i PAAC PAP'!$G$14*('3f CPIH'!D$16/'3f CPIH'!$G$16))</f>
        <v>3.3527623287671227</v>
      </c>
      <c r="I164" s="133">
        <f>IF('3f CPIH'!E$16="-","-",'3i PAAC PAP'!$G$14*('3f CPIH'!E$16/'3f CPIH'!$G$16))</f>
        <v>3.3628105675146771</v>
      </c>
      <c r="J164" s="133">
        <f>IF('3f CPIH'!F$16="-","-",'3i PAAC PAP'!$G$14*('3f CPIH'!F$16/'3f CPIH'!$G$16))</f>
        <v>3.3829070450097847</v>
      </c>
      <c r="K164" s="133">
        <f>IF('3f CPIH'!G$16="-","-",'3i PAAC PAP'!$G$14*('3f CPIH'!G$16/'3f CPIH'!$G$16))</f>
        <v>3.4230999999999998</v>
      </c>
      <c r="L164" s="133">
        <f>IF('3f CPIH'!H$16="-","-",'3i PAAC PAP'!$G$14*('3f CPIH'!H$16/'3f CPIH'!$G$16))</f>
        <v>3.4666423679060667</v>
      </c>
      <c r="M164" s="133">
        <f>IF('3f CPIH'!I$16="-","-",'3i PAAC PAP'!$G$14*('3f CPIH'!I$16/'3f CPIH'!$G$16))</f>
        <v>3.516883561643835</v>
      </c>
      <c r="N164" s="133">
        <f>IF('3f CPIH'!J$16="-","-",'3i PAAC PAP'!$G$14*('3f CPIH'!J$16/'3f CPIH'!$G$16))</f>
        <v>3.547028277886497</v>
      </c>
      <c r="O164" s="31"/>
      <c r="P164" s="133">
        <f>IF('3f CPIH'!L$16="-","-",'3i PAAC PAP'!$G$14*('3f CPIH'!L$16/'3f CPIH'!$G$16))</f>
        <v>3.547028277886497</v>
      </c>
      <c r="Q164" s="133">
        <f>IF('3f CPIH'!M$16="-","-",'3i PAAC PAP'!$G$14*('3f CPIH'!M$16/'3f CPIH'!$G$16))</f>
        <v>3.5872212328767121</v>
      </c>
      <c r="R164" s="133">
        <f>IF('3f CPIH'!N$16="-","-",'3i PAAC PAP'!$G$14*('3f CPIH'!N$16/'3f CPIH'!$G$16))</f>
        <v>3.6140165362035224</v>
      </c>
      <c r="S164" s="133">
        <f>IF('3f CPIH'!O$16="-","-",'3i PAAC PAP'!$G$14*('3f CPIH'!O$16/'3f CPIH'!$G$16))</f>
        <v>3.6341130136986299</v>
      </c>
      <c r="T164" s="133" t="str">
        <f>IF('3f CPIH'!P$16="-","-",'3i PAAC PAP'!$G$14*('3f CPIH'!P$16/'3f CPIH'!$G$16))</f>
        <v>-</v>
      </c>
      <c r="U164" s="133" t="str">
        <f>IF('3f CPIH'!Q$16="-","-",'3i PAAC PAP'!$G$14*('3f CPIH'!Q$16/'3f CPIH'!$G$16))</f>
        <v>-</v>
      </c>
      <c r="V164" s="133" t="str">
        <f>IF('3f CPIH'!R$16="-","-",'3i PAAC PAP'!$G$14*('3f CPIH'!R$16/'3f CPIH'!$G$16))</f>
        <v>-</v>
      </c>
      <c r="W164" s="133" t="str">
        <f>IF('3f CPIH'!S$16="-","-",'3i PAAC PAP'!$G$14*('3f CPIH'!S$16/'3f CPIH'!$G$16))</f>
        <v>-</v>
      </c>
      <c r="X164" s="133" t="str">
        <f>IF('3f CPIH'!T$16="-","-",'3i PAAC PAP'!$G$14*('3f CPIH'!T$16/'3f CPIH'!$G$16))</f>
        <v>-</v>
      </c>
      <c r="Y164" s="133" t="str">
        <f>IF('3f CPIH'!U$16="-","-",'3i PAAC PAP'!$G$14*('3f CPIH'!U$16/'3f CPIH'!$G$16))</f>
        <v>-</v>
      </c>
      <c r="Z164" s="133" t="str">
        <f>IF('3f CPIH'!V$16="-","-",'3i PAAC PAP'!$G$14*('3f CPIH'!V$16/'3f CPIH'!$G$16))</f>
        <v>-</v>
      </c>
      <c r="AA164" s="29"/>
    </row>
    <row r="165" spans="1:27" s="30" customFormat="1" ht="11.25" x14ac:dyDescent="0.15">
      <c r="A165" s="267">
        <v>8</v>
      </c>
      <c r="B165" s="136" t="s">
        <v>349</v>
      </c>
      <c r="C165" s="136" t="s">
        <v>412</v>
      </c>
      <c r="D165" s="139" t="s">
        <v>329</v>
      </c>
      <c r="E165" s="135"/>
      <c r="F165" s="31"/>
      <c r="G165" s="133">
        <f>IF(G158="-","-",SUM(G158:G163)*'3i PAAC PAP'!$G$26)</f>
        <v>2.8144852062511876</v>
      </c>
      <c r="H165" s="133">
        <f>IF(H158="-","-",SUM(H158:H163)*'3i PAAC PAP'!$G$26)</f>
        <v>2.6897563730939367</v>
      </c>
      <c r="I165" s="133">
        <f>IF(I158="-","-",SUM(I158:I163)*'3i PAAC PAP'!$G$26)</f>
        <v>2.8293496081298044</v>
      </c>
      <c r="J165" s="133">
        <f>IF(J158="-","-",SUM(J158:J163)*'3i PAAC PAP'!$G$26)</f>
        <v>2.774286880395517</v>
      </c>
      <c r="K165" s="133">
        <f>IF(K158="-","-",SUM(K158:K163)*'3i PAAC PAP'!$G$26)</f>
        <v>3.0392560888555415</v>
      </c>
      <c r="L165" s="133">
        <f>IF(L158="-","-",SUM(L158:L163)*'3i PAAC PAP'!$G$26)</f>
        <v>3.0013190496998901</v>
      </c>
      <c r="M165" s="133">
        <f>IF(M158="-","-",SUM(M158:M163)*'3i PAAC PAP'!$G$26)</f>
        <v>3.1928131460033655</v>
      </c>
      <c r="N165" s="133">
        <f>IF(N158="-","-",SUM(N158:N163)*'3i PAAC PAP'!$G$26)</f>
        <v>3.3505455814207692</v>
      </c>
      <c r="O165" s="31"/>
      <c r="P165" s="133">
        <f>IF(P158="-","-",SUM(P158:P163)*'3i PAAC PAP'!$G$26)</f>
        <v>3.3505455814207692</v>
      </c>
      <c r="Q165" s="133">
        <f>IF(Q158="-","-",SUM(Q158:Q163)*'3i PAAC PAP'!$G$26)</f>
        <v>3.6731073333188147</v>
      </c>
      <c r="R165" s="133">
        <f>IF(R158="-","-",SUM(R158:R163)*'3i PAAC PAP'!$G$26)</f>
        <v>3.5357827995495308</v>
      </c>
      <c r="S165" s="133">
        <f>IF(S158="-","-",SUM(S158:S163)*'3i PAAC PAP'!$G$26)</f>
        <v>3.5695834190381572</v>
      </c>
      <c r="T165" s="133" t="str">
        <f>IF(T158="-","-",SUM(T158:T163)*'3i PAAC PAP'!$G$26)</f>
        <v>-</v>
      </c>
      <c r="U165" s="133" t="str">
        <f>IF(U158="-","-",SUM(U158:U163)*'3i PAAC PAP'!$G$26)</f>
        <v>-</v>
      </c>
      <c r="V165" s="133" t="str">
        <f>IF(V158="-","-",SUM(V158:V163)*'3i PAAC PAP'!$G$26)</f>
        <v>-</v>
      </c>
      <c r="W165" s="133" t="str">
        <f>IF(W158="-","-",SUM(W158:W163)*'3i PAAC PAP'!$G$26)</f>
        <v>-</v>
      </c>
      <c r="X165" s="133" t="str">
        <f>IF(X158="-","-",SUM(X158:X163)*'3i PAAC PAP'!$G$26)</f>
        <v>-</v>
      </c>
      <c r="Y165" s="133" t="str">
        <f>IF(Y158="-","-",SUM(Y158:Y163)*'3i PAAC PAP'!$G$26)</f>
        <v>-</v>
      </c>
      <c r="Z165" s="133" t="str">
        <f>IF(Z158="-","-",SUM(Z158:Z163)*'3i PAAC PAP'!$G$26)</f>
        <v>-</v>
      </c>
      <c r="AA165" s="29"/>
    </row>
    <row r="166" spans="1:27" x14ac:dyDescent="0.2">
      <c r="A166" s="267">
        <v>9</v>
      </c>
      <c r="B166" s="136" t="s">
        <v>393</v>
      </c>
      <c r="C166" s="187" t="s">
        <v>536</v>
      </c>
      <c r="D166" s="139" t="s">
        <v>329</v>
      </c>
      <c r="E166" s="135"/>
      <c r="F166" s="31"/>
      <c r="G166" s="133">
        <f>IF(G158="-","-",SUM(G158:G165)*'3j EBIT'!$E$10)</f>
        <v>11.508985178664256</v>
      </c>
      <c r="H166" s="133">
        <f>IF(H158="-","-",SUM(H158:H165)*'3j EBIT'!$E$10)</f>
        <v>11.001946135331593</v>
      </c>
      <c r="I166" s="133">
        <f>IF(I158="-","-",SUM(I158:I165)*'3j EBIT'!$E$10)</f>
        <v>11.569750738277296</v>
      </c>
      <c r="J166" s="133">
        <f>IF(J158="-","-",SUM(J158:J165)*'3j EBIT'!$E$10)</f>
        <v>11.346245490472191</v>
      </c>
      <c r="K166" s="133">
        <f>IF(K158="-","-",SUM(K158:K165)*'3j EBIT'!$E$10)</f>
        <v>12.424434105573527</v>
      </c>
      <c r="L166" s="133">
        <f>IF(L158="-","-",SUM(L158:L165)*'3j EBIT'!$E$10)</f>
        <v>12.271018939040301</v>
      </c>
      <c r="M166" s="133">
        <f>IF(M158="-","-",SUM(M158:M165)*'3j EBIT'!$E$10)</f>
        <v>13.05063978523053</v>
      </c>
      <c r="N166" s="133">
        <f>IF(N158="-","-",SUM(N158:N165)*'3j EBIT'!$E$10)</f>
        <v>13.692590710498173</v>
      </c>
      <c r="O166" s="31"/>
      <c r="P166" s="133">
        <f>IF(P158="-","-",SUM(P158:P165)*'3j EBIT'!$E$10)</f>
        <v>13.692590710498173</v>
      </c>
      <c r="Q166" s="133">
        <f>IF(Q158="-","-",SUM(Q158:Q165)*'3j EBIT'!$E$10)</f>
        <v>15.004960465675675</v>
      </c>
      <c r="R166" s="133">
        <f>IF(R158="-","-",SUM(R158:R165)*'3j EBIT'!$E$10)</f>
        <v>14.447094376149849</v>
      </c>
      <c r="S166" s="133">
        <f>IF(S158="-","-",SUM(S158:S165)*'3j EBIT'!$E$10)</f>
        <v>14.584922709419198</v>
      </c>
      <c r="T166" s="133" t="str">
        <f>IF(T158="-","-",SUM(T158:T165)*'3j EBIT'!$E$10)</f>
        <v>-</v>
      </c>
      <c r="U166" s="133" t="str">
        <f>IF(U158="-","-",SUM(U158:U165)*'3j EBIT'!$E$10)</f>
        <v>-</v>
      </c>
      <c r="V166" s="133" t="str">
        <f>IF(V158="-","-",SUM(V158:V165)*'3j EBIT'!$E$10)</f>
        <v>-</v>
      </c>
      <c r="W166" s="133" t="str">
        <f>IF(W158="-","-",SUM(W158:W165)*'3j EBIT'!$E$10)</f>
        <v>-</v>
      </c>
      <c r="X166" s="133" t="str">
        <f>IF(X158="-","-",SUM(X158:X165)*'3j EBIT'!$E$10)</f>
        <v>-</v>
      </c>
      <c r="Y166" s="133" t="str">
        <f>IF(Y158="-","-",SUM(Y158:Y165)*'3j EBIT'!$E$10)</f>
        <v>-</v>
      </c>
      <c r="Z166" s="133" t="str">
        <f>IF(Z158="-","-",SUM(Z158:Z165)*'3j EBIT'!$E$10)</f>
        <v>-</v>
      </c>
    </row>
    <row r="167" spans="1:27" x14ac:dyDescent="0.2">
      <c r="A167" s="267">
        <v>10</v>
      </c>
      <c r="B167" s="136" t="s">
        <v>292</v>
      </c>
      <c r="C167" s="185" t="s">
        <v>537</v>
      </c>
      <c r="D167" s="139" t="s">
        <v>329</v>
      </c>
      <c r="E167" s="134"/>
      <c r="F167" s="31"/>
      <c r="G167" s="133">
        <f>IF(G158="-","-",SUM(G158:G160,G162:G166)*'3k HAP'!$E$11)</f>
        <v>6.5118364216795799</v>
      </c>
      <c r="H167" s="133">
        <f>IF(H158="-","-",SUM(H158:H160,H162:H166)*'3k HAP'!$E$11)</f>
        <v>6.1062733130080904</v>
      </c>
      <c r="I167" s="133">
        <f>IF(I158="-","-",SUM(I158:I160,I162:I166)*'3k HAP'!$E$11)</f>
        <v>6.1452152571002454</v>
      </c>
      <c r="J167" s="133">
        <f>IF(J158="-","-",SUM(J158:J160,J162:J166)*'3k HAP'!$E$11)</f>
        <v>5.9841558345436328</v>
      </c>
      <c r="K167" s="133">
        <f>IF(K158="-","-",SUM(K158:K160,K162:K166)*'3k HAP'!$E$11)</f>
        <v>6.8025239724096274</v>
      </c>
      <c r="L167" s="133">
        <f>IF(L158="-","-",SUM(L158:L160,L162:L166)*'3k HAP'!$E$11)</f>
        <v>6.6665035446863579</v>
      </c>
      <c r="M167" s="133">
        <f>IF(M158="-","-",SUM(M158:M160,M162:M166)*'3k HAP'!$E$11)</f>
        <v>7.4090500547340739</v>
      </c>
      <c r="N167" s="133">
        <f>IF(N158="-","-",SUM(N158:N160,N162:N166)*'3k HAP'!$E$11)</f>
        <v>7.911472327075086</v>
      </c>
      <c r="O167" s="31"/>
      <c r="P167" s="133">
        <f>IF(P158="-","-",SUM(P158:P160,P162:P166)*'3k HAP'!$E$11)</f>
        <v>7.911472327075086</v>
      </c>
      <c r="Q167" s="133">
        <f>IF(Q158="-","-",SUM(Q158:Q160,Q162:Q166)*'3k HAP'!$E$11)</f>
        <v>8.8759624789429843</v>
      </c>
      <c r="R167" s="133">
        <f>IF(R158="-","-",SUM(R158:R160,R162:R166)*'3k HAP'!$E$11)</f>
        <v>8.4280855534272767</v>
      </c>
      <c r="S167" s="133">
        <f>IF(S158="-","-",SUM(S158:S160,S162:S166)*'3k HAP'!$E$11)</f>
        <v>8.388632071944718</v>
      </c>
      <c r="T167" s="133" t="str">
        <f>IF(T158="-","-",SUM(T158:T160,T162:T166)*'3k HAP'!$E$11)</f>
        <v>-</v>
      </c>
      <c r="U167" s="133" t="str">
        <f>IF(U158="-","-",SUM(U158:U160,U162:U166)*'3k HAP'!$E$11)</f>
        <v>-</v>
      </c>
      <c r="V167" s="133" t="str">
        <f>IF(V158="-","-",SUM(V158:V160,V162:V166)*'3k HAP'!$E$11)</f>
        <v>-</v>
      </c>
      <c r="W167" s="133" t="str">
        <f>IF(W158="-","-",SUM(W158:W160,W162:W166)*'3k HAP'!$E$11)</f>
        <v>-</v>
      </c>
      <c r="X167" s="133" t="str">
        <f>IF(X158="-","-",SUM(X158:X160,X162:X166)*'3k HAP'!$E$11)</f>
        <v>-</v>
      </c>
      <c r="Y167" s="133" t="str">
        <f>IF(Y158="-","-",SUM(Y158:Y160,Y162:Y166)*'3k HAP'!$E$11)</f>
        <v>-</v>
      </c>
      <c r="Z167" s="133" t="str">
        <f>IF(Z158="-","-",SUM(Z158:Z160,Z162:Z166)*'3k HAP'!$E$11)</f>
        <v>-</v>
      </c>
    </row>
    <row r="168" spans="1:27" x14ac:dyDescent="0.2">
      <c r="A168" s="267">
        <v>11</v>
      </c>
      <c r="B168" s="136" t="s">
        <v>44</v>
      </c>
      <c r="C168" s="187" t="str">
        <f>B168&amp;"_"&amp;D168</f>
        <v>Total_Northern Scotland</v>
      </c>
      <c r="D168" s="139" t="s">
        <v>329</v>
      </c>
      <c r="E168" s="135"/>
      <c r="F168" s="31"/>
      <c r="G168" s="133">
        <f t="shared" ref="G168:N168" si="26">IF(G158="-","-",SUM(G158:G167))</f>
        <v>612.24764825587135</v>
      </c>
      <c r="H168" s="133">
        <f t="shared" si="26"/>
        <v>585.15583073146615</v>
      </c>
      <c r="I168" s="133">
        <f t="shared" si="26"/>
        <v>615.07921311832763</v>
      </c>
      <c r="J168" s="133">
        <f t="shared" si="26"/>
        <v>603.15472445968078</v>
      </c>
      <c r="K168" s="133">
        <f t="shared" si="26"/>
        <v>660.71983837401399</v>
      </c>
      <c r="L168" s="133">
        <f t="shared" si="26"/>
        <v>652.50933883235859</v>
      </c>
      <c r="M168" s="133">
        <f t="shared" si="26"/>
        <v>694.28454450903359</v>
      </c>
      <c r="N168" s="133">
        <f t="shared" si="26"/>
        <v>728.57384362917662</v>
      </c>
      <c r="O168" s="31"/>
      <c r="P168" s="133">
        <f t="shared" ref="P168:Z168" si="27">IF(P158="-","-",SUM(P158:P167))</f>
        <v>728.57384362917662</v>
      </c>
      <c r="Q168" s="133">
        <f t="shared" si="27"/>
        <v>798.61039762841017</v>
      </c>
      <c r="R168" s="133">
        <f t="shared" si="27"/>
        <v>768.80115969774363</v>
      </c>
      <c r="S168" s="133">
        <f t="shared" si="27"/>
        <v>776.01582602357769</v>
      </c>
      <c r="T168" s="133" t="str">
        <f t="shared" si="27"/>
        <v>-</v>
      </c>
      <c r="U168" s="133" t="str">
        <f t="shared" si="27"/>
        <v>-</v>
      </c>
      <c r="V168" s="133" t="str">
        <f t="shared" si="27"/>
        <v>-</v>
      </c>
      <c r="W168" s="133" t="str">
        <f t="shared" si="27"/>
        <v>-</v>
      </c>
      <c r="X168" s="133" t="str">
        <f t="shared" si="27"/>
        <v>-</v>
      </c>
      <c r="Y168" s="133" t="str">
        <f t="shared" si="27"/>
        <v>-</v>
      </c>
      <c r="Z168" s="133" t="str">
        <f t="shared" si="27"/>
        <v>-</v>
      </c>
    </row>
    <row r="169" spans="1:27" s="30" customFormat="1" ht="11.25" x14ac:dyDescent="0.15">
      <c r="A169" s="267"/>
      <c r="B169" s="140" t="s">
        <v>350</v>
      </c>
      <c r="C169" s="140" t="s">
        <v>341</v>
      </c>
      <c r="D169" s="138" t="s">
        <v>291</v>
      </c>
      <c r="E169" s="132"/>
      <c r="F169" s="31"/>
      <c r="G169" s="41">
        <f t="shared" ref="G169:N179" si="28">IF(G15="-","-",AVERAGE(G15,G26,G37,G48,G59,G70,G81,G92,G103,G114,G125,G136,G147,G158))</f>
        <v>257.53401665467328</v>
      </c>
      <c r="H169" s="41">
        <f t="shared" si="28"/>
        <v>230.53911553079294</v>
      </c>
      <c r="I169" s="41">
        <f t="shared" si="28"/>
        <v>207.88829446110617</v>
      </c>
      <c r="J169" s="41">
        <f t="shared" si="28"/>
        <v>198.01843037538666</v>
      </c>
      <c r="K169" s="41">
        <f t="shared" si="28"/>
        <v>231.08727248304805</v>
      </c>
      <c r="L169" s="41">
        <f t="shared" si="28"/>
        <v>222.53887479985914</v>
      </c>
      <c r="M169" s="41">
        <f t="shared" si="28"/>
        <v>235.40981965465372</v>
      </c>
      <c r="N169" s="41">
        <f t="shared" si="28"/>
        <v>262.73828123377126</v>
      </c>
      <c r="O169" s="31"/>
      <c r="P169" s="41">
        <f t="shared" ref="P169:Z169" si="29">IF(P15="-","-",AVERAGE(P15,P26,P37,P48,P59,P70,P81,P92,P103,P114,P125,P136,P147,P158))</f>
        <v>262.73828123377126</v>
      </c>
      <c r="Q169" s="41">
        <f t="shared" si="29"/>
        <v>305.29338052765604</v>
      </c>
      <c r="R169" s="41">
        <f t="shared" si="29"/>
        <v>273.36331230494829</v>
      </c>
      <c r="S169" s="41">
        <f t="shared" si="29"/>
        <v>251.00887731830213</v>
      </c>
      <c r="T169" s="41" t="str">
        <f t="shared" si="29"/>
        <v>-</v>
      </c>
      <c r="U169" s="41" t="str">
        <f t="shared" si="29"/>
        <v>-</v>
      </c>
      <c r="V169" s="41" t="str">
        <f t="shared" si="29"/>
        <v>-</v>
      </c>
      <c r="W169" s="41" t="str">
        <f t="shared" si="29"/>
        <v>-</v>
      </c>
      <c r="X169" s="41" t="str">
        <f t="shared" si="29"/>
        <v>-</v>
      </c>
      <c r="Y169" s="41" t="str">
        <f t="shared" si="29"/>
        <v>-</v>
      </c>
      <c r="Z169" s="41" t="str">
        <f t="shared" si="29"/>
        <v>-</v>
      </c>
      <c r="AA169" s="29"/>
    </row>
    <row r="170" spans="1:27" s="30" customFormat="1" ht="11.25" x14ac:dyDescent="0.15">
      <c r="A170" s="267"/>
      <c r="B170" s="140" t="s">
        <v>350</v>
      </c>
      <c r="C170" s="140" t="s">
        <v>300</v>
      </c>
      <c r="D170" s="138" t="s">
        <v>291</v>
      </c>
      <c r="E170" s="132"/>
      <c r="F170" s="31"/>
      <c r="G170" s="41">
        <f t="shared" si="28"/>
        <v>5.9906100963410862E-2</v>
      </c>
      <c r="H170" s="41">
        <f t="shared" si="28"/>
        <v>8.9859151445116262E-2</v>
      </c>
      <c r="I170" s="41">
        <f t="shared" si="28"/>
        <v>0.28295669940976914</v>
      </c>
      <c r="J170" s="41">
        <f t="shared" si="28"/>
        <v>0.28775287064021532</v>
      </c>
      <c r="K170" s="41">
        <f t="shared" si="28"/>
        <v>3.695838468799503</v>
      </c>
      <c r="L170" s="41">
        <f t="shared" si="28"/>
        <v>3.5853367720281919</v>
      </c>
      <c r="M170" s="41">
        <f t="shared" si="28"/>
        <v>12.42910064094038</v>
      </c>
      <c r="N170" s="41">
        <f t="shared" si="28"/>
        <v>11.815456613688003</v>
      </c>
      <c r="O170" s="31"/>
      <c r="P170" s="41">
        <f t="shared" ref="P170:Z170" si="30">IF(P16="-","-",AVERAGE(P16,P27,P38,P49,P60,P71,P82,P93,P104,P115,P126,P137,P148,P159))</f>
        <v>11.815456613688003</v>
      </c>
      <c r="Q170" s="41">
        <f t="shared" si="30"/>
        <v>15.875278204103214</v>
      </c>
      <c r="R170" s="41">
        <f t="shared" si="30"/>
        <v>15.252517859400495</v>
      </c>
      <c r="S170" s="41">
        <f t="shared" si="30"/>
        <v>18.162094323274683</v>
      </c>
      <c r="T170" s="41" t="str">
        <f t="shared" si="30"/>
        <v>-</v>
      </c>
      <c r="U170" s="41" t="str">
        <f t="shared" si="30"/>
        <v>-</v>
      </c>
      <c r="V170" s="41" t="str">
        <f t="shared" si="30"/>
        <v>-</v>
      </c>
      <c r="W170" s="41" t="str">
        <f t="shared" si="30"/>
        <v>-</v>
      </c>
      <c r="X170" s="41" t="str">
        <f t="shared" si="30"/>
        <v>-</v>
      </c>
      <c r="Y170" s="41" t="str">
        <f t="shared" si="30"/>
        <v>-</v>
      </c>
      <c r="Z170" s="41" t="str">
        <f t="shared" si="30"/>
        <v>-</v>
      </c>
      <c r="AA170" s="29"/>
    </row>
    <row r="171" spans="1:27" s="30" customFormat="1" ht="11.25" x14ac:dyDescent="0.15">
      <c r="A171" s="267"/>
      <c r="B171" s="140" t="s">
        <v>2</v>
      </c>
      <c r="C171" s="140" t="s">
        <v>342</v>
      </c>
      <c r="D171" s="138" t="s">
        <v>291</v>
      </c>
      <c r="E171" s="132"/>
      <c r="F171" s="31"/>
      <c r="G171" s="41">
        <f t="shared" si="28"/>
        <v>90.736922258774641</v>
      </c>
      <c r="H171" s="41">
        <f t="shared" si="28"/>
        <v>90.709718691753594</v>
      </c>
      <c r="I171" s="41">
        <f t="shared" si="28"/>
        <v>115.04389962958524</v>
      </c>
      <c r="J171" s="41">
        <f t="shared" si="28"/>
        <v>113.80333525040321</v>
      </c>
      <c r="K171" s="41">
        <f t="shared" si="28"/>
        <v>130.55258801843289</v>
      </c>
      <c r="L171" s="41">
        <f t="shared" si="28"/>
        <v>129.35238675068516</v>
      </c>
      <c r="M171" s="41">
        <f t="shared" si="28"/>
        <v>157.8318837971301</v>
      </c>
      <c r="N171" s="41">
        <f t="shared" si="28"/>
        <v>154.98567213011947</v>
      </c>
      <c r="O171" s="31"/>
      <c r="P171" s="41">
        <f t="shared" ref="P171:Z171" si="31">IF(P17="-","-",AVERAGE(P17,P28,P39,P50,P61,P72,P83,P94,P105,P116,P127,P138,P149,P160))</f>
        <v>154.98567213011947</v>
      </c>
      <c r="Q171" s="41">
        <f t="shared" si="31"/>
        <v>173.56318588672494</v>
      </c>
      <c r="R171" s="41">
        <f t="shared" si="31"/>
        <v>176.27169701252936</v>
      </c>
      <c r="S171" s="41">
        <f t="shared" si="31"/>
        <v>192.37787530232828</v>
      </c>
      <c r="T171" s="41" t="str">
        <f t="shared" si="31"/>
        <v>-</v>
      </c>
      <c r="U171" s="41" t="str">
        <f t="shared" si="31"/>
        <v>-</v>
      </c>
      <c r="V171" s="41" t="str">
        <f t="shared" si="31"/>
        <v>-</v>
      </c>
      <c r="W171" s="41" t="str">
        <f t="shared" si="31"/>
        <v>-</v>
      </c>
      <c r="X171" s="41" t="str">
        <f t="shared" si="31"/>
        <v>-</v>
      </c>
      <c r="Y171" s="41" t="str">
        <f t="shared" si="31"/>
        <v>-</v>
      </c>
      <c r="Z171" s="41" t="str">
        <f t="shared" si="31"/>
        <v>-</v>
      </c>
      <c r="AA171" s="29"/>
    </row>
    <row r="172" spans="1:27" s="30" customFormat="1" ht="11.25" x14ac:dyDescent="0.15">
      <c r="A172" s="267"/>
      <c r="B172" s="140" t="s">
        <v>352</v>
      </c>
      <c r="C172" s="140" t="s">
        <v>343</v>
      </c>
      <c r="D172" s="138" t="s">
        <v>291</v>
      </c>
      <c r="E172" s="132"/>
      <c r="F172" s="31"/>
      <c r="G172" s="41">
        <f t="shared" si="28"/>
        <v>129.31507525491892</v>
      </c>
      <c r="H172" s="41">
        <f t="shared" si="28"/>
        <v>130.320527277114</v>
      </c>
      <c r="I172" s="41">
        <f t="shared" si="28"/>
        <v>143.75542844413056</v>
      </c>
      <c r="J172" s="41">
        <f t="shared" si="28"/>
        <v>142.99919295387261</v>
      </c>
      <c r="K172" s="41">
        <f t="shared" si="28"/>
        <v>140.67827761874798</v>
      </c>
      <c r="L172" s="41">
        <f t="shared" si="28"/>
        <v>141.88362767308908</v>
      </c>
      <c r="M172" s="41">
        <f t="shared" si="28"/>
        <v>146.74643050364855</v>
      </c>
      <c r="N172" s="41">
        <f t="shared" si="28"/>
        <v>146.21321809921974</v>
      </c>
      <c r="O172" s="31"/>
      <c r="P172" s="41">
        <f t="shared" ref="P172:Z172" si="32">IF(P18="-","-",AVERAGE(P18,P29,P40,P51,P62,P73,P84,P95,P106,P117,P128,P139,P150,P161))</f>
        <v>146.21321809921974</v>
      </c>
      <c r="Q172" s="41">
        <f t="shared" si="32"/>
        <v>154.98695474225545</v>
      </c>
      <c r="R172" s="41">
        <f t="shared" si="32"/>
        <v>155.91941768584419</v>
      </c>
      <c r="S172" s="41">
        <f t="shared" si="32"/>
        <v>156.82128408270361</v>
      </c>
      <c r="T172" s="41" t="str">
        <f t="shared" si="32"/>
        <v>-</v>
      </c>
      <c r="U172" s="41" t="str">
        <f t="shared" si="32"/>
        <v>-</v>
      </c>
      <c r="V172" s="41" t="str">
        <f t="shared" si="32"/>
        <v>-</v>
      </c>
      <c r="W172" s="41" t="str">
        <f t="shared" si="32"/>
        <v>-</v>
      </c>
      <c r="X172" s="41" t="str">
        <f t="shared" si="32"/>
        <v>-</v>
      </c>
      <c r="Y172" s="41" t="str">
        <f t="shared" si="32"/>
        <v>-</v>
      </c>
      <c r="Z172" s="41" t="str">
        <f t="shared" si="32"/>
        <v>-</v>
      </c>
      <c r="AA172" s="29"/>
    </row>
    <row r="173" spans="1:27" s="30" customFormat="1" ht="11.25" x14ac:dyDescent="0.15">
      <c r="A173" s="267"/>
      <c r="B173" s="140" t="s">
        <v>349</v>
      </c>
      <c r="C173" s="140" t="s">
        <v>344</v>
      </c>
      <c r="D173" s="138" t="s">
        <v>291</v>
      </c>
      <c r="E173" s="132"/>
      <c r="F173" s="31"/>
      <c r="G173" s="41">
        <f t="shared" si="28"/>
        <v>76.502677103718185</v>
      </c>
      <c r="H173" s="41">
        <f t="shared" si="28"/>
        <v>76.655835616438353</v>
      </c>
      <c r="I173" s="41">
        <f t="shared" si="28"/>
        <v>76.885573385518583</v>
      </c>
      <c r="J173" s="41">
        <f t="shared" si="28"/>
        <v>77.345048923679073</v>
      </c>
      <c r="K173" s="41">
        <f t="shared" si="28"/>
        <v>78.263999999999996</v>
      </c>
      <c r="L173" s="41">
        <f t="shared" si="28"/>
        <v>79.259530332681024</v>
      </c>
      <c r="M173" s="41">
        <f t="shared" si="28"/>
        <v>80.408219178082177</v>
      </c>
      <c r="N173" s="41">
        <f t="shared" si="28"/>
        <v>81.097432485322898</v>
      </c>
      <c r="O173" s="31"/>
      <c r="P173" s="41">
        <f t="shared" ref="P173:Z173" si="33">IF(P19="-","-",AVERAGE(P19,P30,P41,P52,P63,P74,P85,P96,P107,P118,P129,P140,P151,P162))</f>
        <v>81.097432485322898</v>
      </c>
      <c r="Q173" s="41">
        <f t="shared" si="33"/>
        <v>82.016383561643821</v>
      </c>
      <c r="R173" s="41">
        <f t="shared" si="33"/>
        <v>82.629017612524436</v>
      </c>
      <c r="S173" s="41">
        <f t="shared" si="33"/>
        <v>83.088493150684926</v>
      </c>
      <c r="T173" s="41" t="str">
        <f t="shared" si="33"/>
        <v>-</v>
      </c>
      <c r="U173" s="41" t="str">
        <f t="shared" si="33"/>
        <v>-</v>
      </c>
      <c r="V173" s="41" t="str">
        <f t="shared" si="33"/>
        <v>-</v>
      </c>
      <c r="W173" s="41" t="str">
        <f t="shared" si="33"/>
        <v>-</v>
      </c>
      <c r="X173" s="41" t="str">
        <f t="shared" si="33"/>
        <v>-</v>
      </c>
      <c r="Y173" s="41" t="str">
        <f t="shared" si="33"/>
        <v>-</v>
      </c>
      <c r="Z173" s="41" t="str">
        <f t="shared" si="33"/>
        <v>-</v>
      </c>
      <c r="AA173" s="29"/>
    </row>
    <row r="174" spans="1:27" s="30" customFormat="1" ht="11.25" x14ac:dyDescent="0.15">
      <c r="A174" s="267"/>
      <c r="B174" s="140" t="s">
        <v>349</v>
      </c>
      <c r="C174" s="140" t="s">
        <v>43</v>
      </c>
      <c r="D174" s="138" t="s">
        <v>291</v>
      </c>
      <c r="E174" s="132"/>
      <c r="F174" s="31"/>
      <c r="G174" s="41" t="str">
        <f t="shared" si="28"/>
        <v>-</v>
      </c>
      <c r="H174" s="41" t="str">
        <f t="shared" si="28"/>
        <v>-</v>
      </c>
      <c r="I174" s="41" t="str">
        <f t="shared" si="28"/>
        <v>-</v>
      </c>
      <c r="J174" s="41" t="str">
        <f t="shared" si="28"/>
        <v>-</v>
      </c>
      <c r="K174" s="41">
        <f t="shared" si="28"/>
        <v>0</v>
      </c>
      <c r="L174" s="41">
        <f t="shared" si="28"/>
        <v>-0.18995176814939541</v>
      </c>
      <c r="M174" s="41">
        <f t="shared" si="28"/>
        <v>2.389867465621514</v>
      </c>
      <c r="N174" s="41">
        <f t="shared" si="28"/>
        <v>11.485463558514653</v>
      </c>
      <c r="O174" s="31"/>
      <c r="P174" s="41">
        <f t="shared" ref="P174:Z174" si="34">IF(P20="-","-",AVERAGE(P20,P31,P42,P53,P64,P75,P86,P97,P108,P119,P130,P141,P152,P163))</f>
        <v>11.485463558514653</v>
      </c>
      <c r="Q174" s="41">
        <f t="shared" si="34"/>
        <v>13.90509559648177</v>
      </c>
      <c r="R174" s="41">
        <f t="shared" si="34"/>
        <v>14.008016342776509</v>
      </c>
      <c r="S174" s="41">
        <f t="shared" si="34"/>
        <v>16.592254432324488</v>
      </c>
      <c r="T174" s="41" t="str">
        <f t="shared" si="34"/>
        <v>-</v>
      </c>
      <c r="U174" s="41" t="str">
        <f t="shared" si="34"/>
        <v>-</v>
      </c>
      <c r="V174" s="41" t="str">
        <f t="shared" si="34"/>
        <v>-</v>
      </c>
      <c r="W174" s="41" t="str">
        <f t="shared" si="34"/>
        <v>-</v>
      </c>
      <c r="X174" s="41" t="str">
        <f t="shared" si="34"/>
        <v>-</v>
      </c>
      <c r="Y174" s="41" t="str">
        <f t="shared" si="34"/>
        <v>-</v>
      </c>
      <c r="Z174" s="41" t="str">
        <f t="shared" si="34"/>
        <v>-</v>
      </c>
      <c r="AA174" s="29"/>
    </row>
    <row r="175" spans="1:27" s="30" customFormat="1" ht="11.25" x14ac:dyDescent="0.15">
      <c r="A175" s="267"/>
      <c r="B175" s="140" t="s">
        <v>349</v>
      </c>
      <c r="C175" s="140" t="s">
        <v>394</v>
      </c>
      <c r="D175" s="138" t="s">
        <v>291</v>
      </c>
      <c r="E175" s="132"/>
      <c r="F175" s="31"/>
      <c r="G175" s="41">
        <f t="shared" si="28"/>
        <v>3.3460635029354218</v>
      </c>
      <c r="H175" s="41">
        <f t="shared" si="28"/>
        <v>3.3527623287671227</v>
      </c>
      <c r="I175" s="41">
        <f t="shared" si="28"/>
        <v>3.362810567514678</v>
      </c>
      <c r="J175" s="41">
        <f t="shared" si="28"/>
        <v>3.3829070450097851</v>
      </c>
      <c r="K175" s="41">
        <f t="shared" si="28"/>
        <v>3.4230999999999985</v>
      </c>
      <c r="L175" s="41">
        <f t="shared" si="28"/>
        <v>3.4666423679060681</v>
      </c>
      <c r="M175" s="41">
        <f t="shared" si="28"/>
        <v>3.516883561643835</v>
      </c>
      <c r="N175" s="41">
        <f t="shared" si="28"/>
        <v>3.547028277886497</v>
      </c>
      <c r="O175" s="31"/>
      <c r="P175" s="41">
        <f t="shared" ref="P175:Z175" si="35">IF(P21="-","-",AVERAGE(P21,P32,P43,P54,P65,P76,P87,P98,P109,P120,P131,P142,P153,P164))</f>
        <v>3.547028277886497</v>
      </c>
      <c r="Q175" s="41">
        <f t="shared" si="35"/>
        <v>3.5872212328767126</v>
      </c>
      <c r="R175" s="41">
        <f t="shared" si="35"/>
        <v>3.6140165362035224</v>
      </c>
      <c r="S175" s="41">
        <f t="shared" si="35"/>
        <v>3.6341130136986304</v>
      </c>
      <c r="T175" s="41" t="str">
        <f t="shared" si="35"/>
        <v>-</v>
      </c>
      <c r="U175" s="41" t="str">
        <f t="shared" si="35"/>
        <v>-</v>
      </c>
      <c r="V175" s="41" t="str">
        <f t="shared" si="35"/>
        <v>-</v>
      </c>
      <c r="W175" s="41" t="str">
        <f t="shared" si="35"/>
        <v>-</v>
      </c>
      <c r="X175" s="41" t="str">
        <f t="shared" si="35"/>
        <v>-</v>
      </c>
      <c r="Y175" s="41" t="str">
        <f t="shared" si="35"/>
        <v>-</v>
      </c>
      <c r="Z175" s="41" t="str">
        <f t="shared" si="35"/>
        <v>-</v>
      </c>
      <c r="AA175" s="29"/>
    </row>
    <row r="176" spans="1:27" s="30" customFormat="1" ht="11.25" x14ac:dyDescent="0.15">
      <c r="A176" s="267"/>
      <c r="B176" s="140" t="s">
        <v>349</v>
      </c>
      <c r="C176" s="140" t="s">
        <v>412</v>
      </c>
      <c r="D176" s="138" t="s">
        <v>291</v>
      </c>
      <c r="E176" s="132"/>
      <c r="F176" s="31"/>
      <c r="G176" s="41">
        <f t="shared" si="28"/>
        <v>2.65215518702741</v>
      </c>
      <c r="H176" s="41">
        <f t="shared" si="28"/>
        <v>2.5285158592964661</v>
      </c>
      <c r="I176" s="41">
        <f t="shared" si="28"/>
        <v>2.6028955464381247</v>
      </c>
      <c r="J176" s="41">
        <f t="shared" si="28"/>
        <v>2.5483236971498764</v>
      </c>
      <c r="K176" s="41">
        <f t="shared" si="28"/>
        <v>2.7963543959550896</v>
      </c>
      <c r="L176" s="41">
        <f t="shared" si="28"/>
        <v>2.7587930446250843</v>
      </c>
      <c r="M176" s="41">
        <f t="shared" si="28"/>
        <v>3.0401405274550055</v>
      </c>
      <c r="N176" s="41">
        <f t="shared" si="28"/>
        <v>3.1986538184413642</v>
      </c>
      <c r="O176" s="31"/>
      <c r="P176" s="41">
        <f t="shared" ref="P176:Z176" si="36">IF(P22="-","-",AVERAGE(P22,P33,P44,P55,P66,P77,P88,P99,P110,P121,P132,P143,P154,P165))</f>
        <v>3.1986538184413642</v>
      </c>
      <c r="Q176" s="41">
        <f t="shared" si="36"/>
        <v>3.5686343729912893</v>
      </c>
      <c r="R176" s="41">
        <f t="shared" si="36"/>
        <v>3.4336868826230598</v>
      </c>
      <c r="S176" s="41">
        <f t="shared" si="36"/>
        <v>3.4365915050256319</v>
      </c>
      <c r="T176" s="41" t="str">
        <f t="shared" si="36"/>
        <v>-</v>
      </c>
      <c r="U176" s="41" t="str">
        <f t="shared" si="36"/>
        <v>-</v>
      </c>
      <c r="V176" s="41" t="str">
        <f t="shared" si="36"/>
        <v>-</v>
      </c>
      <c r="W176" s="41" t="str">
        <f t="shared" si="36"/>
        <v>-</v>
      </c>
      <c r="X176" s="41" t="str">
        <f t="shared" si="36"/>
        <v>-</v>
      </c>
      <c r="Y176" s="41" t="str">
        <f t="shared" si="36"/>
        <v>-</v>
      </c>
      <c r="Z176" s="41" t="str">
        <f t="shared" si="36"/>
        <v>-</v>
      </c>
      <c r="AA176" s="29"/>
    </row>
    <row r="177" spans="1:27" s="30" customFormat="1" ht="11.25" x14ac:dyDescent="0.15">
      <c r="A177" s="267"/>
      <c r="B177" s="140" t="s">
        <v>393</v>
      </c>
      <c r="C177" s="140" t="s">
        <v>536</v>
      </c>
      <c r="D177" s="138" t="s">
        <v>291</v>
      </c>
      <c r="E177" s="132"/>
      <c r="F177" s="31"/>
      <c r="G177" s="41">
        <f t="shared" si="28"/>
        <v>10.848923533508401</v>
      </c>
      <c r="H177" s="41">
        <f t="shared" si="28"/>
        <v>10.346314605736209</v>
      </c>
      <c r="I177" s="41">
        <f t="shared" si="28"/>
        <v>10.648949759954361</v>
      </c>
      <c r="J177" s="41">
        <f t="shared" si="28"/>
        <v>10.427440507937428</v>
      </c>
      <c r="K177" s="41">
        <f t="shared" si="28"/>
        <v>11.436754243317163</v>
      </c>
      <c r="L177" s="41">
        <f t="shared" si="28"/>
        <v>11.284866687791723</v>
      </c>
      <c r="M177" s="41">
        <f t="shared" si="28"/>
        <v>12.429846784335467</v>
      </c>
      <c r="N177" s="41">
        <f t="shared" si="28"/>
        <v>13.074972802010155</v>
      </c>
      <c r="O177" s="31"/>
      <c r="P177" s="41">
        <f t="shared" ref="P177:Z177" si="37">IF(P23="-","-",AVERAGE(P23,P34,P45,P56,P67,P78,P89,P100,P111,P122,P133,P144,P155,P166))</f>
        <v>13.074972802010155</v>
      </c>
      <c r="Q177" s="41">
        <f t="shared" si="37"/>
        <v>14.580155525727832</v>
      </c>
      <c r="R177" s="41">
        <f t="shared" si="37"/>
        <v>14.031954901563305</v>
      </c>
      <c r="S177" s="41">
        <f t="shared" si="37"/>
        <v>14.044154822029734</v>
      </c>
      <c r="T177" s="41" t="str">
        <f t="shared" si="37"/>
        <v>-</v>
      </c>
      <c r="U177" s="41" t="str">
        <f t="shared" si="37"/>
        <v>-</v>
      </c>
      <c r="V177" s="41" t="str">
        <f t="shared" si="37"/>
        <v>-</v>
      </c>
      <c r="W177" s="41" t="str">
        <f t="shared" si="37"/>
        <v>-</v>
      </c>
      <c r="X177" s="41" t="str">
        <f t="shared" si="37"/>
        <v>-</v>
      </c>
      <c r="Y177" s="41" t="str">
        <f t="shared" si="37"/>
        <v>-</v>
      </c>
      <c r="Z177" s="41" t="str">
        <f t="shared" si="37"/>
        <v>-</v>
      </c>
      <c r="AA177" s="29"/>
    </row>
    <row r="178" spans="1:27" s="30" customFormat="1" ht="11.25" x14ac:dyDescent="0.15">
      <c r="A178" s="267"/>
      <c r="B178" s="140" t="s">
        <v>292</v>
      </c>
      <c r="C178" s="140" t="s">
        <v>537</v>
      </c>
      <c r="D178" s="138" t="s">
        <v>291</v>
      </c>
      <c r="E178" s="132"/>
      <c r="F178" s="31"/>
      <c r="G178" s="41">
        <f t="shared" si="28"/>
        <v>6.4666466066253774</v>
      </c>
      <c r="H178" s="41">
        <f t="shared" si="28"/>
        <v>6.0646260850429101</v>
      </c>
      <c r="I178" s="41">
        <f t="shared" si="28"/>
        <v>6.1011298793051241</v>
      </c>
      <c r="J178" s="41">
        <f t="shared" si="28"/>
        <v>5.9415116273704891</v>
      </c>
      <c r="K178" s="41">
        <f t="shared" si="28"/>
        <v>6.7532477433114604</v>
      </c>
      <c r="L178" s="41">
        <f t="shared" si="28"/>
        <v>6.6185589088549177</v>
      </c>
      <c r="M178" s="41">
        <f t="shared" si="28"/>
        <v>7.429659805729993</v>
      </c>
      <c r="N178" s="41">
        <f t="shared" si="28"/>
        <v>7.9345868908261243</v>
      </c>
      <c r="O178" s="31"/>
      <c r="P178" s="41">
        <f t="shared" ref="P178:Z178" si="38">IF(P24="-","-",AVERAGE(P24,P35,P46,P57,P68,P79,P90,P101,P112,P123,P134,P145,P156,P167))</f>
        <v>7.9345868908261243</v>
      </c>
      <c r="Q178" s="41">
        <f t="shared" si="38"/>
        <v>8.965992252391036</v>
      </c>
      <c r="R178" s="41">
        <f t="shared" si="38"/>
        <v>8.5299083770050608</v>
      </c>
      <c r="S178" s="41">
        <f t="shared" si="38"/>
        <v>8.5261051490765336</v>
      </c>
      <c r="T178" s="41" t="str">
        <f t="shared" si="38"/>
        <v>-</v>
      </c>
      <c r="U178" s="41" t="str">
        <f t="shared" si="38"/>
        <v>-</v>
      </c>
      <c r="V178" s="41" t="str">
        <f t="shared" si="38"/>
        <v>-</v>
      </c>
      <c r="W178" s="41" t="str">
        <f t="shared" si="38"/>
        <v>-</v>
      </c>
      <c r="X178" s="41" t="str">
        <f t="shared" si="38"/>
        <v>-</v>
      </c>
      <c r="Y178" s="41" t="str">
        <f t="shared" si="38"/>
        <v>-</v>
      </c>
      <c r="Z178" s="41" t="str">
        <f t="shared" si="38"/>
        <v>-</v>
      </c>
      <c r="AA178" s="29"/>
    </row>
    <row r="179" spans="1:27" s="30" customFormat="1" ht="11.25" x14ac:dyDescent="0.15">
      <c r="A179" s="267"/>
      <c r="B179" s="140" t="s">
        <v>44</v>
      </c>
      <c r="C179" s="140" t="str">
        <f>B179&amp;"_"&amp;D179</f>
        <v>Total_GB average</v>
      </c>
      <c r="D179" s="131" t="s">
        <v>291</v>
      </c>
      <c r="E179" s="132"/>
      <c r="F179" s="31"/>
      <c r="G179" s="41">
        <f t="shared" si="28"/>
        <v>577.46238620314512</v>
      </c>
      <c r="H179" s="41">
        <f t="shared" si="28"/>
        <v>550.60727514638677</v>
      </c>
      <c r="I179" s="41">
        <f t="shared" si="28"/>
        <v>566.57193837296256</v>
      </c>
      <c r="J179" s="41">
        <f t="shared" si="28"/>
        <v>554.7539432514493</v>
      </c>
      <c r="K179" s="41">
        <f t="shared" si="28"/>
        <v>608.68743297161222</v>
      </c>
      <c r="L179" s="41">
        <f t="shared" si="28"/>
        <v>600.5586655693711</v>
      </c>
      <c r="M179" s="41">
        <f t="shared" si="28"/>
        <v>661.6318519192406</v>
      </c>
      <c r="N179" s="41">
        <f t="shared" si="28"/>
        <v>696.0907659098001</v>
      </c>
      <c r="O179" s="31"/>
      <c r="P179" s="41">
        <f t="shared" ref="P179:Z179" si="39">IF(P25="-","-",AVERAGE(P25,P36,P47,P58,P69,P80,P91,P102,P113,P124,P135,P146,P157,P168))</f>
        <v>696.0907659098001</v>
      </c>
      <c r="Q179" s="41">
        <f t="shared" si="39"/>
        <v>776.34228190285194</v>
      </c>
      <c r="R179" s="41">
        <f t="shared" si="39"/>
        <v>747.05354551541825</v>
      </c>
      <c r="S179" s="41">
        <f t="shared" si="39"/>
        <v>747.69184309944853</v>
      </c>
      <c r="T179" s="41" t="str">
        <f t="shared" si="39"/>
        <v>-</v>
      </c>
      <c r="U179" s="41" t="str">
        <f t="shared" si="39"/>
        <v>-</v>
      </c>
      <c r="V179" s="41" t="str">
        <f t="shared" si="39"/>
        <v>-</v>
      </c>
      <c r="W179" s="41" t="str">
        <f t="shared" si="39"/>
        <v>-</v>
      </c>
      <c r="X179" s="41" t="str">
        <f t="shared" si="39"/>
        <v>-</v>
      </c>
      <c r="Y179" s="41" t="str">
        <f t="shared" si="39"/>
        <v>-</v>
      </c>
      <c r="Z179" s="41" t="str">
        <f t="shared" si="39"/>
        <v>-</v>
      </c>
      <c r="AA179" s="29"/>
    </row>
    <row r="180" spans="1:27" x14ac:dyDescent="0.2"/>
    <row r="181" spans="1:27" x14ac:dyDescent="0.2"/>
    <row r="182" spans="1:27" x14ac:dyDescent="0.2"/>
    <row r="183" spans="1:27" x14ac:dyDescent="0.2"/>
    <row r="184" spans="1:27" x14ac:dyDescent="0.2"/>
    <row r="185" spans="1:27" x14ac:dyDescent="0.2"/>
    <row r="186" spans="1:27" x14ac:dyDescent="0.2"/>
    <row r="187" spans="1:27" x14ac:dyDescent="0.2"/>
    <row r="188" spans="1:27" x14ac:dyDescent="0.2"/>
    <row r="189" spans="1:27" x14ac:dyDescent="0.2"/>
    <row r="190" spans="1:27" x14ac:dyDescent="0.2"/>
    <row r="191" spans="1:27" x14ac:dyDescent="0.2"/>
    <row r="192" spans="1:27"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sheetData>
  <sortState ref="A15:AA182">
    <sortCondition ref="A15:A182"/>
  </sortState>
  <mergeCells count="9">
    <mergeCell ref="P10:Z10"/>
    <mergeCell ref="G11:N11"/>
    <mergeCell ref="P11:Z11"/>
    <mergeCell ref="B3:H3"/>
    <mergeCell ref="B10:B14"/>
    <mergeCell ref="C10:C14"/>
    <mergeCell ref="D10:D14"/>
    <mergeCell ref="E10:E11"/>
    <mergeCell ref="G10:N10"/>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A444"/>
  <sheetViews>
    <sheetView workbookViewId="0"/>
  </sheetViews>
  <sheetFormatPr defaultColWidth="0" defaultRowHeight="14.25" zeroHeight="1" x14ac:dyDescent="0.2"/>
  <cols>
    <col min="1" max="1" width="9" style="266" customWidth="1"/>
    <col min="2" max="2" width="33.375" style="44" customWidth="1"/>
    <col min="3" max="3" width="21.375" style="44" customWidth="1"/>
    <col min="4" max="4" width="19.75" style="44" customWidth="1"/>
    <col min="5" max="5" width="25.125" style="44" customWidth="1"/>
    <col min="6" max="6" width="2.5" style="44" customWidth="1"/>
    <col min="7" max="14" width="15.625" style="44" customWidth="1"/>
    <col min="15" max="15" width="2.5" style="44" customWidth="1"/>
    <col min="16" max="26" width="15.625" style="44" customWidth="1"/>
    <col min="27" max="27" width="9" style="44" customWidth="1"/>
    <col min="28" max="16384" width="0" style="44" hidden="1"/>
  </cols>
  <sheetData>
    <row r="1" spans="1:27" s="73" customFormat="1" ht="12.4" customHeight="1" x14ac:dyDescent="0.2">
      <c r="A1" s="265"/>
    </row>
    <row r="2" spans="1:27" s="73" customFormat="1" ht="18.399999999999999" customHeight="1" x14ac:dyDescent="0.25">
      <c r="A2" s="265"/>
      <c r="B2" s="27" t="s">
        <v>461</v>
      </c>
      <c r="C2" s="27"/>
      <c r="D2" s="27"/>
    </row>
    <row r="3" spans="1:27" s="73" customFormat="1" ht="24.4" customHeight="1" x14ac:dyDescent="0.2">
      <c r="A3" s="265"/>
      <c r="B3" s="424" t="s">
        <v>526</v>
      </c>
      <c r="C3" s="424"/>
      <c r="D3" s="424"/>
      <c r="E3" s="424"/>
      <c r="F3" s="424"/>
      <c r="G3" s="424"/>
      <c r="H3" s="424"/>
      <c r="I3" s="75"/>
      <c r="J3" s="75"/>
      <c r="K3" s="75"/>
      <c r="L3" s="75"/>
      <c r="M3" s="75"/>
      <c r="N3" s="75"/>
      <c r="O3" s="75"/>
      <c r="P3" s="75"/>
      <c r="Q3" s="75"/>
    </row>
    <row r="4" spans="1:27" s="73" customFormat="1" ht="16.149999999999999" customHeight="1" x14ac:dyDescent="0.2">
      <c r="A4" s="265"/>
      <c r="B4" s="165"/>
      <c r="C4" s="165"/>
      <c r="D4" s="165"/>
      <c r="E4" s="165"/>
      <c r="F4" s="74"/>
      <c r="G4" s="74"/>
      <c r="I4" s="75"/>
      <c r="J4" s="75"/>
      <c r="K4" s="75"/>
      <c r="L4" s="75"/>
      <c r="M4" s="75"/>
      <c r="N4" s="75"/>
      <c r="O4" s="75"/>
      <c r="P4" s="75"/>
      <c r="Q4" s="75"/>
    </row>
    <row r="5" spans="1:27" ht="16.149999999999999" customHeight="1" x14ac:dyDescent="0.2">
      <c r="B5" s="78"/>
      <c r="C5" s="78"/>
      <c r="D5" s="78"/>
      <c r="E5" s="78"/>
      <c r="F5" s="78"/>
      <c r="G5" s="78"/>
      <c r="I5" s="79"/>
      <c r="J5" s="79"/>
      <c r="K5" s="79"/>
      <c r="L5" s="79"/>
      <c r="M5" s="79"/>
      <c r="N5" s="79"/>
      <c r="O5" s="79"/>
      <c r="P5" s="79"/>
      <c r="Q5" s="79"/>
    </row>
    <row r="6" spans="1:27" ht="23.25" x14ac:dyDescent="0.2">
      <c r="B6" s="82" t="s">
        <v>373</v>
      </c>
      <c r="C6" s="84" t="s">
        <v>498</v>
      </c>
      <c r="D6" s="78"/>
      <c r="E6" s="78"/>
      <c r="F6" s="78"/>
      <c r="G6" s="78"/>
      <c r="I6" s="79"/>
      <c r="J6" s="79"/>
      <c r="K6" s="79"/>
      <c r="L6" s="79"/>
      <c r="M6" s="79"/>
      <c r="N6" s="79"/>
      <c r="O6" s="79"/>
      <c r="P6" s="79"/>
      <c r="Q6" s="79"/>
    </row>
    <row r="7" spans="1:27" ht="16.149999999999999" customHeight="1" x14ac:dyDescent="0.2">
      <c r="B7" s="82" t="s">
        <v>485</v>
      </c>
      <c r="C7" s="84" t="s">
        <v>535</v>
      </c>
      <c r="D7" s="78"/>
      <c r="E7" s="78"/>
      <c r="F7" s="78"/>
      <c r="G7" s="78"/>
      <c r="I7" s="79"/>
      <c r="J7" s="79"/>
      <c r="K7" s="79"/>
      <c r="L7" s="79"/>
      <c r="M7" s="79"/>
      <c r="N7" s="79"/>
      <c r="O7" s="79"/>
      <c r="P7" s="79"/>
      <c r="Q7" s="79"/>
    </row>
    <row r="8" spans="1:27" ht="12.4" customHeight="1" x14ac:dyDescent="0.2">
      <c r="B8" s="83" t="s">
        <v>345</v>
      </c>
      <c r="C8" s="85" t="s">
        <v>1</v>
      </c>
    </row>
    <row r="9" spans="1:27" s="29" customFormat="1" ht="11.25" x14ac:dyDescent="0.15">
      <c r="A9" s="267"/>
    </row>
    <row r="10" spans="1:27" s="30" customFormat="1" ht="11.25" customHeight="1" x14ac:dyDescent="0.15">
      <c r="A10" s="267"/>
      <c r="B10" s="473" t="s">
        <v>346</v>
      </c>
      <c r="C10" s="473" t="s">
        <v>351</v>
      </c>
      <c r="D10" s="482" t="s">
        <v>302</v>
      </c>
      <c r="E10" s="483"/>
      <c r="F10" s="31"/>
      <c r="G10" s="474" t="s">
        <v>500</v>
      </c>
      <c r="H10" s="475"/>
      <c r="I10" s="475"/>
      <c r="J10" s="475"/>
      <c r="K10" s="475"/>
      <c r="L10" s="475"/>
      <c r="M10" s="475"/>
      <c r="N10" s="476"/>
      <c r="O10" s="31"/>
      <c r="P10" s="474" t="s">
        <v>492</v>
      </c>
      <c r="Q10" s="477"/>
      <c r="R10" s="477"/>
      <c r="S10" s="477"/>
      <c r="T10" s="477"/>
      <c r="U10" s="477"/>
      <c r="V10" s="477"/>
      <c r="W10" s="477"/>
      <c r="X10" s="477"/>
      <c r="Y10" s="477"/>
      <c r="Z10" s="478"/>
      <c r="AA10" s="29"/>
    </row>
    <row r="11" spans="1:27" s="30" customFormat="1" ht="11.25" customHeight="1" x14ac:dyDescent="0.15">
      <c r="A11" s="267"/>
      <c r="B11" s="473"/>
      <c r="C11" s="473"/>
      <c r="D11" s="482"/>
      <c r="E11" s="484"/>
      <c r="F11" s="31"/>
      <c r="G11" s="479" t="s">
        <v>479</v>
      </c>
      <c r="H11" s="480"/>
      <c r="I11" s="480"/>
      <c r="J11" s="480"/>
      <c r="K11" s="480"/>
      <c r="L11" s="480"/>
      <c r="M11" s="480"/>
      <c r="N11" s="481"/>
      <c r="O11" s="31"/>
      <c r="P11" s="479" t="s">
        <v>493</v>
      </c>
      <c r="Q11" s="480"/>
      <c r="R11" s="480"/>
      <c r="S11" s="480"/>
      <c r="T11" s="480"/>
      <c r="U11" s="480"/>
      <c r="V11" s="480"/>
      <c r="W11" s="480"/>
      <c r="X11" s="480"/>
      <c r="Y11" s="480"/>
      <c r="Z11" s="481"/>
      <c r="AA11" s="29"/>
    </row>
    <row r="12" spans="1:27" s="30" customFormat="1" ht="25.5" customHeight="1" x14ac:dyDescent="0.15">
      <c r="A12" s="267"/>
      <c r="B12" s="473"/>
      <c r="C12" s="473"/>
      <c r="D12" s="482"/>
      <c r="E12" s="32" t="s">
        <v>5</v>
      </c>
      <c r="F12" s="31"/>
      <c r="G12" s="111" t="s">
        <v>303</v>
      </c>
      <c r="H12" s="111" t="s">
        <v>297</v>
      </c>
      <c r="I12" s="111" t="s">
        <v>298</v>
      </c>
      <c r="J12" s="111" t="s">
        <v>299</v>
      </c>
      <c r="K12" s="111" t="s">
        <v>6</v>
      </c>
      <c r="L12" s="33" t="s">
        <v>7</v>
      </c>
      <c r="M12" s="111" t="s">
        <v>8</v>
      </c>
      <c r="N12" s="111" t="s">
        <v>304</v>
      </c>
      <c r="O12" s="31"/>
      <c r="P12" s="110" t="s">
        <v>467</v>
      </c>
      <c r="Q12" s="110" t="s">
        <v>9</v>
      </c>
      <c r="R12" s="110" t="s">
        <v>10</v>
      </c>
      <c r="S12" s="35" t="s">
        <v>11</v>
      </c>
      <c r="T12" s="110" t="s">
        <v>12</v>
      </c>
      <c r="U12" s="110" t="s">
        <v>13</v>
      </c>
      <c r="V12" s="110" t="s">
        <v>14</v>
      </c>
      <c r="W12" s="110" t="s">
        <v>15</v>
      </c>
      <c r="X12" s="110" t="s">
        <v>16</v>
      </c>
      <c r="Y12" s="110" t="s">
        <v>17</v>
      </c>
      <c r="Z12" s="110" t="s">
        <v>18</v>
      </c>
      <c r="AA12" s="29"/>
    </row>
    <row r="13" spans="1:27" s="30" customFormat="1" ht="15" customHeight="1" x14ac:dyDescent="0.15">
      <c r="A13" s="267"/>
      <c r="B13" s="473"/>
      <c r="C13" s="473"/>
      <c r="D13" s="482"/>
      <c r="E13" s="32" t="s">
        <v>379</v>
      </c>
      <c r="F13" s="31"/>
      <c r="G13" s="36" t="s">
        <v>305</v>
      </c>
      <c r="H13" s="36" t="s">
        <v>306</v>
      </c>
      <c r="I13" s="36" t="s">
        <v>307</v>
      </c>
      <c r="J13" s="36" t="s">
        <v>308</v>
      </c>
      <c r="K13" s="36" t="s">
        <v>19</v>
      </c>
      <c r="L13" s="37" t="s">
        <v>20</v>
      </c>
      <c r="M13" s="36" t="s">
        <v>21</v>
      </c>
      <c r="N13" s="36" t="s">
        <v>309</v>
      </c>
      <c r="O13" s="31"/>
      <c r="P13" s="36" t="s">
        <v>310</v>
      </c>
      <c r="Q13" s="36" t="s">
        <v>22</v>
      </c>
      <c r="R13" s="36" t="s">
        <v>23</v>
      </c>
      <c r="S13" s="38" t="s">
        <v>24</v>
      </c>
      <c r="T13" s="36" t="s">
        <v>25</v>
      </c>
      <c r="U13" s="36" t="s">
        <v>26</v>
      </c>
      <c r="V13" s="36" t="s">
        <v>27</v>
      </c>
      <c r="W13" s="36" t="s">
        <v>28</v>
      </c>
      <c r="X13" s="36" t="s">
        <v>29</v>
      </c>
      <c r="Y13" s="36" t="s">
        <v>30</v>
      </c>
      <c r="Z13" s="36" t="s">
        <v>31</v>
      </c>
      <c r="AA13" s="29"/>
    </row>
    <row r="14" spans="1:27" s="30" customFormat="1" ht="15" customHeight="1" x14ac:dyDescent="0.15">
      <c r="A14" s="267"/>
      <c r="B14" s="473"/>
      <c r="C14" s="473"/>
      <c r="D14" s="482"/>
      <c r="E14" s="40" t="s">
        <v>335</v>
      </c>
      <c r="F14" s="31"/>
      <c r="G14" s="110" t="s">
        <v>312</v>
      </c>
      <c r="H14" s="110" t="s">
        <v>312</v>
      </c>
      <c r="I14" s="110" t="s">
        <v>313</v>
      </c>
      <c r="J14" s="110" t="s">
        <v>313</v>
      </c>
      <c r="K14" s="110" t="s">
        <v>34</v>
      </c>
      <c r="L14" s="76" t="s">
        <v>34</v>
      </c>
      <c r="M14" s="110" t="s">
        <v>35</v>
      </c>
      <c r="N14" s="110" t="s">
        <v>35</v>
      </c>
      <c r="O14" s="31"/>
      <c r="P14" s="110" t="s">
        <v>314</v>
      </c>
      <c r="Q14" s="110" t="s">
        <v>36</v>
      </c>
      <c r="R14" s="110" t="s">
        <v>36</v>
      </c>
      <c r="S14" s="35" t="s">
        <v>37</v>
      </c>
      <c r="T14" s="110" t="s">
        <v>37</v>
      </c>
      <c r="U14" s="110" t="s">
        <v>38</v>
      </c>
      <c r="V14" s="110" t="s">
        <v>38</v>
      </c>
      <c r="W14" s="110" t="s">
        <v>39</v>
      </c>
      <c r="X14" s="110" t="s">
        <v>39</v>
      </c>
      <c r="Y14" s="110" t="s">
        <v>40</v>
      </c>
      <c r="Z14" s="110" t="s">
        <v>40</v>
      </c>
      <c r="AA14" s="29"/>
    </row>
    <row r="15" spans="1:27" s="30" customFormat="1" ht="12.4" customHeight="1" x14ac:dyDescent="0.15">
      <c r="A15" s="267">
        <v>1</v>
      </c>
      <c r="B15" s="140" t="s">
        <v>350</v>
      </c>
      <c r="C15" s="140" t="s">
        <v>341</v>
      </c>
      <c r="D15" s="131" t="s">
        <v>315</v>
      </c>
      <c r="E15" s="132"/>
      <c r="F15" s="31"/>
      <c r="G15" s="41">
        <f>IF('3a DF'!H27="-","-",'3a DF'!H27)</f>
        <v>260.73395089416721</v>
      </c>
      <c r="H15" s="41">
        <f>IF('3a DF'!I27="-","-",'3a DF'!I27)</f>
        <v>233.40363035843541</v>
      </c>
      <c r="I15" s="41">
        <f>IF('3a DF'!J27="-","-",'3a DF'!J27)</f>
        <v>210.47136632119404</v>
      </c>
      <c r="J15" s="41">
        <f>IF('3a DF'!K27="-","-",'3a DF'!K27)</f>
        <v>200.47886633503191</v>
      </c>
      <c r="K15" s="41">
        <f>IF('3a DF'!L27="-","-",'3a DF'!L27)</f>
        <v>233.95859831850581</v>
      </c>
      <c r="L15" s="41">
        <f>IF('3a DF'!M27="-","-",'3a DF'!M27)</f>
        <v>225.30398433506039</v>
      </c>
      <c r="M15" s="41">
        <f>IF('3a DF'!N27="-","-",'3a DF'!N27)</f>
        <v>236.91196719508665</v>
      </c>
      <c r="N15" s="41">
        <f>IF('3a DF'!O27="-","-",'3a DF'!O27)</f>
        <v>264.41481139513786</v>
      </c>
      <c r="O15" s="31"/>
      <c r="P15" s="41">
        <f>IF('3a DF'!Q27="-","-",'3a DF'!Q27)</f>
        <v>264.41481139513786</v>
      </c>
      <c r="Q15" s="41">
        <f>IF('3a DF'!R27="-","-",'3a DF'!R27)</f>
        <v>308.15230705341878</v>
      </c>
      <c r="R15" s="41">
        <f>IF('3a DF'!S27="-","-",'3a DF'!S27)</f>
        <v>275.91572274259261</v>
      </c>
      <c r="S15" s="41">
        <f>IF('3a DF'!T27="-","-",'3a DF'!T27)</f>
        <v>252.83853271636613</v>
      </c>
      <c r="T15" s="41" t="str">
        <f>IF('3a DF'!U27="-","-",'3a DF'!U27)</f>
        <v>-</v>
      </c>
      <c r="U15" s="41" t="str">
        <f>IF('3a DF'!V27="-","-",'3a DF'!V27)</f>
        <v>-</v>
      </c>
      <c r="V15" s="41" t="str">
        <f>IF('3a DF'!W27="-","-",'3a DF'!W27)</f>
        <v>-</v>
      </c>
      <c r="W15" s="41" t="str">
        <f>IF('3a DF'!X27="-","-",'3a DF'!X27)</f>
        <v>-</v>
      </c>
      <c r="X15" s="41" t="str">
        <f>IF('3a DF'!Y27="-","-",'3a DF'!Y27)</f>
        <v>-</v>
      </c>
      <c r="Y15" s="41" t="str">
        <f>IF('3a DF'!Z27="-","-",'3a DF'!Z27)</f>
        <v>-</v>
      </c>
      <c r="Z15" s="41" t="str">
        <f>IF('3a DF'!AA27="-","-",'3a DF'!AA27)</f>
        <v>-</v>
      </c>
      <c r="AA15" s="29"/>
    </row>
    <row r="16" spans="1:27" s="30" customFormat="1" ht="11.25" x14ac:dyDescent="0.15">
      <c r="A16" s="267">
        <v>2</v>
      </c>
      <c r="B16" s="140" t="s">
        <v>350</v>
      </c>
      <c r="C16" s="140" t="s">
        <v>300</v>
      </c>
      <c r="D16" s="131" t="s">
        <v>315</v>
      </c>
      <c r="E16" s="132"/>
      <c r="F16" s="31"/>
      <c r="G16" s="41">
        <f>IF('3b CM'!G27="-","-",'3b CM'!G27)</f>
        <v>6.1011775675744784E-2</v>
      </c>
      <c r="H16" s="41">
        <f>IF('3b CM'!H27="-","-",'3b CM'!H27)</f>
        <v>9.1517663513617176E-2</v>
      </c>
      <c r="I16" s="41">
        <f>IF('3b CM'!I27="-","-",'3b CM'!I27)</f>
        <v>0.28817917361843015</v>
      </c>
      <c r="J16" s="41">
        <f>IF('3b CM'!J27="-","-",'3b CM'!J27)</f>
        <v>0.29306386680507518</v>
      </c>
      <c r="K16" s="41">
        <f>IF('3b CM'!K27="-","-",'3b CM'!K27)</f>
        <v>3.764051807175814</v>
      </c>
      <c r="L16" s="41">
        <f>IF('3b CM'!L27="-","-",'3b CM'!L27)</f>
        <v>3.6515106030784503</v>
      </c>
      <c r="M16" s="41">
        <f>IF('3b CM'!M27="-","-",'3b CM'!M27)</f>
        <v>12.607940425782811</v>
      </c>
      <c r="N16" s="41">
        <f>IF('3b CM'!N27="-","-",'3b CM'!N27)</f>
        <v>11.985466800237363</v>
      </c>
      <c r="O16" s="31"/>
      <c r="P16" s="41">
        <f>IF('3b CM'!P27="-","-",'3b CM'!P27)</f>
        <v>11.985466800237363</v>
      </c>
      <c r="Q16" s="41">
        <f>IF('3b CM'!Q27="-","-",'3b CM'!Q27)</f>
        <v>16.232234302150637</v>
      </c>
      <c r="R16" s="41">
        <f>IF('3b CM'!R27="-","-",'3b CM'!R27)</f>
        <v>15.590984993531084</v>
      </c>
      <c r="S16" s="41">
        <f>IF('3b CM'!S27="-","-",'3b CM'!S27)</f>
        <v>18.428315219925938</v>
      </c>
      <c r="T16" s="41" t="str">
        <f>IF('3b CM'!T27="-","-",'3b CM'!T27)</f>
        <v>-</v>
      </c>
      <c r="U16" s="41" t="str">
        <f>IF('3b CM'!U27="-","-",'3b CM'!U27)</f>
        <v>-</v>
      </c>
      <c r="V16" s="41" t="str">
        <f>IF('3b CM'!V27="-","-",'3b CM'!V27)</f>
        <v>-</v>
      </c>
      <c r="W16" s="41" t="str">
        <f>IF('3b CM'!W27="-","-",'3b CM'!W27)</f>
        <v>-</v>
      </c>
      <c r="X16" s="41" t="str">
        <f>IF('3b CM'!X27="-","-",'3b CM'!X27)</f>
        <v>-</v>
      </c>
      <c r="Y16" s="41" t="str">
        <f>IF('3b CM'!Y27="-","-",'3b CM'!Y27)</f>
        <v>-</v>
      </c>
      <c r="Z16" s="41" t="str">
        <f>IF('3b CM'!Z27="-","-",'3b CM'!Z27)</f>
        <v>-</v>
      </c>
      <c r="AA16" s="29"/>
    </row>
    <row r="17" spans="1:27" s="30" customFormat="1" ht="11.25" x14ac:dyDescent="0.15">
      <c r="A17" s="267">
        <v>3</v>
      </c>
      <c r="B17" s="140" t="s">
        <v>2</v>
      </c>
      <c r="C17" s="140" t="s">
        <v>342</v>
      </c>
      <c r="D17" s="131" t="s">
        <v>315</v>
      </c>
      <c r="E17" s="132"/>
      <c r="F17" s="31"/>
      <c r="G17" s="41">
        <f>IF('3c PC'!G28="-","-",'3c PC'!G28)</f>
        <v>90.751581677013888</v>
      </c>
      <c r="H17" s="41">
        <f>IF('3c PC'!H28="-","-",'3c PC'!H28)</f>
        <v>90.724179330427219</v>
      </c>
      <c r="I17" s="41">
        <f>IF('3c PC'!I28="-","-",'3c PC'!I28)</f>
        <v>115.10761401173286</v>
      </c>
      <c r="J17" s="41">
        <f>IF('3c PC'!J28="-","-",'3c PC'!J28)</f>
        <v>113.85347761575416</v>
      </c>
      <c r="K17" s="41">
        <f>IF('3c PC'!K28="-","-",'3c PC'!K28)</f>
        <v>130.72086516861378</v>
      </c>
      <c r="L17" s="41">
        <f>IF('3c PC'!L28="-","-",'3c PC'!L28)</f>
        <v>129.50020713456647</v>
      </c>
      <c r="M17" s="41">
        <f>IF('3c PC'!M28="-","-",'3c PC'!M28)</f>
        <v>157.96553067682373</v>
      </c>
      <c r="N17" s="41">
        <f>IF('3c PC'!N28="-","-",'3c PC'!N28)</f>
        <v>155.10061463500364</v>
      </c>
      <c r="O17" s="31"/>
      <c r="P17" s="41">
        <f>IF('3c PC'!P28="-","-",'3c PC'!P28)</f>
        <v>155.10061463500364</v>
      </c>
      <c r="Q17" s="41">
        <f>IF('3c PC'!Q28="-","-",'3c PC'!Q28)</f>
        <v>173.81966110102195</v>
      </c>
      <c r="R17" s="41">
        <f>IF('3c PC'!R28="-","-",'3c PC'!R28)</f>
        <v>176.53610865608502</v>
      </c>
      <c r="S17" s="41">
        <f>IF('3c PC'!S28="-","-",'3c PC'!S28)</f>
        <v>192.6703258827352</v>
      </c>
      <c r="T17" s="41" t="str">
        <f>IF('3c PC'!T28="-","-",'3c PC'!T28)</f>
        <v>-</v>
      </c>
      <c r="U17" s="41" t="str">
        <f>IF('3c PC'!U28="-","-",'3c PC'!U28)</f>
        <v>-</v>
      </c>
      <c r="V17" s="41" t="str">
        <f>IF('3c PC'!V28="-","-",'3c PC'!V28)</f>
        <v>-</v>
      </c>
      <c r="W17" s="41" t="str">
        <f>IF('3c PC'!W28="-","-",'3c PC'!W28)</f>
        <v>-</v>
      </c>
      <c r="X17" s="41" t="str">
        <f>IF('3c PC'!X28="-","-",'3c PC'!X28)</f>
        <v>-</v>
      </c>
      <c r="Y17" s="41" t="str">
        <f>IF('3c PC'!Y28="-","-",'3c PC'!Y28)</f>
        <v>-</v>
      </c>
      <c r="Z17" s="41" t="str">
        <f>IF('3c PC'!Z28="-","-",'3c PC'!Z28)</f>
        <v>-</v>
      </c>
      <c r="AA17" s="29"/>
    </row>
    <row r="18" spans="1:27" s="30" customFormat="1" ht="11.25" x14ac:dyDescent="0.15">
      <c r="A18" s="267">
        <v>4</v>
      </c>
      <c r="B18" s="140" t="s">
        <v>352</v>
      </c>
      <c r="C18" s="140" t="s">
        <v>343</v>
      </c>
      <c r="D18" s="131" t="s">
        <v>315</v>
      </c>
      <c r="E18" s="132"/>
      <c r="F18" s="31"/>
      <c r="G18" s="41">
        <f>IF('3d NC-Elec'!H56="-","-",'3d NC-Elec'!H56)</f>
        <v>117.76146035839815</v>
      </c>
      <c r="H18" s="41">
        <f>IF('3d NC-Elec'!I56="-","-",'3d NC-Elec'!I56)</f>
        <v>118.77940541119861</v>
      </c>
      <c r="I18" s="41">
        <f>IF('3d NC-Elec'!J56="-","-",'3d NC-Elec'!J56)</f>
        <v>126.3326086625446</v>
      </c>
      <c r="J18" s="41">
        <f>IF('3d NC-Elec'!K56="-","-",'3d NC-Elec'!K56)</f>
        <v>125.56697672878055</v>
      </c>
      <c r="K18" s="41">
        <f>IF('3d NC-Elec'!L56="-","-",'3d NC-Elec'!L56)</f>
        <v>132.73306661449806</v>
      </c>
      <c r="L18" s="41">
        <f>IF('3d NC-Elec'!M56="-","-",'3d NC-Elec'!M56)</f>
        <v>133.95339348999687</v>
      </c>
      <c r="M18" s="41">
        <f>IF('3d NC-Elec'!N56="-","-",'3d NC-Elec'!N56)</f>
        <v>134.90410404654338</v>
      </c>
      <c r="N18" s="41">
        <f>IF('3d NC-Elec'!O56="-","-",'3d NC-Elec'!O56)</f>
        <v>134.36748921946702</v>
      </c>
      <c r="O18" s="31"/>
      <c r="P18" s="41">
        <f>IF('3d NC-Elec'!Q56="-","-",'3d NC-Elec'!Q56)</f>
        <v>134.36748921946702</v>
      </c>
      <c r="Q18" s="41">
        <f>IF('3d NC-Elec'!R56="-","-",'3d NC-Elec'!R56)</f>
        <v>145.23677929145097</v>
      </c>
      <c r="R18" s="41">
        <f>IF('3d NC-Elec'!S56="-","-",'3d NC-Elec'!S56)</f>
        <v>145.97886195046786</v>
      </c>
      <c r="S18" s="41">
        <f>IF('3d NC-Elec'!T56="-","-",'3d NC-Elec'!T56)</f>
        <v>148.09669915607566</v>
      </c>
      <c r="T18" s="41" t="str">
        <f>IF('3d NC-Elec'!U56="-","-",'3d NC-Elec'!U56)</f>
        <v>-</v>
      </c>
      <c r="U18" s="41" t="str">
        <f>IF('3d NC-Elec'!V56="-","-",'3d NC-Elec'!V56)</f>
        <v>-</v>
      </c>
      <c r="V18" s="41" t="str">
        <f>IF('3d NC-Elec'!W56="-","-",'3d NC-Elec'!W56)</f>
        <v>-</v>
      </c>
      <c r="W18" s="41" t="str">
        <f>IF('3d NC-Elec'!X56="-","-",'3d NC-Elec'!X56)</f>
        <v>-</v>
      </c>
      <c r="X18" s="41" t="str">
        <f>IF('3d NC-Elec'!Y56="-","-",'3d NC-Elec'!Y56)</f>
        <v>-</v>
      </c>
      <c r="Y18" s="41" t="str">
        <f>IF('3d NC-Elec'!Z56="-","-",'3d NC-Elec'!Z56)</f>
        <v>-</v>
      </c>
      <c r="Z18" s="41" t="str">
        <f>IF('3d NC-Elec'!AA56="-","-",'3d NC-Elec'!AA56)</f>
        <v>-</v>
      </c>
      <c r="AA18" s="29"/>
    </row>
    <row r="19" spans="1:27" s="30" customFormat="1" ht="11.25" x14ac:dyDescent="0.15">
      <c r="A19" s="267">
        <v>5</v>
      </c>
      <c r="B19" s="140" t="s">
        <v>349</v>
      </c>
      <c r="C19" s="140" t="s">
        <v>344</v>
      </c>
      <c r="D19" s="131" t="s">
        <v>315</v>
      </c>
      <c r="E19" s="132"/>
      <c r="F19" s="31"/>
      <c r="G19" s="41">
        <f>IF('3f CPIH'!C$16="-","-",'3g OC '!$E$10*('3f CPIH'!C$16/'3f CPIH'!$G$16))</f>
        <v>76.502677103718199</v>
      </c>
      <c r="H19" s="41">
        <f>IF('3f CPIH'!D$16="-","-",'3g OC '!$E$10*('3f CPIH'!D$16/'3f CPIH'!$G$16))</f>
        <v>76.655835616438353</v>
      </c>
      <c r="I19" s="41">
        <f>IF('3f CPIH'!E$16="-","-",'3g OC '!$E$10*('3f CPIH'!E$16/'3f CPIH'!$G$16))</f>
        <v>76.885573385518597</v>
      </c>
      <c r="J19" s="41">
        <f>IF('3f CPIH'!F$16="-","-",'3g OC '!$E$10*('3f CPIH'!F$16/'3f CPIH'!$G$16))</f>
        <v>77.345048923679059</v>
      </c>
      <c r="K19" s="41">
        <f>IF('3f CPIH'!G$16="-","-",'3g OC '!$E$10*('3f CPIH'!G$16/'3f CPIH'!$G$16))</f>
        <v>78.263999999999996</v>
      </c>
      <c r="L19" s="41">
        <f>IF('3f CPIH'!H$16="-","-",'3g OC '!$E$10*('3f CPIH'!H$16/'3f CPIH'!$G$16))</f>
        <v>79.259530332681024</v>
      </c>
      <c r="M19" s="41">
        <f>IF('3f CPIH'!I$16="-","-",'3g OC '!$E$10*('3f CPIH'!I$16/'3f CPIH'!$G$16))</f>
        <v>80.408219178082177</v>
      </c>
      <c r="N19" s="41">
        <f>IF('3f CPIH'!J$16="-","-",'3g OC '!$E$10*('3f CPIH'!J$16/'3f CPIH'!$G$16))</f>
        <v>81.097432485322898</v>
      </c>
      <c r="O19" s="31"/>
      <c r="P19" s="41">
        <f>IF('3f CPIH'!L$16="-","-",'3g OC '!$E$10*('3f CPIH'!L$16/'3f CPIH'!$G$16))</f>
        <v>81.097432485322898</v>
      </c>
      <c r="Q19" s="41">
        <f>IF('3f CPIH'!M$16="-","-",'3g OC '!$E$10*('3f CPIH'!M$16/'3f CPIH'!$G$16))</f>
        <v>82.016383561643835</v>
      </c>
      <c r="R19" s="41">
        <f>IF('3f CPIH'!N$16="-","-",'3g OC '!$E$10*('3f CPIH'!N$16/'3f CPIH'!$G$16))</f>
        <v>82.62901761252445</v>
      </c>
      <c r="S19" s="41">
        <f>IF('3f CPIH'!O$16="-","-",'3g OC '!$E$10*('3f CPIH'!O$16/'3f CPIH'!$G$16))</f>
        <v>83.088493150684926</v>
      </c>
      <c r="T19" s="41" t="str">
        <f>IF('3f CPIH'!P$16="-","-",'3g OC '!$E$10*('3f CPIH'!P$16/'3f CPIH'!$G$16))</f>
        <v>-</v>
      </c>
      <c r="U19" s="41" t="str">
        <f>IF('3f CPIH'!Q$16="-","-",'3g OC '!$E$10*('3f CPIH'!Q$16/'3f CPIH'!$G$16))</f>
        <v>-</v>
      </c>
      <c r="V19" s="41" t="str">
        <f>IF('3f CPIH'!R$16="-","-",'3g OC '!$E$10*('3f CPIH'!R$16/'3f CPIH'!$G$16))</f>
        <v>-</v>
      </c>
      <c r="W19" s="41" t="str">
        <f>IF('3f CPIH'!S$16="-","-",'3g OC '!$E$10*('3f CPIH'!S$16/'3f CPIH'!$G$16))</f>
        <v>-</v>
      </c>
      <c r="X19" s="41" t="str">
        <f>IF('3f CPIH'!T$16="-","-",'3g OC '!$E$10*('3f CPIH'!T$16/'3f CPIH'!$G$16))</f>
        <v>-</v>
      </c>
      <c r="Y19" s="41" t="str">
        <f>IF('3f CPIH'!U$16="-","-",'3g OC '!$E$10*('3f CPIH'!U$16/'3f CPIH'!$G$16))</f>
        <v>-</v>
      </c>
      <c r="Z19" s="41" t="str">
        <f>IF('3f CPIH'!V$16="-","-",'3g OC '!$E$10*('3f CPIH'!V$16/'3f CPIH'!$G$16))</f>
        <v>-</v>
      </c>
      <c r="AA19" s="29"/>
    </row>
    <row r="20" spans="1:27" s="30" customFormat="1" ht="11.25" x14ac:dyDescent="0.15">
      <c r="A20" s="267">
        <v>6</v>
      </c>
      <c r="B20" s="140" t="s">
        <v>349</v>
      </c>
      <c r="C20" s="140" t="s">
        <v>43</v>
      </c>
      <c r="D20" s="131" t="s">
        <v>315</v>
      </c>
      <c r="E20" s="132"/>
      <c r="F20" s="31"/>
      <c r="G20" s="41" t="s">
        <v>333</v>
      </c>
      <c r="H20" s="41" t="s">
        <v>333</v>
      </c>
      <c r="I20" s="41" t="s">
        <v>333</v>
      </c>
      <c r="J20" s="41" t="s">
        <v>333</v>
      </c>
      <c r="K20" s="41">
        <f>IF('3h SMNCC'!F$36="-","-",'3h SMNCC'!F$36)</f>
        <v>0</v>
      </c>
      <c r="L20" s="41">
        <f>IF('3h SMNCC'!G$36="-","-",'3h SMNCC'!G$36)</f>
        <v>-0.18995176814939541</v>
      </c>
      <c r="M20" s="41">
        <f>IF('3h SMNCC'!H$36="-","-",'3h SMNCC'!H$36)</f>
        <v>2.3898674656215144</v>
      </c>
      <c r="N20" s="41">
        <f>IF('3h SMNCC'!I$36="-","-",'3h SMNCC'!I$36)</f>
        <v>11.485463558514653</v>
      </c>
      <c r="O20" s="31"/>
      <c r="P20" s="41">
        <f>IF('3h SMNCC'!K$36="-","-",'3h SMNCC'!K$36)</f>
        <v>11.485463558514653</v>
      </c>
      <c r="Q20" s="41">
        <f>IF('3h SMNCC'!L$36="-","-",'3h SMNCC'!L$36)</f>
        <v>13.905095596481768</v>
      </c>
      <c r="R20" s="41">
        <f>IF('3h SMNCC'!M$36="-","-",'3h SMNCC'!M$36)</f>
        <v>14.008016342776511</v>
      </c>
      <c r="S20" s="41">
        <f>IF('3h SMNCC'!N$36="-","-",'3h SMNCC'!N$36)</f>
        <v>16.592254432324484</v>
      </c>
      <c r="T20" s="41" t="str">
        <f>IF('3h SMNCC'!O$36="-","-",'3h SMNCC'!O$36)</f>
        <v>-</v>
      </c>
      <c r="U20" s="41" t="str">
        <f>IF('3h SMNCC'!P$36="-","-",'3h SMNCC'!P$36)</f>
        <v>-</v>
      </c>
      <c r="V20" s="41" t="str">
        <f>IF('3h SMNCC'!Q$36="-","-",'3h SMNCC'!Q$36)</f>
        <v>-</v>
      </c>
      <c r="W20" s="41" t="str">
        <f>IF('3h SMNCC'!R$36="-","-",'3h SMNCC'!R$36)</f>
        <v>-</v>
      </c>
      <c r="X20" s="41" t="str">
        <f>IF('3h SMNCC'!S$36="-","-",'3h SMNCC'!S$36)</f>
        <v>-</v>
      </c>
      <c r="Y20" s="41" t="str">
        <f>IF('3h SMNCC'!T$36="-","-",'3h SMNCC'!T$36)</f>
        <v>-</v>
      </c>
      <c r="Z20" s="41" t="str">
        <f>IF('3h SMNCC'!U$36="-","-",'3h SMNCC'!U$36)</f>
        <v>-</v>
      </c>
      <c r="AA20" s="29"/>
    </row>
    <row r="21" spans="1:27" s="30" customFormat="1" ht="11.25" x14ac:dyDescent="0.15">
      <c r="A21" s="267">
        <v>7</v>
      </c>
      <c r="B21" s="140" t="s">
        <v>349</v>
      </c>
      <c r="C21" s="140" t="s">
        <v>394</v>
      </c>
      <c r="D21" s="131" t="s">
        <v>315</v>
      </c>
      <c r="E21" s="132"/>
      <c r="F21" s="31"/>
      <c r="G21" s="41">
        <f>IF('3f CPIH'!C$16="-","-",'3i PAAC PAP'!$G$12*('3f CPIH'!C$16/'3f CPIH'!$G$16))</f>
        <v>13.436452250489236</v>
      </c>
      <c r="H21" s="41">
        <f>IF('3f CPIH'!D$16="-","-",'3i PAAC PAP'!$G$12*('3f CPIH'!D$16/'3f CPIH'!$G$16))</f>
        <v>13.463352054794518</v>
      </c>
      <c r="I21" s="41">
        <f>IF('3f CPIH'!E$16="-","-",'3i PAAC PAP'!$G$12*('3f CPIH'!E$16/'3f CPIH'!$G$16))</f>
        <v>13.503701761252445</v>
      </c>
      <c r="J21" s="41">
        <f>IF('3f CPIH'!F$16="-","-",'3i PAAC PAP'!$G$12*('3f CPIH'!F$16/'3f CPIH'!$G$16))</f>
        <v>13.584401174168297</v>
      </c>
      <c r="K21" s="41">
        <f>IF('3f CPIH'!G$16="-","-",'3i PAAC PAP'!$G$12*('3f CPIH'!G$16/'3f CPIH'!$G$16))</f>
        <v>13.745799999999999</v>
      </c>
      <c r="L21" s="41">
        <f>IF('3f CPIH'!H$16="-","-",'3i PAAC PAP'!$G$12*('3f CPIH'!H$16/'3f CPIH'!$G$16))</f>
        <v>13.920648727984345</v>
      </c>
      <c r="M21" s="41">
        <f>IF('3f CPIH'!I$16="-","-",'3i PAAC PAP'!$G$12*('3f CPIH'!I$16/'3f CPIH'!$G$16))</f>
        <v>14.122397260273971</v>
      </c>
      <c r="N21" s="41">
        <f>IF('3f CPIH'!J$16="-","-",'3i PAAC PAP'!$G$12*('3f CPIH'!J$16/'3f CPIH'!$G$16))</f>
        <v>14.24344637964775</v>
      </c>
      <c r="O21" s="31"/>
      <c r="P21" s="41">
        <f>IF('3f CPIH'!L$16="-","-",'3i PAAC PAP'!$G$12*('3f CPIH'!L$16/'3f CPIH'!$G$16))</f>
        <v>14.24344637964775</v>
      </c>
      <c r="Q21" s="41">
        <f>IF('3f CPIH'!M$16="-","-",'3i PAAC PAP'!$G$12*('3f CPIH'!M$16/'3f CPIH'!$G$16))</f>
        <v>14.40484520547945</v>
      </c>
      <c r="R21" s="41">
        <f>IF('3f CPIH'!N$16="-","-",'3i PAAC PAP'!$G$12*('3f CPIH'!N$16/'3f CPIH'!$G$16))</f>
        <v>14.512444422700586</v>
      </c>
      <c r="S21" s="41">
        <f>IF('3f CPIH'!O$16="-","-",'3i PAAC PAP'!$G$12*('3f CPIH'!O$16/'3f CPIH'!$G$16))</f>
        <v>14.593143835616438</v>
      </c>
      <c r="T21" s="41" t="str">
        <f>IF('3f CPIH'!P$16="-","-",'3i PAAC PAP'!$G$12*('3f CPIH'!P$16/'3f CPIH'!$G$16))</f>
        <v>-</v>
      </c>
      <c r="U21" s="41" t="str">
        <f>IF('3f CPIH'!Q$16="-","-",'3i PAAC PAP'!$G$12*('3f CPIH'!Q$16/'3f CPIH'!$G$16))</f>
        <v>-</v>
      </c>
      <c r="V21" s="41" t="str">
        <f>IF('3f CPIH'!R$16="-","-",'3i PAAC PAP'!$G$12*('3f CPIH'!R$16/'3f CPIH'!$G$16))</f>
        <v>-</v>
      </c>
      <c r="W21" s="41" t="str">
        <f>IF('3f CPIH'!S$16="-","-",'3i PAAC PAP'!$G$12*('3f CPIH'!S$16/'3f CPIH'!$G$16))</f>
        <v>-</v>
      </c>
      <c r="X21" s="41" t="str">
        <f>IF('3f CPIH'!T$16="-","-",'3i PAAC PAP'!$G$12*('3f CPIH'!T$16/'3f CPIH'!$G$16))</f>
        <v>-</v>
      </c>
      <c r="Y21" s="41" t="str">
        <f>IF('3f CPIH'!U$16="-","-",'3i PAAC PAP'!$G$12*('3f CPIH'!U$16/'3f CPIH'!$G$16))</f>
        <v>-</v>
      </c>
      <c r="Z21" s="41" t="str">
        <f>IF('3f CPIH'!V$16="-","-",'3i PAAC PAP'!$G$12*('3f CPIH'!V$16/'3f CPIH'!$G$16))</f>
        <v>-</v>
      </c>
      <c r="AA21" s="29"/>
    </row>
    <row r="22" spans="1:27" s="30" customFormat="1" ht="11.25" x14ac:dyDescent="0.15">
      <c r="A22" s="267">
        <v>8</v>
      </c>
      <c r="B22" s="140" t="s">
        <v>349</v>
      </c>
      <c r="C22" s="140" t="s">
        <v>412</v>
      </c>
      <c r="D22" s="131" t="s">
        <v>315</v>
      </c>
      <c r="E22" s="132"/>
      <c r="F22" s="31"/>
      <c r="G22" s="41">
        <f>IF(G15="-","-",SUM(G15:G20)*'3i PAAC PAP'!$G$24)</f>
        <v>31.604621719466781</v>
      </c>
      <c r="H22" s="41">
        <f>IF(H15="-","-",SUM(H15:H20)*'3i PAAC PAP'!$G$24)</f>
        <v>30.090078127476282</v>
      </c>
      <c r="I22" s="41">
        <f>IF(I15="-","-",SUM(I15:I20)*'3i PAAC PAP'!$G$24)</f>
        <v>30.636157617378053</v>
      </c>
      <c r="J22" s="41">
        <f>IF(J15="-","-",SUM(J15:J20)*'3i PAAC PAP'!$G$24)</f>
        <v>29.967487547649821</v>
      </c>
      <c r="K22" s="41">
        <f>IF(K15="-","-",SUM(K15:K20)*'3i PAAC PAP'!$G$24)</f>
        <v>33.551927454846776</v>
      </c>
      <c r="L22" s="41">
        <f>IF(L15="-","-",SUM(L15:L20)*'3i PAAC PAP'!$G$24)</f>
        <v>33.090901146663349</v>
      </c>
      <c r="M22" s="41">
        <f>IF(M15="-","-",SUM(M15:M20)*'3i PAAC PAP'!$G$24)</f>
        <v>36.200864468917686</v>
      </c>
      <c r="N22" s="41">
        <f>IF(N15="-","-",SUM(N15:N20)*'3i PAAC PAP'!$G$24)</f>
        <v>38.126962806736643</v>
      </c>
      <c r="O22" s="31"/>
      <c r="P22" s="41">
        <f>IF(P15="-","-",SUM(P15:P20)*'3i PAAC PAP'!$G$24)</f>
        <v>38.126962806736643</v>
      </c>
      <c r="Q22" s="41">
        <f>IF(Q15="-","-",SUM(Q15:Q20)*'3i PAAC PAP'!$G$24)</f>
        <v>42.812043936310737</v>
      </c>
      <c r="R22" s="41">
        <f>IF(R15="-","-",SUM(R15:R20)*'3i PAAC PAP'!$G$24)</f>
        <v>41.149982076902084</v>
      </c>
      <c r="S22" s="41">
        <f>IF(S15="-","-",SUM(S15:S20)*'3i PAAC PAP'!$G$24)</f>
        <v>41.211123388796935</v>
      </c>
      <c r="T22" s="41" t="str">
        <f>IF(T15="-","-",SUM(T15:T20)*'3i PAAC PAP'!$G$24)</f>
        <v>-</v>
      </c>
      <c r="U22" s="41" t="str">
        <f>IF(U15="-","-",SUM(U15:U20)*'3i PAAC PAP'!$G$24)</f>
        <v>-</v>
      </c>
      <c r="V22" s="41" t="str">
        <f>IF(V15="-","-",SUM(V15:V20)*'3i PAAC PAP'!$G$24)</f>
        <v>-</v>
      </c>
      <c r="W22" s="41" t="str">
        <f>IF(W15="-","-",SUM(W15:W20)*'3i PAAC PAP'!$G$24)</f>
        <v>-</v>
      </c>
      <c r="X22" s="41" t="str">
        <f>IF(X15="-","-",SUM(X15:X20)*'3i PAAC PAP'!$G$24)</f>
        <v>-</v>
      </c>
      <c r="Y22" s="41" t="str">
        <f>IF(Y15="-","-",SUM(Y15:Y20)*'3i PAAC PAP'!$G$24)</f>
        <v>-</v>
      </c>
      <c r="Z22" s="41" t="str">
        <f>IF(Z15="-","-",SUM(Z15:Z20)*'3i PAAC PAP'!$G$24)</f>
        <v>-</v>
      </c>
      <c r="AA22" s="29"/>
    </row>
    <row r="23" spans="1:27" s="30" customFormat="1" ht="11.25" x14ac:dyDescent="0.15">
      <c r="A23" s="267">
        <v>9</v>
      </c>
      <c r="B23" s="140" t="s">
        <v>393</v>
      </c>
      <c r="C23" s="140" t="s">
        <v>536</v>
      </c>
      <c r="D23" s="131" t="s">
        <v>315</v>
      </c>
      <c r="E23" s="132"/>
      <c r="F23" s="31"/>
      <c r="G23" s="41">
        <f>IF(G15="-","-",SUM(G15:G22)*'3j EBIT'!$E$10)</f>
        <v>11.4436168059263</v>
      </c>
      <c r="H23" s="41">
        <f>IF(H15="-","-",SUM(H15:H22)*'3j EBIT'!$E$10)</f>
        <v>10.908212516154316</v>
      </c>
      <c r="I23" s="41">
        <f>IF(I15="-","-",SUM(I15:I22)*'3j EBIT'!$E$10)</f>
        <v>11.102225691674976</v>
      </c>
      <c r="J23" s="41">
        <f>IF(J15="-","-",SUM(J15:J22)*'3j EBIT'!$E$10)</f>
        <v>10.867177992212119</v>
      </c>
      <c r="K23" s="41">
        <f>IF(K15="-","-",SUM(K15:K22)*'3j EBIT'!$E$10)</f>
        <v>12.138667575754985</v>
      </c>
      <c r="L23" s="41">
        <f>IF(L15="-","-",SUM(L15:L22)*'3j EBIT'!$E$10)</f>
        <v>11.978918658468441</v>
      </c>
      <c r="M23" s="41">
        <f>IF(M15="-","-",SUM(M15:M22)*'3j EBIT'!$E$10)</f>
        <v>13.083294931409409</v>
      </c>
      <c r="N23" s="41">
        <f>IF(N15="-","-",SUM(N15:N22)*'3j EBIT'!$E$10)</f>
        <v>13.767194439240352</v>
      </c>
      <c r="O23" s="31"/>
      <c r="P23" s="41">
        <f>IF(P15="-","-",SUM(P15:P22)*'3j EBIT'!$E$10)</f>
        <v>13.767194439240352</v>
      </c>
      <c r="Q23" s="41">
        <f>IF(Q15="-","-",SUM(Q15:Q22)*'3j EBIT'!$E$10)</f>
        <v>15.428148851728849</v>
      </c>
      <c r="R23" s="41">
        <f>IF(R15="-","-",SUM(R15:R22)*'3j EBIT'!$E$10)</f>
        <v>14.842107816231533</v>
      </c>
      <c r="S23" s="41">
        <f>IF(S15="-","-",SUM(S15:S22)*'3j EBIT'!$E$10)</f>
        <v>14.865305818571956</v>
      </c>
      <c r="T23" s="41" t="str">
        <f>IF(T15="-","-",SUM(T15:T22)*'3j EBIT'!$E$10)</f>
        <v>-</v>
      </c>
      <c r="U23" s="41" t="str">
        <f>IF(U15="-","-",SUM(U15:U22)*'3j EBIT'!$E$10)</f>
        <v>-</v>
      </c>
      <c r="V23" s="41" t="str">
        <f>IF(V15="-","-",SUM(V15:V22)*'3j EBIT'!$E$10)</f>
        <v>-</v>
      </c>
      <c r="W23" s="41" t="str">
        <f>IF(W15="-","-",SUM(W15:W22)*'3j EBIT'!$E$10)</f>
        <v>-</v>
      </c>
      <c r="X23" s="41" t="str">
        <f>IF(X15="-","-",SUM(X15:X22)*'3j EBIT'!$E$10)</f>
        <v>-</v>
      </c>
      <c r="Y23" s="41" t="str">
        <f>IF(Y15="-","-",SUM(Y15:Y22)*'3j EBIT'!$E$10)</f>
        <v>-</v>
      </c>
      <c r="Z23" s="41" t="str">
        <f>IF(Z15="-","-",SUM(Z15:Z22)*'3j EBIT'!$E$10)</f>
        <v>-</v>
      </c>
      <c r="AA23" s="29"/>
    </row>
    <row r="24" spans="1:27" s="30" customFormat="1" ht="11.25" x14ac:dyDescent="0.15">
      <c r="A24" s="267">
        <v>10</v>
      </c>
      <c r="B24" s="140" t="s">
        <v>292</v>
      </c>
      <c r="C24" s="188" t="s">
        <v>537</v>
      </c>
      <c r="D24" s="131" t="s">
        <v>315</v>
      </c>
      <c r="E24" s="131"/>
      <c r="F24" s="31"/>
      <c r="G24" s="41">
        <f>IF(G15="-","-",SUM(G15:G17,G19:G23)*'3k HAP'!$E$11)</f>
        <v>7.0940610089075626</v>
      </c>
      <c r="H24" s="41">
        <f>IF(H15="-","-",SUM(H15:H17,H19:H23)*'3k HAP'!$E$11)</f>
        <v>6.6665861717740569</v>
      </c>
      <c r="I24" s="41">
        <f>IF(I15="-","-",SUM(I15:I17,I19:I23)*'3k HAP'!$E$11)</f>
        <v>6.7055021297870496</v>
      </c>
      <c r="J24" s="41">
        <f>IF(J15="-","-",SUM(J15:J17,J19:J23)*'3k HAP'!$E$11)</f>
        <v>6.5355890129090541</v>
      </c>
      <c r="K24" s="41">
        <f>IF(K15="-","-",SUM(K15:K17,K19:K23)*'3k HAP'!$E$11)</f>
        <v>7.4104529910668182</v>
      </c>
      <c r="L24" s="41">
        <f>IF(L15="-","-",SUM(L15:L17,L19:L23)*'3k HAP'!$E$11)</f>
        <v>7.2694870836031393</v>
      </c>
      <c r="M24" s="41">
        <f>IF(M15="-","-",SUM(M15:M17,M19:M23)*'3k HAP'!$E$11)</f>
        <v>8.1065764847348518</v>
      </c>
      <c r="N24" s="41">
        <f>IF(N15="-","-",SUM(N15:N17,N19:N23)*'3k HAP'!$E$11)</f>
        <v>8.6414314075901739</v>
      </c>
      <c r="O24" s="31"/>
      <c r="P24" s="41">
        <f>IF(P15="-","-",SUM(P15:P17,P19:P23)*'3k HAP'!$E$11)</f>
        <v>8.6414314075901739</v>
      </c>
      <c r="Q24" s="41">
        <f>IF(Q15="-","-",SUM(Q15:Q17,Q19:Q23)*'3k HAP'!$E$11)</f>
        <v>9.76219010578418</v>
      </c>
      <c r="R24" s="41">
        <f>IF(R15="-","-",SUM(R15:R17,R19:R23)*'3k HAP'!$E$11)</f>
        <v>9.2997345758560161</v>
      </c>
      <c r="S24" s="41">
        <f>IF(S15="-","-",SUM(S15:S17,S19:S23)*'3k HAP'!$E$11)</f>
        <v>9.286603206169568</v>
      </c>
      <c r="T24" s="41" t="str">
        <f>IF(T15="-","-",SUM(T15:T17,T19:T23)*'3k HAP'!$E$11)</f>
        <v>-</v>
      </c>
      <c r="U24" s="41" t="str">
        <f>IF(U15="-","-",SUM(U15:U17,U19:U23)*'3k HAP'!$E$11)</f>
        <v>-</v>
      </c>
      <c r="V24" s="41" t="str">
        <f>IF(V15="-","-",SUM(V15:V17,V19:V23)*'3k HAP'!$E$11)</f>
        <v>-</v>
      </c>
      <c r="W24" s="41" t="str">
        <f>IF(W15="-","-",SUM(W15:W17,W19:W23)*'3k HAP'!$E$11)</f>
        <v>-</v>
      </c>
      <c r="X24" s="41" t="str">
        <f>IF(X15="-","-",SUM(X15:X17,X19:X23)*'3k HAP'!$E$11)</f>
        <v>-</v>
      </c>
      <c r="Y24" s="41" t="str">
        <f>IF(Y15="-","-",SUM(Y15:Y17,Y19:Y23)*'3k HAP'!$E$11)</f>
        <v>-</v>
      </c>
      <c r="Z24" s="41" t="str">
        <f>IF(Z15="-","-",SUM(Z15:Z17,Z19:Z23)*'3k HAP'!$E$11)</f>
        <v>-</v>
      </c>
      <c r="AA24" s="29"/>
    </row>
    <row r="25" spans="1:27" s="30" customFormat="1" ht="11.25" x14ac:dyDescent="0.15">
      <c r="A25" s="267">
        <v>11</v>
      </c>
      <c r="B25" s="140" t="s">
        <v>44</v>
      </c>
      <c r="C25" s="140" t="str">
        <f>B25&amp;"_"&amp;D25</f>
        <v>Total_Eastern</v>
      </c>
      <c r="D25" s="131" t="s">
        <v>315</v>
      </c>
      <c r="E25" s="132"/>
      <c r="F25" s="31"/>
      <c r="G25" s="41">
        <f t="shared" ref="G25:N25" si="0">IF(G15="-","-",SUM(G15:G24))</f>
        <v>609.3894335937631</v>
      </c>
      <c r="H25" s="41">
        <f t="shared" si="0"/>
        <v>580.78279725021241</v>
      </c>
      <c r="I25" s="41">
        <f t="shared" si="0"/>
        <v>591.03292875470129</v>
      </c>
      <c r="J25" s="41">
        <f t="shared" si="0"/>
        <v>578.49208919699015</v>
      </c>
      <c r="K25" s="41">
        <f t="shared" si="0"/>
        <v>646.28742993046205</v>
      </c>
      <c r="L25" s="41">
        <f t="shared" si="0"/>
        <v>637.73862974395308</v>
      </c>
      <c r="M25" s="41">
        <f t="shared" si="0"/>
        <v>696.70076213327616</v>
      </c>
      <c r="N25" s="41">
        <f t="shared" si="0"/>
        <v>733.2303131268983</v>
      </c>
      <c r="O25" s="31"/>
      <c r="P25" s="41">
        <f>IF(P15="-","-",SUM(P15:P24))</f>
        <v>733.2303131268983</v>
      </c>
      <c r="Q25" s="41">
        <f t="shared" ref="Q25:Z25" si="1">IF(Q15="-","-",SUM(Q15:Q24))</f>
        <v>821.76968900547104</v>
      </c>
      <c r="R25" s="41">
        <f t="shared" si="1"/>
        <v>790.46298118966774</v>
      </c>
      <c r="S25" s="41">
        <f t="shared" si="1"/>
        <v>791.67079680726727</v>
      </c>
      <c r="T25" s="41" t="str">
        <f t="shared" si="1"/>
        <v>-</v>
      </c>
      <c r="U25" s="41" t="str">
        <f t="shared" si="1"/>
        <v>-</v>
      </c>
      <c r="V25" s="41" t="str">
        <f t="shared" si="1"/>
        <v>-</v>
      </c>
      <c r="W25" s="41" t="str">
        <f t="shared" si="1"/>
        <v>-</v>
      </c>
      <c r="X25" s="41" t="str">
        <f t="shared" si="1"/>
        <v>-</v>
      </c>
      <c r="Y25" s="41" t="str">
        <f t="shared" si="1"/>
        <v>-</v>
      </c>
      <c r="Z25" s="41" t="str">
        <f t="shared" si="1"/>
        <v>-</v>
      </c>
      <c r="AA25" s="29"/>
    </row>
    <row r="26" spans="1:27" s="30" customFormat="1" ht="11.25" x14ac:dyDescent="0.15">
      <c r="A26" s="267">
        <v>1</v>
      </c>
      <c r="B26" s="136" t="s">
        <v>350</v>
      </c>
      <c r="C26" s="136" t="s">
        <v>341</v>
      </c>
      <c r="D26" s="134" t="s">
        <v>317</v>
      </c>
      <c r="E26" s="135"/>
      <c r="F26" s="31"/>
      <c r="G26" s="133">
        <f>IF('3a DF'!H28="-","-",'3a DF'!H28)</f>
        <v>255.30562071691679</v>
      </c>
      <c r="H26" s="133">
        <f>IF('3a DF'!I28="-","-",'3a DF'!I28)</f>
        <v>228.54430166031443</v>
      </c>
      <c r="I26" s="133">
        <f>IF('3a DF'!J28="-","-",'3a DF'!J28)</f>
        <v>206.08947410757813</v>
      </c>
      <c r="J26" s="133">
        <f>IF('3a DF'!K28="-","-",'3a DF'!K28)</f>
        <v>196.30501219637722</v>
      </c>
      <c r="K26" s="133">
        <f>IF('3a DF'!L28="-","-",'3a DF'!L28)</f>
        <v>229.08771550817684</v>
      </c>
      <c r="L26" s="133">
        <f>IF('3a DF'!M28="-","-",'3a DF'!M28)</f>
        <v>220.61328558629179</v>
      </c>
      <c r="M26" s="133">
        <f>IF('3a DF'!N28="-","-",'3a DF'!N28)</f>
        <v>234.21714797993431</v>
      </c>
      <c r="N26" s="133">
        <f>IF('3a DF'!O28="-","-",'3a DF'!O28)</f>
        <v>261.40715364380213</v>
      </c>
      <c r="O26" s="31"/>
      <c r="P26" s="133">
        <f>IF('3a DF'!Q28="-","-",'3a DF'!Q28)</f>
        <v>261.40715364380213</v>
      </c>
      <c r="Q26" s="133">
        <f>IF('3a DF'!R28="-","-",'3a DF'!R28)</f>
        <v>302.73222346308756</v>
      </c>
      <c r="R26" s="133">
        <f>IF('3a DF'!S28="-","-",'3a DF'!S28)</f>
        <v>271.08457965045949</v>
      </c>
      <c r="S26" s="133">
        <f>IF('3a DF'!T28="-","-",'3a DF'!T28)</f>
        <v>249.08593865992586</v>
      </c>
      <c r="T26" s="133" t="str">
        <f>IF('3a DF'!U28="-","-",'3a DF'!U28)</f>
        <v>-</v>
      </c>
      <c r="U26" s="133" t="str">
        <f>IF('3a DF'!V28="-","-",'3a DF'!V28)</f>
        <v>-</v>
      </c>
      <c r="V26" s="133" t="str">
        <f>IF('3a DF'!W28="-","-",'3a DF'!W28)</f>
        <v>-</v>
      </c>
      <c r="W26" s="133" t="str">
        <f>IF('3a DF'!X28="-","-",'3a DF'!X28)</f>
        <v>-</v>
      </c>
      <c r="X26" s="133" t="str">
        <f>IF('3a DF'!Y28="-","-",'3a DF'!Y28)</f>
        <v>-</v>
      </c>
      <c r="Y26" s="133" t="str">
        <f>IF('3a DF'!Z28="-","-",'3a DF'!Z28)</f>
        <v>-</v>
      </c>
      <c r="Z26" s="133" t="str">
        <f>IF('3a DF'!AA28="-","-",'3a DF'!AA28)</f>
        <v>-</v>
      </c>
      <c r="AA26" s="29"/>
    </row>
    <row r="27" spans="1:27" s="30" customFormat="1" ht="11.25" x14ac:dyDescent="0.15">
      <c r="A27" s="267">
        <v>2</v>
      </c>
      <c r="B27" s="136" t="s">
        <v>350</v>
      </c>
      <c r="C27" s="136" t="s">
        <v>300</v>
      </c>
      <c r="D27" s="134" t="s">
        <v>317</v>
      </c>
      <c r="E27" s="135"/>
      <c r="F27" s="31"/>
      <c r="G27" s="133">
        <f>IF('3b CM'!G28="-","-",'3b CM'!G28)</f>
        <v>5.8990794744677166E-2</v>
      </c>
      <c r="H27" s="133">
        <f>IF('3b CM'!H28="-","-",'3b CM'!H28)</f>
        <v>8.8486192117015749E-2</v>
      </c>
      <c r="I27" s="133">
        <f>IF('3b CM'!I28="-","-",'3b CM'!I28)</f>
        <v>0.27863339973850021</v>
      </c>
      <c r="J27" s="133">
        <f>IF('3b CM'!J28="-","-",'3b CM'!J28)</f>
        <v>0.28335629019649178</v>
      </c>
      <c r="K27" s="133">
        <f>IF('3b CM'!K28="-","-",'3b CM'!K28)</f>
        <v>3.6393696971798395</v>
      </c>
      <c r="L27" s="133">
        <f>IF('3b CM'!L28="-","-",'3b CM'!L28)</f>
        <v>3.5305563574975185</v>
      </c>
      <c r="M27" s="133">
        <f>IF('3b CM'!M28="-","-",'3b CM'!M28)</f>
        <v>12.281250309832373</v>
      </c>
      <c r="N27" s="133">
        <f>IF('3b CM'!N28="-","-",'3b CM'!N28)</f>
        <v>11.674905883350215</v>
      </c>
      <c r="O27" s="31"/>
      <c r="P27" s="133">
        <f>IF('3b CM'!P28="-","-",'3b CM'!P28)</f>
        <v>11.674905883350215</v>
      </c>
      <c r="Q27" s="133">
        <f>IF('3b CM'!Q28="-","-",'3b CM'!Q28)</f>
        <v>15.642753831643274</v>
      </c>
      <c r="R27" s="133">
        <f>IF('3b CM'!R28="-","-",'3b CM'!R28)</f>
        <v>15.024679064961514</v>
      </c>
      <c r="S27" s="133">
        <f>IF('3b CM'!S28="-","-",'3b CM'!S28)</f>
        <v>17.898495738038093</v>
      </c>
      <c r="T27" s="133" t="str">
        <f>IF('3b CM'!T28="-","-",'3b CM'!T28)</f>
        <v>-</v>
      </c>
      <c r="U27" s="133" t="str">
        <f>IF('3b CM'!U28="-","-",'3b CM'!U28)</f>
        <v>-</v>
      </c>
      <c r="V27" s="133" t="str">
        <f>IF('3b CM'!V28="-","-",'3b CM'!V28)</f>
        <v>-</v>
      </c>
      <c r="W27" s="133" t="str">
        <f>IF('3b CM'!W28="-","-",'3b CM'!W28)</f>
        <v>-</v>
      </c>
      <c r="X27" s="133" t="str">
        <f>IF('3b CM'!X28="-","-",'3b CM'!X28)</f>
        <v>-</v>
      </c>
      <c r="Y27" s="133" t="str">
        <f>IF('3b CM'!Y28="-","-",'3b CM'!Y28)</f>
        <v>-</v>
      </c>
      <c r="Z27" s="133" t="str">
        <f>IF('3b CM'!Z28="-","-",'3b CM'!Z28)</f>
        <v>-</v>
      </c>
      <c r="AA27" s="29"/>
    </row>
    <row r="28" spans="1:27" s="30" customFormat="1" ht="12.4" customHeight="1" x14ac:dyDescent="0.15">
      <c r="A28" s="267">
        <v>3</v>
      </c>
      <c r="B28" s="136" t="s">
        <v>2</v>
      </c>
      <c r="C28" s="136" t="s">
        <v>342</v>
      </c>
      <c r="D28" s="134" t="s">
        <v>317</v>
      </c>
      <c r="E28" s="135"/>
      <c r="F28" s="31"/>
      <c r="G28" s="133">
        <f>IF('3c PC'!G29="-","-",'3c PC'!G29)</f>
        <v>90.726713861208424</v>
      </c>
      <c r="H28" s="133">
        <f>IF('3c PC'!H29="-","-",'3c PC'!H29)</f>
        <v>90.699648717954958</v>
      </c>
      <c r="I28" s="133">
        <f>IF('3c PC'!I29="-","-",'3c PC'!I29)</f>
        <v>114.99952994364455</v>
      </c>
      <c r="J28" s="133">
        <f>IF('3c PC'!J29="-","-",'3c PC'!J29)</f>
        <v>113.7684169653958</v>
      </c>
      <c r="K28" s="133">
        <f>IF('3c PC'!K29="-","-",'3c PC'!K29)</f>
        <v>130.43540208664726</v>
      </c>
      <c r="L28" s="133">
        <f>IF('3c PC'!L29="-","-",'3c PC'!L29)</f>
        <v>129.24944666151694</v>
      </c>
      <c r="M28" s="133">
        <f>IF('3c PC'!M29="-","-",'3c PC'!M29)</f>
        <v>157.71890509862112</v>
      </c>
      <c r="N28" s="133">
        <f>IF('3c PC'!N29="-","-",'3c PC'!N29)</f>
        <v>154.88739331336086</v>
      </c>
      <c r="O28" s="31"/>
      <c r="P28" s="133">
        <f>IF('3c PC'!P29="-","-",'3c PC'!P29)</f>
        <v>154.88739331336086</v>
      </c>
      <c r="Q28" s="133">
        <f>IF('3c PC'!Q29="-","-",'3c PC'!Q29)</f>
        <v>173.32745775336986</v>
      </c>
      <c r="R28" s="133">
        <f>IF('3c PC'!R29="-","-",'3c PC'!R29)</f>
        <v>176.02949617899671</v>
      </c>
      <c r="S28" s="133">
        <f>IF('3c PC'!S29="-","-",'3c PC'!S29)</f>
        <v>192.06243928647606</v>
      </c>
      <c r="T28" s="133" t="str">
        <f>IF('3c PC'!T29="-","-",'3c PC'!T29)</f>
        <v>-</v>
      </c>
      <c r="U28" s="133" t="str">
        <f>IF('3c PC'!U29="-","-",'3c PC'!U29)</f>
        <v>-</v>
      </c>
      <c r="V28" s="133" t="str">
        <f>IF('3c PC'!V29="-","-",'3c PC'!V29)</f>
        <v>-</v>
      </c>
      <c r="W28" s="133" t="str">
        <f>IF('3c PC'!W29="-","-",'3c PC'!W29)</f>
        <v>-</v>
      </c>
      <c r="X28" s="133" t="str">
        <f>IF('3c PC'!X29="-","-",'3c PC'!X29)</f>
        <v>-</v>
      </c>
      <c r="Y28" s="133" t="str">
        <f>IF('3c PC'!Y29="-","-",'3c PC'!Y29)</f>
        <v>-</v>
      </c>
      <c r="Z28" s="133" t="str">
        <f>IF('3c PC'!Z29="-","-",'3c PC'!Z29)</f>
        <v>-</v>
      </c>
      <c r="AA28" s="29"/>
    </row>
    <row r="29" spans="1:27" s="30" customFormat="1" ht="11.25" x14ac:dyDescent="0.15">
      <c r="A29" s="267">
        <v>4</v>
      </c>
      <c r="B29" s="136" t="s">
        <v>352</v>
      </c>
      <c r="C29" s="136" t="s">
        <v>343</v>
      </c>
      <c r="D29" s="134" t="s">
        <v>317</v>
      </c>
      <c r="E29" s="135"/>
      <c r="F29" s="31"/>
      <c r="G29" s="133">
        <f>IF('3d NC-Elec'!H57="-","-",'3d NC-Elec'!H57)</f>
        <v>111.29688620225096</v>
      </c>
      <c r="H29" s="133">
        <f>IF('3d NC-Elec'!I57="-","-",'3d NC-Elec'!I57)</f>
        <v>112.2936382273312</v>
      </c>
      <c r="I29" s="133">
        <f>IF('3d NC-Elec'!J57="-","-",'3d NC-Elec'!J57)</f>
        <v>128.15384175965798</v>
      </c>
      <c r="J29" s="133">
        <f>IF('3d NC-Elec'!K57="-","-",'3d NC-Elec'!K57)</f>
        <v>127.40414984028969</v>
      </c>
      <c r="K29" s="133">
        <f>IF('3d NC-Elec'!L57="-","-",'3d NC-Elec'!L57)</f>
        <v>123.62398104502108</v>
      </c>
      <c r="L29" s="133">
        <f>IF('3d NC-Elec'!M57="-","-",'3d NC-Elec'!M57)</f>
        <v>124.81890142020927</v>
      </c>
      <c r="M29" s="133">
        <f>IF('3d NC-Elec'!N57="-","-",'3d NC-Elec'!N57)</f>
        <v>130.60103161021058</v>
      </c>
      <c r="N29" s="133">
        <f>IF('3d NC-Elec'!O57="-","-",'3d NC-Elec'!O57)</f>
        <v>130.07052065354765</v>
      </c>
      <c r="O29" s="31"/>
      <c r="P29" s="133">
        <f>IF('3d NC-Elec'!Q57="-","-",'3d NC-Elec'!Q57)</f>
        <v>130.07052065354765</v>
      </c>
      <c r="Q29" s="133">
        <f>IF('3d NC-Elec'!R57="-","-",'3d NC-Elec'!R57)</f>
        <v>137.27191781173417</v>
      </c>
      <c r="R29" s="133">
        <f>IF('3d NC-Elec'!S57="-","-",'3d NC-Elec'!S57)</f>
        <v>138.11848951088291</v>
      </c>
      <c r="S29" s="133">
        <f>IF('3d NC-Elec'!T57="-","-",'3d NC-Elec'!T57)</f>
        <v>136.72315021651806</v>
      </c>
      <c r="T29" s="133" t="str">
        <f>IF('3d NC-Elec'!U57="-","-",'3d NC-Elec'!U57)</f>
        <v>-</v>
      </c>
      <c r="U29" s="133" t="str">
        <f>IF('3d NC-Elec'!V57="-","-",'3d NC-Elec'!V57)</f>
        <v>-</v>
      </c>
      <c r="V29" s="133" t="str">
        <f>IF('3d NC-Elec'!W57="-","-",'3d NC-Elec'!W57)</f>
        <v>-</v>
      </c>
      <c r="W29" s="133" t="str">
        <f>IF('3d NC-Elec'!X57="-","-",'3d NC-Elec'!X57)</f>
        <v>-</v>
      </c>
      <c r="X29" s="133" t="str">
        <f>IF('3d NC-Elec'!Y57="-","-",'3d NC-Elec'!Y57)</f>
        <v>-</v>
      </c>
      <c r="Y29" s="133" t="str">
        <f>IF('3d NC-Elec'!Z57="-","-",'3d NC-Elec'!Z57)</f>
        <v>-</v>
      </c>
      <c r="Z29" s="133" t="str">
        <f>IF('3d NC-Elec'!AA57="-","-",'3d NC-Elec'!AA57)</f>
        <v>-</v>
      </c>
      <c r="AA29" s="29"/>
    </row>
    <row r="30" spans="1:27" s="30" customFormat="1" ht="11.25" x14ac:dyDescent="0.15">
      <c r="A30" s="267">
        <v>5</v>
      </c>
      <c r="B30" s="136" t="s">
        <v>349</v>
      </c>
      <c r="C30" s="136" t="s">
        <v>344</v>
      </c>
      <c r="D30" s="134" t="s">
        <v>317</v>
      </c>
      <c r="E30" s="135"/>
      <c r="F30" s="31"/>
      <c r="G30" s="133">
        <f>IF('3f CPIH'!C$16="-","-",'3g OC '!$E$10*('3f CPIH'!C$16/'3f CPIH'!$G$16))</f>
        <v>76.502677103718199</v>
      </c>
      <c r="H30" s="133">
        <f>IF('3f CPIH'!D$16="-","-",'3g OC '!$E$10*('3f CPIH'!D$16/'3f CPIH'!$G$16))</f>
        <v>76.655835616438353</v>
      </c>
      <c r="I30" s="133">
        <f>IF('3f CPIH'!E$16="-","-",'3g OC '!$E$10*('3f CPIH'!E$16/'3f CPIH'!$G$16))</f>
        <v>76.885573385518597</v>
      </c>
      <c r="J30" s="133">
        <f>IF('3f CPIH'!F$16="-","-",'3g OC '!$E$10*('3f CPIH'!F$16/'3f CPIH'!$G$16))</f>
        <v>77.345048923679059</v>
      </c>
      <c r="K30" s="133">
        <f>IF('3f CPIH'!G$16="-","-",'3g OC '!$E$10*('3f CPIH'!G$16/'3f CPIH'!$G$16))</f>
        <v>78.263999999999996</v>
      </c>
      <c r="L30" s="133">
        <f>IF('3f CPIH'!H$16="-","-",'3g OC '!$E$10*('3f CPIH'!H$16/'3f CPIH'!$G$16))</f>
        <v>79.259530332681024</v>
      </c>
      <c r="M30" s="133">
        <f>IF('3f CPIH'!I$16="-","-",'3g OC '!$E$10*('3f CPIH'!I$16/'3f CPIH'!$G$16))</f>
        <v>80.408219178082177</v>
      </c>
      <c r="N30" s="133">
        <f>IF('3f CPIH'!J$16="-","-",'3g OC '!$E$10*('3f CPIH'!J$16/'3f CPIH'!$G$16))</f>
        <v>81.097432485322898</v>
      </c>
      <c r="O30" s="31"/>
      <c r="P30" s="133">
        <f>IF('3f CPIH'!L$16="-","-",'3g OC '!$E$10*('3f CPIH'!L$16/'3f CPIH'!$G$16))</f>
        <v>81.097432485322898</v>
      </c>
      <c r="Q30" s="133">
        <f>IF('3f CPIH'!M$16="-","-",'3g OC '!$E$10*('3f CPIH'!M$16/'3f CPIH'!$G$16))</f>
        <v>82.016383561643835</v>
      </c>
      <c r="R30" s="133">
        <f>IF('3f CPIH'!N$16="-","-",'3g OC '!$E$10*('3f CPIH'!N$16/'3f CPIH'!$G$16))</f>
        <v>82.62901761252445</v>
      </c>
      <c r="S30" s="133">
        <f>IF('3f CPIH'!O$16="-","-",'3g OC '!$E$10*('3f CPIH'!O$16/'3f CPIH'!$G$16))</f>
        <v>83.088493150684926</v>
      </c>
      <c r="T30" s="133" t="str">
        <f>IF('3f CPIH'!P$16="-","-",'3g OC '!$E$10*('3f CPIH'!P$16/'3f CPIH'!$G$16))</f>
        <v>-</v>
      </c>
      <c r="U30" s="133" t="str">
        <f>IF('3f CPIH'!Q$16="-","-",'3g OC '!$E$10*('3f CPIH'!Q$16/'3f CPIH'!$G$16))</f>
        <v>-</v>
      </c>
      <c r="V30" s="133" t="str">
        <f>IF('3f CPIH'!R$16="-","-",'3g OC '!$E$10*('3f CPIH'!R$16/'3f CPIH'!$G$16))</f>
        <v>-</v>
      </c>
      <c r="W30" s="133" t="str">
        <f>IF('3f CPIH'!S$16="-","-",'3g OC '!$E$10*('3f CPIH'!S$16/'3f CPIH'!$G$16))</f>
        <v>-</v>
      </c>
      <c r="X30" s="133" t="str">
        <f>IF('3f CPIH'!T$16="-","-",'3g OC '!$E$10*('3f CPIH'!T$16/'3f CPIH'!$G$16))</f>
        <v>-</v>
      </c>
      <c r="Y30" s="133" t="str">
        <f>IF('3f CPIH'!U$16="-","-",'3g OC '!$E$10*('3f CPIH'!U$16/'3f CPIH'!$G$16))</f>
        <v>-</v>
      </c>
      <c r="Z30" s="133" t="str">
        <f>IF('3f CPIH'!V$16="-","-",'3g OC '!$E$10*('3f CPIH'!V$16/'3f CPIH'!$G$16))</f>
        <v>-</v>
      </c>
      <c r="AA30" s="29"/>
    </row>
    <row r="31" spans="1:27" s="30" customFormat="1" ht="11.25" x14ac:dyDescent="0.15">
      <c r="A31" s="267">
        <v>6</v>
      </c>
      <c r="B31" s="136" t="s">
        <v>349</v>
      </c>
      <c r="C31" s="136" t="s">
        <v>43</v>
      </c>
      <c r="D31" s="134" t="s">
        <v>317</v>
      </c>
      <c r="E31" s="135"/>
      <c r="F31" s="31"/>
      <c r="G31" s="133" t="s">
        <v>333</v>
      </c>
      <c r="H31" s="133" t="s">
        <v>333</v>
      </c>
      <c r="I31" s="133" t="s">
        <v>333</v>
      </c>
      <c r="J31" s="133" t="s">
        <v>333</v>
      </c>
      <c r="K31" s="133">
        <f>IF('3h SMNCC'!F$36="-","-",'3h SMNCC'!F$36)</f>
        <v>0</v>
      </c>
      <c r="L31" s="133">
        <f>IF('3h SMNCC'!G$36="-","-",'3h SMNCC'!G$36)</f>
        <v>-0.18995176814939541</v>
      </c>
      <c r="M31" s="133">
        <f>IF('3h SMNCC'!H$36="-","-",'3h SMNCC'!H$36)</f>
        <v>2.3898674656215144</v>
      </c>
      <c r="N31" s="133">
        <f>IF('3h SMNCC'!I$36="-","-",'3h SMNCC'!I$36)</f>
        <v>11.485463558514653</v>
      </c>
      <c r="O31" s="31"/>
      <c r="P31" s="133">
        <f>IF('3h SMNCC'!K$36="-","-",'3h SMNCC'!K$36)</f>
        <v>11.485463558514653</v>
      </c>
      <c r="Q31" s="133">
        <f>IF('3h SMNCC'!L$36="-","-",'3h SMNCC'!L$36)</f>
        <v>13.905095596481768</v>
      </c>
      <c r="R31" s="133">
        <f>IF('3h SMNCC'!M$36="-","-",'3h SMNCC'!M$36)</f>
        <v>14.008016342776511</v>
      </c>
      <c r="S31" s="133">
        <f>IF('3h SMNCC'!N$36="-","-",'3h SMNCC'!N$36)</f>
        <v>16.592254432324484</v>
      </c>
      <c r="T31" s="133" t="str">
        <f>IF('3h SMNCC'!O$36="-","-",'3h SMNCC'!O$36)</f>
        <v>-</v>
      </c>
      <c r="U31" s="133" t="str">
        <f>IF('3h SMNCC'!P$36="-","-",'3h SMNCC'!P$36)</f>
        <v>-</v>
      </c>
      <c r="V31" s="133" t="str">
        <f>IF('3h SMNCC'!Q$36="-","-",'3h SMNCC'!Q$36)</f>
        <v>-</v>
      </c>
      <c r="W31" s="133" t="str">
        <f>IF('3h SMNCC'!R$36="-","-",'3h SMNCC'!R$36)</f>
        <v>-</v>
      </c>
      <c r="X31" s="133" t="str">
        <f>IF('3h SMNCC'!S$36="-","-",'3h SMNCC'!S$36)</f>
        <v>-</v>
      </c>
      <c r="Y31" s="133" t="str">
        <f>IF('3h SMNCC'!T$36="-","-",'3h SMNCC'!T$36)</f>
        <v>-</v>
      </c>
      <c r="Z31" s="133" t="str">
        <f>IF('3h SMNCC'!U$36="-","-",'3h SMNCC'!U$36)</f>
        <v>-</v>
      </c>
      <c r="AA31" s="29"/>
    </row>
    <row r="32" spans="1:27" s="30" customFormat="1" ht="11.25" x14ac:dyDescent="0.15">
      <c r="A32" s="267">
        <v>7</v>
      </c>
      <c r="B32" s="136" t="s">
        <v>349</v>
      </c>
      <c r="C32" s="136" t="s">
        <v>394</v>
      </c>
      <c r="D32" s="134" t="s">
        <v>317</v>
      </c>
      <c r="E32" s="135"/>
      <c r="F32" s="31"/>
      <c r="G32" s="133">
        <f>IF('3f CPIH'!C$16="-","-",'3i PAAC PAP'!$G$12*('3f CPIH'!C$16/'3f CPIH'!$G$16))</f>
        <v>13.436452250489236</v>
      </c>
      <c r="H32" s="133">
        <f>IF('3f CPIH'!D$16="-","-",'3i PAAC PAP'!$G$12*('3f CPIH'!D$16/'3f CPIH'!$G$16))</f>
        <v>13.463352054794518</v>
      </c>
      <c r="I32" s="133">
        <f>IF('3f CPIH'!E$16="-","-",'3i PAAC PAP'!$G$12*('3f CPIH'!E$16/'3f CPIH'!$G$16))</f>
        <v>13.503701761252445</v>
      </c>
      <c r="J32" s="133">
        <f>IF('3f CPIH'!F$16="-","-",'3i PAAC PAP'!$G$12*('3f CPIH'!F$16/'3f CPIH'!$G$16))</f>
        <v>13.584401174168297</v>
      </c>
      <c r="K32" s="133">
        <f>IF('3f CPIH'!G$16="-","-",'3i PAAC PAP'!$G$12*('3f CPIH'!G$16/'3f CPIH'!$G$16))</f>
        <v>13.745799999999999</v>
      </c>
      <c r="L32" s="133">
        <f>IF('3f CPIH'!H$16="-","-",'3i PAAC PAP'!$G$12*('3f CPIH'!H$16/'3f CPIH'!$G$16))</f>
        <v>13.920648727984345</v>
      </c>
      <c r="M32" s="133">
        <f>IF('3f CPIH'!I$16="-","-",'3i PAAC PAP'!$G$12*('3f CPIH'!I$16/'3f CPIH'!$G$16))</f>
        <v>14.122397260273971</v>
      </c>
      <c r="N32" s="133">
        <f>IF('3f CPIH'!J$16="-","-",'3i PAAC PAP'!$G$12*('3f CPIH'!J$16/'3f CPIH'!$G$16))</f>
        <v>14.24344637964775</v>
      </c>
      <c r="O32" s="31"/>
      <c r="P32" s="133">
        <f>IF('3f CPIH'!L$16="-","-",'3i PAAC PAP'!$G$12*('3f CPIH'!L$16/'3f CPIH'!$G$16))</f>
        <v>14.24344637964775</v>
      </c>
      <c r="Q32" s="133">
        <f>IF('3f CPIH'!M$16="-","-",'3i PAAC PAP'!$G$12*('3f CPIH'!M$16/'3f CPIH'!$G$16))</f>
        <v>14.40484520547945</v>
      </c>
      <c r="R32" s="133">
        <f>IF('3f CPIH'!N$16="-","-",'3i PAAC PAP'!$G$12*('3f CPIH'!N$16/'3f CPIH'!$G$16))</f>
        <v>14.512444422700586</v>
      </c>
      <c r="S32" s="133">
        <f>IF('3f CPIH'!O$16="-","-",'3i PAAC PAP'!$G$12*('3f CPIH'!O$16/'3f CPIH'!$G$16))</f>
        <v>14.593143835616438</v>
      </c>
      <c r="T32" s="133" t="str">
        <f>IF('3f CPIH'!P$16="-","-",'3i PAAC PAP'!$G$12*('3f CPIH'!P$16/'3f CPIH'!$G$16))</f>
        <v>-</v>
      </c>
      <c r="U32" s="133" t="str">
        <f>IF('3f CPIH'!Q$16="-","-",'3i PAAC PAP'!$G$12*('3f CPIH'!Q$16/'3f CPIH'!$G$16))</f>
        <v>-</v>
      </c>
      <c r="V32" s="133" t="str">
        <f>IF('3f CPIH'!R$16="-","-",'3i PAAC PAP'!$G$12*('3f CPIH'!R$16/'3f CPIH'!$G$16))</f>
        <v>-</v>
      </c>
      <c r="W32" s="133" t="str">
        <f>IF('3f CPIH'!S$16="-","-",'3i PAAC PAP'!$G$12*('3f CPIH'!S$16/'3f CPIH'!$G$16))</f>
        <v>-</v>
      </c>
      <c r="X32" s="133" t="str">
        <f>IF('3f CPIH'!T$16="-","-",'3i PAAC PAP'!$G$12*('3f CPIH'!T$16/'3f CPIH'!$G$16))</f>
        <v>-</v>
      </c>
      <c r="Y32" s="133" t="str">
        <f>IF('3f CPIH'!U$16="-","-",'3i PAAC PAP'!$G$12*('3f CPIH'!U$16/'3f CPIH'!$G$16))</f>
        <v>-</v>
      </c>
      <c r="Z32" s="133" t="str">
        <f>IF('3f CPIH'!V$16="-","-",'3i PAAC PAP'!$G$12*('3f CPIH'!V$16/'3f CPIH'!$G$16))</f>
        <v>-</v>
      </c>
      <c r="AA32" s="29"/>
    </row>
    <row r="33" spans="1:27" s="30" customFormat="1" ht="11.25" x14ac:dyDescent="0.15">
      <c r="A33" s="267">
        <v>8</v>
      </c>
      <c r="B33" s="136" t="s">
        <v>349</v>
      </c>
      <c r="C33" s="136" t="s">
        <v>412</v>
      </c>
      <c r="D33" s="134" t="s">
        <v>317</v>
      </c>
      <c r="E33" s="135"/>
      <c r="F33" s="31"/>
      <c r="G33" s="133">
        <f>IF(G26="-","-",SUM(G26:G31)*'3i PAAC PAP'!$G$24)</f>
        <v>30.914418018059493</v>
      </c>
      <c r="H33" s="133">
        <f>IF(H26="-","-",SUM(H26:H31)*'3i PAAC PAP'!$G$24)</f>
        <v>29.431555740621285</v>
      </c>
      <c r="I33" s="133">
        <f>IF(I26="-","-",SUM(I26:I31)*'3i PAAC PAP'!$G$24)</f>
        <v>30.481073973526758</v>
      </c>
      <c r="J33" s="133">
        <f>IF(J26="-","-",SUM(J26:J31)*'3i PAAC PAP'!$G$24)</f>
        <v>29.826696910039683</v>
      </c>
      <c r="K33" s="133">
        <f>IF(K26="-","-",SUM(K26:K31)*'3i PAAC PAP'!$G$24)</f>
        <v>32.718682318587092</v>
      </c>
      <c r="L33" s="133">
        <f>IF(L26="-","-",SUM(L26:L31)*'3i PAAC PAP'!$G$24)</f>
        <v>32.26884352843809</v>
      </c>
      <c r="M33" s="133">
        <f>IF(M26="-","-",SUM(M26:M31)*'3i PAAC PAP'!$G$24)</f>
        <v>35.762461278775852</v>
      </c>
      <c r="N33" s="133">
        <f>IF(N26="-","-",SUM(N26:N31)*'3i PAAC PAP'!$G$24)</f>
        <v>37.673666637722469</v>
      </c>
      <c r="O33" s="31"/>
      <c r="P33" s="133">
        <f>IF(P26="-","-",SUM(P26:P31)*'3i PAAC PAP'!$G$24)</f>
        <v>37.673666637722469</v>
      </c>
      <c r="Q33" s="133">
        <f>IF(Q26="-","-",SUM(Q26:Q31)*'3i PAAC PAP'!$G$24)</f>
        <v>41.974368257167974</v>
      </c>
      <c r="R33" s="133">
        <f>IF(R26="-","-",SUM(R26:R31)*'3i PAAC PAP'!$G$24)</f>
        <v>40.352966294192271</v>
      </c>
      <c r="S33" s="133">
        <f>IF(S26="-","-",SUM(S26:S31)*'3i PAAC PAP'!$G$24)</f>
        <v>40.269381472007652</v>
      </c>
      <c r="T33" s="133" t="str">
        <f>IF(T26="-","-",SUM(T26:T31)*'3i PAAC PAP'!$G$24)</f>
        <v>-</v>
      </c>
      <c r="U33" s="133" t="str">
        <f>IF(U26="-","-",SUM(U26:U31)*'3i PAAC PAP'!$G$24)</f>
        <v>-</v>
      </c>
      <c r="V33" s="133" t="str">
        <f>IF(V26="-","-",SUM(V26:V31)*'3i PAAC PAP'!$G$24)</f>
        <v>-</v>
      </c>
      <c r="W33" s="133" t="str">
        <f>IF(W26="-","-",SUM(W26:W31)*'3i PAAC PAP'!$G$24)</f>
        <v>-</v>
      </c>
      <c r="X33" s="133" t="str">
        <f>IF(X26="-","-",SUM(X26:X31)*'3i PAAC PAP'!$G$24)</f>
        <v>-</v>
      </c>
      <c r="Y33" s="133" t="str">
        <f>IF(Y26="-","-",SUM(Y26:Y31)*'3i PAAC PAP'!$G$24)</f>
        <v>-</v>
      </c>
      <c r="Z33" s="133" t="str">
        <f>IF(Z26="-","-",SUM(Z26:Z31)*'3i PAAC PAP'!$G$24)</f>
        <v>-</v>
      </c>
      <c r="AA33" s="29"/>
    </row>
    <row r="34" spans="1:27" s="30" customFormat="1" ht="11.25" x14ac:dyDescent="0.15">
      <c r="A34" s="267">
        <v>9</v>
      </c>
      <c r="B34" s="136" t="s">
        <v>393</v>
      </c>
      <c r="C34" s="136" t="s">
        <v>536</v>
      </c>
      <c r="D34" s="134" t="s">
        <v>317</v>
      </c>
      <c r="E34" s="135"/>
      <c r="F34" s="31"/>
      <c r="G34" s="133">
        <f>IF(G26="-","-",SUM(G26:G33)*'3j EBIT'!$E$10)</f>
        <v>11.199386387293004</v>
      </c>
      <c r="H34" s="133">
        <f>IF(H26="-","-",SUM(H26:H33)*'3j EBIT'!$E$10)</f>
        <v>10.675192615082986</v>
      </c>
      <c r="I34" s="133">
        <f>IF(I26="-","-",SUM(I26:I33)*'3j EBIT'!$E$10)</f>
        <v>11.047348931113202</v>
      </c>
      <c r="J34" s="133">
        <f>IF(J26="-","-",SUM(J26:J33)*'3j EBIT'!$E$10)</f>
        <v>10.817358849989231</v>
      </c>
      <c r="K34" s="133">
        <f>IF(K26="-","-",SUM(K26:K33)*'3j EBIT'!$E$10)</f>
        <v>11.843821564297896</v>
      </c>
      <c r="L34" s="133">
        <f>IF(L26="-","-",SUM(L26:L33)*'3j EBIT'!$E$10)</f>
        <v>11.688031380074422</v>
      </c>
      <c r="M34" s="133">
        <f>IF(M26="-","-",SUM(M26:M33)*'3j EBIT'!$E$10)</f>
        <v>12.928164794552423</v>
      </c>
      <c r="N34" s="133">
        <f>IF(N26="-","-",SUM(N26:N33)*'3j EBIT'!$E$10)</f>
        <v>13.606794382130442</v>
      </c>
      <c r="O34" s="31"/>
      <c r="P34" s="133">
        <f>IF(P26="-","-",SUM(P26:P33)*'3j EBIT'!$E$10)</f>
        <v>13.606794382130442</v>
      </c>
      <c r="Q34" s="133">
        <f>IF(Q26="-","-",SUM(Q26:Q33)*'3j EBIT'!$E$10)</f>
        <v>15.131735080868411</v>
      </c>
      <c r="R34" s="133">
        <f>IF(R26="-","-",SUM(R26:R33)*'3j EBIT'!$E$10)</f>
        <v>14.560081658052912</v>
      </c>
      <c r="S34" s="133">
        <f>IF(S26="-","-",SUM(S26:S33)*'3j EBIT'!$E$10)</f>
        <v>14.532067932259546</v>
      </c>
      <c r="T34" s="133" t="str">
        <f>IF(T26="-","-",SUM(T26:T33)*'3j EBIT'!$E$10)</f>
        <v>-</v>
      </c>
      <c r="U34" s="133" t="str">
        <f>IF(U26="-","-",SUM(U26:U33)*'3j EBIT'!$E$10)</f>
        <v>-</v>
      </c>
      <c r="V34" s="133" t="str">
        <f>IF(V26="-","-",SUM(V26:V33)*'3j EBIT'!$E$10)</f>
        <v>-</v>
      </c>
      <c r="W34" s="133" t="str">
        <f>IF(W26="-","-",SUM(W26:W33)*'3j EBIT'!$E$10)</f>
        <v>-</v>
      </c>
      <c r="X34" s="133" t="str">
        <f>IF(X26="-","-",SUM(X26:X33)*'3j EBIT'!$E$10)</f>
        <v>-</v>
      </c>
      <c r="Y34" s="133" t="str">
        <f>IF(Y26="-","-",SUM(Y26:Y33)*'3j EBIT'!$E$10)</f>
        <v>-</v>
      </c>
      <c r="Z34" s="133" t="str">
        <f>IF(Z26="-","-",SUM(Z26:Z33)*'3j EBIT'!$E$10)</f>
        <v>-</v>
      </c>
      <c r="AA34" s="29"/>
    </row>
    <row r="35" spans="1:27" s="30" customFormat="1" ht="11.25" x14ac:dyDescent="0.15">
      <c r="A35" s="267">
        <v>10</v>
      </c>
      <c r="B35" s="136" t="s">
        <v>292</v>
      </c>
      <c r="C35" s="186" t="s">
        <v>537</v>
      </c>
      <c r="D35" s="134" t="s">
        <v>317</v>
      </c>
      <c r="E35" s="134"/>
      <c r="F35" s="31"/>
      <c r="G35" s="133">
        <f>IF(G26="-","-",SUM(G26:G28,G30:G34)*'3k HAP'!$E$11)</f>
        <v>7.0005100979579051</v>
      </c>
      <c r="H35" s="133">
        <f>IF(H26="-","-",SUM(H26:H28,H30:H34)*'3k HAP'!$E$11)</f>
        <v>6.5819841331974143</v>
      </c>
      <c r="I35" s="133">
        <f>IF(I26="-","-",SUM(I26:I28,I30:I34)*'3k HAP'!$E$11)</f>
        <v>6.6365505970902303</v>
      </c>
      <c r="J35" s="133">
        <f>IF(J26="-","-",SUM(J26:J28,J30:J34)*'3k HAP'!$E$11)</f>
        <v>6.4703013950674517</v>
      </c>
      <c r="K35" s="133">
        <f>IF(K26="-","-",SUM(K26:K28,K30:K34)*'3k HAP'!$E$11)</f>
        <v>7.3166170775915473</v>
      </c>
      <c r="L35" s="133">
        <f>IF(L26="-","-",SUM(L26:L28,L30:L34)*'3k HAP'!$E$11)</f>
        <v>7.1790736617955471</v>
      </c>
      <c r="M35" s="133">
        <f>IF(M26="-","-",SUM(M26:M28,M30:M34)*'3k HAP'!$E$11)</f>
        <v>8.0500378000871233</v>
      </c>
      <c r="N35" s="133">
        <f>IF(N26="-","-",SUM(N26:N28,N30:N34)*'3k HAP'!$E$11)</f>
        <v>8.5807424682518683</v>
      </c>
      <c r="O35" s="31"/>
      <c r="P35" s="133">
        <f>IF(P26="-","-",SUM(P26:P28,P30:P34)*'3k HAP'!$E$11)</f>
        <v>8.5807424682518683</v>
      </c>
      <c r="Q35" s="133">
        <f>IF(Q26="-","-",SUM(Q26:Q28,Q30:Q34)*'3k HAP'!$E$11)</f>
        <v>9.6503935255189734</v>
      </c>
      <c r="R35" s="133">
        <f>IF(R26="-","-",SUM(R26:R28,R30:R34)*'3k HAP'!$E$11)</f>
        <v>9.1974949584103118</v>
      </c>
      <c r="S35" s="133">
        <f>IF(S26="-","-",SUM(S26:S28,S30:S34)*'3k HAP'!$E$11)</f>
        <v>9.1963373426018631</v>
      </c>
      <c r="T35" s="133" t="str">
        <f>IF(T26="-","-",SUM(T26:T28,T30:T34)*'3k HAP'!$E$11)</f>
        <v>-</v>
      </c>
      <c r="U35" s="133" t="str">
        <f>IF(U26="-","-",SUM(U26:U28,U30:U34)*'3k HAP'!$E$11)</f>
        <v>-</v>
      </c>
      <c r="V35" s="133" t="str">
        <f>IF(V26="-","-",SUM(V26:V28,V30:V34)*'3k HAP'!$E$11)</f>
        <v>-</v>
      </c>
      <c r="W35" s="133" t="str">
        <f>IF(W26="-","-",SUM(W26:W28,W30:W34)*'3k HAP'!$E$11)</f>
        <v>-</v>
      </c>
      <c r="X35" s="133" t="str">
        <f>IF(X26="-","-",SUM(X26:X28,X30:X34)*'3k HAP'!$E$11)</f>
        <v>-</v>
      </c>
      <c r="Y35" s="133" t="str">
        <f>IF(Y26="-","-",SUM(Y26:Y28,Y30:Y34)*'3k HAP'!$E$11)</f>
        <v>-</v>
      </c>
      <c r="Z35" s="133" t="str">
        <f>IF(Z26="-","-",SUM(Z26:Z28,Z30:Z34)*'3k HAP'!$E$11)</f>
        <v>-</v>
      </c>
      <c r="AA35" s="29"/>
    </row>
    <row r="36" spans="1:27" s="30" customFormat="1" ht="11.25" x14ac:dyDescent="0.15">
      <c r="A36" s="267">
        <v>11</v>
      </c>
      <c r="B36" s="136" t="s">
        <v>44</v>
      </c>
      <c r="C36" s="136" t="str">
        <f>B36&amp;"_"&amp;D36</f>
        <v>Total_East Midlands</v>
      </c>
      <c r="D36" s="134" t="s">
        <v>317</v>
      </c>
      <c r="E36" s="135"/>
      <c r="F36" s="31"/>
      <c r="G36" s="133">
        <f t="shared" ref="G36:N36" si="2">IF(G26="-","-",SUM(G26:G35))</f>
        <v>596.44165543263853</v>
      </c>
      <c r="H36" s="133">
        <f t="shared" si="2"/>
        <v>568.43399495785229</v>
      </c>
      <c r="I36" s="133">
        <f t="shared" si="2"/>
        <v>588.07572785912055</v>
      </c>
      <c r="J36" s="133">
        <f t="shared" si="2"/>
        <v>575.80474254520277</v>
      </c>
      <c r="K36" s="133">
        <f t="shared" si="2"/>
        <v>630.67538929750151</v>
      </c>
      <c r="L36" s="133">
        <f t="shared" si="2"/>
        <v>622.33836588833958</v>
      </c>
      <c r="M36" s="133">
        <f t="shared" si="2"/>
        <v>688.47948277599141</v>
      </c>
      <c r="N36" s="133">
        <f t="shared" si="2"/>
        <v>724.72751940565092</v>
      </c>
      <c r="O36" s="31"/>
      <c r="P36" s="133">
        <f t="shared" ref="P36:Z36" si="3">IF(P26="-","-",SUM(P26:P35))</f>
        <v>724.72751940565092</v>
      </c>
      <c r="Q36" s="133">
        <f t="shared" si="3"/>
        <v>806.05717408699525</v>
      </c>
      <c r="R36" s="133">
        <f t="shared" si="3"/>
        <v>775.5172656939576</v>
      </c>
      <c r="S36" s="133">
        <f t="shared" si="3"/>
        <v>774.04170206645301</v>
      </c>
      <c r="T36" s="133" t="str">
        <f t="shared" si="3"/>
        <v>-</v>
      </c>
      <c r="U36" s="133" t="str">
        <f t="shared" si="3"/>
        <v>-</v>
      </c>
      <c r="V36" s="133" t="str">
        <f t="shared" si="3"/>
        <v>-</v>
      </c>
      <c r="W36" s="133" t="str">
        <f t="shared" si="3"/>
        <v>-</v>
      </c>
      <c r="X36" s="133" t="str">
        <f t="shared" si="3"/>
        <v>-</v>
      </c>
      <c r="Y36" s="133" t="str">
        <f t="shared" si="3"/>
        <v>-</v>
      </c>
      <c r="Z36" s="133" t="str">
        <f t="shared" si="3"/>
        <v>-</v>
      </c>
      <c r="AA36" s="29"/>
    </row>
    <row r="37" spans="1:27" s="30" customFormat="1" ht="11.25" x14ac:dyDescent="0.15">
      <c r="A37" s="267">
        <v>1</v>
      </c>
      <c r="B37" s="140" t="s">
        <v>350</v>
      </c>
      <c r="C37" s="140" t="s">
        <v>341</v>
      </c>
      <c r="D37" s="131" t="s">
        <v>318</v>
      </c>
      <c r="E37" s="132"/>
      <c r="F37" s="31"/>
      <c r="G37" s="41">
        <f>IF('3a DF'!H29="-","-",'3a DF'!H29)</f>
        <v>257.51079589823433</v>
      </c>
      <c r="H37" s="41">
        <f>IF('3a DF'!I29="-","-",'3a DF'!I29)</f>
        <v>230.51832879076954</v>
      </c>
      <c r="I37" s="41">
        <f>IF('3a DF'!J29="-","-",'3a DF'!J29)</f>
        <v>207.86955005011575</v>
      </c>
      <c r="J37" s="41">
        <f>IF('3a DF'!K29="-","-",'3a DF'!K29)</f>
        <v>198.00057588842645</v>
      </c>
      <c r="K37" s="41">
        <f>IF('3a DF'!L29="-","-",'3a DF'!L29)</f>
        <v>231.06643631802345</v>
      </c>
      <c r="L37" s="41">
        <f>IF('3a DF'!M29="-","-",'3a DF'!M29)</f>
        <v>222.51880940781095</v>
      </c>
      <c r="M37" s="41">
        <f>IF('3a DF'!N29="-","-",'3a DF'!N29)</f>
        <v>238.82164682330844</v>
      </c>
      <c r="N37" s="41">
        <f>IF('3a DF'!O29="-","-",'3a DF'!O29)</f>
        <v>266.54618358667256</v>
      </c>
      <c r="O37" s="31"/>
      <c r="P37" s="41">
        <f>IF('3a DF'!Q29="-","-",'3a DF'!Q29)</f>
        <v>266.54618358667256</v>
      </c>
      <c r="Q37" s="41">
        <f>IF('3a DF'!R29="-","-",'3a DF'!R29)</f>
        <v>309.55777766368232</v>
      </c>
      <c r="R37" s="41">
        <f>IF('3a DF'!S29="-","-",'3a DF'!S29)</f>
        <v>277.16998848458883</v>
      </c>
      <c r="S37" s="41">
        <f>IF('3a DF'!T29="-","-",'3a DF'!T29)</f>
        <v>254.75346138464033</v>
      </c>
      <c r="T37" s="41" t="str">
        <f>IF('3a DF'!U29="-","-",'3a DF'!U29)</f>
        <v>-</v>
      </c>
      <c r="U37" s="41" t="str">
        <f>IF('3a DF'!V29="-","-",'3a DF'!V29)</f>
        <v>-</v>
      </c>
      <c r="V37" s="41" t="str">
        <f>IF('3a DF'!W29="-","-",'3a DF'!W29)</f>
        <v>-</v>
      </c>
      <c r="W37" s="41" t="str">
        <f>IF('3a DF'!X29="-","-",'3a DF'!X29)</f>
        <v>-</v>
      </c>
      <c r="X37" s="41" t="str">
        <f>IF('3a DF'!Y29="-","-",'3a DF'!Y29)</f>
        <v>-</v>
      </c>
      <c r="Y37" s="41" t="str">
        <f>IF('3a DF'!Z29="-","-",'3a DF'!Z29)</f>
        <v>-</v>
      </c>
      <c r="Z37" s="41" t="str">
        <f>IF('3a DF'!AA29="-","-",'3a DF'!AA29)</f>
        <v>-</v>
      </c>
      <c r="AA37" s="29"/>
    </row>
    <row r="38" spans="1:27" s="30" customFormat="1" ht="11.25" x14ac:dyDescent="0.15">
      <c r="A38" s="267">
        <v>2</v>
      </c>
      <c r="B38" s="140" t="s">
        <v>350</v>
      </c>
      <c r="C38" s="140" t="s">
        <v>300</v>
      </c>
      <c r="D38" s="131" t="s">
        <v>318</v>
      </c>
      <c r="E38" s="132"/>
      <c r="F38" s="31"/>
      <c r="G38" s="41">
        <f>IF('3b CM'!G29="-","-",'3b CM'!G29)</f>
        <v>5.9973974657088445E-2</v>
      </c>
      <c r="H38" s="41">
        <f>IF('3b CM'!H29="-","-",'3b CM'!H29)</f>
        <v>8.9960961985632665E-2</v>
      </c>
      <c r="I38" s="41">
        <f>IF('3b CM'!I29="-","-",'3b CM'!I29)</f>
        <v>0.28327728973414185</v>
      </c>
      <c r="J38" s="41">
        <f>IF('3b CM'!J29="-","-",'3b CM'!J29)</f>
        <v>0.28807889503309997</v>
      </c>
      <c r="K38" s="41">
        <f>IF('3b CM'!K29="-","-",'3b CM'!K29)</f>
        <v>3.7000258587995032</v>
      </c>
      <c r="L38" s="41">
        <f>IF('3b CM'!L29="-","-",'3b CM'!L29)</f>
        <v>3.5893989634558103</v>
      </c>
      <c r="M38" s="41">
        <f>IF('3b CM'!M29="-","-",'3b CM'!M29)</f>
        <v>12.700873646217769</v>
      </c>
      <c r="N38" s="41">
        <f>IF('3b CM'!N29="-","-",'3b CM'!N29)</f>
        <v>12.073811763058139</v>
      </c>
      <c r="O38" s="31"/>
      <c r="P38" s="41">
        <f>IF('3b CM'!P29="-","-",'3b CM'!P29)</f>
        <v>12.073811763058139</v>
      </c>
      <c r="Q38" s="41">
        <f>IF('3b CM'!Q29="-","-",'3b CM'!Q29)</f>
        <v>16.247831079086424</v>
      </c>
      <c r="R38" s="41">
        <f>IF('3b CM'!R29="-","-",'3b CM'!R29)</f>
        <v>15.60601504808902</v>
      </c>
      <c r="S38" s="41">
        <f>IF('3b CM'!S29="-","-",'3b CM'!S29)</f>
        <v>18.53705369524036</v>
      </c>
      <c r="T38" s="41" t="str">
        <f>IF('3b CM'!T29="-","-",'3b CM'!T29)</f>
        <v>-</v>
      </c>
      <c r="U38" s="41" t="str">
        <f>IF('3b CM'!U29="-","-",'3b CM'!U29)</f>
        <v>-</v>
      </c>
      <c r="V38" s="41" t="str">
        <f>IF('3b CM'!V29="-","-",'3b CM'!V29)</f>
        <v>-</v>
      </c>
      <c r="W38" s="41" t="str">
        <f>IF('3b CM'!W29="-","-",'3b CM'!W29)</f>
        <v>-</v>
      </c>
      <c r="X38" s="41" t="str">
        <f>IF('3b CM'!X29="-","-",'3b CM'!X29)</f>
        <v>-</v>
      </c>
      <c r="Y38" s="41" t="str">
        <f>IF('3b CM'!Y29="-","-",'3b CM'!Y29)</f>
        <v>-</v>
      </c>
      <c r="Z38" s="41" t="str">
        <f>IF('3b CM'!Z29="-","-",'3b CM'!Z29)</f>
        <v>-</v>
      </c>
      <c r="AA38" s="29"/>
    </row>
    <row r="39" spans="1:27" s="30" customFormat="1" ht="11.25" x14ac:dyDescent="0.15">
      <c r="A39" s="267">
        <v>3</v>
      </c>
      <c r="B39" s="140" t="s">
        <v>2</v>
      </c>
      <c r="C39" s="140" t="s">
        <v>342</v>
      </c>
      <c r="D39" s="131" t="s">
        <v>318</v>
      </c>
      <c r="E39" s="132"/>
      <c r="F39" s="31"/>
      <c r="G39" s="41">
        <f>IF('3c PC'!G30="-","-",'3c PC'!G30)</f>
        <v>90.736815527100234</v>
      </c>
      <c r="H39" s="41">
        <f>IF('3c PC'!H30="-","-",'3c PC'!H30)</f>
        <v>90.709613408220818</v>
      </c>
      <c r="I39" s="41">
        <f>IF('3c PC'!I30="-","-",'3c PC'!I30)</f>
        <v>115.04343692123767</v>
      </c>
      <c r="J39" s="41">
        <f>IF('3c PC'!J30="-","-",'3c PC'!J30)</f>
        <v>113.80297101379854</v>
      </c>
      <c r="K39" s="41">
        <f>IF('3c PC'!K30="-","-",'3c PC'!K30)</f>
        <v>130.55136651406212</v>
      </c>
      <c r="L39" s="41">
        <f>IF('3c PC'!L30="-","-",'3c PC'!L30)</f>
        <v>129.35131370051138</v>
      </c>
      <c r="M39" s="41">
        <f>IF('3c PC'!M30="-","-",'3c PC'!M30)</f>
        <v>158.13146094168721</v>
      </c>
      <c r="N39" s="41">
        <f>IF('3c PC'!N30="-","-",'3c PC'!N30)</f>
        <v>155.24267863089204</v>
      </c>
      <c r="O39" s="31"/>
      <c r="P39" s="41">
        <f>IF('3c PC'!P30="-","-",'3c PC'!P30)</f>
        <v>155.24267863089204</v>
      </c>
      <c r="Q39" s="41">
        <f>IF('3c PC'!Q30="-","-",'3c PC'!Q30)</f>
        <v>173.93458119995154</v>
      </c>
      <c r="R39" s="41">
        <f>IF('3c PC'!R30="-","-",'3c PC'!R30)</f>
        <v>176.65446601512321</v>
      </c>
      <c r="S39" s="41">
        <f>IF('3c PC'!S30="-","-",'3c PC'!S30)</f>
        <v>192.96197457269477</v>
      </c>
      <c r="T39" s="41" t="str">
        <f>IF('3c PC'!T30="-","-",'3c PC'!T30)</f>
        <v>-</v>
      </c>
      <c r="U39" s="41" t="str">
        <f>IF('3c PC'!U30="-","-",'3c PC'!U30)</f>
        <v>-</v>
      </c>
      <c r="V39" s="41" t="str">
        <f>IF('3c PC'!V30="-","-",'3c PC'!V30)</f>
        <v>-</v>
      </c>
      <c r="W39" s="41" t="str">
        <f>IF('3c PC'!W30="-","-",'3c PC'!W30)</f>
        <v>-</v>
      </c>
      <c r="X39" s="41" t="str">
        <f>IF('3c PC'!X30="-","-",'3c PC'!X30)</f>
        <v>-</v>
      </c>
      <c r="Y39" s="41" t="str">
        <f>IF('3c PC'!Y30="-","-",'3c PC'!Y30)</f>
        <v>-</v>
      </c>
      <c r="Z39" s="41" t="str">
        <f>IF('3c PC'!Z30="-","-",'3c PC'!Z30)</f>
        <v>-</v>
      </c>
      <c r="AA39" s="29"/>
    </row>
    <row r="40" spans="1:27" s="30" customFormat="1" ht="11.25" x14ac:dyDescent="0.15">
      <c r="A40" s="267">
        <v>4</v>
      </c>
      <c r="B40" s="140" t="s">
        <v>352</v>
      </c>
      <c r="C40" s="140" t="s">
        <v>343</v>
      </c>
      <c r="D40" s="131" t="s">
        <v>318</v>
      </c>
      <c r="E40" s="132"/>
      <c r="F40" s="31"/>
      <c r="G40" s="41">
        <f>IF('3d NC-Elec'!H58="-","-",'3d NC-Elec'!H58)</f>
        <v>110.54531622717285</v>
      </c>
      <c r="H40" s="41">
        <f>IF('3d NC-Elec'!I58="-","-",'3d NC-Elec'!I58)</f>
        <v>111.55067759199838</v>
      </c>
      <c r="I40" s="41">
        <f>IF('3d NC-Elec'!J58="-","-",'3d NC-Elec'!J58)</f>
        <v>124.119909995697</v>
      </c>
      <c r="J40" s="41">
        <f>IF('3d NC-Elec'!K58="-","-",'3d NC-Elec'!K58)</f>
        <v>123.36374269200469</v>
      </c>
      <c r="K40" s="41">
        <f>IF('3d NC-Elec'!L58="-","-",'3d NC-Elec'!L58)</f>
        <v>109.90215750230416</v>
      </c>
      <c r="L40" s="41">
        <f>IF('3d NC-Elec'!M58="-","-",'3d NC-Elec'!M58)</f>
        <v>111.10739887531298</v>
      </c>
      <c r="M40" s="41">
        <f>IF('3d NC-Elec'!N58="-","-",'3d NC-Elec'!N58)</f>
        <v>116.3946621602914</v>
      </c>
      <c r="N40" s="41">
        <f>IF('3d NC-Elec'!O58="-","-",'3d NC-Elec'!O58)</f>
        <v>115.85372183452623</v>
      </c>
      <c r="O40" s="31"/>
      <c r="P40" s="41">
        <f>IF('3d NC-Elec'!Q58="-","-",'3d NC-Elec'!Q58)</f>
        <v>115.85372183452623</v>
      </c>
      <c r="Q40" s="41">
        <f>IF('3d NC-Elec'!R58="-","-",'3d NC-Elec'!R58)</f>
        <v>128.51239077263389</v>
      </c>
      <c r="R40" s="41">
        <f>IF('3d NC-Elec'!S58="-","-",'3d NC-Elec'!S58)</f>
        <v>129.44389241576127</v>
      </c>
      <c r="S40" s="41">
        <f>IF('3d NC-Elec'!T58="-","-",'3d NC-Elec'!T58)</f>
        <v>135.52001714237909</v>
      </c>
      <c r="T40" s="41" t="str">
        <f>IF('3d NC-Elec'!U58="-","-",'3d NC-Elec'!U58)</f>
        <v>-</v>
      </c>
      <c r="U40" s="41" t="str">
        <f>IF('3d NC-Elec'!V58="-","-",'3d NC-Elec'!V58)</f>
        <v>-</v>
      </c>
      <c r="V40" s="41" t="str">
        <f>IF('3d NC-Elec'!W58="-","-",'3d NC-Elec'!W58)</f>
        <v>-</v>
      </c>
      <c r="W40" s="41" t="str">
        <f>IF('3d NC-Elec'!X58="-","-",'3d NC-Elec'!X58)</f>
        <v>-</v>
      </c>
      <c r="X40" s="41" t="str">
        <f>IF('3d NC-Elec'!Y58="-","-",'3d NC-Elec'!Y58)</f>
        <v>-</v>
      </c>
      <c r="Y40" s="41" t="str">
        <f>IF('3d NC-Elec'!Z58="-","-",'3d NC-Elec'!Z58)</f>
        <v>-</v>
      </c>
      <c r="Z40" s="41" t="str">
        <f>IF('3d NC-Elec'!AA58="-","-",'3d NC-Elec'!AA58)</f>
        <v>-</v>
      </c>
      <c r="AA40" s="29"/>
    </row>
    <row r="41" spans="1:27" s="30" customFormat="1" ht="12.4" customHeight="1" x14ac:dyDescent="0.15">
      <c r="A41" s="267">
        <v>5</v>
      </c>
      <c r="B41" s="140" t="s">
        <v>349</v>
      </c>
      <c r="C41" s="140" t="s">
        <v>344</v>
      </c>
      <c r="D41" s="131" t="s">
        <v>318</v>
      </c>
      <c r="E41" s="132"/>
      <c r="F41" s="31"/>
      <c r="G41" s="41">
        <f>IF('3f CPIH'!C$16="-","-",'3g OC '!$E$10*('3f CPIH'!C$16/'3f CPIH'!$G$16))</f>
        <v>76.502677103718199</v>
      </c>
      <c r="H41" s="41">
        <f>IF('3f CPIH'!D$16="-","-",'3g OC '!$E$10*('3f CPIH'!D$16/'3f CPIH'!$G$16))</f>
        <v>76.655835616438353</v>
      </c>
      <c r="I41" s="41">
        <f>IF('3f CPIH'!E$16="-","-",'3g OC '!$E$10*('3f CPIH'!E$16/'3f CPIH'!$G$16))</f>
        <v>76.885573385518597</v>
      </c>
      <c r="J41" s="41">
        <f>IF('3f CPIH'!F$16="-","-",'3g OC '!$E$10*('3f CPIH'!F$16/'3f CPIH'!$G$16))</f>
        <v>77.345048923679059</v>
      </c>
      <c r="K41" s="41">
        <f>IF('3f CPIH'!G$16="-","-",'3g OC '!$E$10*('3f CPIH'!G$16/'3f CPIH'!$G$16))</f>
        <v>78.263999999999996</v>
      </c>
      <c r="L41" s="41">
        <f>IF('3f CPIH'!H$16="-","-",'3g OC '!$E$10*('3f CPIH'!H$16/'3f CPIH'!$G$16))</f>
        <v>79.259530332681024</v>
      </c>
      <c r="M41" s="41">
        <f>IF('3f CPIH'!I$16="-","-",'3g OC '!$E$10*('3f CPIH'!I$16/'3f CPIH'!$G$16))</f>
        <v>80.408219178082177</v>
      </c>
      <c r="N41" s="41">
        <f>IF('3f CPIH'!J$16="-","-",'3g OC '!$E$10*('3f CPIH'!J$16/'3f CPIH'!$G$16))</f>
        <v>81.097432485322898</v>
      </c>
      <c r="O41" s="31"/>
      <c r="P41" s="41">
        <f>IF('3f CPIH'!L$16="-","-",'3g OC '!$E$10*('3f CPIH'!L$16/'3f CPIH'!$G$16))</f>
        <v>81.097432485322898</v>
      </c>
      <c r="Q41" s="41">
        <f>IF('3f CPIH'!M$16="-","-",'3g OC '!$E$10*('3f CPIH'!M$16/'3f CPIH'!$G$16))</f>
        <v>82.016383561643835</v>
      </c>
      <c r="R41" s="41">
        <f>IF('3f CPIH'!N$16="-","-",'3g OC '!$E$10*('3f CPIH'!N$16/'3f CPIH'!$G$16))</f>
        <v>82.62901761252445</v>
      </c>
      <c r="S41" s="41">
        <f>IF('3f CPIH'!O$16="-","-",'3g OC '!$E$10*('3f CPIH'!O$16/'3f CPIH'!$G$16))</f>
        <v>83.088493150684926</v>
      </c>
      <c r="T41" s="41" t="str">
        <f>IF('3f CPIH'!P$16="-","-",'3g OC '!$E$10*('3f CPIH'!P$16/'3f CPIH'!$G$16))</f>
        <v>-</v>
      </c>
      <c r="U41" s="41" t="str">
        <f>IF('3f CPIH'!Q$16="-","-",'3g OC '!$E$10*('3f CPIH'!Q$16/'3f CPIH'!$G$16))</f>
        <v>-</v>
      </c>
      <c r="V41" s="41" t="str">
        <f>IF('3f CPIH'!R$16="-","-",'3g OC '!$E$10*('3f CPIH'!R$16/'3f CPIH'!$G$16))</f>
        <v>-</v>
      </c>
      <c r="W41" s="41" t="str">
        <f>IF('3f CPIH'!S$16="-","-",'3g OC '!$E$10*('3f CPIH'!S$16/'3f CPIH'!$G$16))</f>
        <v>-</v>
      </c>
      <c r="X41" s="41" t="str">
        <f>IF('3f CPIH'!T$16="-","-",'3g OC '!$E$10*('3f CPIH'!T$16/'3f CPIH'!$G$16))</f>
        <v>-</v>
      </c>
      <c r="Y41" s="41" t="str">
        <f>IF('3f CPIH'!U$16="-","-",'3g OC '!$E$10*('3f CPIH'!U$16/'3f CPIH'!$G$16))</f>
        <v>-</v>
      </c>
      <c r="Z41" s="41" t="str">
        <f>IF('3f CPIH'!V$16="-","-",'3g OC '!$E$10*('3f CPIH'!V$16/'3f CPIH'!$G$16))</f>
        <v>-</v>
      </c>
      <c r="AA41" s="29"/>
    </row>
    <row r="42" spans="1:27" s="30" customFormat="1" ht="11.25" x14ac:dyDescent="0.15">
      <c r="A42" s="267">
        <v>6</v>
      </c>
      <c r="B42" s="140" t="s">
        <v>349</v>
      </c>
      <c r="C42" s="140" t="s">
        <v>43</v>
      </c>
      <c r="D42" s="131" t="s">
        <v>318</v>
      </c>
      <c r="E42" s="132"/>
      <c r="F42" s="31"/>
      <c r="G42" s="41" t="s">
        <v>333</v>
      </c>
      <c r="H42" s="41" t="s">
        <v>333</v>
      </c>
      <c r="I42" s="41" t="s">
        <v>333</v>
      </c>
      <c r="J42" s="41" t="s">
        <v>333</v>
      </c>
      <c r="K42" s="41">
        <f>IF('3h SMNCC'!F$36="-","-",'3h SMNCC'!F$36)</f>
        <v>0</v>
      </c>
      <c r="L42" s="41">
        <f>IF('3h SMNCC'!G$36="-","-",'3h SMNCC'!G$36)</f>
        <v>-0.18995176814939541</v>
      </c>
      <c r="M42" s="41">
        <f>IF('3h SMNCC'!H$36="-","-",'3h SMNCC'!H$36)</f>
        <v>2.3898674656215144</v>
      </c>
      <c r="N42" s="41">
        <f>IF('3h SMNCC'!I$36="-","-",'3h SMNCC'!I$36)</f>
        <v>11.485463558514653</v>
      </c>
      <c r="O42" s="31"/>
      <c r="P42" s="41">
        <f>IF('3h SMNCC'!K$36="-","-",'3h SMNCC'!K$36)</f>
        <v>11.485463558514653</v>
      </c>
      <c r="Q42" s="41">
        <f>IF('3h SMNCC'!L$36="-","-",'3h SMNCC'!L$36)</f>
        <v>13.905095596481768</v>
      </c>
      <c r="R42" s="41">
        <f>IF('3h SMNCC'!M$36="-","-",'3h SMNCC'!M$36)</f>
        <v>14.008016342776511</v>
      </c>
      <c r="S42" s="41">
        <f>IF('3h SMNCC'!N$36="-","-",'3h SMNCC'!N$36)</f>
        <v>16.592254432324484</v>
      </c>
      <c r="T42" s="41" t="str">
        <f>IF('3h SMNCC'!O$36="-","-",'3h SMNCC'!O$36)</f>
        <v>-</v>
      </c>
      <c r="U42" s="41" t="str">
        <f>IF('3h SMNCC'!P$36="-","-",'3h SMNCC'!P$36)</f>
        <v>-</v>
      </c>
      <c r="V42" s="41" t="str">
        <f>IF('3h SMNCC'!Q$36="-","-",'3h SMNCC'!Q$36)</f>
        <v>-</v>
      </c>
      <c r="W42" s="41" t="str">
        <f>IF('3h SMNCC'!R$36="-","-",'3h SMNCC'!R$36)</f>
        <v>-</v>
      </c>
      <c r="X42" s="41" t="str">
        <f>IF('3h SMNCC'!S$36="-","-",'3h SMNCC'!S$36)</f>
        <v>-</v>
      </c>
      <c r="Y42" s="41" t="str">
        <f>IF('3h SMNCC'!T$36="-","-",'3h SMNCC'!T$36)</f>
        <v>-</v>
      </c>
      <c r="Z42" s="41" t="str">
        <f>IF('3h SMNCC'!U$36="-","-",'3h SMNCC'!U$36)</f>
        <v>-</v>
      </c>
      <c r="AA42" s="29"/>
    </row>
    <row r="43" spans="1:27" s="30" customFormat="1" ht="11.25" x14ac:dyDescent="0.15">
      <c r="A43" s="267">
        <v>7</v>
      </c>
      <c r="B43" s="140" t="s">
        <v>349</v>
      </c>
      <c r="C43" s="140" t="s">
        <v>394</v>
      </c>
      <c r="D43" s="131" t="s">
        <v>318</v>
      </c>
      <c r="E43" s="132"/>
      <c r="F43" s="31"/>
      <c r="G43" s="41">
        <f>IF('3f CPIH'!C$16="-","-",'3i PAAC PAP'!$G$12*('3f CPIH'!C$16/'3f CPIH'!$G$16))</f>
        <v>13.436452250489236</v>
      </c>
      <c r="H43" s="41">
        <f>IF('3f CPIH'!D$16="-","-",'3i PAAC PAP'!$G$12*('3f CPIH'!D$16/'3f CPIH'!$G$16))</f>
        <v>13.463352054794518</v>
      </c>
      <c r="I43" s="41">
        <f>IF('3f CPIH'!E$16="-","-",'3i PAAC PAP'!$G$12*('3f CPIH'!E$16/'3f CPIH'!$G$16))</f>
        <v>13.503701761252445</v>
      </c>
      <c r="J43" s="41">
        <f>IF('3f CPIH'!F$16="-","-",'3i PAAC PAP'!$G$12*('3f CPIH'!F$16/'3f CPIH'!$G$16))</f>
        <v>13.584401174168297</v>
      </c>
      <c r="K43" s="41">
        <f>IF('3f CPIH'!G$16="-","-",'3i PAAC PAP'!$G$12*('3f CPIH'!G$16/'3f CPIH'!$G$16))</f>
        <v>13.745799999999999</v>
      </c>
      <c r="L43" s="41">
        <f>IF('3f CPIH'!H$16="-","-",'3i PAAC PAP'!$G$12*('3f CPIH'!H$16/'3f CPIH'!$G$16))</f>
        <v>13.920648727984345</v>
      </c>
      <c r="M43" s="41">
        <f>IF('3f CPIH'!I$16="-","-",'3i PAAC PAP'!$G$12*('3f CPIH'!I$16/'3f CPIH'!$G$16))</f>
        <v>14.122397260273971</v>
      </c>
      <c r="N43" s="41">
        <f>IF('3f CPIH'!J$16="-","-",'3i PAAC PAP'!$G$12*('3f CPIH'!J$16/'3f CPIH'!$G$16))</f>
        <v>14.24344637964775</v>
      </c>
      <c r="O43" s="31"/>
      <c r="P43" s="41">
        <f>IF('3f CPIH'!L$16="-","-",'3i PAAC PAP'!$G$12*('3f CPIH'!L$16/'3f CPIH'!$G$16))</f>
        <v>14.24344637964775</v>
      </c>
      <c r="Q43" s="41">
        <f>IF('3f CPIH'!M$16="-","-",'3i PAAC PAP'!$G$12*('3f CPIH'!M$16/'3f CPIH'!$G$16))</f>
        <v>14.40484520547945</v>
      </c>
      <c r="R43" s="41">
        <f>IF('3f CPIH'!N$16="-","-",'3i PAAC PAP'!$G$12*('3f CPIH'!N$16/'3f CPIH'!$G$16))</f>
        <v>14.512444422700586</v>
      </c>
      <c r="S43" s="41">
        <f>IF('3f CPIH'!O$16="-","-",'3i PAAC PAP'!$G$12*('3f CPIH'!O$16/'3f CPIH'!$G$16))</f>
        <v>14.593143835616438</v>
      </c>
      <c r="T43" s="41" t="str">
        <f>IF('3f CPIH'!P$16="-","-",'3i PAAC PAP'!$G$12*('3f CPIH'!P$16/'3f CPIH'!$G$16))</f>
        <v>-</v>
      </c>
      <c r="U43" s="41" t="str">
        <f>IF('3f CPIH'!Q$16="-","-",'3i PAAC PAP'!$G$12*('3f CPIH'!Q$16/'3f CPIH'!$G$16))</f>
        <v>-</v>
      </c>
      <c r="V43" s="41" t="str">
        <f>IF('3f CPIH'!R$16="-","-",'3i PAAC PAP'!$G$12*('3f CPIH'!R$16/'3f CPIH'!$G$16))</f>
        <v>-</v>
      </c>
      <c r="W43" s="41" t="str">
        <f>IF('3f CPIH'!S$16="-","-",'3i PAAC PAP'!$G$12*('3f CPIH'!S$16/'3f CPIH'!$G$16))</f>
        <v>-</v>
      </c>
      <c r="X43" s="41" t="str">
        <f>IF('3f CPIH'!T$16="-","-",'3i PAAC PAP'!$G$12*('3f CPIH'!T$16/'3f CPIH'!$G$16))</f>
        <v>-</v>
      </c>
      <c r="Y43" s="41" t="str">
        <f>IF('3f CPIH'!U$16="-","-",'3i PAAC PAP'!$G$12*('3f CPIH'!U$16/'3f CPIH'!$G$16))</f>
        <v>-</v>
      </c>
      <c r="Z43" s="41" t="str">
        <f>IF('3f CPIH'!V$16="-","-",'3i PAAC PAP'!$G$12*('3f CPIH'!V$16/'3f CPIH'!$G$16))</f>
        <v>-</v>
      </c>
      <c r="AA43" s="29"/>
    </row>
    <row r="44" spans="1:27" s="30" customFormat="1" ht="11.25" x14ac:dyDescent="0.15">
      <c r="A44" s="267">
        <v>8</v>
      </c>
      <c r="B44" s="140" t="s">
        <v>349</v>
      </c>
      <c r="C44" s="140" t="s">
        <v>412</v>
      </c>
      <c r="D44" s="131" t="s">
        <v>318</v>
      </c>
      <c r="E44" s="132"/>
      <c r="F44" s="31"/>
      <c r="G44" s="41">
        <f>IF(G37="-","-",SUM(G37:G42)*'3i PAAC PAP'!$G$24)</f>
        <v>30.999229430833029</v>
      </c>
      <c r="H44" s="41">
        <f>IF(H37="-","-",SUM(H37:H42)*'3i PAAC PAP'!$G$24)</f>
        <v>29.503501805454473</v>
      </c>
      <c r="I44" s="41">
        <f>IF(I37="-","-",SUM(I37:I42)*'3i PAAC PAP'!$G$24)</f>
        <v>30.353377995479921</v>
      </c>
      <c r="J44" s="41">
        <f>IF(J37="-","-",SUM(J37:J42)*'3i PAAC PAP'!$G$24)</f>
        <v>29.693195369878978</v>
      </c>
      <c r="K44" s="41">
        <f>IF(K37="-","-",SUM(K37:K42)*'3i PAAC PAP'!$G$24)</f>
        <v>32.048936736530429</v>
      </c>
      <c r="L44" s="41">
        <f>IF(L37="-","-",SUM(L37:L42)*'3i PAAC PAP'!$G$24)</f>
        <v>31.594535867720996</v>
      </c>
      <c r="M44" s="41">
        <f>IF(M37="-","-",SUM(M37:M42)*'3i PAAC PAP'!$G$24)</f>
        <v>35.254661066381431</v>
      </c>
      <c r="N44" s="41">
        <f>IF(N37="-","-",SUM(N37:N42)*'3i PAAC PAP'!$G$24)</f>
        <v>37.191698195802751</v>
      </c>
      <c r="O44" s="31"/>
      <c r="P44" s="41">
        <f>IF(P37="-","-",SUM(P37:P42)*'3i PAAC PAP'!$G$24)</f>
        <v>37.191698195802751</v>
      </c>
      <c r="Q44" s="41">
        <f>IF(Q37="-","-",SUM(Q37:Q42)*'3i PAAC PAP'!$G$24)</f>
        <v>41.932574762913966</v>
      </c>
      <c r="R44" s="41">
        <f>IF(R37="-","-",SUM(R37:R42)*'3i PAAC PAP'!$G$24)</f>
        <v>40.272891869285857</v>
      </c>
      <c r="S44" s="41">
        <f>IF(S37="-","-",SUM(S37:S42)*'3i PAAC PAP'!$G$24)</f>
        <v>40.616949241501622</v>
      </c>
      <c r="T44" s="41" t="str">
        <f>IF(T37="-","-",SUM(T37:T42)*'3i PAAC PAP'!$G$24)</f>
        <v>-</v>
      </c>
      <c r="U44" s="41" t="str">
        <f>IF(U37="-","-",SUM(U37:U42)*'3i PAAC PAP'!$G$24)</f>
        <v>-</v>
      </c>
      <c r="V44" s="41" t="str">
        <f>IF(V37="-","-",SUM(V37:V42)*'3i PAAC PAP'!$G$24)</f>
        <v>-</v>
      </c>
      <c r="W44" s="41" t="str">
        <f>IF(W37="-","-",SUM(W37:W42)*'3i PAAC PAP'!$G$24)</f>
        <v>-</v>
      </c>
      <c r="X44" s="41" t="str">
        <f>IF(X37="-","-",SUM(X37:X42)*'3i PAAC PAP'!$G$24)</f>
        <v>-</v>
      </c>
      <c r="Y44" s="41" t="str">
        <f>IF(Y37="-","-",SUM(Y37:Y42)*'3i PAAC PAP'!$G$24)</f>
        <v>-</v>
      </c>
      <c r="Z44" s="41" t="str">
        <f>IF(Z37="-","-",SUM(Z37:Z42)*'3i PAAC PAP'!$G$24)</f>
        <v>-</v>
      </c>
      <c r="AA44" s="29"/>
    </row>
    <row r="45" spans="1:27" s="30" customFormat="1" ht="11.25" x14ac:dyDescent="0.15">
      <c r="A45" s="267">
        <v>9</v>
      </c>
      <c r="B45" s="140" t="s">
        <v>393</v>
      </c>
      <c r="C45" s="140" t="s">
        <v>536</v>
      </c>
      <c r="D45" s="138" t="s">
        <v>318</v>
      </c>
      <c r="E45" s="132"/>
      <c r="F45" s="31"/>
      <c r="G45" s="41">
        <f>IF(G37="-","-",SUM(G37:G44)*'3j EBIT'!$E$10)</f>
        <v>11.229397131663584</v>
      </c>
      <c r="H45" s="41">
        <f>IF(H37="-","-",SUM(H37:H44)*'3j EBIT'!$E$10)</f>
        <v>10.700650921808089</v>
      </c>
      <c r="I45" s="41">
        <f>IF(I37="-","-",SUM(I37:I44)*'3j EBIT'!$E$10)</f>
        <v>11.002163369064522</v>
      </c>
      <c r="J45" s="41">
        <f>IF(J37="-","-",SUM(J37:J44)*'3j EBIT'!$E$10)</f>
        <v>10.770118974318963</v>
      </c>
      <c r="K45" s="41">
        <f>IF(K37="-","-",SUM(K37:K44)*'3j EBIT'!$E$10)</f>
        <v>11.606830305702811</v>
      </c>
      <c r="L45" s="41">
        <f>IF(L37="-","-",SUM(L37:L44)*'3j EBIT'!$E$10)</f>
        <v>11.449425817790729</v>
      </c>
      <c r="M45" s="41">
        <f>IF(M37="-","-",SUM(M37:M44)*'3j EBIT'!$E$10)</f>
        <v>12.74847833647882</v>
      </c>
      <c r="N45" s="41">
        <f>IF(N37="-","-",SUM(N37:N44)*'3j EBIT'!$E$10)</f>
        <v>13.436248564862174</v>
      </c>
      <c r="O45" s="31"/>
      <c r="P45" s="41">
        <f>IF(P37="-","-",SUM(P37:P44)*'3j EBIT'!$E$10)</f>
        <v>13.436248564862174</v>
      </c>
      <c r="Q45" s="41">
        <f>IF(Q37="-","-",SUM(Q37:Q44)*'3j EBIT'!$E$10)</f>
        <v>15.116946341577398</v>
      </c>
      <c r="R45" s="41">
        <f>IF(R37="-","-",SUM(R37:R44)*'3j EBIT'!$E$10)</f>
        <v>14.531747109459738</v>
      </c>
      <c r="S45" s="41">
        <f>IF(S37="-","-",SUM(S37:S44)*'3j EBIT'!$E$10)</f>
        <v>14.655055713510027</v>
      </c>
      <c r="T45" s="41" t="str">
        <f>IF(T37="-","-",SUM(T37:T44)*'3j EBIT'!$E$10)</f>
        <v>-</v>
      </c>
      <c r="U45" s="41" t="str">
        <f>IF(U37="-","-",SUM(U37:U44)*'3j EBIT'!$E$10)</f>
        <v>-</v>
      </c>
      <c r="V45" s="41" t="str">
        <f>IF(V37="-","-",SUM(V37:V44)*'3j EBIT'!$E$10)</f>
        <v>-</v>
      </c>
      <c r="W45" s="41" t="str">
        <f>IF(W37="-","-",SUM(W37:W44)*'3j EBIT'!$E$10)</f>
        <v>-</v>
      </c>
      <c r="X45" s="41" t="str">
        <f>IF(X37="-","-",SUM(X37:X44)*'3j EBIT'!$E$10)</f>
        <v>-</v>
      </c>
      <c r="Y45" s="41" t="str">
        <f>IF(Y37="-","-",SUM(Y37:Y44)*'3j EBIT'!$E$10)</f>
        <v>-</v>
      </c>
      <c r="Z45" s="41" t="str">
        <f>IF(Z37="-","-",SUM(Z37:Z44)*'3j EBIT'!$E$10)</f>
        <v>-</v>
      </c>
      <c r="AA45" s="29"/>
    </row>
    <row r="46" spans="1:27" s="30" customFormat="1" ht="11.25" x14ac:dyDescent="0.15">
      <c r="A46" s="267">
        <v>10</v>
      </c>
      <c r="B46" s="140" t="s">
        <v>292</v>
      </c>
      <c r="C46" s="188" t="s">
        <v>537</v>
      </c>
      <c r="D46" s="138" t="s">
        <v>318</v>
      </c>
      <c r="E46" s="131"/>
      <c r="F46" s="31"/>
      <c r="G46" s="41">
        <f>IF(G37="-","-",SUM(G37:G39,G41:G45)*'3k HAP'!$E$11)</f>
        <v>7.0346394722177426</v>
      </c>
      <c r="H46" s="41">
        <f>IF(H37="-","-",SUM(H37:H39,H41:H45)*'3k HAP'!$E$11)</f>
        <v>6.6124794469542207</v>
      </c>
      <c r="I46" s="41">
        <f>IF(I37="-","-",SUM(I37:I39,I41:I45)*'3k HAP'!$E$11)</f>
        <v>6.6607923635887527</v>
      </c>
      <c r="J46" s="41">
        <f>IF(J37="-","-",SUM(J37:J39,J41:J45)*'3k HAP'!$E$11)</f>
        <v>6.4930549574936416</v>
      </c>
      <c r="K46" s="41">
        <f>IF(K37="-","-",SUM(K37:K39,K41:K45)*'3k HAP'!$E$11)</f>
        <v>7.3348978969285854</v>
      </c>
      <c r="L46" s="41">
        <f>IF(L37="-","-",SUM(L37:L39,L41:L45)*'3k HAP'!$E$11)</f>
        <v>7.1959594234802067</v>
      </c>
      <c r="M46" s="41">
        <f>IF(M37="-","-",SUM(M37:M39,M41:M45)*'3k HAP'!$E$11)</f>
        <v>8.1195707106769905</v>
      </c>
      <c r="N46" s="41">
        <f>IF(N37="-","-",SUM(N37:N39,N41:N45)*'3k HAP'!$E$11)</f>
        <v>8.6574716576954387</v>
      </c>
      <c r="O46" s="31"/>
      <c r="P46" s="41">
        <f>IF(P37="-","-",SUM(P37:P39,P41:P45)*'3k HAP'!$E$11)</f>
        <v>8.6574716576954387</v>
      </c>
      <c r="Q46" s="41">
        <f>IF(Q37="-","-",SUM(Q37:Q39,Q41:Q45)*'3k HAP'!$E$11)</f>
        <v>9.7672458744497668</v>
      </c>
      <c r="R46" s="41">
        <f>IF(R37="-","-",SUM(R37:R39,R41:R45)*'3k HAP'!$E$11)</f>
        <v>9.3026657368694892</v>
      </c>
      <c r="S46" s="41">
        <f>IF(S37="-","-",SUM(S37:S39,S41:S45)*'3k HAP'!$E$11)</f>
        <v>9.3087241698097838</v>
      </c>
      <c r="T46" s="41" t="str">
        <f>IF(T37="-","-",SUM(T37:T39,T41:T45)*'3k HAP'!$E$11)</f>
        <v>-</v>
      </c>
      <c r="U46" s="41" t="str">
        <f>IF(U37="-","-",SUM(U37:U39,U41:U45)*'3k HAP'!$E$11)</f>
        <v>-</v>
      </c>
      <c r="V46" s="41" t="str">
        <f>IF(V37="-","-",SUM(V37:V39,V41:V45)*'3k HAP'!$E$11)</f>
        <v>-</v>
      </c>
      <c r="W46" s="41" t="str">
        <f>IF(W37="-","-",SUM(W37:W39,W41:W45)*'3k HAP'!$E$11)</f>
        <v>-</v>
      </c>
      <c r="X46" s="41" t="str">
        <f>IF(X37="-","-",SUM(X37:X39,X41:X45)*'3k HAP'!$E$11)</f>
        <v>-</v>
      </c>
      <c r="Y46" s="41" t="str">
        <f>IF(Y37="-","-",SUM(Y37:Y39,Y41:Y45)*'3k HAP'!$E$11)</f>
        <v>-</v>
      </c>
      <c r="Z46" s="41" t="str">
        <f>IF(Z37="-","-",SUM(Z37:Z39,Z41:Z45)*'3k HAP'!$E$11)</f>
        <v>-</v>
      </c>
      <c r="AA46" s="29"/>
    </row>
    <row r="47" spans="1:27" s="30" customFormat="1" ht="11.25" x14ac:dyDescent="0.15">
      <c r="A47" s="267">
        <v>11</v>
      </c>
      <c r="B47" s="140" t="s">
        <v>44</v>
      </c>
      <c r="C47" s="140" t="str">
        <f>B47&amp;"_"&amp;D47</f>
        <v>Total_London</v>
      </c>
      <c r="D47" s="138" t="s">
        <v>318</v>
      </c>
      <c r="E47" s="132"/>
      <c r="F47" s="31"/>
      <c r="G47" s="41">
        <f t="shared" ref="G47:N47" si="4">IF(G37="-","-",SUM(G37:G46))</f>
        <v>598.05529701608623</v>
      </c>
      <c r="H47" s="41">
        <f t="shared" si="4"/>
        <v>569.80440059842408</v>
      </c>
      <c r="I47" s="41">
        <f t="shared" si="4"/>
        <v>585.72178313168888</v>
      </c>
      <c r="J47" s="41">
        <f t="shared" si="4"/>
        <v>573.34118788880164</v>
      </c>
      <c r="K47" s="41">
        <f t="shared" si="4"/>
        <v>618.22045113235117</v>
      </c>
      <c r="L47" s="41">
        <f t="shared" si="4"/>
        <v>609.79706934859894</v>
      </c>
      <c r="M47" s="41">
        <f t="shared" si="4"/>
        <v>679.09183758901963</v>
      </c>
      <c r="N47" s="41">
        <f t="shared" si="4"/>
        <v>715.82815665699445</v>
      </c>
      <c r="O47" s="31"/>
      <c r="P47" s="41">
        <f t="shared" ref="P47:Z47" si="5">IF(P37="-","-",SUM(P37:P46))</f>
        <v>715.82815665699445</v>
      </c>
      <c r="Q47" s="41">
        <f t="shared" si="5"/>
        <v>805.39567205790024</v>
      </c>
      <c r="R47" s="41">
        <f t="shared" si="5"/>
        <v>774.13114505717897</v>
      </c>
      <c r="S47" s="41">
        <f t="shared" si="5"/>
        <v>780.62712733840181</v>
      </c>
      <c r="T47" s="41" t="str">
        <f t="shared" si="5"/>
        <v>-</v>
      </c>
      <c r="U47" s="41" t="str">
        <f t="shared" si="5"/>
        <v>-</v>
      </c>
      <c r="V47" s="41" t="str">
        <f t="shared" si="5"/>
        <v>-</v>
      </c>
      <c r="W47" s="41" t="str">
        <f t="shared" si="5"/>
        <v>-</v>
      </c>
      <c r="X47" s="41" t="str">
        <f t="shared" si="5"/>
        <v>-</v>
      </c>
      <c r="Y47" s="41" t="str">
        <f t="shared" si="5"/>
        <v>-</v>
      </c>
      <c r="Z47" s="41" t="str">
        <f t="shared" si="5"/>
        <v>-</v>
      </c>
      <c r="AA47" s="29"/>
    </row>
    <row r="48" spans="1:27" s="30" customFormat="1" ht="11.25" x14ac:dyDescent="0.15">
      <c r="A48" s="267">
        <v>1</v>
      </c>
      <c r="B48" s="136" t="s">
        <v>350</v>
      </c>
      <c r="C48" s="136" t="s">
        <v>341</v>
      </c>
      <c r="D48" s="139" t="s">
        <v>319</v>
      </c>
      <c r="E48" s="135"/>
      <c r="F48" s="31"/>
      <c r="G48" s="133">
        <f>IF('3a DF'!H30="-","-",'3a DF'!H30)</f>
        <v>260.46759170384576</v>
      </c>
      <c r="H48" s="133">
        <f>IF('3a DF'!I30="-","-",'3a DF'!I30)</f>
        <v>233.16519113029824</v>
      </c>
      <c r="I48" s="133">
        <f>IF('3a DF'!J30="-","-",'3a DF'!J30)</f>
        <v>210.25635411228563</v>
      </c>
      <c r="J48" s="133">
        <f>IF('3a DF'!K30="-","-",'3a DF'!K30)</f>
        <v>200.2740622106345</v>
      </c>
      <c r="K48" s="133">
        <f>IF('3a DF'!L30="-","-",'3a DF'!L30)</f>
        <v>233.71959214917823</v>
      </c>
      <c r="L48" s="133">
        <f>IF('3a DF'!M30="-","-",'3a DF'!M30)</f>
        <v>225.07381949984091</v>
      </c>
      <c r="M48" s="133">
        <f>IF('3a DF'!N30="-","-",'3a DF'!N30)</f>
        <v>240.31704711393527</v>
      </c>
      <c r="N48" s="133">
        <f>IF('3a DF'!O30="-","-",'3a DF'!O30)</f>
        <v>268.21518321758077</v>
      </c>
      <c r="O48" s="31"/>
      <c r="P48" s="133">
        <f>IF('3a DF'!Q30="-","-",'3a DF'!Q30)</f>
        <v>268.21518321758077</v>
      </c>
      <c r="Q48" s="133">
        <f>IF('3a DF'!R30="-","-",'3a DF'!R30)</f>
        <v>311.70389339714734</v>
      </c>
      <c r="R48" s="133">
        <f>IF('3a DF'!S30="-","-",'3a DF'!S30)</f>
        <v>279.0849371729239</v>
      </c>
      <c r="S48" s="133">
        <f>IF('3a DF'!T30="-","-",'3a DF'!T30)</f>
        <v>256.88152171824601</v>
      </c>
      <c r="T48" s="133" t="str">
        <f>IF('3a DF'!U30="-","-",'3a DF'!U30)</f>
        <v>-</v>
      </c>
      <c r="U48" s="133" t="str">
        <f>IF('3a DF'!V30="-","-",'3a DF'!V30)</f>
        <v>-</v>
      </c>
      <c r="V48" s="133" t="str">
        <f>IF('3a DF'!W30="-","-",'3a DF'!W30)</f>
        <v>-</v>
      </c>
      <c r="W48" s="133" t="str">
        <f>IF('3a DF'!X30="-","-",'3a DF'!X30)</f>
        <v>-</v>
      </c>
      <c r="X48" s="133" t="str">
        <f>IF('3a DF'!Y30="-","-",'3a DF'!Y30)</f>
        <v>-</v>
      </c>
      <c r="Y48" s="133" t="str">
        <f>IF('3a DF'!Z30="-","-",'3a DF'!Z30)</f>
        <v>-</v>
      </c>
      <c r="Z48" s="133" t="str">
        <f>IF('3a DF'!AA30="-","-",'3a DF'!AA30)</f>
        <v>-</v>
      </c>
      <c r="AA48" s="29"/>
    </row>
    <row r="49" spans="1:27" s="30" customFormat="1" ht="11.25" x14ac:dyDescent="0.15">
      <c r="A49" s="267">
        <v>2</v>
      </c>
      <c r="B49" s="136" t="s">
        <v>350</v>
      </c>
      <c r="C49" s="136" t="s">
        <v>300</v>
      </c>
      <c r="D49" s="139" t="s">
        <v>319</v>
      </c>
      <c r="E49" s="135"/>
      <c r="F49" s="31"/>
      <c r="G49" s="133">
        <f>IF('3b CM'!G30="-","-",'3b CM'!G30)</f>
        <v>6.1339502313215229E-2</v>
      </c>
      <c r="H49" s="133">
        <f>IF('3b CM'!H30="-","-",'3b CM'!H30)</f>
        <v>9.2009253469822833E-2</v>
      </c>
      <c r="I49" s="133">
        <f>IF('3b CM'!I30="-","-",'3b CM'!I30)</f>
        <v>0.28972713695031077</v>
      </c>
      <c r="J49" s="133">
        <f>IF('3b CM'!J30="-","-",'3b CM'!J30)</f>
        <v>0.29463806841727797</v>
      </c>
      <c r="K49" s="133">
        <f>IF('3b CM'!K30="-","-",'3b CM'!K30)</f>
        <v>3.7842705277157025</v>
      </c>
      <c r="L49" s="133">
        <f>IF('3b CM'!L30="-","-",'3b CM'!L30)</f>
        <v>3.6711248050645486</v>
      </c>
      <c r="M49" s="133">
        <f>IF('3b CM'!M30="-","-",'3b CM'!M30)</f>
        <v>12.864546782952862</v>
      </c>
      <c r="N49" s="133">
        <f>IF('3b CM'!N30="-","-",'3b CM'!N30)</f>
        <v>12.229404102503015</v>
      </c>
      <c r="O49" s="31"/>
      <c r="P49" s="133">
        <f>IF('3b CM'!P30="-","-",'3b CM'!P30)</f>
        <v>12.229404102503015</v>
      </c>
      <c r="Q49" s="133">
        <f>IF('3b CM'!Q30="-","-",'3b CM'!Q30)</f>
        <v>16.407577415023749</v>
      </c>
      <c r="R49" s="133">
        <f>IF('3b CM'!R30="-","-",'3b CM'!R30)</f>
        <v>15.759100843440974</v>
      </c>
      <c r="S49" s="133">
        <f>IF('3b CM'!S30="-","-",'3b CM'!S30)</f>
        <v>18.899827505440921</v>
      </c>
      <c r="T49" s="133" t="str">
        <f>IF('3b CM'!T30="-","-",'3b CM'!T30)</f>
        <v>-</v>
      </c>
      <c r="U49" s="133" t="str">
        <f>IF('3b CM'!U30="-","-",'3b CM'!U30)</f>
        <v>-</v>
      </c>
      <c r="V49" s="133" t="str">
        <f>IF('3b CM'!V30="-","-",'3b CM'!V30)</f>
        <v>-</v>
      </c>
      <c r="W49" s="133" t="str">
        <f>IF('3b CM'!W30="-","-",'3b CM'!W30)</f>
        <v>-</v>
      </c>
      <c r="X49" s="133" t="str">
        <f>IF('3b CM'!X30="-","-",'3b CM'!X30)</f>
        <v>-</v>
      </c>
      <c r="Y49" s="133" t="str">
        <f>IF('3b CM'!Y30="-","-",'3b CM'!Y30)</f>
        <v>-</v>
      </c>
      <c r="Z49" s="133" t="str">
        <f>IF('3b CM'!Z30="-","-",'3b CM'!Z30)</f>
        <v>-</v>
      </c>
      <c r="AA49" s="29"/>
    </row>
    <row r="50" spans="1:27" s="30" customFormat="1" ht="11.25" x14ac:dyDescent="0.15">
      <c r="A50" s="267">
        <v>3</v>
      </c>
      <c r="B50" s="136" t="s">
        <v>2</v>
      </c>
      <c r="C50" s="136" t="s">
        <v>342</v>
      </c>
      <c r="D50" s="139" t="s">
        <v>319</v>
      </c>
      <c r="E50" s="135"/>
      <c r="F50" s="31"/>
      <c r="G50" s="133">
        <f>IF('3c PC'!G31="-","-",'3c PC'!G31)</f>
        <v>90.750361121481532</v>
      </c>
      <c r="H50" s="133">
        <f>IF('3c PC'!H31="-","-",'3c PC'!H31)</f>
        <v>90.722975326243784</v>
      </c>
      <c r="I50" s="133">
        <f>IF('3c PC'!I31="-","-",'3c PC'!I31)</f>
        <v>115.10231016971058</v>
      </c>
      <c r="J50" s="133">
        <f>IF('3c PC'!J31="-","-",'3c PC'!J31)</f>
        <v>113.84930348025661</v>
      </c>
      <c r="K50" s="133">
        <f>IF('3c PC'!K31="-","-",'3c PC'!K31)</f>
        <v>130.70685761070567</v>
      </c>
      <c r="L50" s="133">
        <f>IF('3c PC'!L31="-","-",'3c PC'!L31)</f>
        <v>129.48790238282052</v>
      </c>
      <c r="M50" s="133">
        <f>IF('3c PC'!M31="-","-",'3c PC'!M31)</f>
        <v>158.28074626311744</v>
      </c>
      <c r="N50" s="133">
        <f>IF('3c PC'!N31="-","-",'3c PC'!N31)</f>
        <v>155.3737006602951</v>
      </c>
      <c r="O50" s="31"/>
      <c r="P50" s="133">
        <f>IF('3c PC'!P31="-","-",'3c PC'!P31)</f>
        <v>155.3737006602951</v>
      </c>
      <c r="Q50" s="133">
        <f>IF('3c PC'!Q31="-","-",'3c PC'!Q31)</f>
        <v>174.1447126513759</v>
      </c>
      <c r="R50" s="133">
        <f>IF('3c PC'!R31="-","-",'3c PC'!R31)</f>
        <v>176.87109289312485</v>
      </c>
      <c r="S50" s="133">
        <f>IF('3c PC'!S31="-","-",'3c PC'!S31)</f>
        <v>193.32937027416159</v>
      </c>
      <c r="T50" s="133" t="str">
        <f>IF('3c PC'!T31="-","-",'3c PC'!T31)</f>
        <v>-</v>
      </c>
      <c r="U50" s="133" t="str">
        <f>IF('3c PC'!U31="-","-",'3c PC'!U31)</f>
        <v>-</v>
      </c>
      <c r="V50" s="133" t="str">
        <f>IF('3c PC'!V31="-","-",'3c PC'!V31)</f>
        <v>-</v>
      </c>
      <c r="W50" s="133" t="str">
        <f>IF('3c PC'!W31="-","-",'3c PC'!W31)</f>
        <v>-</v>
      </c>
      <c r="X50" s="133" t="str">
        <f>IF('3c PC'!X31="-","-",'3c PC'!X31)</f>
        <v>-</v>
      </c>
      <c r="Y50" s="133" t="str">
        <f>IF('3c PC'!Y31="-","-",'3c PC'!Y31)</f>
        <v>-</v>
      </c>
      <c r="Z50" s="133" t="str">
        <f>IF('3c PC'!Z31="-","-",'3c PC'!Z31)</f>
        <v>-</v>
      </c>
      <c r="AA50" s="29"/>
    </row>
    <row r="51" spans="1:27" s="30" customFormat="1" ht="11.25" x14ac:dyDescent="0.15">
      <c r="A51" s="267">
        <v>4</v>
      </c>
      <c r="B51" s="136" t="s">
        <v>352</v>
      </c>
      <c r="C51" s="136" t="s">
        <v>343</v>
      </c>
      <c r="D51" s="139" t="s">
        <v>319</v>
      </c>
      <c r="E51" s="135"/>
      <c r="F51" s="31"/>
      <c r="G51" s="133">
        <f>IF('3d NC-Elec'!H59="-","-",'3d NC-Elec'!H59)</f>
        <v>163.52075774204974</v>
      </c>
      <c r="H51" s="133">
        <f>IF('3d NC-Elec'!I59="-","-",'3d NC-Elec'!I59)</f>
        <v>164.53766288800597</v>
      </c>
      <c r="I51" s="133">
        <f>IF('3d NC-Elec'!J59="-","-",'3d NC-Elec'!J59)</f>
        <v>158.04556234532978</v>
      </c>
      <c r="J51" s="133">
        <f>IF('3d NC-Elec'!K59="-","-",'3d NC-Elec'!K59)</f>
        <v>157.28071256172785</v>
      </c>
      <c r="K51" s="133">
        <f>IF('3d NC-Elec'!L59="-","-",'3d NC-Elec'!L59)</f>
        <v>161.97693568197934</v>
      </c>
      <c r="L51" s="133">
        <f>IF('3d NC-Elec'!M59="-","-",'3d NC-Elec'!M59)</f>
        <v>163.19601590249755</v>
      </c>
      <c r="M51" s="133">
        <f>IF('3d NC-Elec'!N59="-","-",'3d NC-Elec'!N59)</f>
        <v>164.49100843123352</v>
      </c>
      <c r="N51" s="133">
        <f>IF('3d NC-Elec'!O59="-","-",'3d NC-Elec'!O59)</f>
        <v>163.94668096560429</v>
      </c>
      <c r="O51" s="31"/>
      <c r="P51" s="133">
        <f>IF('3d NC-Elec'!Q59="-","-",'3d NC-Elec'!Q59)</f>
        <v>163.94668096560429</v>
      </c>
      <c r="Q51" s="133">
        <f>IF('3d NC-Elec'!R59="-","-",'3d NC-Elec'!R59)</f>
        <v>183.48741088286067</v>
      </c>
      <c r="R51" s="133">
        <f>IF('3d NC-Elec'!S59="-","-",'3d NC-Elec'!S59)</f>
        <v>184.42059252657737</v>
      </c>
      <c r="S51" s="133">
        <f>IF('3d NC-Elec'!T59="-","-",'3d NC-Elec'!T59)</f>
        <v>191.19060048783135</v>
      </c>
      <c r="T51" s="133" t="str">
        <f>IF('3d NC-Elec'!U59="-","-",'3d NC-Elec'!U59)</f>
        <v>-</v>
      </c>
      <c r="U51" s="133" t="str">
        <f>IF('3d NC-Elec'!V59="-","-",'3d NC-Elec'!V59)</f>
        <v>-</v>
      </c>
      <c r="V51" s="133" t="str">
        <f>IF('3d NC-Elec'!W59="-","-",'3d NC-Elec'!W59)</f>
        <v>-</v>
      </c>
      <c r="W51" s="133" t="str">
        <f>IF('3d NC-Elec'!X59="-","-",'3d NC-Elec'!X59)</f>
        <v>-</v>
      </c>
      <c r="X51" s="133" t="str">
        <f>IF('3d NC-Elec'!Y59="-","-",'3d NC-Elec'!Y59)</f>
        <v>-</v>
      </c>
      <c r="Y51" s="133" t="str">
        <f>IF('3d NC-Elec'!Z59="-","-",'3d NC-Elec'!Z59)</f>
        <v>-</v>
      </c>
      <c r="Z51" s="133" t="str">
        <f>IF('3d NC-Elec'!AA59="-","-",'3d NC-Elec'!AA59)</f>
        <v>-</v>
      </c>
      <c r="AA51" s="29"/>
    </row>
    <row r="52" spans="1:27" s="30" customFormat="1" ht="11.25" x14ac:dyDescent="0.15">
      <c r="A52" s="267">
        <v>5</v>
      </c>
      <c r="B52" s="136" t="s">
        <v>349</v>
      </c>
      <c r="C52" s="136" t="s">
        <v>344</v>
      </c>
      <c r="D52" s="139" t="s">
        <v>319</v>
      </c>
      <c r="E52" s="135"/>
      <c r="F52" s="31"/>
      <c r="G52" s="133">
        <f>IF('3f CPIH'!C$16="-","-",'3g OC '!$E$10*('3f CPIH'!C$16/'3f CPIH'!$G$16))</f>
        <v>76.502677103718199</v>
      </c>
      <c r="H52" s="133">
        <f>IF('3f CPIH'!D$16="-","-",'3g OC '!$E$10*('3f CPIH'!D$16/'3f CPIH'!$G$16))</f>
        <v>76.655835616438353</v>
      </c>
      <c r="I52" s="133">
        <f>IF('3f CPIH'!E$16="-","-",'3g OC '!$E$10*('3f CPIH'!E$16/'3f CPIH'!$G$16))</f>
        <v>76.885573385518597</v>
      </c>
      <c r="J52" s="133">
        <f>IF('3f CPIH'!F$16="-","-",'3g OC '!$E$10*('3f CPIH'!F$16/'3f CPIH'!$G$16))</f>
        <v>77.345048923679059</v>
      </c>
      <c r="K52" s="133">
        <f>IF('3f CPIH'!G$16="-","-",'3g OC '!$E$10*('3f CPIH'!G$16/'3f CPIH'!$G$16))</f>
        <v>78.263999999999996</v>
      </c>
      <c r="L52" s="133">
        <f>IF('3f CPIH'!H$16="-","-",'3g OC '!$E$10*('3f CPIH'!H$16/'3f CPIH'!$G$16))</f>
        <v>79.259530332681024</v>
      </c>
      <c r="M52" s="133">
        <f>IF('3f CPIH'!I$16="-","-",'3g OC '!$E$10*('3f CPIH'!I$16/'3f CPIH'!$G$16))</f>
        <v>80.408219178082177</v>
      </c>
      <c r="N52" s="133">
        <f>IF('3f CPIH'!J$16="-","-",'3g OC '!$E$10*('3f CPIH'!J$16/'3f CPIH'!$G$16))</f>
        <v>81.097432485322898</v>
      </c>
      <c r="O52" s="31"/>
      <c r="P52" s="133">
        <f>IF('3f CPIH'!L$16="-","-",'3g OC '!$E$10*('3f CPIH'!L$16/'3f CPIH'!$G$16))</f>
        <v>81.097432485322898</v>
      </c>
      <c r="Q52" s="133">
        <f>IF('3f CPIH'!M$16="-","-",'3g OC '!$E$10*('3f CPIH'!M$16/'3f CPIH'!$G$16))</f>
        <v>82.016383561643835</v>
      </c>
      <c r="R52" s="133">
        <f>IF('3f CPIH'!N$16="-","-",'3g OC '!$E$10*('3f CPIH'!N$16/'3f CPIH'!$G$16))</f>
        <v>82.62901761252445</v>
      </c>
      <c r="S52" s="133">
        <f>IF('3f CPIH'!O$16="-","-",'3g OC '!$E$10*('3f CPIH'!O$16/'3f CPIH'!$G$16))</f>
        <v>83.088493150684926</v>
      </c>
      <c r="T52" s="133" t="str">
        <f>IF('3f CPIH'!P$16="-","-",'3g OC '!$E$10*('3f CPIH'!P$16/'3f CPIH'!$G$16))</f>
        <v>-</v>
      </c>
      <c r="U52" s="133" t="str">
        <f>IF('3f CPIH'!Q$16="-","-",'3g OC '!$E$10*('3f CPIH'!Q$16/'3f CPIH'!$G$16))</f>
        <v>-</v>
      </c>
      <c r="V52" s="133" t="str">
        <f>IF('3f CPIH'!R$16="-","-",'3g OC '!$E$10*('3f CPIH'!R$16/'3f CPIH'!$G$16))</f>
        <v>-</v>
      </c>
      <c r="W52" s="133" t="str">
        <f>IF('3f CPIH'!S$16="-","-",'3g OC '!$E$10*('3f CPIH'!S$16/'3f CPIH'!$G$16))</f>
        <v>-</v>
      </c>
      <c r="X52" s="133" t="str">
        <f>IF('3f CPIH'!T$16="-","-",'3g OC '!$E$10*('3f CPIH'!T$16/'3f CPIH'!$G$16))</f>
        <v>-</v>
      </c>
      <c r="Y52" s="133" t="str">
        <f>IF('3f CPIH'!U$16="-","-",'3g OC '!$E$10*('3f CPIH'!U$16/'3f CPIH'!$G$16))</f>
        <v>-</v>
      </c>
      <c r="Z52" s="133" t="str">
        <f>IF('3f CPIH'!V$16="-","-",'3g OC '!$E$10*('3f CPIH'!V$16/'3f CPIH'!$G$16))</f>
        <v>-</v>
      </c>
      <c r="AA52" s="29"/>
    </row>
    <row r="53" spans="1:27" s="30" customFormat="1" ht="11.25" x14ac:dyDescent="0.15">
      <c r="A53" s="267">
        <v>6</v>
      </c>
      <c r="B53" s="136" t="s">
        <v>349</v>
      </c>
      <c r="C53" s="136" t="s">
        <v>43</v>
      </c>
      <c r="D53" s="139" t="s">
        <v>319</v>
      </c>
      <c r="E53" s="135"/>
      <c r="F53" s="31"/>
      <c r="G53" s="133" t="s">
        <v>333</v>
      </c>
      <c r="H53" s="133" t="s">
        <v>333</v>
      </c>
      <c r="I53" s="133" t="s">
        <v>333</v>
      </c>
      <c r="J53" s="133" t="s">
        <v>333</v>
      </c>
      <c r="K53" s="133">
        <f>IF('3h SMNCC'!F$36="-","-",'3h SMNCC'!F$36)</f>
        <v>0</v>
      </c>
      <c r="L53" s="133">
        <f>IF('3h SMNCC'!G$36="-","-",'3h SMNCC'!G$36)</f>
        <v>-0.18995176814939541</v>
      </c>
      <c r="M53" s="133">
        <f>IF('3h SMNCC'!H$36="-","-",'3h SMNCC'!H$36)</f>
        <v>2.3898674656215144</v>
      </c>
      <c r="N53" s="133">
        <f>IF('3h SMNCC'!I$36="-","-",'3h SMNCC'!I$36)</f>
        <v>11.485463558514653</v>
      </c>
      <c r="O53" s="31"/>
      <c r="P53" s="133">
        <f>IF('3h SMNCC'!K$36="-","-",'3h SMNCC'!K$36)</f>
        <v>11.485463558514653</v>
      </c>
      <c r="Q53" s="133">
        <f>IF('3h SMNCC'!L$36="-","-",'3h SMNCC'!L$36)</f>
        <v>13.905095596481768</v>
      </c>
      <c r="R53" s="133">
        <f>IF('3h SMNCC'!M$36="-","-",'3h SMNCC'!M$36)</f>
        <v>14.008016342776511</v>
      </c>
      <c r="S53" s="133">
        <f>IF('3h SMNCC'!N$36="-","-",'3h SMNCC'!N$36)</f>
        <v>16.592254432324484</v>
      </c>
      <c r="T53" s="133" t="str">
        <f>IF('3h SMNCC'!O$36="-","-",'3h SMNCC'!O$36)</f>
        <v>-</v>
      </c>
      <c r="U53" s="133" t="str">
        <f>IF('3h SMNCC'!P$36="-","-",'3h SMNCC'!P$36)</f>
        <v>-</v>
      </c>
      <c r="V53" s="133" t="str">
        <f>IF('3h SMNCC'!Q$36="-","-",'3h SMNCC'!Q$36)</f>
        <v>-</v>
      </c>
      <c r="W53" s="133" t="str">
        <f>IF('3h SMNCC'!R$36="-","-",'3h SMNCC'!R$36)</f>
        <v>-</v>
      </c>
      <c r="X53" s="133" t="str">
        <f>IF('3h SMNCC'!S$36="-","-",'3h SMNCC'!S$36)</f>
        <v>-</v>
      </c>
      <c r="Y53" s="133" t="str">
        <f>IF('3h SMNCC'!T$36="-","-",'3h SMNCC'!T$36)</f>
        <v>-</v>
      </c>
      <c r="Z53" s="133" t="str">
        <f>IF('3h SMNCC'!U$36="-","-",'3h SMNCC'!U$36)</f>
        <v>-</v>
      </c>
      <c r="AA53" s="29"/>
    </row>
    <row r="54" spans="1:27" s="30" customFormat="1" ht="12.4" customHeight="1" x14ac:dyDescent="0.15">
      <c r="A54" s="267">
        <v>7</v>
      </c>
      <c r="B54" s="136" t="s">
        <v>349</v>
      </c>
      <c r="C54" s="136" t="s">
        <v>394</v>
      </c>
      <c r="D54" s="139" t="s">
        <v>319</v>
      </c>
      <c r="E54" s="135"/>
      <c r="F54" s="31"/>
      <c r="G54" s="133">
        <f>IF('3f CPIH'!C$16="-","-",'3i PAAC PAP'!$G$12*('3f CPIH'!C$16/'3f CPIH'!$G$16))</f>
        <v>13.436452250489236</v>
      </c>
      <c r="H54" s="133">
        <f>IF('3f CPIH'!D$16="-","-",'3i PAAC PAP'!$G$12*('3f CPIH'!D$16/'3f CPIH'!$G$16))</f>
        <v>13.463352054794518</v>
      </c>
      <c r="I54" s="133">
        <f>IF('3f CPIH'!E$16="-","-",'3i PAAC PAP'!$G$12*('3f CPIH'!E$16/'3f CPIH'!$G$16))</f>
        <v>13.503701761252445</v>
      </c>
      <c r="J54" s="133">
        <f>IF('3f CPIH'!F$16="-","-",'3i PAAC PAP'!$G$12*('3f CPIH'!F$16/'3f CPIH'!$G$16))</f>
        <v>13.584401174168297</v>
      </c>
      <c r="K54" s="133">
        <f>IF('3f CPIH'!G$16="-","-",'3i PAAC PAP'!$G$12*('3f CPIH'!G$16/'3f CPIH'!$G$16))</f>
        <v>13.745799999999999</v>
      </c>
      <c r="L54" s="133">
        <f>IF('3f CPIH'!H$16="-","-",'3i PAAC PAP'!$G$12*('3f CPIH'!H$16/'3f CPIH'!$G$16))</f>
        <v>13.920648727984345</v>
      </c>
      <c r="M54" s="133">
        <f>IF('3f CPIH'!I$16="-","-",'3i PAAC PAP'!$G$12*('3f CPIH'!I$16/'3f CPIH'!$G$16))</f>
        <v>14.122397260273971</v>
      </c>
      <c r="N54" s="133">
        <f>IF('3f CPIH'!J$16="-","-",'3i PAAC PAP'!$G$12*('3f CPIH'!J$16/'3f CPIH'!$G$16))</f>
        <v>14.24344637964775</v>
      </c>
      <c r="O54" s="31"/>
      <c r="P54" s="133">
        <f>IF('3f CPIH'!L$16="-","-",'3i PAAC PAP'!$G$12*('3f CPIH'!L$16/'3f CPIH'!$G$16))</f>
        <v>14.24344637964775</v>
      </c>
      <c r="Q54" s="133">
        <f>IF('3f CPIH'!M$16="-","-",'3i PAAC PAP'!$G$12*('3f CPIH'!M$16/'3f CPIH'!$G$16))</f>
        <v>14.40484520547945</v>
      </c>
      <c r="R54" s="133">
        <f>IF('3f CPIH'!N$16="-","-",'3i PAAC PAP'!$G$12*('3f CPIH'!N$16/'3f CPIH'!$G$16))</f>
        <v>14.512444422700586</v>
      </c>
      <c r="S54" s="133">
        <f>IF('3f CPIH'!O$16="-","-",'3i PAAC PAP'!$G$12*('3f CPIH'!O$16/'3f CPIH'!$G$16))</f>
        <v>14.593143835616438</v>
      </c>
      <c r="T54" s="133" t="str">
        <f>IF('3f CPIH'!P$16="-","-",'3i PAAC PAP'!$G$12*('3f CPIH'!P$16/'3f CPIH'!$G$16))</f>
        <v>-</v>
      </c>
      <c r="U54" s="133" t="str">
        <f>IF('3f CPIH'!Q$16="-","-",'3i PAAC PAP'!$G$12*('3f CPIH'!Q$16/'3f CPIH'!$G$16))</f>
        <v>-</v>
      </c>
      <c r="V54" s="133" t="str">
        <f>IF('3f CPIH'!R$16="-","-",'3i PAAC PAP'!$G$12*('3f CPIH'!R$16/'3f CPIH'!$G$16))</f>
        <v>-</v>
      </c>
      <c r="W54" s="133" t="str">
        <f>IF('3f CPIH'!S$16="-","-",'3i PAAC PAP'!$G$12*('3f CPIH'!S$16/'3f CPIH'!$G$16))</f>
        <v>-</v>
      </c>
      <c r="X54" s="133" t="str">
        <f>IF('3f CPIH'!T$16="-","-",'3i PAAC PAP'!$G$12*('3f CPIH'!T$16/'3f CPIH'!$G$16))</f>
        <v>-</v>
      </c>
      <c r="Y54" s="133" t="str">
        <f>IF('3f CPIH'!U$16="-","-",'3i PAAC PAP'!$G$12*('3f CPIH'!U$16/'3f CPIH'!$G$16))</f>
        <v>-</v>
      </c>
      <c r="Z54" s="133" t="str">
        <f>IF('3f CPIH'!V$16="-","-",'3i PAAC PAP'!$G$12*('3f CPIH'!V$16/'3f CPIH'!$G$16))</f>
        <v>-</v>
      </c>
      <c r="AA54" s="29"/>
    </row>
    <row r="55" spans="1:27" s="30" customFormat="1" ht="11.25" x14ac:dyDescent="0.15">
      <c r="A55" s="267">
        <v>8</v>
      </c>
      <c r="B55" s="136" t="s">
        <v>349</v>
      </c>
      <c r="C55" s="136" t="s">
        <v>412</v>
      </c>
      <c r="D55" s="139" t="s">
        <v>319</v>
      </c>
      <c r="E55" s="135"/>
      <c r="F55" s="31"/>
      <c r="G55" s="133">
        <f>IF(G48="-","-",SUM(G48:G53)*'3i PAAC PAP'!$G$24)</f>
        <v>34.238793114249042</v>
      </c>
      <c r="H55" s="133">
        <f>IF(H48="-","-",SUM(H48:H53)*'3i PAAC PAP'!$G$24)</f>
        <v>32.725816431713866</v>
      </c>
      <c r="I55" s="133">
        <f>IF(I48="-","-",SUM(I48:I53)*'3i PAAC PAP'!$G$24)</f>
        <v>32.459796940081723</v>
      </c>
      <c r="J55" s="133">
        <f>IF(J48="-","-",SUM(J48:J53)*'3i PAAC PAP'!$G$24)</f>
        <v>31.791830182729989</v>
      </c>
      <c r="K55" s="133">
        <f>IF(K48="-","-",SUM(K48:K53)*'3i PAAC PAP'!$G$24)</f>
        <v>35.231784687262497</v>
      </c>
      <c r="L55" s="133">
        <f>IF(L48="-","-",SUM(L48:L53)*'3i PAAC PAP'!$G$24)</f>
        <v>34.771261736624943</v>
      </c>
      <c r="M55" s="133">
        <f>IF(M48="-","-",SUM(M48:M53)*'3i PAAC PAP'!$G$24)</f>
        <v>38.144343105844122</v>
      </c>
      <c r="N55" s="133">
        <f>IF(N48="-","-",SUM(N48:N53)*'3i PAAC PAP'!$G$24)</f>
        <v>40.089710774370573</v>
      </c>
      <c r="O55" s="31"/>
      <c r="P55" s="133">
        <f>IF(P48="-","-",SUM(P48:P53)*'3i PAAC PAP'!$G$24)</f>
        <v>40.089710774370573</v>
      </c>
      <c r="Q55" s="133">
        <f>IF(Q48="-","-",SUM(Q48:Q53)*'3i PAAC PAP'!$G$24)</f>
        <v>45.261534416206487</v>
      </c>
      <c r="R55" s="133">
        <f>IF(R48="-","-",SUM(R48:R53)*'3i PAAC PAP'!$G$24)</f>
        <v>43.58855374398977</v>
      </c>
      <c r="S55" s="133">
        <f>IF(S48="-","-",SUM(S48:S53)*'3i PAAC PAP'!$G$24)</f>
        <v>44.006001640497381</v>
      </c>
      <c r="T55" s="133" t="str">
        <f>IF(T48="-","-",SUM(T48:T53)*'3i PAAC PAP'!$G$24)</f>
        <v>-</v>
      </c>
      <c r="U55" s="133" t="str">
        <f>IF(U48="-","-",SUM(U48:U53)*'3i PAAC PAP'!$G$24)</f>
        <v>-</v>
      </c>
      <c r="V55" s="133" t="str">
        <f>IF(V48="-","-",SUM(V48:V53)*'3i PAAC PAP'!$G$24)</f>
        <v>-</v>
      </c>
      <c r="W55" s="133" t="str">
        <f>IF(W48="-","-",SUM(W48:W53)*'3i PAAC PAP'!$G$24)</f>
        <v>-</v>
      </c>
      <c r="X55" s="133" t="str">
        <f>IF(X48="-","-",SUM(X48:X53)*'3i PAAC PAP'!$G$24)</f>
        <v>-</v>
      </c>
      <c r="Y55" s="133" t="str">
        <f>IF(Y48="-","-",SUM(Y48:Y53)*'3i PAAC PAP'!$G$24)</f>
        <v>-</v>
      </c>
      <c r="Z55" s="133" t="str">
        <f>IF(Z48="-","-",SUM(Z48:Z53)*'3i PAAC PAP'!$G$24)</f>
        <v>-</v>
      </c>
      <c r="AA55" s="29"/>
    </row>
    <row r="56" spans="1:27" s="30" customFormat="1" ht="11.25" x14ac:dyDescent="0.15">
      <c r="A56" s="267">
        <v>9</v>
      </c>
      <c r="B56" s="136" t="s">
        <v>393</v>
      </c>
      <c r="C56" s="136" t="s">
        <v>536</v>
      </c>
      <c r="D56" s="139" t="s">
        <v>319</v>
      </c>
      <c r="E56" s="135"/>
      <c r="F56" s="31"/>
      <c r="G56" s="133">
        <f>IF(G48="-","-",SUM(G48:G55)*'3j EBIT'!$E$10)</f>
        <v>12.375725372118824</v>
      </c>
      <c r="H56" s="133">
        <f>IF(H48="-","-",SUM(H48:H55)*'3j EBIT'!$E$10)</f>
        <v>11.84087553743228</v>
      </c>
      <c r="I56" s="133">
        <f>IF(I48="-","-",SUM(I48:I55)*'3j EBIT'!$E$10)</f>
        <v>11.747525324684668</v>
      </c>
      <c r="J56" s="133">
        <f>IF(J48="-","-",SUM(J48:J55)*'3j EBIT'!$E$10)</f>
        <v>11.51272649418005</v>
      </c>
      <c r="K56" s="133">
        <f>IF(K48="-","-",SUM(K48:K55)*'3j EBIT'!$E$10)</f>
        <v>12.733089533041705</v>
      </c>
      <c r="L56" s="133">
        <f>IF(L48="-","-",SUM(L48:L55)*'3j EBIT'!$E$10)</f>
        <v>12.573518730163853</v>
      </c>
      <c r="M56" s="133">
        <f>IF(M48="-","-",SUM(M48:M55)*'3j EBIT'!$E$10)</f>
        <v>13.771000025041344</v>
      </c>
      <c r="N56" s="133">
        <f>IF(N48="-","-",SUM(N48:N55)*'3j EBIT'!$E$10)</f>
        <v>14.461718036881873</v>
      </c>
      <c r="O56" s="31"/>
      <c r="P56" s="133">
        <f>IF(P48="-","-",SUM(P48:P55)*'3j EBIT'!$E$10)</f>
        <v>14.461718036881873</v>
      </c>
      <c r="Q56" s="133">
        <f>IF(Q48="-","-",SUM(Q48:Q55)*'3j EBIT'!$E$10)</f>
        <v>16.294907584148611</v>
      </c>
      <c r="R56" s="133">
        <f>IF(R48="-","-",SUM(R48:R55)*'3j EBIT'!$E$10)</f>
        <v>15.705002897648475</v>
      </c>
      <c r="S56" s="133">
        <f>IF(S48="-","-",SUM(S48:S55)*'3j EBIT'!$E$10)</f>
        <v>15.854280934251744</v>
      </c>
      <c r="T56" s="133" t="str">
        <f>IF(T48="-","-",SUM(T48:T55)*'3j EBIT'!$E$10)</f>
        <v>-</v>
      </c>
      <c r="U56" s="133" t="str">
        <f>IF(U48="-","-",SUM(U48:U55)*'3j EBIT'!$E$10)</f>
        <v>-</v>
      </c>
      <c r="V56" s="133" t="str">
        <f>IF(V48="-","-",SUM(V48:V55)*'3j EBIT'!$E$10)</f>
        <v>-</v>
      </c>
      <c r="W56" s="133" t="str">
        <f>IF(W48="-","-",SUM(W48:W55)*'3j EBIT'!$E$10)</f>
        <v>-</v>
      </c>
      <c r="X56" s="133" t="str">
        <f>IF(X48="-","-",SUM(X48:X55)*'3j EBIT'!$E$10)</f>
        <v>-</v>
      </c>
      <c r="Y56" s="133" t="str">
        <f>IF(Y48="-","-",SUM(Y48:Y55)*'3j EBIT'!$E$10)</f>
        <v>-</v>
      </c>
      <c r="Z56" s="133" t="str">
        <f>IF(Z48="-","-",SUM(Z48:Z55)*'3j EBIT'!$E$10)</f>
        <v>-</v>
      </c>
      <c r="AA56" s="29"/>
    </row>
    <row r="57" spans="1:27" s="30" customFormat="1" ht="11.25" x14ac:dyDescent="0.15">
      <c r="A57" s="267">
        <v>10</v>
      </c>
      <c r="B57" s="136" t="s">
        <v>292</v>
      </c>
      <c r="C57" s="186" t="s">
        <v>537</v>
      </c>
      <c r="D57" s="139" t="s">
        <v>319</v>
      </c>
      <c r="E57" s="134"/>
      <c r="F57" s="31"/>
      <c r="G57" s="133">
        <f>IF(G48="-","-",SUM(G48:G50,G52:G56)*'3k HAP'!$E$11)</f>
        <v>7.1423620770028489</v>
      </c>
      <c r="H57" s="133">
        <f>IF(H48="-","-",SUM(H48:H50,H52:H56)*'3k HAP'!$E$11)</f>
        <v>6.7153297163850727</v>
      </c>
      <c r="I57" s="133">
        <f>IF(I48="-","-",SUM(I48:I50,I52:I56)*'3k HAP'!$E$11)</f>
        <v>6.738446881467115</v>
      </c>
      <c r="J57" s="133">
        <f>IF(J48="-","-",SUM(J48:J50,J52:J56)*'3k HAP'!$E$11)</f>
        <v>6.5687140862292575</v>
      </c>
      <c r="K57" s="133">
        <f>IF(K48="-","-",SUM(K48:K50,K52:K56)*'3k HAP'!$E$11)</f>
        <v>7.4403423609902193</v>
      </c>
      <c r="L57" s="133">
        <f>IF(L48="-","-",SUM(L48:L50,L52:L56)*'3k HAP'!$E$11)</f>
        <v>7.2995319569589778</v>
      </c>
      <c r="M57" s="133">
        <f>IF(M48="-","-",SUM(M48:M50,M52:M56)*'3k HAP'!$E$11)</f>
        <v>8.2033254659000701</v>
      </c>
      <c r="N57" s="133">
        <f>IF(N48="-","-",SUM(N48:N50,N52:N56)*'3k HAP'!$E$11)</f>
        <v>8.7435475029685215</v>
      </c>
      <c r="O57" s="31"/>
      <c r="P57" s="133">
        <f>IF(P48="-","-",SUM(P48:P50,P52:P56)*'3k HAP'!$E$11)</f>
        <v>8.7435475029685215</v>
      </c>
      <c r="Q57" s="133">
        <f>IF(Q48="-","-",SUM(Q48:Q50,Q52:Q56)*'3k HAP'!$E$11)</f>
        <v>9.8700683644245313</v>
      </c>
      <c r="R57" s="133">
        <f>IF(R48="-","-",SUM(R48:R50,R52:R56)*'3k HAP'!$E$11)</f>
        <v>9.4018377073683848</v>
      </c>
      <c r="S57" s="133">
        <f>IF(S48="-","-",SUM(S48:S50,S52:S56)*'3k HAP'!$E$11)</f>
        <v>9.4177484856050011</v>
      </c>
      <c r="T57" s="133" t="str">
        <f>IF(T48="-","-",SUM(T48:T50,T52:T56)*'3k HAP'!$E$11)</f>
        <v>-</v>
      </c>
      <c r="U57" s="133" t="str">
        <f>IF(U48="-","-",SUM(U48:U50,U52:U56)*'3k HAP'!$E$11)</f>
        <v>-</v>
      </c>
      <c r="V57" s="133" t="str">
        <f>IF(V48="-","-",SUM(V48:V50,V52:V56)*'3k HAP'!$E$11)</f>
        <v>-</v>
      </c>
      <c r="W57" s="133" t="str">
        <f>IF(W48="-","-",SUM(W48:W50,W52:W56)*'3k HAP'!$E$11)</f>
        <v>-</v>
      </c>
      <c r="X57" s="133" t="str">
        <f>IF(X48="-","-",SUM(X48:X50,X52:X56)*'3k HAP'!$E$11)</f>
        <v>-</v>
      </c>
      <c r="Y57" s="133" t="str">
        <f>IF(Y48="-","-",SUM(Y48:Y50,Y52:Y56)*'3k HAP'!$E$11)</f>
        <v>-</v>
      </c>
      <c r="Z57" s="133" t="str">
        <f>IF(Z48="-","-",SUM(Z48:Z50,Z52:Z56)*'3k HAP'!$E$11)</f>
        <v>-</v>
      </c>
      <c r="AA57" s="29"/>
    </row>
    <row r="58" spans="1:27" s="30" customFormat="1" ht="11.25" x14ac:dyDescent="0.15">
      <c r="A58" s="267">
        <v>11</v>
      </c>
      <c r="B58" s="136" t="s">
        <v>44</v>
      </c>
      <c r="C58" s="136" t="str">
        <f>B58&amp;"_"&amp;D58</f>
        <v>Total_N Wales and Mersey</v>
      </c>
      <c r="D58" s="139" t="s">
        <v>319</v>
      </c>
      <c r="E58" s="135"/>
      <c r="F58" s="31"/>
      <c r="G58" s="133">
        <f t="shared" ref="G58:N58" si="6">IF(G48="-","-",SUM(G48:G57))</f>
        <v>658.49605998726838</v>
      </c>
      <c r="H58" s="133">
        <f t="shared" si="6"/>
        <v>629.91904795478183</v>
      </c>
      <c r="I58" s="133">
        <f t="shared" si="6"/>
        <v>625.02899805728089</v>
      </c>
      <c r="J58" s="133">
        <f t="shared" si="6"/>
        <v>612.50143718202287</v>
      </c>
      <c r="K58" s="133">
        <f t="shared" si="6"/>
        <v>677.60267255087342</v>
      </c>
      <c r="L58" s="133">
        <f t="shared" si="6"/>
        <v>669.06340230648743</v>
      </c>
      <c r="M58" s="133">
        <f t="shared" si="6"/>
        <v>732.99250109200216</v>
      </c>
      <c r="N58" s="133">
        <f t="shared" si="6"/>
        <v>769.88628768368937</v>
      </c>
      <c r="O58" s="31"/>
      <c r="P58" s="133">
        <f t="shared" ref="P58:Z58" si="7">IF(P48="-","-",SUM(P48:P57))</f>
        <v>769.88628768368937</v>
      </c>
      <c r="Q58" s="133">
        <f t="shared" si="7"/>
        <v>867.49642907479233</v>
      </c>
      <c r="R58" s="133">
        <f t="shared" si="7"/>
        <v>835.98059616307523</v>
      </c>
      <c r="S58" s="133">
        <f t="shared" si="7"/>
        <v>843.85324246465973</v>
      </c>
      <c r="T58" s="133" t="str">
        <f t="shared" si="7"/>
        <v>-</v>
      </c>
      <c r="U58" s="133" t="str">
        <f t="shared" si="7"/>
        <v>-</v>
      </c>
      <c r="V58" s="133" t="str">
        <f t="shared" si="7"/>
        <v>-</v>
      </c>
      <c r="W58" s="133" t="str">
        <f t="shared" si="7"/>
        <v>-</v>
      </c>
      <c r="X58" s="133" t="str">
        <f t="shared" si="7"/>
        <v>-</v>
      </c>
      <c r="Y58" s="133" t="str">
        <f t="shared" si="7"/>
        <v>-</v>
      </c>
      <c r="Z58" s="133" t="str">
        <f t="shared" si="7"/>
        <v>-</v>
      </c>
      <c r="AA58" s="29"/>
    </row>
    <row r="59" spans="1:27" s="30" customFormat="1" ht="11.25" x14ac:dyDescent="0.15">
      <c r="A59" s="267">
        <v>1</v>
      </c>
      <c r="B59" s="140" t="s">
        <v>350</v>
      </c>
      <c r="C59" s="140" t="s">
        <v>341</v>
      </c>
      <c r="D59" s="138" t="s">
        <v>320</v>
      </c>
      <c r="E59" s="132"/>
      <c r="F59" s="31"/>
      <c r="G59" s="41">
        <f>IF('3a DF'!H31="-","-",'3a DF'!H31)</f>
        <v>255.68421167606365</v>
      </c>
      <c r="H59" s="41">
        <f>IF('3a DF'!I31="-","-",'3a DF'!I31)</f>
        <v>228.88320844242975</v>
      </c>
      <c r="I59" s="41">
        <f>IF('3a DF'!J31="-","-",'3a DF'!J31)</f>
        <v>206.39508277946462</v>
      </c>
      <c r="J59" s="41">
        <f>IF('3a DF'!K31="-","-",'3a DF'!K31)</f>
        <v>196.59611155660309</v>
      </c>
      <c r="K59" s="41">
        <f>IF('3a DF'!L31="-","-",'3a DF'!L31)</f>
        <v>229.42742811497121</v>
      </c>
      <c r="L59" s="41">
        <f>IF('3a DF'!M31="-","-",'3a DF'!M31)</f>
        <v>220.94043151890429</v>
      </c>
      <c r="M59" s="41">
        <f>IF('3a DF'!N31="-","-",'3a DF'!N31)</f>
        <v>235.81729371787185</v>
      </c>
      <c r="N59" s="41">
        <f>IF('3a DF'!O31="-","-",'3a DF'!O31)</f>
        <v>263.19305850336156</v>
      </c>
      <c r="O59" s="31"/>
      <c r="P59" s="41">
        <f>IF('3a DF'!Q31="-","-",'3a DF'!Q31)</f>
        <v>263.19305850336156</v>
      </c>
      <c r="Q59" s="41">
        <f>IF('3a DF'!R31="-","-",'3a DF'!R31)</f>
        <v>305.9800838216521</v>
      </c>
      <c r="R59" s="41">
        <f>IF('3a DF'!S31="-","-",'3a DF'!S31)</f>
        <v>273.98928802978378</v>
      </c>
      <c r="S59" s="41">
        <f>IF('3a DF'!T31="-","-",'3a DF'!T31)</f>
        <v>252.96481223256606</v>
      </c>
      <c r="T59" s="41" t="str">
        <f>IF('3a DF'!U31="-","-",'3a DF'!U31)</f>
        <v>-</v>
      </c>
      <c r="U59" s="41" t="str">
        <f>IF('3a DF'!V31="-","-",'3a DF'!V31)</f>
        <v>-</v>
      </c>
      <c r="V59" s="41" t="str">
        <f>IF('3a DF'!W31="-","-",'3a DF'!W31)</f>
        <v>-</v>
      </c>
      <c r="W59" s="41" t="str">
        <f>IF('3a DF'!X31="-","-",'3a DF'!X31)</f>
        <v>-</v>
      </c>
      <c r="X59" s="41" t="str">
        <f>IF('3a DF'!Y31="-","-",'3a DF'!Y31)</f>
        <v>-</v>
      </c>
      <c r="Y59" s="41" t="str">
        <f>IF('3a DF'!Z31="-","-",'3a DF'!Z31)</f>
        <v>-</v>
      </c>
      <c r="Z59" s="41" t="str">
        <f>IF('3a DF'!AA31="-","-",'3a DF'!AA31)</f>
        <v>-</v>
      </c>
      <c r="AA59" s="29"/>
    </row>
    <row r="60" spans="1:27" s="30" customFormat="1" ht="11.25" x14ac:dyDescent="0.15">
      <c r="A60" s="267">
        <v>2</v>
      </c>
      <c r="B60" s="140" t="s">
        <v>350</v>
      </c>
      <c r="C60" s="140" t="s">
        <v>300</v>
      </c>
      <c r="D60" s="138" t="s">
        <v>320</v>
      </c>
      <c r="E60" s="132"/>
      <c r="F60" s="31"/>
      <c r="G60" s="41">
        <f>IF('3b CM'!G31="-","-",'3b CM'!G31)</f>
        <v>5.9373142488392754E-2</v>
      </c>
      <c r="H60" s="41">
        <f>IF('3b CM'!H31="-","-",'3b CM'!H31)</f>
        <v>8.9059713732589127E-2</v>
      </c>
      <c r="I60" s="41">
        <f>IF('3b CM'!I31="-","-",'3b CM'!I31)</f>
        <v>0.28043935695902794</v>
      </c>
      <c r="J60" s="41">
        <f>IF('3b CM'!J31="-","-",'3b CM'!J31)</f>
        <v>0.28519285874406208</v>
      </c>
      <c r="K60" s="41">
        <f>IF('3b CM'!K31="-","-",'3b CM'!K31)</f>
        <v>3.6629582044763804</v>
      </c>
      <c r="L60" s="41">
        <f>IF('3b CM'!L31="-","-",'3b CM'!L31)</f>
        <v>3.5534395931479712</v>
      </c>
      <c r="M60" s="41">
        <f>IF('3b CM'!M31="-","-",'3b CM'!M31)</f>
        <v>12.42000229066795</v>
      </c>
      <c r="N60" s="41">
        <f>IF('3b CM'!N31="-","-",'3b CM'!N31)</f>
        <v>11.806807463117455</v>
      </c>
      <c r="O60" s="31"/>
      <c r="P60" s="41">
        <f>IF('3b CM'!P31="-","-",'3b CM'!P31)</f>
        <v>11.806807463117455</v>
      </c>
      <c r="Q60" s="41">
        <f>IF('3b CM'!Q31="-","-",'3b CM'!Q31)</f>
        <v>15.856462264293087</v>
      </c>
      <c r="R60" s="41">
        <f>IF('3b CM'!R31="-","-",'3b CM'!R31)</f>
        <v>15.230011644987618</v>
      </c>
      <c r="S60" s="41">
        <f>IF('3b CM'!S31="-","-",'3b CM'!S31)</f>
        <v>18.26024058740331</v>
      </c>
      <c r="T60" s="41" t="str">
        <f>IF('3b CM'!T31="-","-",'3b CM'!T31)</f>
        <v>-</v>
      </c>
      <c r="U60" s="41" t="str">
        <f>IF('3b CM'!U31="-","-",'3b CM'!U31)</f>
        <v>-</v>
      </c>
      <c r="V60" s="41" t="str">
        <f>IF('3b CM'!V31="-","-",'3b CM'!V31)</f>
        <v>-</v>
      </c>
      <c r="W60" s="41" t="str">
        <f>IF('3b CM'!W31="-","-",'3b CM'!W31)</f>
        <v>-</v>
      </c>
      <c r="X60" s="41" t="str">
        <f>IF('3b CM'!X31="-","-",'3b CM'!X31)</f>
        <v>-</v>
      </c>
      <c r="Y60" s="41" t="str">
        <f>IF('3b CM'!Y31="-","-",'3b CM'!Y31)</f>
        <v>-</v>
      </c>
      <c r="Z60" s="41" t="str">
        <f>IF('3b CM'!Z31="-","-",'3b CM'!Z31)</f>
        <v>-</v>
      </c>
      <c r="AA60" s="29"/>
    </row>
    <row r="61" spans="1:27" s="30" customFormat="1" ht="11.25" x14ac:dyDescent="0.15">
      <c r="A61" s="267">
        <v>3</v>
      </c>
      <c r="B61" s="140" t="s">
        <v>2</v>
      </c>
      <c r="C61" s="140" t="s">
        <v>342</v>
      </c>
      <c r="D61" s="138" t="s">
        <v>320</v>
      </c>
      <c r="E61" s="132"/>
      <c r="F61" s="31"/>
      <c r="G61" s="41">
        <f>IF('3c PC'!G32="-","-",'3c PC'!G32)</f>
        <v>90.728447956652246</v>
      </c>
      <c r="H61" s="41">
        <f>IF('3c PC'!H32="-","-",'3c PC'!H32)</f>
        <v>90.70135930003957</v>
      </c>
      <c r="I61" s="41">
        <f>IF('3c PC'!I32="-","-",'3c PC'!I32)</f>
        <v>115.00706783297443</v>
      </c>
      <c r="J61" s="41">
        <f>IF('3c PC'!J32="-","-",'3c PC'!J32)</f>
        <v>113.77434910812336</v>
      </c>
      <c r="K61" s="41">
        <f>IF('3c PC'!K32="-","-",'3c PC'!K32)</f>
        <v>130.45531099905753</v>
      </c>
      <c r="L61" s="41">
        <f>IF('3c PC'!L32="-","-",'3c PC'!L32)</f>
        <v>129.26693529650524</v>
      </c>
      <c r="M61" s="41">
        <f>IF('3c PC'!M32="-","-",'3c PC'!M32)</f>
        <v>157.85791673557029</v>
      </c>
      <c r="N61" s="41">
        <f>IF('3c PC'!N32="-","-",'3c PC'!N32)</f>
        <v>155.00640657171593</v>
      </c>
      <c r="O61" s="31"/>
      <c r="P61" s="41">
        <f>IF('3c PC'!P32="-","-",'3c PC'!P32)</f>
        <v>155.00640657171593</v>
      </c>
      <c r="Q61" s="41">
        <f>IF('3c PC'!Q32="-","-",'3c PC'!Q32)</f>
        <v>173.61262961039927</v>
      </c>
      <c r="R61" s="41">
        <f>IF('3c PC'!R32="-","-",'3c PC'!R32)</f>
        <v>176.32397650300604</v>
      </c>
      <c r="S61" s="41">
        <f>IF('3c PC'!S32="-","-",'3c PC'!S32)</f>
        <v>192.67858728557701</v>
      </c>
      <c r="T61" s="41" t="str">
        <f>IF('3c PC'!T32="-","-",'3c PC'!T32)</f>
        <v>-</v>
      </c>
      <c r="U61" s="41" t="str">
        <f>IF('3c PC'!U32="-","-",'3c PC'!U32)</f>
        <v>-</v>
      </c>
      <c r="V61" s="41" t="str">
        <f>IF('3c PC'!V32="-","-",'3c PC'!V32)</f>
        <v>-</v>
      </c>
      <c r="W61" s="41" t="str">
        <f>IF('3c PC'!W32="-","-",'3c PC'!W32)</f>
        <v>-</v>
      </c>
      <c r="X61" s="41" t="str">
        <f>IF('3c PC'!X32="-","-",'3c PC'!X32)</f>
        <v>-</v>
      </c>
      <c r="Y61" s="41" t="str">
        <f>IF('3c PC'!Y32="-","-",'3c PC'!Y32)</f>
        <v>-</v>
      </c>
      <c r="Z61" s="41" t="str">
        <f>IF('3c PC'!Z32="-","-",'3c PC'!Z32)</f>
        <v>-</v>
      </c>
      <c r="AA61" s="29"/>
    </row>
    <row r="62" spans="1:27" s="30" customFormat="1" ht="11.25" x14ac:dyDescent="0.15">
      <c r="A62" s="267">
        <v>4</v>
      </c>
      <c r="B62" s="140" t="s">
        <v>352</v>
      </c>
      <c r="C62" s="140" t="s">
        <v>343</v>
      </c>
      <c r="D62" s="138" t="s">
        <v>320</v>
      </c>
      <c r="E62" s="132"/>
      <c r="F62" s="31"/>
      <c r="G62" s="41">
        <f>IF('3d NC-Elec'!H60="-","-",'3d NC-Elec'!H60)</f>
        <v>116.19937976530447</v>
      </c>
      <c r="H62" s="41">
        <f>IF('3d NC-Elec'!I60="-","-",'3d NC-Elec'!I60)</f>
        <v>117.19760986714678</v>
      </c>
      <c r="I62" s="41">
        <f>IF('3d NC-Elec'!J60="-","-",'3d NC-Elec'!J60)</f>
        <v>135.76275715081815</v>
      </c>
      <c r="J62" s="41">
        <f>IF('3d NC-Elec'!K60="-","-",'3d NC-Elec'!K60)</f>
        <v>135.01195351842912</v>
      </c>
      <c r="K62" s="41">
        <f>IF('3d NC-Elec'!L60="-","-",'3d NC-Elec'!L60)</f>
        <v>131.14258753630904</v>
      </c>
      <c r="L62" s="41">
        <f>IF('3d NC-Elec'!M60="-","-",'3d NC-Elec'!M60)</f>
        <v>132.33927985075059</v>
      </c>
      <c r="M62" s="41">
        <f>IF('3d NC-Elec'!N60="-","-",'3d NC-Elec'!N60)</f>
        <v>145.47848001922205</v>
      </c>
      <c r="N62" s="41">
        <f>IF('3d NC-Elec'!O60="-","-",'3d NC-Elec'!O60)</f>
        <v>144.94434467017982</v>
      </c>
      <c r="O62" s="31"/>
      <c r="P62" s="41">
        <f>IF('3d NC-Elec'!Q60="-","-",'3d NC-Elec'!Q60)</f>
        <v>144.94434467017982</v>
      </c>
      <c r="Q62" s="41">
        <f>IF('3d NC-Elec'!R60="-","-",'3d NC-Elec'!R60)</f>
        <v>149.30129697869432</v>
      </c>
      <c r="R62" s="41">
        <f>IF('3d NC-Elec'!S60="-","-",'3d NC-Elec'!S60)</f>
        <v>150.12972439965961</v>
      </c>
      <c r="S62" s="41">
        <f>IF('3d NC-Elec'!T60="-","-",'3d NC-Elec'!T60)</f>
        <v>143.56920344878219</v>
      </c>
      <c r="T62" s="41" t="str">
        <f>IF('3d NC-Elec'!U60="-","-",'3d NC-Elec'!U60)</f>
        <v>-</v>
      </c>
      <c r="U62" s="41" t="str">
        <f>IF('3d NC-Elec'!V60="-","-",'3d NC-Elec'!V60)</f>
        <v>-</v>
      </c>
      <c r="V62" s="41" t="str">
        <f>IF('3d NC-Elec'!W60="-","-",'3d NC-Elec'!W60)</f>
        <v>-</v>
      </c>
      <c r="W62" s="41" t="str">
        <f>IF('3d NC-Elec'!X60="-","-",'3d NC-Elec'!X60)</f>
        <v>-</v>
      </c>
      <c r="X62" s="41" t="str">
        <f>IF('3d NC-Elec'!Y60="-","-",'3d NC-Elec'!Y60)</f>
        <v>-</v>
      </c>
      <c r="Y62" s="41" t="str">
        <f>IF('3d NC-Elec'!Z60="-","-",'3d NC-Elec'!Z60)</f>
        <v>-</v>
      </c>
      <c r="Z62" s="41" t="str">
        <f>IF('3d NC-Elec'!AA60="-","-",'3d NC-Elec'!AA60)</f>
        <v>-</v>
      </c>
      <c r="AA62" s="29"/>
    </row>
    <row r="63" spans="1:27" s="30" customFormat="1" ht="11.25" x14ac:dyDescent="0.15">
      <c r="A63" s="267">
        <v>5</v>
      </c>
      <c r="B63" s="140" t="s">
        <v>349</v>
      </c>
      <c r="C63" s="140" t="s">
        <v>344</v>
      </c>
      <c r="D63" s="138" t="s">
        <v>320</v>
      </c>
      <c r="E63" s="132"/>
      <c r="F63" s="31"/>
      <c r="G63" s="41">
        <f>IF('3f CPIH'!C$16="-","-",'3g OC '!$E$10*('3f CPIH'!C$16/'3f CPIH'!$G$16))</f>
        <v>76.502677103718199</v>
      </c>
      <c r="H63" s="41">
        <f>IF('3f CPIH'!D$16="-","-",'3g OC '!$E$10*('3f CPIH'!D$16/'3f CPIH'!$G$16))</f>
        <v>76.655835616438353</v>
      </c>
      <c r="I63" s="41">
        <f>IF('3f CPIH'!E$16="-","-",'3g OC '!$E$10*('3f CPIH'!E$16/'3f CPIH'!$G$16))</f>
        <v>76.885573385518597</v>
      </c>
      <c r="J63" s="41">
        <f>IF('3f CPIH'!F$16="-","-",'3g OC '!$E$10*('3f CPIH'!F$16/'3f CPIH'!$G$16))</f>
        <v>77.345048923679059</v>
      </c>
      <c r="K63" s="41">
        <f>IF('3f CPIH'!G$16="-","-",'3g OC '!$E$10*('3f CPIH'!G$16/'3f CPIH'!$G$16))</f>
        <v>78.263999999999996</v>
      </c>
      <c r="L63" s="41">
        <f>IF('3f CPIH'!H$16="-","-",'3g OC '!$E$10*('3f CPIH'!H$16/'3f CPIH'!$G$16))</f>
        <v>79.259530332681024</v>
      </c>
      <c r="M63" s="41">
        <f>IF('3f CPIH'!I$16="-","-",'3g OC '!$E$10*('3f CPIH'!I$16/'3f CPIH'!$G$16))</f>
        <v>80.408219178082177</v>
      </c>
      <c r="N63" s="41">
        <f>IF('3f CPIH'!J$16="-","-",'3g OC '!$E$10*('3f CPIH'!J$16/'3f CPIH'!$G$16))</f>
        <v>81.097432485322898</v>
      </c>
      <c r="O63" s="31"/>
      <c r="P63" s="41">
        <f>IF('3f CPIH'!L$16="-","-",'3g OC '!$E$10*('3f CPIH'!L$16/'3f CPIH'!$G$16))</f>
        <v>81.097432485322898</v>
      </c>
      <c r="Q63" s="41">
        <f>IF('3f CPIH'!M$16="-","-",'3g OC '!$E$10*('3f CPIH'!M$16/'3f CPIH'!$G$16))</f>
        <v>82.016383561643835</v>
      </c>
      <c r="R63" s="41">
        <f>IF('3f CPIH'!N$16="-","-",'3g OC '!$E$10*('3f CPIH'!N$16/'3f CPIH'!$G$16))</f>
        <v>82.62901761252445</v>
      </c>
      <c r="S63" s="41">
        <f>IF('3f CPIH'!O$16="-","-",'3g OC '!$E$10*('3f CPIH'!O$16/'3f CPIH'!$G$16))</f>
        <v>83.088493150684926</v>
      </c>
      <c r="T63" s="41" t="str">
        <f>IF('3f CPIH'!P$16="-","-",'3g OC '!$E$10*('3f CPIH'!P$16/'3f CPIH'!$G$16))</f>
        <v>-</v>
      </c>
      <c r="U63" s="41" t="str">
        <f>IF('3f CPIH'!Q$16="-","-",'3g OC '!$E$10*('3f CPIH'!Q$16/'3f CPIH'!$G$16))</f>
        <v>-</v>
      </c>
      <c r="V63" s="41" t="str">
        <f>IF('3f CPIH'!R$16="-","-",'3g OC '!$E$10*('3f CPIH'!R$16/'3f CPIH'!$G$16))</f>
        <v>-</v>
      </c>
      <c r="W63" s="41" t="str">
        <f>IF('3f CPIH'!S$16="-","-",'3g OC '!$E$10*('3f CPIH'!S$16/'3f CPIH'!$G$16))</f>
        <v>-</v>
      </c>
      <c r="X63" s="41" t="str">
        <f>IF('3f CPIH'!T$16="-","-",'3g OC '!$E$10*('3f CPIH'!T$16/'3f CPIH'!$G$16))</f>
        <v>-</v>
      </c>
      <c r="Y63" s="41" t="str">
        <f>IF('3f CPIH'!U$16="-","-",'3g OC '!$E$10*('3f CPIH'!U$16/'3f CPIH'!$G$16))</f>
        <v>-</v>
      </c>
      <c r="Z63" s="41" t="str">
        <f>IF('3f CPIH'!V$16="-","-",'3g OC '!$E$10*('3f CPIH'!V$16/'3f CPIH'!$G$16))</f>
        <v>-</v>
      </c>
      <c r="AA63" s="29"/>
    </row>
    <row r="64" spans="1:27" s="30" customFormat="1" ht="11.25" x14ac:dyDescent="0.15">
      <c r="A64" s="267">
        <v>6</v>
      </c>
      <c r="B64" s="140" t="s">
        <v>349</v>
      </c>
      <c r="C64" s="140" t="s">
        <v>43</v>
      </c>
      <c r="D64" s="138" t="s">
        <v>320</v>
      </c>
      <c r="E64" s="132"/>
      <c r="F64" s="31"/>
      <c r="G64" s="41" t="s">
        <v>333</v>
      </c>
      <c r="H64" s="41" t="s">
        <v>333</v>
      </c>
      <c r="I64" s="41" t="s">
        <v>333</v>
      </c>
      <c r="J64" s="41" t="s">
        <v>333</v>
      </c>
      <c r="K64" s="41">
        <f>IF('3h SMNCC'!F$36="-","-",'3h SMNCC'!F$36)</f>
        <v>0</v>
      </c>
      <c r="L64" s="41">
        <f>IF('3h SMNCC'!G$36="-","-",'3h SMNCC'!G$36)</f>
        <v>-0.18995176814939541</v>
      </c>
      <c r="M64" s="41">
        <f>IF('3h SMNCC'!H$36="-","-",'3h SMNCC'!H$36)</f>
        <v>2.3898674656215144</v>
      </c>
      <c r="N64" s="41">
        <f>IF('3h SMNCC'!I$36="-","-",'3h SMNCC'!I$36)</f>
        <v>11.485463558514653</v>
      </c>
      <c r="O64" s="31"/>
      <c r="P64" s="41">
        <f>IF('3h SMNCC'!K$36="-","-",'3h SMNCC'!K$36)</f>
        <v>11.485463558514653</v>
      </c>
      <c r="Q64" s="41">
        <f>IF('3h SMNCC'!L$36="-","-",'3h SMNCC'!L$36)</f>
        <v>13.905095596481768</v>
      </c>
      <c r="R64" s="41">
        <f>IF('3h SMNCC'!M$36="-","-",'3h SMNCC'!M$36)</f>
        <v>14.008016342776511</v>
      </c>
      <c r="S64" s="41">
        <f>IF('3h SMNCC'!N$36="-","-",'3h SMNCC'!N$36)</f>
        <v>16.592254432324484</v>
      </c>
      <c r="T64" s="41" t="str">
        <f>IF('3h SMNCC'!O$36="-","-",'3h SMNCC'!O$36)</f>
        <v>-</v>
      </c>
      <c r="U64" s="41" t="str">
        <f>IF('3h SMNCC'!P$36="-","-",'3h SMNCC'!P$36)</f>
        <v>-</v>
      </c>
      <c r="V64" s="41" t="str">
        <f>IF('3h SMNCC'!Q$36="-","-",'3h SMNCC'!Q$36)</f>
        <v>-</v>
      </c>
      <c r="W64" s="41" t="str">
        <f>IF('3h SMNCC'!R$36="-","-",'3h SMNCC'!R$36)</f>
        <v>-</v>
      </c>
      <c r="X64" s="41" t="str">
        <f>IF('3h SMNCC'!S$36="-","-",'3h SMNCC'!S$36)</f>
        <v>-</v>
      </c>
      <c r="Y64" s="41" t="str">
        <f>IF('3h SMNCC'!T$36="-","-",'3h SMNCC'!T$36)</f>
        <v>-</v>
      </c>
      <c r="Z64" s="41" t="str">
        <f>IF('3h SMNCC'!U$36="-","-",'3h SMNCC'!U$36)</f>
        <v>-</v>
      </c>
      <c r="AA64" s="29"/>
    </row>
    <row r="65" spans="1:27" s="30" customFormat="1" ht="11.25" x14ac:dyDescent="0.15">
      <c r="A65" s="267">
        <v>7</v>
      </c>
      <c r="B65" s="140" t="s">
        <v>349</v>
      </c>
      <c r="C65" s="140" t="s">
        <v>394</v>
      </c>
      <c r="D65" s="138" t="s">
        <v>320</v>
      </c>
      <c r="E65" s="132"/>
      <c r="F65" s="31"/>
      <c r="G65" s="41">
        <f>IF('3f CPIH'!C$16="-","-",'3i PAAC PAP'!$G$12*('3f CPIH'!C$16/'3f CPIH'!$G$16))</f>
        <v>13.436452250489236</v>
      </c>
      <c r="H65" s="41">
        <f>IF('3f CPIH'!D$16="-","-",'3i PAAC PAP'!$G$12*('3f CPIH'!D$16/'3f CPIH'!$G$16))</f>
        <v>13.463352054794518</v>
      </c>
      <c r="I65" s="41">
        <f>IF('3f CPIH'!E$16="-","-",'3i PAAC PAP'!$G$12*('3f CPIH'!E$16/'3f CPIH'!$G$16))</f>
        <v>13.503701761252445</v>
      </c>
      <c r="J65" s="41">
        <f>IF('3f CPIH'!F$16="-","-",'3i PAAC PAP'!$G$12*('3f CPIH'!F$16/'3f CPIH'!$G$16))</f>
        <v>13.584401174168297</v>
      </c>
      <c r="K65" s="41">
        <f>IF('3f CPIH'!G$16="-","-",'3i PAAC PAP'!$G$12*('3f CPIH'!G$16/'3f CPIH'!$G$16))</f>
        <v>13.745799999999999</v>
      </c>
      <c r="L65" s="41">
        <f>IF('3f CPIH'!H$16="-","-",'3i PAAC PAP'!$G$12*('3f CPIH'!H$16/'3f CPIH'!$G$16))</f>
        <v>13.920648727984345</v>
      </c>
      <c r="M65" s="41">
        <f>IF('3f CPIH'!I$16="-","-",'3i PAAC PAP'!$G$12*('3f CPIH'!I$16/'3f CPIH'!$G$16))</f>
        <v>14.122397260273971</v>
      </c>
      <c r="N65" s="41">
        <f>IF('3f CPIH'!J$16="-","-",'3i PAAC PAP'!$G$12*('3f CPIH'!J$16/'3f CPIH'!$G$16))</f>
        <v>14.24344637964775</v>
      </c>
      <c r="O65" s="31"/>
      <c r="P65" s="41">
        <f>IF('3f CPIH'!L$16="-","-",'3i PAAC PAP'!$G$12*('3f CPIH'!L$16/'3f CPIH'!$G$16))</f>
        <v>14.24344637964775</v>
      </c>
      <c r="Q65" s="41">
        <f>IF('3f CPIH'!M$16="-","-",'3i PAAC PAP'!$G$12*('3f CPIH'!M$16/'3f CPIH'!$G$16))</f>
        <v>14.40484520547945</v>
      </c>
      <c r="R65" s="41">
        <f>IF('3f CPIH'!N$16="-","-",'3i PAAC PAP'!$G$12*('3f CPIH'!N$16/'3f CPIH'!$G$16))</f>
        <v>14.512444422700586</v>
      </c>
      <c r="S65" s="41">
        <f>IF('3f CPIH'!O$16="-","-",'3i PAAC PAP'!$G$12*('3f CPIH'!O$16/'3f CPIH'!$G$16))</f>
        <v>14.593143835616438</v>
      </c>
      <c r="T65" s="41" t="str">
        <f>IF('3f CPIH'!P$16="-","-",'3i PAAC PAP'!$G$12*('3f CPIH'!P$16/'3f CPIH'!$G$16))</f>
        <v>-</v>
      </c>
      <c r="U65" s="41" t="str">
        <f>IF('3f CPIH'!Q$16="-","-",'3i PAAC PAP'!$G$12*('3f CPIH'!Q$16/'3f CPIH'!$G$16))</f>
        <v>-</v>
      </c>
      <c r="V65" s="41" t="str">
        <f>IF('3f CPIH'!R$16="-","-",'3i PAAC PAP'!$G$12*('3f CPIH'!R$16/'3f CPIH'!$G$16))</f>
        <v>-</v>
      </c>
      <c r="W65" s="41" t="str">
        <f>IF('3f CPIH'!S$16="-","-",'3i PAAC PAP'!$G$12*('3f CPIH'!S$16/'3f CPIH'!$G$16))</f>
        <v>-</v>
      </c>
      <c r="X65" s="41" t="str">
        <f>IF('3f CPIH'!T$16="-","-",'3i PAAC PAP'!$G$12*('3f CPIH'!T$16/'3f CPIH'!$G$16))</f>
        <v>-</v>
      </c>
      <c r="Y65" s="41" t="str">
        <f>IF('3f CPIH'!U$16="-","-",'3i PAAC PAP'!$G$12*('3f CPIH'!U$16/'3f CPIH'!$G$16))</f>
        <v>-</v>
      </c>
      <c r="Z65" s="41" t="str">
        <f>IF('3f CPIH'!V$16="-","-",'3i PAAC PAP'!$G$12*('3f CPIH'!V$16/'3f CPIH'!$G$16))</f>
        <v>-</v>
      </c>
      <c r="AA65" s="29"/>
    </row>
    <row r="66" spans="1:27" s="30" customFormat="1" ht="11.25" x14ac:dyDescent="0.15">
      <c r="A66" s="267">
        <v>8</v>
      </c>
      <c r="B66" s="140" t="s">
        <v>349</v>
      </c>
      <c r="C66" s="140" t="s">
        <v>412</v>
      </c>
      <c r="D66" s="138" t="s">
        <v>320</v>
      </c>
      <c r="E66" s="132"/>
      <c r="F66" s="31"/>
      <c r="G66" s="41">
        <f>IF(G59="-","-",SUM(G59:G64)*'3i PAAC PAP'!$G$24)</f>
        <v>31.220336486759315</v>
      </c>
      <c r="H66" s="41">
        <f>IF(H59="-","-",SUM(H59:H64)*'3i PAAC PAP'!$G$24)</f>
        <v>29.735271631505423</v>
      </c>
      <c r="I66" s="41">
        <f>IF(I59="-","-",SUM(I59:I64)*'3i PAAC PAP'!$G$24)</f>
        <v>30.939897620964064</v>
      </c>
      <c r="J66" s="41">
        <f>IF(J59="-","-",SUM(J59:J64)*'3i PAAC PAP'!$G$24)</f>
        <v>30.284524831030868</v>
      </c>
      <c r="K66" s="41">
        <f>IF(K59="-","-",SUM(K59:K64)*'3i PAAC PAP'!$G$24)</f>
        <v>33.176229102233158</v>
      </c>
      <c r="L66" s="41">
        <f>IF(L59="-","-",SUM(L59:L64)*'3i PAAC PAP'!$G$24)</f>
        <v>32.725584271959619</v>
      </c>
      <c r="M66" s="41">
        <f>IF(M59="-","-",SUM(M59:M64)*'3i PAAC PAP'!$G$24)</f>
        <v>36.732663514784996</v>
      </c>
      <c r="N66" s="41">
        <f>IF(N59="-","-",SUM(N59:N64)*'3i PAAC PAP'!$G$24)</f>
        <v>38.652860551356099</v>
      </c>
      <c r="O66" s="31"/>
      <c r="P66" s="41">
        <f>IF(P59="-","-",SUM(P59:P64)*'3i PAAC PAP'!$G$24)</f>
        <v>38.652860551356099</v>
      </c>
      <c r="Q66" s="41">
        <f>IF(Q59="-","-",SUM(Q59:Q64)*'3i PAAC PAP'!$G$24)</f>
        <v>42.887868698947543</v>
      </c>
      <c r="R66" s="41">
        <f>IF(R59="-","-",SUM(R59:R64)*'3i PAAC PAP'!$G$24)</f>
        <v>41.245600239583659</v>
      </c>
      <c r="S66" s="41">
        <f>IF(S59="-","-",SUM(S59:S64)*'3i PAAC PAP'!$G$24)</f>
        <v>40.947021541216422</v>
      </c>
      <c r="T66" s="41" t="str">
        <f>IF(T59="-","-",SUM(T59:T64)*'3i PAAC PAP'!$G$24)</f>
        <v>-</v>
      </c>
      <c r="U66" s="41" t="str">
        <f>IF(U59="-","-",SUM(U59:U64)*'3i PAAC PAP'!$G$24)</f>
        <v>-</v>
      </c>
      <c r="V66" s="41" t="str">
        <f>IF(V59="-","-",SUM(V59:V64)*'3i PAAC PAP'!$G$24)</f>
        <v>-</v>
      </c>
      <c r="W66" s="41" t="str">
        <f>IF(W59="-","-",SUM(W59:W64)*'3i PAAC PAP'!$G$24)</f>
        <v>-</v>
      </c>
      <c r="X66" s="41" t="str">
        <f>IF(X59="-","-",SUM(X59:X64)*'3i PAAC PAP'!$G$24)</f>
        <v>-</v>
      </c>
      <c r="Y66" s="41" t="str">
        <f>IF(Y59="-","-",SUM(Y59:Y64)*'3i PAAC PAP'!$G$24)</f>
        <v>-</v>
      </c>
      <c r="Z66" s="41" t="str">
        <f>IF(Z59="-","-",SUM(Z59:Z64)*'3i PAAC PAP'!$G$24)</f>
        <v>-</v>
      </c>
      <c r="AA66" s="29"/>
    </row>
    <row r="67" spans="1:27" s="30" customFormat="1" ht="11.25" x14ac:dyDescent="0.15">
      <c r="A67" s="267">
        <v>9</v>
      </c>
      <c r="B67" s="140" t="s">
        <v>393</v>
      </c>
      <c r="C67" s="140" t="s">
        <v>536</v>
      </c>
      <c r="D67" s="138" t="s">
        <v>320</v>
      </c>
      <c r="E67" s="132"/>
      <c r="F67" s="31"/>
      <c r="G67" s="41">
        <f>IF(G59="-","-",SUM(G59:G66)*'3j EBIT'!$E$10)</f>
        <v>11.307636452492416</v>
      </c>
      <c r="H67" s="41">
        <f>IF(H59="-","-",SUM(H59:H66)*'3j EBIT'!$E$10)</f>
        <v>10.782663292254052</v>
      </c>
      <c r="I67" s="41">
        <f>IF(I59="-","-",SUM(I59:I66)*'3j EBIT'!$E$10)</f>
        <v>11.209704901189841</v>
      </c>
      <c r="J67" s="41">
        <f>IF(J59="-","-",SUM(J59:J66)*'3j EBIT'!$E$10)</f>
        <v>10.979362479610026</v>
      </c>
      <c r="K67" s="41">
        <f>IF(K59="-","-",SUM(K59:K66)*'3j EBIT'!$E$10)</f>
        <v>12.005725712720093</v>
      </c>
      <c r="L67" s="41">
        <f>IF(L59="-","-",SUM(L59:L66)*'3j EBIT'!$E$10)</f>
        <v>11.849650309051043</v>
      </c>
      <c r="M67" s="41">
        <f>IF(M59="-","-",SUM(M59:M66)*'3j EBIT'!$E$10)</f>
        <v>13.271473440646812</v>
      </c>
      <c r="N67" s="41">
        <f>IF(N59="-","-",SUM(N59:N66)*'3j EBIT'!$E$10)</f>
        <v>13.953284757308529</v>
      </c>
      <c r="O67" s="31"/>
      <c r="P67" s="41">
        <f>IF(P59="-","-",SUM(P59:P66)*'3j EBIT'!$E$10)</f>
        <v>13.953284757308529</v>
      </c>
      <c r="Q67" s="41">
        <f>IF(Q59="-","-",SUM(Q59:Q66)*'3j EBIT'!$E$10)</f>
        <v>15.454979646005667</v>
      </c>
      <c r="R67" s="41">
        <f>IF(R59="-","-",SUM(R59:R66)*'3j EBIT'!$E$10)</f>
        <v>14.875942557849189</v>
      </c>
      <c r="S67" s="41">
        <f>IF(S59="-","-",SUM(S59:S66)*'3j EBIT'!$E$10)</f>
        <v>14.771852676166459</v>
      </c>
      <c r="T67" s="41" t="str">
        <f>IF(T59="-","-",SUM(T59:T66)*'3j EBIT'!$E$10)</f>
        <v>-</v>
      </c>
      <c r="U67" s="41" t="str">
        <f>IF(U59="-","-",SUM(U59:U66)*'3j EBIT'!$E$10)</f>
        <v>-</v>
      </c>
      <c r="V67" s="41" t="str">
        <f>IF(V59="-","-",SUM(V59:V66)*'3j EBIT'!$E$10)</f>
        <v>-</v>
      </c>
      <c r="W67" s="41" t="str">
        <f>IF(W59="-","-",SUM(W59:W66)*'3j EBIT'!$E$10)</f>
        <v>-</v>
      </c>
      <c r="X67" s="41" t="str">
        <f>IF(X59="-","-",SUM(X59:X66)*'3j EBIT'!$E$10)</f>
        <v>-</v>
      </c>
      <c r="Y67" s="41" t="str">
        <f>IF(Y59="-","-",SUM(Y59:Y66)*'3j EBIT'!$E$10)</f>
        <v>-</v>
      </c>
      <c r="Z67" s="41" t="str">
        <f>IF(Z59="-","-",SUM(Z59:Z66)*'3j EBIT'!$E$10)</f>
        <v>-</v>
      </c>
      <c r="AA67" s="29"/>
    </row>
    <row r="68" spans="1:27" s="30" customFormat="1" ht="11.25" x14ac:dyDescent="0.15">
      <c r="A68" s="267">
        <v>10</v>
      </c>
      <c r="B68" s="140" t="s">
        <v>292</v>
      </c>
      <c r="C68" s="188" t="s">
        <v>537</v>
      </c>
      <c r="D68" s="138" t="s">
        <v>320</v>
      </c>
      <c r="E68" s="131"/>
      <c r="F68" s="31"/>
      <c r="G68" s="41">
        <f>IF(G59="-","-",SUM(G59:G61,G63:G67)*'3k HAP'!$E$11)</f>
        <v>7.0121478765403022</v>
      </c>
      <c r="H68" s="41">
        <f>IF(H59="-","-",SUM(H59:H61,H63:H67)*'3k HAP'!$E$11)</f>
        <v>6.5929996914995348</v>
      </c>
      <c r="I68" s="41">
        <f>IF(I59="-","-",SUM(I59:I61,I63:I67)*'3k HAP'!$E$11)</f>
        <v>6.6502565076926876</v>
      </c>
      <c r="J68" s="41">
        <f>IF(J59="-","-",SUM(J59:J61,J63:J67)*'3k HAP'!$E$11)</f>
        <v>6.4837520762348086</v>
      </c>
      <c r="K68" s="41">
        <f>IF(K59="-","-",SUM(K59:K61,K63:K67)*'3k HAP'!$E$11)</f>
        <v>7.3312970366859638</v>
      </c>
      <c r="L68" s="41">
        <f>IF(L59="-","-",SUM(L59:L61,L63:L67)*'3k HAP'!$E$11)</f>
        <v>7.1935078939179951</v>
      </c>
      <c r="M68" s="41">
        <f>IF(M59="-","-",SUM(M59:M61,M63:M67)*'3k HAP'!$E$11)</f>
        <v>8.0967633837891295</v>
      </c>
      <c r="N68" s="41">
        <f>IF(N59="-","-",SUM(N59:N61,N63:N67)*'3k HAP'!$E$11)</f>
        <v>8.6299728891181182</v>
      </c>
      <c r="O68" s="31"/>
      <c r="P68" s="41">
        <f>IF(P59="-","-",SUM(P59:P61,P63:P67)*'3k HAP'!$E$11)</f>
        <v>8.6299728891181182</v>
      </c>
      <c r="Q68" s="41">
        <f>IF(Q59="-","-",SUM(Q59:Q61,Q63:Q67)*'3k HAP'!$E$11)</f>
        <v>9.7233567389961788</v>
      </c>
      <c r="R68" s="41">
        <f>IF(R59="-","-",SUM(R59:R61,R63:R67)*'3k HAP'!$E$11)</f>
        <v>9.2650341275483719</v>
      </c>
      <c r="S68" s="41">
        <f>IF(S59="-","-",SUM(S59:S61,S63:S67)*'3k HAP'!$E$11)</f>
        <v>9.2808772764621068</v>
      </c>
      <c r="T68" s="41" t="str">
        <f>IF(T59="-","-",SUM(T59:T61,T63:T67)*'3k HAP'!$E$11)</f>
        <v>-</v>
      </c>
      <c r="U68" s="41" t="str">
        <f>IF(U59="-","-",SUM(U59:U61,U63:U67)*'3k HAP'!$E$11)</f>
        <v>-</v>
      </c>
      <c r="V68" s="41" t="str">
        <f>IF(V59="-","-",SUM(V59:V61,V63:V67)*'3k HAP'!$E$11)</f>
        <v>-</v>
      </c>
      <c r="W68" s="41" t="str">
        <f>IF(W59="-","-",SUM(W59:W61,W63:W67)*'3k HAP'!$E$11)</f>
        <v>-</v>
      </c>
      <c r="X68" s="41" t="str">
        <f>IF(X59="-","-",SUM(X59:X61,X63:X67)*'3k HAP'!$E$11)</f>
        <v>-</v>
      </c>
      <c r="Y68" s="41" t="str">
        <f>IF(Y59="-","-",SUM(Y59:Y61,Y63:Y67)*'3k HAP'!$E$11)</f>
        <v>-</v>
      </c>
      <c r="Z68" s="41" t="str">
        <f>IF(Z59="-","-",SUM(Z59:Z61,Z63:Z67)*'3k HAP'!$E$11)</f>
        <v>-</v>
      </c>
      <c r="AA68" s="29"/>
    </row>
    <row r="69" spans="1:27" s="30" customFormat="1" ht="11.25" x14ac:dyDescent="0.15">
      <c r="A69" s="267">
        <v>11</v>
      </c>
      <c r="B69" s="140" t="s">
        <v>44</v>
      </c>
      <c r="C69" s="140" t="str">
        <f>B69&amp;"_"&amp;D69</f>
        <v>Total_Midlands</v>
      </c>
      <c r="D69" s="138" t="s">
        <v>320</v>
      </c>
      <c r="E69" s="132"/>
      <c r="F69" s="31"/>
      <c r="G69" s="41">
        <f t="shared" ref="G69:N69" si="8">IF(G59="-","-",SUM(G59:G68))</f>
        <v>602.15066271050807</v>
      </c>
      <c r="H69" s="41">
        <f t="shared" si="8"/>
        <v>574.10135960984053</v>
      </c>
      <c r="I69" s="41">
        <f t="shared" si="8"/>
        <v>596.63448129683388</v>
      </c>
      <c r="J69" s="41">
        <f t="shared" si="8"/>
        <v>584.34469652662278</v>
      </c>
      <c r="K69" s="41">
        <f t="shared" si="8"/>
        <v>639.21133670645338</v>
      </c>
      <c r="L69" s="41">
        <f t="shared" si="8"/>
        <v>630.8590560267528</v>
      </c>
      <c r="M69" s="41">
        <f t="shared" si="8"/>
        <v>706.59507700653069</v>
      </c>
      <c r="N69" s="41">
        <f t="shared" si="8"/>
        <v>743.01307782964273</v>
      </c>
      <c r="O69" s="31"/>
      <c r="P69" s="41">
        <f t="shared" ref="P69:Z69" si="9">IF(P59="-","-",SUM(P59:P68))</f>
        <v>743.01307782964273</v>
      </c>
      <c r="Q69" s="41">
        <f t="shared" si="9"/>
        <v>823.14300212259297</v>
      </c>
      <c r="R69" s="41">
        <f t="shared" si="9"/>
        <v>792.20905588041967</v>
      </c>
      <c r="S69" s="41">
        <f t="shared" si="9"/>
        <v>786.7464864667993</v>
      </c>
      <c r="T69" s="41" t="str">
        <f t="shared" si="9"/>
        <v>-</v>
      </c>
      <c r="U69" s="41" t="str">
        <f t="shared" si="9"/>
        <v>-</v>
      </c>
      <c r="V69" s="41" t="str">
        <f t="shared" si="9"/>
        <v>-</v>
      </c>
      <c r="W69" s="41" t="str">
        <f t="shared" si="9"/>
        <v>-</v>
      </c>
      <c r="X69" s="41" t="str">
        <f t="shared" si="9"/>
        <v>-</v>
      </c>
      <c r="Y69" s="41" t="str">
        <f t="shared" si="9"/>
        <v>-</v>
      </c>
      <c r="Z69" s="41" t="str">
        <f t="shared" si="9"/>
        <v>-</v>
      </c>
      <c r="AA69" s="29"/>
    </row>
    <row r="70" spans="1:27" s="30" customFormat="1" ht="11.25" x14ac:dyDescent="0.15">
      <c r="A70" s="267">
        <v>1</v>
      </c>
      <c r="B70" s="136" t="s">
        <v>350</v>
      </c>
      <c r="C70" s="136" t="s">
        <v>341</v>
      </c>
      <c r="D70" s="139" t="s">
        <v>321</v>
      </c>
      <c r="E70" s="135"/>
      <c r="F70" s="31"/>
      <c r="G70" s="133">
        <f>IF('3a DF'!H32="-","-",'3a DF'!H32)</f>
        <v>257.52558723627214</v>
      </c>
      <c r="H70" s="133">
        <f>IF('3a DF'!I32="-","-",'3a DF'!I32)</f>
        <v>230.53156969010024</v>
      </c>
      <c r="I70" s="133">
        <f>IF('3a DF'!J32="-","-",'3a DF'!J32)</f>
        <v>207.88149001081462</v>
      </c>
      <c r="J70" s="133">
        <f>IF('3a DF'!K32="-","-",'3a DF'!K32)</f>
        <v>198.01194897839505</v>
      </c>
      <c r="K70" s="133">
        <f>IF('3a DF'!L32="-","-",'3a DF'!L32)</f>
        <v>231.07970870047581</v>
      </c>
      <c r="L70" s="133">
        <f>IF('3a DF'!M32="-","-",'3a DF'!M32)</f>
        <v>222.53159081729802</v>
      </c>
      <c r="M70" s="133">
        <f>IF('3a DF'!N32="-","-",'3a DF'!N32)</f>
        <v>232.84949385538494</v>
      </c>
      <c r="N70" s="133">
        <f>IF('3a DF'!O32="-","-",'3a DF'!O32)</f>
        <v>259.8807300879219</v>
      </c>
      <c r="O70" s="31"/>
      <c r="P70" s="133">
        <f>IF('3a DF'!Q32="-","-",'3a DF'!Q32)</f>
        <v>259.8807300879219</v>
      </c>
      <c r="Q70" s="133">
        <f>IF('3a DF'!R32="-","-",'3a DF'!R32)</f>
        <v>300.3099333395275</v>
      </c>
      <c r="R70" s="133">
        <f>IF('3a DF'!S32="-","-",'3a DF'!S32)</f>
        <v>268.91337443656164</v>
      </c>
      <c r="S70" s="133">
        <f>IF('3a DF'!T32="-","-",'3a DF'!T32)</f>
        <v>246.0952348562511</v>
      </c>
      <c r="T70" s="133" t="str">
        <f>IF('3a DF'!U32="-","-",'3a DF'!U32)</f>
        <v>-</v>
      </c>
      <c r="U70" s="133" t="str">
        <f>IF('3a DF'!V32="-","-",'3a DF'!V32)</f>
        <v>-</v>
      </c>
      <c r="V70" s="133" t="str">
        <f>IF('3a DF'!W32="-","-",'3a DF'!W32)</f>
        <v>-</v>
      </c>
      <c r="W70" s="133" t="str">
        <f>IF('3a DF'!X32="-","-",'3a DF'!X32)</f>
        <v>-</v>
      </c>
      <c r="X70" s="133" t="str">
        <f>IF('3a DF'!Y32="-","-",'3a DF'!Y32)</f>
        <v>-</v>
      </c>
      <c r="Y70" s="133" t="str">
        <f>IF('3a DF'!Z32="-","-",'3a DF'!Z32)</f>
        <v>-</v>
      </c>
      <c r="Z70" s="133" t="str">
        <f>IF('3a DF'!AA32="-","-",'3a DF'!AA32)</f>
        <v>-</v>
      </c>
      <c r="AA70" s="29"/>
    </row>
    <row r="71" spans="1:27" s="30" customFormat="1" ht="11.25" x14ac:dyDescent="0.15">
      <c r="A71" s="267">
        <v>2</v>
      </c>
      <c r="B71" s="136" t="s">
        <v>350</v>
      </c>
      <c r="C71" s="136" t="s">
        <v>300</v>
      </c>
      <c r="D71" s="139" t="s">
        <v>321</v>
      </c>
      <c r="E71" s="135"/>
      <c r="F71" s="31"/>
      <c r="G71" s="133">
        <f>IF('3b CM'!G32="-","-",'3b CM'!G32)</f>
        <v>6.0006922858012957E-2</v>
      </c>
      <c r="H71" s="133">
        <f>IF('3b CM'!H32="-","-",'3b CM'!H32)</f>
        <v>9.0010384287019435E-2</v>
      </c>
      <c r="I71" s="133">
        <f>IF('3b CM'!I32="-","-",'3b CM'!I32)</f>
        <v>0.28343291518856395</v>
      </c>
      <c r="J71" s="133">
        <f>IF('3b CM'!J32="-","-",'3b CM'!J32)</f>
        <v>0.2882371583693209</v>
      </c>
      <c r="K71" s="133">
        <f>IF('3b CM'!K32="-","-",'3b CM'!K32)</f>
        <v>3.7020585604191414</v>
      </c>
      <c r="L71" s="133">
        <f>IF('3b CM'!L32="-","-",'3b CM'!L32)</f>
        <v>3.5913708894274063</v>
      </c>
      <c r="M71" s="133">
        <f>IF('3b CM'!M32="-","-",'3b CM'!M32)</f>
        <v>12.255924401571948</v>
      </c>
      <c r="N71" s="133">
        <f>IF('3b CM'!N32="-","-",'3b CM'!N32)</f>
        <v>11.650830354565159</v>
      </c>
      <c r="O71" s="31"/>
      <c r="P71" s="133">
        <f>IF('3b CM'!P32="-","-",'3b CM'!P32)</f>
        <v>11.650830354565159</v>
      </c>
      <c r="Q71" s="133">
        <f>IF('3b CM'!Q32="-","-",'3b CM'!Q32)</f>
        <v>15.529494556748226</v>
      </c>
      <c r="R71" s="133">
        <f>IF('3b CM'!R32="-","-",'3b CM'!R32)</f>
        <v>14.916374061202896</v>
      </c>
      <c r="S71" s="133">
        <f>IF('3b CM'!S32="-","-",'3b CM'!S32)</f>
        <v>17.68372351586488</v>
      </c>
      <c r="T71" s="133" t="str">
        <f>IF('3b CM'!T32="-","-",'3b CM'!T32)</f>
        <v>-</v>
      </c>
      <c r="U71" s="133" t="str">
        <f>IF('3b CM'!U32="-","-",'3b CM'!U32)</f>
        <v>-</v>
      </c>
      <c r="V71" s="133" t="str">
        <f>IF('3b CM'!V32="-","-",'3b CM'!V32)</f>
        <v>-</v>
      </c>
      <c r="W71" s="133" t="str">
        <f>IF('3b CM'!W32="-","-",'3b CM'!W32)</f>
        <v>-</v>
      </c>
      <c r="X71" s="133" t="str">
        <f>IF('3b CM'!X32="-","-",'3b CM'!X32)</f>
        <v>-</v>
      </c>
      <c r="Y71" s="133" t="str">
        <f>IF('3b CM'!Y32="-","-",'3b CM'!Y32)</f>
        <v>-</v>
      </c>
      <c r="Z71" s="133" t="str">
        <f>IF('3b CM'!Z32="-","-",'3b CM'!Z32)</f>
        <v>-</v>
      </c>
      <c r="AA71" s="29"/>
    </row>
    <row r="72" spans="1:27" s="30" customFormat="1" ht="11.25" x14ac:dyDescent="0.15">
      <c r="A72" s="267">
        <v>3</v>
      </c>
      <c r="B72" s="136" t="s">
        <v>2</v>
      </c>
      <c r="C72" s="136" t="s">
        <v>342</v>
      </c>
      <c r="D72" s="139" t="s">
        <v>321</v>
      </c>
      <c r="E72" s="135"/>
      <c r="F72" s="31"/>
      <c r="G72" s="133">
        <f>IF('3c PC'!G33="-","-",'3c PC'!G33)</f>
        <v>90.736883480754258</v>
      </c>
      <c r="H72" s="133">
        <f>IF('3c PC'!H33="-","-",'3c PC'!H33)</f>
        <v>90.709680439957424</v>
      </c>
      <c r="I72" s="133">
        <f>IF('3c PC'!I33="-","-",'3c PC'!I33)</f>
        <v>115.04373162743062</v>
      </c>
      <c r="J72" s="133">
        <f>IF('3c PC'!J33="-","-",'3c PC'!J33)</f>
        <v>113.80320299324913</v>
      </c>
      <c r="K72" s="133">
        <f>IF('3c PC'!K33="-","-",'3c PC'!K33)</f>
        <v>130.55214456197515</v>
      </c>
      <c r="L72" s="133">
        <f>IF('3c PC'!L33="-","-",'3c PC'!L33)</f>
        <v>129.35199718556163</v>
      </c>
      <c r="M72" s="133">
        <f>IF('3c PC'!M33="-","-",'3c PC'!M33)</f>
        <v>157.60450975626051</v>
      </c>
      <c r="N72" s="133">
        <f>IF('3c PC'!N33="-","-",'3c PC'!N33)</f>
        <v>154.79018786656889</v>
      </c>
      <c r="O72" s="31"/>
      <c r="P72" s="133">
        <f>IF('3c PC'!P33="-","-",'3c PC'!P33)</f>
        <v>154.79018786656889</v>
      </c>
      <c r="Q72" s="133">
        <f>IF('3c PC'!Q33="-","-",'3c PC'!Q33)</f>
        <v>173.11935670311826</v>
      </c>
      <c r="R72" s="133">
        <f>IF('3c PC'!R33="-","-",'3c PC'!R33)</f>
        <v>175.81410249951685</v>
      </c>
      <c r="S72" s="133">
        <f>IF('3c PC'!S33="-","-",'3c PC'!S33)</f>
        <v>191.59358239945951</v>
      </c>
      <c r="T72" s="133" t="str">
        <f>IF('3c PC'!T33="-","-",'3c PC'!T33)</f>
        <v>-</v>
      </c>
      <c r="U72" s="133" t="str">
        <f>IF('3c PC'!U33="-","-",'3c PC'!U33)</f>
        <v>-</v>
      </c>
      <c r="V72" s="133" t="str">
        <f>IF('3c PC'!V33="-","-",'3c PC'!V33)</f>
        <v>-</v>
      </c>
      <c r="W72" s="133" t="str">
        <f>IF('3c PC'!W33="-","-",'3c PC'!W33)</f>
        <v>-</v>
      </c>
      <c r="X72" s="133" t="str">
        <f>IF('3c PC'!X33="-","-",'3c PC'!X33)</f>
        <v>-</v>
      </c>
      <c r="Y72" s="133" t="str">
        <f>IF('3c PC'!Y33="-","-",'3c PC'!Y33)</f>
        <v>-</v>
      </c>
      <c r="Z72" s="133" t="str">
        <f>IF('3c PC'!Z33="-","-",'3c PC'!Z33)</f>
        <v>-</v>
      </c>
      <c r="AA72" s="29"/>
    </row>
    <row r="73" spans="1:27" s="30" customFormat="1" ht="11.25" x14ac:dyDescent="0.15">
      <c r="A73" s="267">
        <v>4</v>
      </c>
      <c r="B73" s="136" t="s">
        <v>352</v>
      </c>
      <c r="C73" s="136" t="s">
        <v>343</v>
      </c>
      <c r="D73" s="139" t="s">
        <v>321</v>
      </c>
      <c r="E73" s="135"/>
      <c r="F73" s="31"/>
      <c r="G73" s="133">
        <f>IF('3d NC-Elec'!H61="-","-",'3d NC-Elec'!H61)</f>
        <v>135.96504333073955</v>
      </c>
      <c r="H73" s="133">
        <f>IF('3d NC-Elec'!I61="-","-",'3d NC-Elec'!I61)</f>
        <v>136.97046244320143</v>
      </c>
      <c r="I73" s="133">
        <f>IF('3d NC-Elec'!J61="-","-",'3d NC-Elec'!J61)</f>
        <v>146.15425504768555</v>
      </c>
      <c r="J73" s="133">
        <f>IF('3d NC-Elec'!K61="-","-",'3d NC-Elec'!K61)</f>
        <v>145.39804430998433</v>
      </c>
      <c r="K73" s="133">
        <f>IF('3d NC-Elec'!L61="-","-",'3d NC-Elec'!L61)</f>
        <v>138.925741209081</v>
      </c>
      <c r="L73" s="133">
        <f>IF('3d NC-Elec'!M61="-","-",'3d NC-Elec'!M61)</f>
        <v>140.13105181077015</v>
      </c>
      <c r="M73" s="133">
        <f>IF('3d NC-Elec'!N61="-","-",'3d NC-Elec'!N61)</f>
        <v>140.95393927962769</v>
      </c>
      <c r="N73" s="133">
        <f>IF('3d NC-Elec'!O61="-","-",'3d NC-Elec'!O61)</f>
        <v>140.42652611279036</v>
      </c>
      <c r="O73" s="31"/>
      <c r="P73" s="133">
        <f>IF('3d NC-Elec'!Q61="-","-",'3d NC-Elec'!Q61)</f>
        <v>140.42652611279036</v>
      </c>
      <c r="Q73" s="133">
        <f>IF('3d NC-Elec'!R61="-","-",'3d NC-Elec'!R61)</f>
        <v>150.10160358414907</v>
      </c>
      <c r="R73" s="133">
        <f>IF('3d NC-Elec'!S61="-","-",'3d NC-Elec'!S61)</f>
        <v>151.14729777672287</v>
      </c>
      <c r="S73" s="133">
        <f>IF('3d NC-Elec'!T61="-","-",'3d NC-Elec'!T61)</f>
        <v>154.86891587817166</v>
      </c>
      <c r="T73" s="133" t="str">
        <f>IF('3d NC-Elec'!U61="-","-",'3d NC-Elec'!U61)</f>
        <v>-</v>
      </c>
      <c r="U73" s="133" t="str">
        <f>IF('3d NC-Elec'!V61="-","-",'3d NC-Elec'!V61)</f>
        <v>-</v>
      </c>
      <c r="V73" s="133" t="str">
        <f>IF('3d NC-Elec'!W61="-","-",'3d NC-Elec'!W61)</f>
        <v>-</v>
      </c>
      <c r="W73" s="133" t="str">
        <f>IF('3d NC-Elec'!X61="-","-",'3d NC-Elec'!X61)</f>
        <v>-</v>
      </c>
      <c r="X73" s="133" t="str">
        <f>IF('3d NC-Elec'!Y61="-","-",'3d NC-Elec'!Y61)</f>
        <v>-</v>
      </c>
      <c r="Y73" s="133" t="str">
        <f>IF('3d NC-Elec'!Z61="-","-",'3d NC-Elec'!Z61)</f>
        <v>-</v>
      </c>
      <c r="Z73" s="133" t="str">
        <f>IF('3d NC-Elec'!AA61="-","-",'3d NC-Elec'!AA61)</f>
        <v>-</v>
      </c>
      <c r="AA73" s="29"/>
    </row>
    <row r="74" spans="1:27" s="30" customFormat="1" ht="11.25" x14ac:dyDescent="0.15">
      <c r="A74" s="267">
        <v>5</v>
      </c>
      <c r="B74" s="136" t="s">
        <v>349</v>
      </c>
      <c r="C74" s="136" t="s">
        <v>344</v>
      </c>
      <c r="D74" s="139" t="s">
        <v>321</v>
      </c>
      <c r="E74" s="135"/>
      <c r="F74" s="31"/>
      <c r="G74" s="133">
        <f>IF('3f CPIH'!C$16="-","-",'3g OC '!$E$10*('3f CPIH'!C$16/'3f CPIH'!$G$16))</f>
        <v>76.502677103718199</v>
      </c>
      <c r="H74" s="133">
        <f>IF('3f CPIH'!D$16="-","-",'3g OC '!$E$10*('3f CPIH'!D$16/'3f CPIH'!$G$16))</f>
        <v>76.655835616438353</v>
      </c>
      <c r="I74" s="133">
        <f>IF('3f CPIH'!E$16="-","-",'3g OC '!$E$10*('3f CPIH'!E$16/'3f CPIH'!$G$16))</f>
        <v>76.885573385518597</v>
      </c>
      <c r="J74" s="133">
        <f>IF('3f CPIH'!F$16="-","-",'3g OC '!$E$10*('3f CPIH'!F$16/'3f CPIH'!$G$16))</f>
        <v>77.345048923679059</v>
      </c>
      <c r="K74" s="133">
        <f>IF('3f CPIH'!G$16="-","-",'3g OC '!$E$10*('3f CPIH'!G$16/'3f CPIH'!$G$16))</f>
        <v>78.263999999999996</v>
      </c>
      <c r="L74" s="133">
        <f>IF('3f CPIH'!H$16="-","-",'3g OC '!$E$10*('3f CPIH'!H$16/'3f CPIH'!$G$16))</f>
        <v>79.259530332681024</v>
      </c>
      <c r="M74" s="133">
        <f>IF('3f CPIH'!I$16="-","-",'3g OC '!$E$10*('3f CPIH'!I$16/'3f CPIH'!$G$16))</f>
        <v>80.408219178082177</v>
      </c>
      <c r="N74" s="133">
        <f>IF('3f CPIH'!J$16="-","-",'3g OC '!$E$10*('3f CPIH'!J$16/'3f CPIH'!$G$16))</f>
        <v>81.097432485322898</v>
      </c>
      <c r="O74" s="31"/>
      <c r="P74" s="133">
        <f>IF('3f CPIH'!L$16="-","-",'3g OC '!$E$10*('3f CPIH'!L$16/'3f CPIH'!$G$16))</f>
        <v>81.097432485322898</v>
      </c>
      <c r="Q74" s="133">
        <f>IF('3f CPIH'!M$16="-","-",'3g OC '!$E$10*('3f CPIH'!M$16/'3f CPIH'!$G$16))</f>
        <v>82.016383561643835</v>
      </c>
      <c r="R74" s="133">
        <f>IF('3f CPIH'!N$16="-","-",'3g OC '!$E$10*('3f CPIH'!N$16/'3f CPIH'!$G$16))</f>
        <v>82.62901761252445</v>
      </c>
      <c r="S74" s="133">
        <f>IF('3f CPIH'!O$16="-","-",'3g OC '!$E$10*('3f CPIH'!O$16/'3f CPIH'!$G$16))</f>
        <v>83.088493150684926</v>
      </c>
      <c r="T74" s="133" t="str">
        <f>IF('3f CPIH'!P$16="-","-",'3g OC '!$E$10*('3f CPIH'!P$16/'3f CPIH'!$G$16))</f>
        <v>-</v>
      </c>
      <c r="U74" s="133" t="str">
        <f>IF('3f CPIH'!Q$16="-","-",'3g OC '!$E$10*('3f CPIH'!Q$16/'3f CPIH'!$G$16))</f>
        <v>-</v>
      </c>
      <c r="V74" s="133" t="str">
        <f>IF('3f CPIH'!R$16="-","-",'3g OC '!$E$10*('3f CPIH'!R$16/'3f CPIH'!$G$16))</f>
        <v>-</v>
      </c>
      <c r="W74" s="133" t="str">
        <f>IF('3f CPIH'!S$16="-","-",'3g OC '!$E$10*('3f CPIH'!S$16/'3f CPIH'!$G$16))</f>
        <v>-</v>
      </c>
      <c r="X74" s="133" t="str">
        <f>IF('3f CPIH'!T$16="-","-",'3g OC '!$E$10*('3f CPIH'!T$16/'3f CPIH'!$G$16))</f>
        <v>-</v>
      </c>
      <c r="Y74" s="133" t="str">
        <f>IF('3f CPIH'!U$16="-","-",'3g OC '!$E$10*('3f CPIH'!U$16/'3f CPIH'!$G$16))</f>
        <v>-</v>
      </c>
      <c r="Z74" s="133" t="str">
        <f>IF('3f CPIH'!V$16="-","-",'3g OC '!$E$10*('3f CPIH'!V$16/'3f CPIH'!$G$16))</f>
        <v>-</v>
      </c>
      <c r="AA74" s="29"/>
    </row>
    <row r="75" spans="1:27" s="30" customFormat="1" ht="11.25" x14ac:dyDescent="0.15">
      <c r="A75" s="267">
        <v>6</v>
      </c>
      <c r="B75" s="136" t="s">
        <v>349</v>
      </c>
      <c r="C75" s="136" t="s">
        <v>43</v>
      </c>
      <c r="D75" s="139" t="s">
        <v>321</v>
      </c>
      <c r="E75" s="135"/>
      <c r="F75" s="31"/>
      <c r="G75" s="133" t="s">
        <v>333</v>
      </c>
      <c r="H75" s="133" t="s">
        <v>333</v>
      </c>
      <c r="I75" s="133" t="s">
        <v>333</v>
      </c>
      <c r="J75" s="133" t="s">
        <v>333</v>
      </c>
      <c r="K75" s="133">
        <f>IF('3h SMNCC'!F$36="-","-",'3h SMNCC'!F$36)</f>
        <v>0</v>
      </c>
      <c r="L75" s="133">
        <f>IF('3h SMNCC'!G$36="-","-",'3h SMNCC'!G$36)</f>
        <v>-0.18995176814939541</v>
      </c>
      <c r="M75" s="133">
        <f>IF('3h SMNCC'!H$36="-","-",'3h SMNCC'!H$36)</f>
        <v>2.3898674656215144</v>
      </c>
      <c r="N75" s="133">
        <f>IF('3h SMNCC'!I$36="-","-",'3h SMNCC'!I$36)</f>
        <v>11.485463558514653</v>
      </c>
      <c r="O75" s="31"/>
      <c r="P75" s="133">
        <f>IF('3h SMNCC'!K$36="-","-",'3h SMNCC'!K$36)</f>
        <v>11.485463558514653</v>
      </c>
      <c r="Q75" s="133">
        <f>IF('3h SMNCC'!L$36="-","-",'3h SMNCC'!L$36)</f>
        <v>13.905095596481768</v>
      </c>
      <c r="R75" s="133">
        <f>IF('3h SMNCC'!M$36="-","-",'3h SMNCC'!M$36)</f>
        <v>14.008016342776511</v>
      </c>
      <c r="S75" s="133">
        <f>IF('3h SMNCC'!N$36="-","-",'3h SMNCC'!N$36)</f>
        <v>16.592254432324484</v>
      </c>
      <c r="T75" s="133" t="str">
        <f>IF('3h SMNCC'!O$36="-","-",'3h SMNCC'!O$36)</f>
        <v>-</v>
      </c>
      <c r="U75" s="133" t="str">
        <f>IF('3h SMNCC'!P$36="-","-",'3h SMNCC'!P$36)</f>
        <v>-</v>
      </c>
      <c r="V75" s="133" t="str">
        <f>IF('3h SMNCC'!Q$36="-","-",'3h SMNCC'!Q$36)</f>
        <v>-</v>
      </c>
      <c r="W75" s="133" t="str">
        <f>IF('3h SMNCC'!R$36="-","-",'3h SMNCC'!R$36)</f>
        <v>-</v>
      </c>
      <c r="X75" s="133" t="str">
        <f>IF('3h SMNCC'!S$36="-","-",'3h SMNCC'!S$36)</f>
        <v>-</v>
      </c>
      <c r="Y75" s="133" t="str">
        <f>IF('3h SMNCC'!T$36="-","-",'3h SMNCC'!T$36)</f>
        <v>-</v>
      </c>
      <c r="Z75" s="133" t="str">
        <f>IF('3h SMNCC'!U$36="-","-",'3h SMNCC'!U$36)</f>
        <v>-</v>
      </c>
      <c r="AA75" s="29"/>
    </row>
    <row r="76" spans="1:27" s="30" customFormat="1" ht="11.25" x14ac:dyDescent="0.15">
      <c r="A76" s="267">
        <v>7</v>
      </c>
      <c r="B76" s="136" t="s">
        <v>349</v>
      </c>
      <c r="C76" s="136" t="s">
        <v>394</v>
      </c>
      <c r="D76" s="139" t="s">
        <v>321</v>
      </c>
      <c r="E76" s="135"/>
      <c r="F76" s="31"/>
      <c r="G76" s="133">
        <f>IF('3f CPIH'!C$16="-","-",'3i PAAC PAP'!$G$12*('3f CPIH'!C$16/'3f CPIH'!$G$16))</f>
        <v>13.436452250489236</v>
      </c>
      <c r="H76" s="133">
        <f>IF('3f CPIH'!D$16="-","-",'3i PAAC PAP'!$G$12*('3f CPIH'!D$16/'3f CPIH'!$G$16))</f>
        <v>13.463352054794518</v>
      </c>
      <c r="I76" s="133">
        <f>IF('3f CPIH'!E$16="-","-",'3i PAAC PAP'!$G$12*('3f CPIH'!E$16/'3f CPIH'!$G$16))</f>
        <v>13.503701761252445</v>
      </c>
      <c r="J76" s="133">
        <f>IF('3f CPIH'!F$16="-","-",'3i PAAC PAP'!$G$12*('3f CPIH'!F$16/'3f CPIH'!$G$16))</f>
        <v>13.584401174168297</v>
      </c>
      <c r="K76" s="133">
        <f>IF('3f CPIH'!G$16="-","-",'3i PAAC PAP'!$G$12*('3f CPIH'!G$16/'3f CPIH'!$G$16))</f>
        <v>13.745799999999999</v>
      </c>
      <c r="L76" s="133">
        <f>IF('3f CPIH'!H$16="-","-",'3i PAAC PAP'!$G$12*('3f CPIH'!H$16/'3f CPIH'!$G$16))</f>
        <v>13.920648727984345</v>
      </c>
      <c r="M76" s="133">
        <f>IF('3f CPIH'!I$16="-","-",'3i PAAC PAP'!$G$12*('3f CPIH'!I$16/'3f CPIH'!$G$16))</f>
        <v>14.122397260273971</v>
      </c>
      <c r="N76" s="133">
        <f>IF('3f CPIH'!J$16="-","-",'3i PAAC PAP'!$G$12*('3f CPIH'!J$16/'3f CPIH'!$G$16))</f>
        <v>14.24344637964775</v>
      </c>
      <c r="O76" s="31"/>
      <c r="P76" s="133">
        <f>IF('3f CPIH'!L$16="-","-",'3i PAAC PAP'!$G$12*('3f CPIH'!L$16/'3f CPIH'!$G$16))</f>
        <v>14.24344637964775</v>
      </c>
      <c r="Q76" s="133">
        <f>IF('3f CPIH'!M$16="-","-",'3i PAAC PAP'!$G$12*('3f CPIH'!M$16/'3f CPIH'!$G$16))</f>
        <v>14.40484520547945</v>
      </c>
      <c r="R76" s="133">
        <f>IF('3f CPIH'!N$16="-","-",'3i PAAC PAP'!$G$12*('3f CPIH'!N$16/'3f CPIH'!$G$16))</f>
        <v>14.512444422700586</v>
      </c>
      <c r="S76" s="133">
        <f>IF('3f CPIH'!O$16="-","-",'3i PAAC PAP'!$G$12*('3f CPIH'!O$16/'3f CPIH'!$G$16))</f>
        <v>14.593143835616438</v>
      </c>
      <c r="T76" s="133" t="str">
        <f>IF('3f CPIH'!P$16="-","-",'3i PAAC PAP'!$G$12*('3f CPIH'!P$16/'3f CPIH'!$G$16))</f>
        <v>-</v>
      </c>
      <c r="U76" s="133" t="str">
        <f>IF('3f CPIH'!Q$16="-","-",'3i PAAC PAP'!$G$12*('3f CPIH'!Q$16/'3f CPIH'!$G$16))</f>
        <v>-</v>
      </c>
      <c r="V76" s="133" t="str">
        <f>IF('3f CPIH'!R$16="-","-",'3i PAAC PAP'!$G$12*('3f CPIH'!R$16/'3f CPIH'!$G$16))</f>
        <v>-</v>
      </c>
      <c r="W76" s="133" t="str">
        <f>IF('3f CPIH'!S$16="-","-",'3i PAAC PAP'!$G$12*('3f CPIH'!S$16/'3f CPIH'!$G$16))</f>
        <v>-</v>
      </c>
      <c r="X76" s="133" t="str">
        <f>IF('3f CPIH'!T$16="-","-",'3i PAAC PAP'!$G$12*('3f CPIH'!T$16/'3f CPIH'!$G$16))</f>
        <v>-</v>
      </c>
      <c r="Y76" s="133" t="str">
        <f>IF('3f CPIH'!U$16="-","-",'3i PAAC PAP'!$G$12*('3f CPIH'!U$16/'3f CPIH'!$G$16))</f>
        <v>-</v>
      </c>
      <c r="Z76" s="133" t="str">
        <f>IF('3f CPIH'!V$16="-","-",'3i PAAC PAP'!$G$12*('3f CPIH'!V$16/'3f CPIH'!$G$16))</f>
        <v>-</v>
      </c>
      <c r="AA76" s="29"/>
    </row>
    <row r="77" spans="1:27" s="30" customFormat="1" ht="11.25" x14ac:dyDescent="0.15">
      <c r="A77" s="267">
        <v>8</v>
      </c>
      <c r="B77" s="136" t="s">
        <v>349</v>
      </c>
      <c r="C77" s="136" t="s">
        <v>412</v>
      </c>
      <c r="D77" s="139" t="s">
        <v>321</v>
      </c>
      <c r="E77" s="135"/>
      <c r="F77" s="31"/>
      <c r="G77" s="133">
        <f>IF(G70="-","-",SUM(G70:G75)*'3i PAAC PAP'!$G$24)</f>
        <v>32.471995629296707</v>
      </c>
      <c r="H77" s="133">
        <f>IF(H70="-","-",SUM(H70:H75)*'3i PAAC PAP'!$G$24)</f>
        <v>30.976182471667993</v>
      </c>
      <c r="I77" s="133">
        <f>IF(I70="-","-",SUM(I70:I75)*'3i PAAC PAP'!$G$24)</f>
        <v>31.62997215885828</v>
      </c>
      <c r="J77" s="133">
        <f>IF(J70="-","-",SUM(J70:J75)*'3i PAAC PAP'!$G$24)</f>
        <v>30.96975071478635</v>
      </c>
      <c r="K77" s="133">
        <f>IF(K70="-","-",SUM(K70:K75)*'3i PAAC PAP'!$G$24)</f>
        <v>33.730449605162093</v>
      </c>
      <c r="L77" s="133">
        <f>IF(L70="-","-",SUM(L70:L75)*'3i PAAC PAP'!$G$24)</f>
        <v>33.276015320950464</v>
      </c>
      <c r="M77" s="133">
        <f>IF(M70="-","-",SUM(M70:M75)*'3i PAAC PAP'!$G$24)</f>
        <v>36.274652980741919</v>
      </c>
      <c r="N77" s="133">
        <f>IF(N70="-","-",SUM(N70:N75)*'3i PAAC PAP'!$G$24)</f>
        <v>38.177912094644952</v>
      </c>
      <c r="O77" s="31"/>
      <c r="P77" s="133">
        <f>IF(P70="-","-",SUM(P70:P75)*'3i PAAC PAP'!$G$24)</f>
        <v>38.177912094644952</v>
      </c>
      <c r="Q77" s="133">
        <f>IF(Q70="-","-",SUM(Q70:Q75)*'3i PAAC PAP'!$G$24)</f>
        <v>42.558390046551978</v>
      </c>
      <c r="R77" s="133">
        <f>IF(R70="-","-",SUM(R70:R75)*'3i PAAC PAP'!$G$24)</f>
        <v>40.962921492757687</v>
      </c>
      <c r="S77" s="133">
        <f>IF(S70="-","-",SUM(S70:S75)*'3i PAAC PAP'!$G$24)</f>
        <v>41.107335313893529</v>
      </c>
      <c r="T77" s="133" t="str">
        <f>IF(T70="-","-",SUM(T70:T75)*'3i PAAC PAP'!$G$24)</f>
        <v>-</v>
      </c>
      <c r="U77" s="133" t="str">
        <f>IF(U70="-","-",SUM(U70:U75)*'3i PAAC PAP'!$G$24)</f>
        <v>-</v>
      </c>
      <c r="V77" s="133" t="str">
        <f>IF(V70="-","-",SUM(V70:V75)*'3i PAAC PAP'!$G$24)</f>
        <v>-</v>
      </c>
      <c r="W77" s="133" t="str">
        <f>IF(W70="-","-",SUM(W70:W75)*'3i PAAC PAP'!$G$24)</f>
        <v>-</v>
      </c>
      <c r="X77" s="133" t="str">
        <f>IF(X70="-","-",SUM(X70:X75)*'3i PAAC PAP'!$G$24)</f>
        <v>-</v>
      </c>
      <c r="Y77" s="133" t="str">
        <f>IF(Y70="-","-",SUM(Y70:Y75)*'3i PAAC PAP'!$G$24)</f>
        <v>-</v>
      </c>
      <c r="Z77" s="133" t="str">
        <f>IF(Z70="-","-",SUM(Z70:Z75)*'3i PAAC PAP'!$G$24)</f>
        <v>-</v>
      </c>
      <c r="AA77" s="29"/>
    </row>
    <row r="78" spans="1:27" s="30" customFormat="1" ht="11.25" x14ac:dyDescent="0.15">
      <c r="A78" s="267">
        <v>9</v>
      </c>
      <c r="B78" s="136" t="s">
        <v>393</v>
      </c>
      <c r="C78" s="136" t="s">
        <v>536</v>
      </c>
      <c r="D78" s="139" t="s">
        <v>321</v>
      </c>
      <c r="E78" s="135"/>
      <c r="F78" s="31"/>
      <c r="G78" s="133">
        <f>IF(G70="-","-",SUM(G70:G77)*'3j EBIT'!$E$10)</f>
        <v>11.750539374839551</v>
      </c>
      <c r="H78" s="133">
        <f>IF(H70="-","-",SUM(H70:H77)*'3j EBIT'!$E$10)</f>
        <v>11.221762899169457</v>
      </c>
      <c r="I78" s="133">
        <f>IF(I70="-","-",SUM(I70:I77)*'3j EBIT'!$E$10)</f>
        <v>11.45388961496991</v>
      </c>
      <c r="J78" s="133">
        <f>IF(J70="-","-",SUM(J70:J77)*'3j EBIT'!$E$10)</f>
        <v>11.221831484204968</v>
      </c>
      <c r="K78" s="133">
        <f>IF(K70="-","-",SUM(K70:K77)*'3j EBIT'!$E$10)</f>
        <v>12.201838114275608</v>
      </c>
      <c r="L78" s="133">
        <f>IF(L70="-","-",SUM(L70:L77)*'3j EBIT'!$E$10)</f>
        <v>12.044421802234432</v>
      </c>
      <c r="M78" s="133">
        <f>IF(M70="-","-",SUM(M70:M77)*'3j EBIT'!$E$10)</f>
        <v>13.109405192911073</v>
      </c>
      <c r="N78" s="133">
        <f>IF(N70="-","-",SUM(N70:N77)*'3j EBIT'!$E$10)</f>
        <v>13.785222980509465</v>
      </c>
      <c r="O78" s="31"/>
      <c r="P78" s="133">
        <f>IF(P70="-","-",SUM(P70:P77)*'3j EBIT'!$E$10)</f>
        <v>13.785222980509465</v>
      </c>
      <c r="Q78" s="133">
        <f>IF(Q70="-","-",SUM(Q70:Q77)*'3j EBIT'!$E$10)</f>
        <v>15.338392747034781</v>
      </c>
      <c r="R78" s="133">
        <f>IF(R70="-","-",SUM(R70:R77)*'3j EBIT'!$E$10)</f>
        <v>14.775915930151777</v>
      </c>
      <c r="S78" s="133">
        <f>IF(S70="-","-",SUM(S70:S77)*'3j EBIT'!$E$10)</f>
        <v>14.828580131747735</v>
      </c>
      <c r="T78" s="133" t="str">
        <f>IF(T70="-","-",SUM(T70:T77)*'3j EBIT'!$E$10)</f>
        <v>-</v>
      </c>
      <c r="U78" s="133" t="str">
        <f>IF(U70="-","-",SUM(U70:U77)*'3j EBIT'!$E$10)</f>
        <v>-</v>
      </c>
      <c r="V78" s="133" t="str">
        <f>IF(V70="-","-",SUM(V70:V77)*'3j EBIT'!$E$10)</f>
        <v>-</v>
      </c>
      <c r="W78" s="133" t="str">
        <f>IF(W70="-","-",SUM(W70:W77)*'3j EBIT'!$E$10)</f>
        <v>-</v>
      </c>
      <c r="X78" s="133" t="str">
        <f>IF(X70="-","-",SUM(X70:X77)*'3j EBIT'!$E$10)</f>
        <v>-</v>
      </c>
      <c r="Y78" s="133" t="str">
        <f>IF(Y70="-","-",SUM(Y70:Y77)*'3j EBIT'!$E$10)</f>
        <v>-</v>
      </c>
      <c r="Z78" s="133" t="str">
        <f>IF(Z70="-","-",SUM(Z70:Z77)*'3j EBIT'!$E$10)</f>
        <v>-</v>
      </c>
      <c r="AA78" s="29"/>
    </row>
    <row r="79" spans="1:27" s="30" customFormat="1" ht="12.4" customHeight="1" x14ac:dyDescent="0.15">
      <c r="A79" s="267">
        <v>10</v>
      </c>
      <c r="B79" s="136" t="s">
        <v>292</v>
      </c>
      <c r="C79" s="186" t="s">
        <v>537</v>
      </c>
      <c r="D79" s="139" t="s">
        <v>321</v>
      </c>
      <c r="E79" s="134"/>
      <c r="F79" s="31"/>
      <c r="G79" s="133">
        <f>IF(G70="-","-",SUM(G70:G72,G74:G78)*'3k HAP'!$E$11)</f>
        <v>7.0640503229960583</v>
      </c>
      <c r="H79" s="133">
        <f>IF(H70="-","-",SUM(H70:H72,H74:H78)*'3k HAP'!$E$11)</f>
        <v>6.6418661300594719</v>
      </c>
      <c r="I79" s="133">
        <f>IF(I70="-","-",SUM(I70:I72,I74:I78)*'3k HAP'!$E$11)</f>
        <v>6.686278108971317</v>
      </c>
      <c r="J79" s="133">
        <f>IF(J70="-","-",SUM(J70:J72,J74:J78)*'3k HAP'!$E$11)</f>
        <v>6.5185307541105439</v>
      </c>
      <c r="K79" s="133">
        <f>IF(K70="-","-",SUM(K70:K72,K74:K78)*'3k HAP'!$E$11)</f>
        <v>7.3684639092989288</v>
      </c>
      <c r="L79" s="133">
        <f>IF(L70="-","-",SUM(L70:L72,L74:L78)*'3k HAP'!$E$11)</f>
        <v>7.2295153108522516</v>
      </c>
      <c r="M79" s="133">
        <f>IF(M70="-","-",SUM(M70:M72,M74:M78)*'3k HAP'!$E$11)</f>
        <v>8.0381208566001057</v>
      </c>
      <c r="N79" s="133">
        <f>IF(N70="-","-",SUM(N70:N72,N74:N78)*'3k HAP'!$E$11)</f>
        <v>8.5666134570504706</v>
      </c>
      <c r="O79" s="31"/>
      <c r="P79" s="133">
        <f>IF(P70="-","-",SUM(P70:P72,P74:P78)*'3k HAP'!$E$11)</f>
        <v>8.5666134570504706</v>
      </c>
      <c r="Q79" s="133">
        <f>IF(Q70="-","-",SUM(Q70:Q72,Q74:Q78)*'3k HAP'!$E$11)</f>
        <v>9.6218000772081691</v>
      </c>
      <c r="R79" s="133">
        <f>IF(R70="-","-",SUM(R70:R72,R74:R78)*'3k HAP'!$E$11)</f>
        <v>9.1730574540923335</v>
      </c>
      <c r="S79" s="133">
        <f>IF(S70="-","-",SUM(S70:S72,S74:S78)*'3k HAP'!$E$11)</f>
        <v>9.1591511517363688</v>
      </c>
      <c r="T79" s="133" t="str">
        <f>IF(T70="-","-",SUM(T70:T72,T74:T78)*'3k HAP'!$E$11)</f>
        <v>-</v>
      </c>
      <c r="U79" s="133" t="str">
        <f>IF(U70="-","-",SUM(U70:U72,U74:U78)*'3k HAP'!$E$11)</f>
        <v>-</v>
      </c>
      <c r="V79" s="133" t="str">
        <f>IF(V70="-","-",SUM(V70:V72,V74:V78)*'3k HAP'!$E$11)</f>
        <v>-</v>
      </c>
      <c r="W79" s="133" t="str">
        <f>IF(W70="-","-",SUM(W70:W72,W74:W78)*'3k HAP'!$E$11)</f>
        <v>-</v>
      </c>
      <c r="X79" s="133" t="str">
        <f>IF(X70="-","-",SUM(X70:X72,X74:X78)*'3k HAP'!$E$11)</f>
        <v>-</v>
      </c>
      <c r="Y79" s="133" t="str">
        <f>IF(Y70="-","-",SUM(Y70:Y72,Y74:Y78)*'3k HAP'!$E$11)</f>
        <v>-</v>
      </c>
      <c r="Z79" s="133" t="str">
        <f>IF(Z70="-","-",SUM(Z70:Z72,Z74:Z78)*'3k HAP'!$E$11)</f>
        <v>-</v>
      </c>
      <c r="AA79" s="29"/>
    </row>
    <row r="80" spans="1:27" s="30" customFormat="1" ht="11.25" x14ac:dyDescent="0.15">
      <c r="A80" s="267">
        <v>11</v>
      </c>
      <c r="B80" s="136" t="s">
        <v>44</v>
      </c>
      <c r="C80" s="136" t="str">
        <f>B80&amp;"_"&amp;D80</f>
        <v>Total_Northern</v>
      </c>
      <c r="D80" s="139" t="s">
        <v>321</v>
      </c>
      <c r="E80" s="135"/>
      <c r="F80" s="31"/>
      <c r="G80" s="133">
        <f t="shared" ref="G80:N80" si="10">IF(G70="-","-",SUM(G70:G79))</f>
        <v>625.51323565196367</v>
      </c>
      <c r="H80" s="133">
        <f t="shared" si="10"/>
        <v>597.26072212967597</v>
      </c>
      <c r="I80" s="133">
        <f t="shared" si="10"/>
        <v>609.52232463068992</v>
      </c>
      <c r="J80" s="133">
        <f t="shared" si="10"/>
        <v>597.14099649094703</v>
      </c>
      <c r="K80" s="133">
        <f t="shared" si="10"/>
        <v>649.57020466068775</v>
      </c>
      <c r="L80" s="133">
        <f t="shared" si="10"/>
        <v>641.14619042961033</v>
      </c>
      <c r="M80" s="133">
        <f t="shared" si="10"/>
        <v>698.00653022707581</v>
      </c>
      <c r="N80" s="133">
        <f t="shared" si="10"/>
        <v>734.10436537753651</v>
      </c>
      <c r="O80" s="31"/>
      <c r="P80" s="133">
        <f t="shared" ref="P80:Z80" si="11">IF(P70="-","-",SUM(P70:P79))</f>
        <v>734.10436537753651</v>
      </c>
      <c r="Q80" s="133">
        <f t="shared" si="11"/>
        <v>816.90529541794285</v>
      </c>
      <c r="R80" s="133">
        <f t="shared" si="11"/>
        <v>786.85252202900756</v>
      </c>
      <c r="S80" s="133">
        <f t="shared" si="11"/>
        <v>789.61041466575045</v>
      </c>
      <c r="T80" s="133" t="str">
        <f t="shared" si="11"/>
        <v>-</v>
      </c>
      <c r="U80" s="133" t="str">
        <f t="shared" si="11"/>
        <v>-</v>
      </c>
      <c r="V80" s="133" t="str">
        <f t="shared" si="11"/>
        <v>-</v>
      </c>
      <c r="W80" s="133" t="str">
        <f t="shared" si="11"/>
        <v>-</v>
      </c>
      <c r="X80" s="133" t="str">
        <f t="shared" si="11"/>
        <v>-</v>
      </c>
      <c r="Y80" s="133" t="str">
        <f t="shared" si="11"/>
        <v>-</v>
      </c>
      <c r="Z80" s="133" t="str">
        <f t="shared" si="11"/>
        <v>-</v>
      </c>
      <c r="AA80" s="29"/>
    </row>
    <row r="81" spans="1:27" s="30" customFormat="1" ht="11.25" x14ac:dyDescent="0.15">
      <c r="A81" s="267">
        <v>1</v>
      </c>
      <c r="B81" s="140" t="s">
        <v>350</v>
      </c>
      <c r="C81" s="140" t="s">
        <v>341</v>
      </c>
      <c r="D81" s="138" t="s">
        <v>322</v>
      </c>
      <c r="E81" s="132"/>
      <c r="F81" s="31"/>
      <c r="G81" s="41">
        <f>IF('3a DF'!H33="-","-",'3a DF'!H33)</f>
        <v>258.93782864086342</v>
      </c>
      <c r="H81" s="41">
        <f>IF('3a DF'!I33="-","-",'3a DF'!I33)</f>
        <v>231.79577893344458</v>
      </c>
      <c r="I81" s="41">
        <f>IF('3a DF'!J33="-","-",'3a DF'!J33)</f>
        <v>209.02148876042253</v>
      </c>
      <c r="J81" s="41">
        <f>IF('3a DF'!K33="-","-",'3a DF'!K33)</f>
        <v>199.09782427316546</v>
      </c>
      <c r="K81" s="41">
        <f>IF('3a DF'!L33="-","-",'3a DF'!L33)</f>
        <v>232.34692387660624</v>
      </c>
      <c r="L81" s="41">
        <f>IF('3a DF'!M33="-","-",'3a DF'!M33)</f>
        <v>223.75192907476765</v>
      </c>
      <c r="M81" s="41">
        <f>IF('3a DF'!N33="-","-",'3a DF'!N33)</f>
        <v>236.83698592588888</v>
      </c>
      <c r="N81" s="41">
        <f>IF('3a DF'!O33="-","-",'3a DF'!O33)</f>
        <v>264.33112563460907</v>
      </c>
      <c r="O81" s="31"/>
      <c r="P81" s="41">
        <f>IF('3a DF'!Q33="-","-",'3a DF'!Q33)</f>
        <v>264.33112563460907</v>
      </c>
      <c r="Q81" s="41">
        <f>IF('3a DF'!R33="-","-",'3a DF'!R33)</f>
        <v>306.92283944638547</v>
      </c>
      <c r="R81" s="41">
        <f>IF('3a DF'!S33="-","-",'3a DF'!S33)</f>
        <v>274.82677649949125</v>
      </c>
      <c r="S81" s="41">
        <f>IF('3a DF'!T33="-","-",'3a DF'!T33)</f>
        <v>250.85913253680243</v>
      </c>
      <c r="T81" s="41" t="str">
        <f>IF('3a DF'!U33="-","-",'3a DF'!U33)</f>
        <v>-</v>
      </c>
      <c r="U81" s="41" t="str">
        <f>IF('3a DF'!V33="-","-",'3a DF'!V33)</f>
        <v>-</v>
      </c>
      <c r="V81" s="41" t="str">
        <f>IF('3a DF'!W33="-","-",'3a DF'!W33)</f>
        <v>-</v>
      </c>
      <c r="W81" s="41" t="str">
        <f>IF('3a DF'!X33="-","-",'3a DF'!X33)</f>
        <v>-</v>
      </c>
      <c r="X81" s="41" t="str">
        <f>IF('3a DF'!Y33="-","-",'3a DF'!Y33)</f>
        <v>-</v>
      </c>
      <c r="Y81" s="41" t="str">
        <f>IF('3a DF'!Z33="-","-",'3a DF'!Z33)</f>
        <v>-</v>
      </c>
      <c r="Z81" s="41" t="str">
        <f>IF('3a DF'!AA33="-","-",'3a DF'!AA33)</f>
        <v>-</v>
      </c>
      <c r="AA81" s="29"/>
    </row>
    <row r="82" spans="1:27" s="30" customFormat="1" ht="11.25" x14ac:dyDescent="0.15">
      <c r="A82" s="267">
        <v>2</v>
      </c>
      <c r="B82" s="140" t="s">
        <v>350</v>
      </c>
      <c r="C82" s="140" t="s">
        <v>300</v>
      </c>
      <c r="D82" s="138" t="s">
        <v>322</v>
      </c>
      <c r="E82" s="132"/>
      <c r="F82" s="31"/>
      <c r="G82" s="41">
        <f>IF('3b CM'!G33="-","-",'3b CM'!G33)</f>
        <v>6.0192459082068814E-2</v>
      </c>
      <c r="H82" s="41">
        <f>IF('3b CM'!H33="-","-",'3b CM'!H33)</f>
        <v>9.0288688623103228E-2</v>
      </c>
      <c r="I82" s="41">
        <f>IF('3b CM'!I33="-","-",'3b CM'!I33)</f>
        <v>0.28430926528872924</v>
      </c>
      <c r="J82" s="41">
        <f>IF('3b CM'!J33="-","-",'3b CM'!J33)</f>
        <v>0.28912836277456888</v>
      </c>
      <c r="K82" s="41">
        <f>IF('3b CM'!K33="-","-",'3b CM'!K33)</f>
        <v>3.7135050058261001</v>
      </c>
      <c r="L82" s="41">
        <f>IF('3b CM'!L33="-","-",'3b CM'!L33)</f>
        <v>3.6024750981132136</v>
      </c>
      <c r="M82" s="41">
        <f>IF('3b CM'!M33="-","-",'3b CM'!M33)</f>
        <v>12.494315032774898</v>
      </c>
      <c r="N82" s="41">
        <f>IF('3b CM'!N33="-","-",'3b CM'!N33)</f>
        <v>11.877451269582151</v>
      </c>
      <c r="O82" s="31"/>
      <c r="P82" s="41">
        <f>IF('3b CM'!P33="-","-",'3b CM'!P33)</f>
        <v>11.877451269582151</v>
      </c>
      <c r="Q82" s="41">
        <f>IF('3b CM'!Q33="-","-",'3b CM'!Q33)</f>
        <v>15.902600376244944</v>
      </c>
      <c r="R82" s="41">
        <f>IF('3b CM'!R33="-","-",'3b CM'!R33)</f>
        <v>15.274266387209391</v>
      </c>
      <c r="S82" s="41">
        <f>IF('3b CM'!S33="-","-",'3b CM'!S33)</f>
        <v>18.171461627247051</v>
      </c>
      <c r="T82" s="41" t="str">
        <f>IF('3b CM'!T33="-","-",'3b CM'!T33)</f>
        <v>-</v>
      </c>
      <c r="U82" s="41" t="str">
        <f>IF('3b CM'!U33="-","-",'3b CM'!U33)</f>
        <v>-</v>
      </c>
      <c r="V82" s="41" t="str">
        <f>IF('3b CM'!V33="-","-",'3b CM'!V33)</f>
        <v>-</v>
      </c>
      <c r="W82" s="41" t="str">
        <f>IF('3b CM'!W33="-","-",'3b CM'!W33)</f>
        <v>-</v>
      </c>
      <c r="X82" s="41" t="str">
        <f>IF('3b CM'!X33="-","-",'3b CM'!X33)</f>
        <v>-</v>
      </c>
      <c r="Y82" s="41" t="str">
        <f>IF('3b CM'!Y33="-","-",'3b CM'!Y33)</f>
        <v>-</v>
      </c>
      <c r="Z82" s="41" t="str">
        <f>IF('3b CM'!Z33="-","-",'3b CM'!Z33)</f>
        <v>-</v>
      </c>
      <c r="AA82" s="29"/>
    </row>
    <row r="83" spans="1:27" s="30" customFormat="1" ht="11.25" x14ac:dyDescent="0.15">
      <c r="A83" s="267">
        <v>3</v>
      </c>
      <c r="B83" s="140" t="s">
        <v>2</v>
      </c>
      <c r="C83" s="140" t="s">
        <v>342</v>
      </c>
      <c r="D83" s="138" t="s">
        <v>322</v>
      </c>
      <c r="E83" s="132"/>
      <c r="F83" s="31"/>
      <c r="G83" s="41">
        <f>IF('3c PC'!G34="-","-",'3c PC'!G34)</f>
        <v>90.74335337588721</v>
      </c>
      <c r="H83" s="41">
        <f>IF('3c PC'!H34="-","-",'3c PC'!H34)</f>
        <v>90.716062603793802</v>
      </c>
      <c r="I83" s="41">
        <f>IF('3c PC'!I34="-","-",'3c PC'!I34)</f>
        <v>115.07185117237076</v>
      </c>
      <c r="J83" s="41">
        <f>IF('3c PC'!J34="-","-",'3c PC'!J34)</f>
        <v>113.82533274703412</v>
      </c>
      <c r="K83" s="41">
        <f>IF('3c PC'!K34="-","-",'3c PC'!K34)</f>
        <v>130.62641127650858</v>
      </c>
      <c r="L83" s="41">
        <f>IF('3c PC'!L34="-","-",'3c PC'!L34)</f>
        <v>129.41723561952793</v>
      </c>
      <c r="M83" s="41">
        <f>IF('3c PC'!M34="-","-",'3c PC'!M34)</f>
        <v>157.96774010569058</v>
      </c>
      <c r="N83" s="41">
        <f>IF('3c PC'!N34="-","-",'3c PC'!N34)</f>
        <v>155.10395298345713</v>
      </c>
      <c r="O83" s="31"/>
      <c r="P83" s="41">
        <f>IF('3c PC'!P34="-","-",'3c PC'!P34)</f>
        <v>155.10395298345713</v>
      </c>
      <c r="Q83" s="41">
        <f>IF('3c PC'!Q34="-","-",'3c PC'!Q34)</f>
        <v>173.71670798449017</v>
      </c>
      <c r="R83" s="41">
        <f>IF('3c PC'!R34="-","-",'3c PC'!R34)</f>
        <v>176.43094440595124</v>
      </c>
      <c r="S83" s="41">
        <f>IF('3c PC'!S34="-","-",'3c PC'!S34)</f>
        <v>192.3634826031502</v>
      </c>
      <c r="T83" s="41" t="str">
        <f>IF('3c PC'!T34="-","-",'3c PC'!T34)</f>
        <v>-</v>
      </c>
      <c r="U83" s="41" t="str">
        <f>IF('3c PC'!U34="-","-",'3c PC'!U34)</f>
        <v>-</v>
      </c>
      <c r="V83" s="41" t="str">
        <f>IF('3c PC'!V34="-","-",'3c PC'!V34)</f>
        <v>-</v>
      </c>
      <c r="W83" s="41" t="str">
        <f>IF('3c PC'!W34="-","-",'3c PC'!W34)</f>
        <v>-</v>
      </c>
      <c r="X83" s="41" t="str">
        <f>IF('3c PC'!X34="-","-",'3c PC'!X34)</f>
        <v>-</v>
      </c>
      <c r="Y83" s="41" t="str">
        <f>IF('3c PC'!Y34="-","-",'3c PC'!Y34)</f>
        <v>-</v>
      </c>
      <c r="Z83" s="41" t="str">
        <f>IF('3c PC'!Z34="-","-",'3c PC'!Z34)</f>
        <v>-</v>
      </c>
      <c r="AA83" s="29"/>
    </row>
    <row r="84" spans="1:27" s="30" customFormat="1" ht="11.25" x14ac:dyDescent="0.15">
      <c r="A84" s="267">
        <v>4</v>
      </c>
      <c r="B84" s="140" t="s">
        <v>352</v>
      </c>
      <c r="C84" s="140" t="s">
        <v>343</v>
      </c>
      <c r="D84" s="138" t="s">
        <v>322</v>
      </c>
      <c r="E84" s="132"/>
      <c r="F84" s="31"/>
      <c r="G84" s="41">
        <f>IF('3d NC-Elec'!H62="-","-",'3d NC-Elec'!H62)</f>
        <v>116.33835677623409</v>
      </c>
      <c r="H84" s="41">
        <f>IF('3d NC-Elec'!I62="-","-",'3d NC-Elec'!I62)</f>
        <v>117.34928949421698</v>
      </c>
      <c r="I84" s="41">
        <f>IF('3d NC-Elec'!J62="-","-",'3d NC-Elec'!J62)</f>
        <v>132.25076214411874</v>
      </c>
      <c r="J84" s="41">
        <f>IF('3d NC-Elec'!K62="-","-",'3d NC-Elec'!K62)</f>
        <v>131.49040443164176</v>
      </c>
      <c r="K84" s="41">
        <f>IF('3d NC-Elec'!L62="-","-",'3d NC-Elec'!L62)</f>
        <v>126.45179788115809</v>
      </c>
      <c r="L84" s="41">
        <f>IF('3d NC-Elec'!M62="-","-",'3d NC-Elec'!M62)</f>
        <v>127.66371827085068</v>
      </c>
      <c r="M84" s="41">
        <f>IF('3d NC-Elec'!N62="-","-",'3d NC-Elec'!N62)</f>
        <v>135.01519162585544</v>
      </c>
      <c r="N84" s="41">
        <f>IF('3d NC-Elec'!O62="-","-",'3d NC-Elec'!O62)</f>
        <v>134.47874663427234</v>
      </c>
      <c r="O84" s="31"/>
      <c r="P84" s="41">
        <f>IF('3d NC-Elec'!Q62="-","-",'3d NC-Elec'!Q62)</f>
        <v>134.47874663427234</v>
      </c>
      <c r="Q84" s="41">
        <f>IF('3d NC-Elec'!R62="-","-",'3d NC-Elec'!R62)</f>
        <v>146.90804361450665</v>
      </c>
      <c r="R84" s="41">
        <f>IF('3d NC-Elec'!S62="-","-",'3d NC-Elec'!S62)</f>
        <v>147.83346798871341</v>
      </c>
      <c r="S84" s="41">
        <f>IF('3d NC-Elec'!T62="-","-",'3d NC-Elec'!T62)</f>
        <v>140.44251795711267</v>
      </c>
      <c r="T84" s="41" t="str">
        <f>IF('3d NC-Elec'!U62="-","-",'3d NC-Elec'!U62)</f>
        <v>-</v>
      </c>
      <c r="U84" s="41" t="str">
        <f>IF('3d NC-Elec'!V62="-","-",'3d NC-Elec'!V62)</f>
        <v>-</v>
      </c>
      <c r="V84" s="41" t="str">
        <f>IF('3d NC-Elec'!W62="-","-",'3d NC-Elec'!W62)</f>
        <v>-</v>
      </c>
      <c r="W84" s="41" t="str">
        <f>IF('3d NC-Elec'!X62="-","-",'3d NC-Elec'!X62)</f>
        <v>-</v>
      </c>
      <c r="X84" s="41" t="str">
        <f>IF('3d NC-Elec'!Y62="-","-",'3d NC-Elec'!Y62)</f>
        <v>-</v>
      </c>
      <c r="Y84" s="41" t="str">
        <f>IF('3d NC-Elec'!Z62="-","-",'3d NC-Elec'!Z62)</f>
        <v>-</v>
      </c>
      <c r="Z84" s="41" t="str">
        <f>IF('3d NC-Elec'!AA62="-","-",'3d NC-Elec'!AA62)</f>
        <v>-</v>
      </c>
      <c r="AA84" s="29"/>
    </row>
    <row r="85" spans="1:27" s="30" customFormat="1" ht="11.25" x14ac:dyDescent="0.15">
      <c r="A85" s="267">
        <v>5</v>
      </c>
      <c r="B85" s="140" t="s">
        <v>349</v>
      </c>
      <c r="C85" s="140" t="s">
        <v>344</v>
      </c>
      <c r="D85" s="138" t="s">
        <v>322</v>
      </c>
      <c r="E85" s="132"/>
      <c r="F85" s="31"/>
      <c r="G85" s="41">
        <f>IF('3f CPIH'!C$16="-","-",'3g OC '!$E$10*('3f CPIH'!C$16/'3f CPIH'!$G$16))</f>
        <v>76.502677103718199</v>
      </c>
      <c r="H85" s="41">
        <f>IF('3f CPIH'!D$16="-","-",'3g OC '!$E$10*('3f CPIH'!D$16/'3f CPIH'!$G$16))</f>
        <v>76.655835616438353</v>
      </c>
      <c r="I85" s="41">
        <f>IF('3f CPIH'!E$16="-","-",'3g OC '!$E$10*('3f CPIH'!E$16/'3f CPIH'!$G$16))</f>
        <v>76.885573385518597</v>
      </c>
      <c r="J85" s="41">
        <f>IF('3f CPIH'!F$16="-","-",'3g OC '!$E$10*('3f CPIH'!F$16/'3f CPIH'!$G$16))</f>
        <v>77.345048923679059</v>
      </c>
      <c r="K85" s="41">
        <f>IF('3f CPIH'!G$16="-","-",'3g OC '!$E$10*('3f CPIH'!G$16/'3f CPIH'!$G$16))</f>
        <v>78.263999999999996</v>
      </c>
      <c r="L85" s="41">
        <f>IF('3f CPIH'!H$16="-","-",'3g OC '!$E$10*('3f CPIH'!H$16/'3f CPIH'!$G$16))</f>
        <v>79.259530332681024</v>
      </c>
      <c r="M85" s="41">
        <f>IF('3f CPIH'!I$16="-","-",'3g OC '!$E$10*('3f CPIH'!I$16/'3f CPIH'!$G$16))</f>
        <v>80.408219178082177</v>
      </c>
      <c r="N85" s="41">
        <f>IF('3f CPIH'!J$16="-","-",'3g OC '!$E$10*('3f CPIH'!J$16/'3f CPIH'!$G$16))</f>
        <v>81.097432485322898</v>
      </c>
      <c r="O85" s="31"/>
      <c r="P85" s="41">
        <f>IF('3f CPIH'!L$16="-","-",'3g OC '!$E$10*('3f CPIH'!L$16/'3f CPIH'!$G$16))</f>
        <v>81.097432485322898</v>
      </c>
      <c r="Q85" s="41">
        <f>IF('3f CPIH'!M$16="-","-",'3g OC '!$E$10*('3f CPIH'!M$16/'3f CPIH'!$G$16))</f>
        <v>82.016383561643835</v>
      </c>
      <c r="R85" s="41">
        <f>IF('3f CPIH'!N$16="-","-",'3g OC '!$E$10*('3f CPIH'!N$16/'3f CPIH'!$G$16))</f>
        <v>82.62901761252445</v>
      </c>
      <c r="S85" s="41">
        <f>IF('3f CPIH'!O$16="-","-",'3g OC '!$E$10*('3f CPIH'!O$16/'3f CPIH'!$G$16))</f>
        <v>83.088493150684926</v>
      </c>
      <c r="T85" s="41" t="str">
        <f>IF('3f CPIH'!P$16="-","-",'3g OC '!$E$10*('3f CPIH'!P$16/'3f CPIH'!$G$16))</f>
        <v>-</v>
      </c>
      <c r="U85" s="41" t="str">
        <f>IF('3f CPIH'!Q$16="-","-",'3g OC '!$E$10*('3f CPIH'!Q$16/'3f CPIH'!$G$16))</f>
        <v>-</v>
      </c>
      <c r="V85" s="41" t="str">
        <f>IF('3f CPIH'!R$16="-","-",'3g OC '!$E$10*('3f CPIH'!R$16/'3f CPIH'!$G$16))</f>
        <v>-</v>
      </c>
      <c r="W85" s="41" t="str">
        <f>IF('3f CPIH'!S$16="-","-",'3g OC '!$E$10*('3f CPIH'!S$16/'3f CPIH'!$G$16))</f>
        <v>-</v>
      </c>
      <c r="X85" s="41" t="str">
        <f>IF('3f CPIH'!T$16="-","-",'3g OC '!$E$10*('3f CPIH'!T$16/'3f CPIH'!$G$16))</f>
        <v>-</v>
      </c>
      <c r="Y85" s="41" t="str">
        <f>IF('3f CPIH'!U$16="-","-",'3g OC '!$E$10*('3f CPIH'!U$16/'3f CPIH'!$G$16))</f>
        <v>-</v>
      </c>
      <c r="Z85" s="41" t="str">
        <f>IF('3f CPIH'!V$16="-","-",'3g OC '!$E$10*('3f CPIH'!V$16/'3f CPIH'!$G$16))</f>
        <v>-</v>
      </c>
      <c r="AA85" s="29"/>
    </row>
    <row r="86" spans="1:27" s="30" customFormat="1" ht="11.25" x14ac:dyDescent="0.15">
      <c r="A86" s="267">
        <v>6</v>
      </c>
      <c r="B86" s="140" t="s">
        <v>349</v>
      </c>
      <c r="C86" s="140" t="s">
        <v>43</v>
      </c>
      <c r="D86" s="138" t="s">
        <v>322</v>
      </c>
      <c r="E86" s="132"/>
      <c r="F86" s="31"/>
      <c r="G86" s="41" t="s">
        <v>333</v>
      </c>
      <c r="H86" s="41" t="s">
        <v>333</v>
      </c>
      <c r="I86" s="41" t="s">
        <v>333</v>
      </c>
      <c r="J86" s="41" t="s">
        <v>333</v>
      </c>
      <c r="K86" s="41">
        <f>IF('3h SMNCC'!F$36="-","-",'3h SMNCC'!F$36)</f>
        <v>0</v>
      </c>
      <c r="L86" s="41">
        <f>IF('3h SMNCC'!G$36="-","-",'3h SMNCC'!G$36)</f>
        <v>-0.18995176814939541</v>
      </c>
      <c r="M86" s="41">
        <f>IF('3h SMNCC'!H$36="-","-",'3h SMNCC'!H$36)</f>
        <v>2.3898674656215144</v>
      </c>
      <c r="N86" s="41">
        <f>IF('3h SMNCC'!I$36="-","-",'3h SMNCC'!I$36)</f>
        <v>11.485463558514653</v>
      </c>
      <c r="O86" s="31"/>
      <c r="P86" s="41">
        <f>IF('3h SMNCC'!K$36="-","-",'3h SMNCC'!K$36)</f>
        <v>11.485463558514653</v>
      </c>
      <c r="Q86" s="41">
        <f>IF('3h SMNCC'!L$36="-","-",'3h SMNCC'!L$36)</f>
        <v>13.905095596481768</v>
      </c>
      <c r="R86" s="41">
        <f>IF('3h SMNCC'!M$36="-","-",'3h SMNCC'!M$36)</f>
        <v>14.008016342776511</v>
      </c>
      <c r="S86" s="41">
        <f>IF('3h SMNCC'!N$36="-","-",'3h SMNCC'!N$36)</f>
        <v>16.592254432324484</v>
      </c>
      <c r="T86" s="41" t="str">
        <f>IF('3h SMNCC'!O$36="-","-",'3h SMNCC'!O$36)</f>
        <v>-</v>
      </c>
      <c r="U86" s="41" t="str">
        <f>IF('3h SMNCC'!P$36="-","-",'3h SMNCC'!P$36)</f>
        <v>-</v>
      </c>
      <c r="V86" s="41" t="str">
        <f>IF('3h SMNCC'!Q$36="-","-",'3h SMNCC'!Q$36)</f>
        <v>-</v>
      </c>
      <c r="W86" s="41" t="str">
        <f>IF('3h SMNCC'!R$36="-","-",'3h SMNCC'!R$36)</f>
        <v>-</v>
      </c>
      <c r="X86" s="41" t="str">
        <f>IF('3h SMNCC'!S$36="-","-",'3h SMNCC'!S$36)</f>
        <v>-</v>
      </c>
      <c r="Y86" s="41" t="str">
        <f>IF('3h SMNCC'!T$36="-","-",'3h SMNCC'!T$36)</f>
        <v>-</v>
      </c>
      <c r="Z86" s="41" t="str">
        <f>IF('3h SMNCC'!U$36="-","-",'3h SMNCC'!U$36)</f>
        <v>-</v>
      </c>
      <c r="AA86" s="29"/>
    </row>
    <row r="87" spans="1:27" s="30" customFormat="1" ht="11.25" x14ac:dyDescent="0.15">
      <c r="A87" s="267">
        <v>7</v>
      </c>
      <c r="B87" s="140" t="s">
        <v>349</v>
      </c>
      <c r="C87" s="140" t="s">
        <v>394</v>
      </c>
      <c r="D87" s="138" t="s">
        <v>322</v>
      </c>
      <c r="E87" s="132"/>
      <c r="F87" s="31"/>
      <c r="G87" s="41">
        <f>IF('3f CPIH'!C$16="-","-",'3i PAAC PAP'!$G$12*('3f CPIH'!C$16/'3f CPIH'!$G$16))</f>
        <v>13.436452250489236</v>
      </c>
      <c r="H87" s="41">
        <f>IF('3f CPIH'!D$16="-","-",'3i PAAC PAP'!$G$12*('3f CPIH'!D$16/'3f CPIH'!$G$16))</f>
        <v>13.463352054794518</v>
      </c>
      <c r="I87" s="41">
        <f>IF('3f CPIH'!E$16="-","-",'3i PAAC PAP'!$G$12*('3f CPIH'!E$16/'3f CPIH'!$G$16))</f>
        <v>13.503701761252445</v>
      </c>
      <c r="J87" s="41">
        <f>IF('3f CPIH'!F$16="-","-",'3i PAAC PAP'!$G$12*('3f CPIH'!F$16/'3f CPIH'!$G$16))</f>
        <v>13.584401174168297</v>
      </c>
      <c r="K87" s="41">
        <f>IF('3f CPIH'!G$16="-","-",'3i PAAC PAP'!$G$12*('3f CPIH'!G$16/'3f CPIH'!$G$16))</f>
        <v>13.745799999999999</v>
      </c>
      <c r="L87" s="41">
        <f>IF('3f CPIH'!H$16="-","-",'3i PAAC PAP'!$G$12*('3f CPIH'!H$16/'3f CPIH'!$G$16))</f>
        <v>13.920648727984345</v>
      </c>
      <c r="M87" s="41">
        <f>IF('3f CPIH'!I$16="-","-",'3i PAAC PAP'!$G$12*('3f CPIH'!I$16/'3f CPIH'!$G$16))</f>
        <v>14.122397260273971</v>
      </c>
      <c r="N87" s="41">
        <f>IF('3f CPIH'!J$16="-","-",'3i PAAC PAP'!$G$12*('3f CPIH'!J$16/'3f CPIH'!$G$16))</f>
        <v>14.24344637964775</v>
      </c>
      <c r="O87" s="31"/>
      <c r="P87" s="41">
        <f>IF('3f CPIH'!L$16="-","-",'3i PAAC PAP'!$G$12*('3f CPIH'!L$16/'3f CPIH'!$G$16))</f>
        <v>14.24344637964775</v>
      </c>
      <c r="Q87" s="41">
        <f>IF('3f CPIH'!M$16="-","-",'3i PAAC PAP'!$G$12*('3f CPIH'!M$16/'3f CPIH'!$G$16))</f>
        <v>14.40484520547945</v>
      </c>
      <c r="R87" s="41">
        <f>IF('3f CPIH'!N$16="-","-",'3i PAAC PAP'!$G$12*('3f CPIH'!N$16/'3f CPIH'!$G$16))</f>
        <v>14.512444422700586</v>
      </c>
      <c r="S87" s="41">
        <f>IF('3f CPIH'!O$16="-","-",'3i PAAC PAP'!$G$12*('3f CPIH'!O$16/'3f CPIH'!$G$16))</f>
        <v>14.593143835616438</v>
      </c>
      <c r="T87" s="41" t="str">
        <f>IF('3f CPIH'!P$16="-","-",'3i PAAC PAP'!$G$12*('3f CPIH'!P$16/'3f CPIH'!$G$16))</f>
        <v>-</v>
      </c>
      <c r="U87" s="41" t="str">
        <f>IF('3f CPIH'!Q$16="-","-",'3i PAAC PAP'!$G$12*('3f CPIH'!Q$16/'3f CPIH'!$G$16))</f>
        <v>-</v>
      </c>
      <c r="V87" s="41" t="str">
        <f>IF('3f CPIH'!R$16="-","-",'3i PAAC PAP'!$G$12*('3f CPIH'!R$16/'3f CPIH'!$G$16))</f>
        <v>-</v>
      </c>
      <c r="W87" s="41" t="str">
        <f>IF('3f CPIH'!S$16="-","-",'3i PAAC PAP'!$G$12*('3f CPIH'!S$16/'3f CPIH'!$G$16))</f>
        <v>-</v>
      </c>
      <c r="X87" s="41" t="str">
        <f>IF('3f CPIH'!T$16="-","-",'3i PAAC PAP'!$G$12*('3f CPIH'!T$16/'3f CPIH'!$G$16))</f>
        <v>-</v>
      </c>
      <c r="Y87" s="41" t="str">
        <f>IF('3f CPIH'!U$16="-","-",'3i PAAC PAP'!$G$12*('3f CPIH'!U$16/'3f CPIH'!$G$16))</f>
        <v>-</v>
      </c>
      <c r="Z87" s="41" t="str">
        <f>IF('3f CPIH'!V$16="-","-",'3i PAAC PAP'!$G$12*('3f CPIH'!V$16/'3f CPIH'!$G$16))</f>
        <v>-</v>
      </c>
      <c r="AA87" s="29"/>
    </row>
    <row r="88" spans="1:27" s="30" customFormat="1" ht="11.25" x14ac:dyDescent="0.15">
      <c r="A88" s="267">
        <v>8</v>
      </c>
      <c r="B88" s="140" t="s">
        <v>349</v>
      </c>
      <c r="C88" s="140" t="s">
        <v>412</v>
      </c>
      <c r="D88" s="138" t="s">
        <v>322</v>
      </c>
      <c r="E88" s="132"/>
      <c r="F88" s="31"/>
      <c r="G88" s="41">
        <f>IF(G81="-","-",SUM(G81:G86)*'3i PAAC PAP'!$G$24)</f>
        <v>31.417691773433372</v>
      </c>
      <c r="H88" s="41">
        <f>IF(H81="-","-",SUM(H81:H86)*'3i PAAC PAP'!$G$24)</f>
        <v>29.913626513005667</v>
      </c>
      <c r="I88" s="41">
        <f>IF(I81="-","-",SUM(I81:I86)*'3i PAAC PAP'!$G$24)</f>
        <v>30.892593771673855</v>
      </c>
      <c r="J88" s="41">
        <f>IF(J81="-","-",SUM(J81:J86)*'3i PAAC PAP'!$G$24)</f>
        <v>30.228652263902227</v>
      </c>
      <c r="K88" s="41">
        <f>IF(K81="-","-",SUM(K81:K86)*'3i PAAC PAP'!$G$24)</f>
        <v>33.086498353073885</v>
      </c>
      <c r="L88" s="41">
        <f>IF(L81="-","-",SUM(L81:L86)*'3i PAAC PAP'!$G$24)</f>
        <v>32.629189850495614</v>
      </c>
      <c r="M88" s="41">
        <f>IF(M81="-","-",SUM(M81:M86)*'3i PAAC PAP'!$G$24)</f>
        <v>36.196503738710923</v>
      </c>
      <c r="N88" s="41">
        <f>IF(N81="-","-",SUM(N81:N86)*'3i PAAC PAP'!$G$24)</f>
        <v>38.122498088247667</v>
      </c>
      <c r="O88" s="31"/>
      <c r="P88" s="41">
        <f>IF(P81="-","-",SUM(P81:P86)*'3i PAAC PAP'!$G$24)</f>
        <v>38.122498088247667</v>
      </c>
      <c r="Q88" s="41">
        <f>IF(Q81="-","-",SUM(Q81:Q86)*'3i PAAC PAP'!$G$24)</f>
        <v>42.812577213250009</v>
      </c>
      <c r="R88" s="41">
        <f>IF(R81="-","-",SUM(R81:R86)*'3i PAAC PAP'!$G$24)</f>
        <v>41.169888136759916</v>
      </c>
      <c r="S88" s="41">
        <f>IF(S81="-","-",SUM(S81:S86)*'3i PAAC PAP'!$G$24)</f>
        <v>40.620660188963157</v>
      </c>
      <c r="T88" s="41" t="str">
        <f>IF(T81="-","-",SUM(T81:T86)*'3i PAAC PAP'!$G$24)</f>
        <v>-</v>
      </c>
      <c r="U88" s="41" t="str">
        <f>IF(U81="-","-",SUM(U81:U86)*'3i PAAC PAP'!$G$24)</f>
        <v>-</v>
      </c>
      <c r="V88" s="41" t="str">
        <f>IF(V81="-","-",SUM(V81:V86)*'3i PAAC PAP'!$G$24)</f>
        <v>-</v>
      </c>
      <c r="W88" s="41" t="str">
        <f>IF(W81="-","-",SUM(W81:W86)*'3i PAAC PAP'!$G$24)</f>
        <v>-</v>
      </c>
      <c r="X88" s="41" t="str">
        <f>IF(X81="-","-",SUM(X81:X86)*'3i PAAC PAP'!$G$24)</f>
        <v>-</v>
      </c>
      <c r="Y88" s="41" t="str">
        <f>IF(Y81="-","-",SUM(Y81:Y86)*'3i PAAC PAP'!$G$24)</f>
        <v>-</v>
      </c>
      <c r="Z88" s="41" t="str">
        <f>IF(Z81="-","-",SUM(Z81:Z86)*'3i PAAC PAP'!$G$24)</f>
        <v>-</v>
      </c>
      <c r="AA88" s="29"/>
    </row>
    <row r="89" spans="1:27" s="30" customFormat="1" ht="11.25" x14ac:dyDescent="0.15">
      <c r="A89" s="267">
        <v>9</v>
      </c>
      <c r="B89" s="140" t="s">
        <v>393</v>
      </c>
      <c r="C89" s="140" t="s">
        <v>536</v>
      </c>
      <c r="D89" s="138" t="s">
        <v>322</v>
      </c>
      <c r="E89" s="132"/>
      <c r="F89" s="31"/>
      <c r="G89" s="41">
        <f>IF(G81="-","-",SUM(G81:G88)*'3j EBIT'!$E$10)</f>
        <v>11.377471146490176</v>
      </c>
      <c r="H89" s="41">
        <f>IF(H81="-","-",SUM(H81:H88)*'3j EBIT'!$E$10)</f>
        <v>10.84577464225881</v>
      </c>
      <c r="I89" s="41">
        <f>IF(I81="-","-",SUM(I81:I88)*'3j EBIT'!$E$10)</f>
        <v>11.192966308088184</v>
      </c>
      <c r="J89" s="41">
        <f>IF(J81="-","-",SUM(J81:J88)*'3j EBIT'!$E$10)</f>
        <v>10.959591822871845</v>
      </c>
      <c r="K89" s="41">
        <f>IF(K81="-","-",SUM(K81:K88)*'3j EBIT'!$E$10)</f>
        <v>11.973974248062973</v>
      </c>
      <c r="L89" s="41">
        <f>IF(L81="-","-",SUM(L81:L88)*'3j EBIT'!$E$10)</f>
        <v>11.815540886195057</v>
      </c>
      <c r="M89" s="41">
        <f>IF(M81="-","-",SUM(M81:M88)*'3j EBIT'!$E$10)</f>
        <v>13.081751875407575</v>
      </c>
      <c r="N89" s="41">
        <f>IF(N81="-","-",SUM(N81:N88)*'3j EBIT'!$E$10)</f>
        <v>13.765614586707803</v>
      </c>
      <c r="O89" s="31"/>
      <c r="P89" s="41">
        <f>IF(P81="-","-",SUM(P81:P88)*'3j EBIT'!$E$10)</f>
        <v>13.765614586707803</v>
      </c>
      <c r="Q89" s="41">
        <f>IF(Q81="-","-",SUM(Q81:Q88)*'3j EBIT'!$E$10)</f>
        <v>15.428337553194606</v>
      </c>
      <c r="R89" s="41">
        <f>IF(R81="-","-",SUM(R81:R88)*'3j EBIT'!$E$10)</f>
        <v>14.849151628547382</v>
      </c>
      <c r="S89" s="41">
        <f>IF(S81="-","-",SUM(S81:S88)*'3j EBIT'!$E$10)</f>
        <v>14.656368842156263</v>
      </c>
      <c r="T89" s="41" t="str">
        <f>IF(T81="-","-",SUM(T81:T88)*'3j EBIT'!$E$10)</f>
        <v>-</v>
      </c>
      <c r="U89" s="41" t="str">
        <f>IF(U81="-","-",SUM(U81:U88)*'3j EBIT'!$E$10)</f>
        <v>-</v>
      </c>
      <c r="V89" s="41" t="str">
        <f>IF(V81="-","-",SUM(V81:V88)*'3j EBIT'!$E$10)</f>
        <v>-</v>
      </c>
      <c r="W89" s="41" t="str">
        <f>IF(W81="-","-",SUM(W81:W88)*'3j EBIT'!$E$10)</f>
        <v>-</v>
      </c>
      <c r="X89" s="41" t="str">
        <f>IF(X81="-","-",SUM(X81:X88)*'3j EBIT'!$E$10)</f>
        <v>-</v>
      </c>
      <c r="Y89" s="41" t="str">
        <f>IF(Y81="-","-",SUM(Y81:Y88)*'3j EBIT'!$E$10)</f>
        <v>-</v>
      </c>
      <c r="Z89" s="41" t="str">
        <f>IF(Z81="-","-",SUM(Z81:Z88)*'3j EBIT'!$E$10)</f>
        <v>-</v>
      </c>
      <c r="AA89" s="29"/>
    </row>
    <row r="90" spans="1:27" s="30" customFormat="1" ht="11.25" x14ac:dyDescent="0.15">
      <c r="A90" s="267">
        <v>10</v>
      </c>
      <c r="B90" s="140" t="s">
        <v>292</v>
      </c>
      <c r="C90" s="188" t="s">
        <v>537</v>
      </c>
      <c r="D90" s="138" t="s">
        <v>322</v>
      </c>
      <c r="E90" s="131"/>
      <c r="F90" s="31"/>
      <c r="G90" s="41">
        <f>IF(G81="-","-",SUM(G81:G83,G85:G89)*'3k HAP'!$E$11)</f>
        <v>7.0639262368862186</v>
      </c>
      <c r="H90" s="41">
        <f>IF(H81="-","-",SUM(H81:H83,H85:H89)*'3k HAP'!$E$11)</f>
        <v>6.639411207645586</v>
      </c>
      <c r="I90" s="41">
        <f>IF(I81="-","-",SUM(I81:I83,I85:I89)*'3k HAP'!$E$11)</f>
        <v>6.6887772244607886</v>
      </c>
      <c r="J90" s="41">
        <f>IF(J81="-","-",SUM(J81:J83,J85:J89)*'3k HAP'!$E$11)</f>
        <v>6.520076230849166</v>
      </c>
      <c r="K90" s="41">
        <f>IF(K81="-","-",SUM(K81:K83,K85:K89)*'3k HAP'!$E$11)</f>
        <v>7.375507887920298</v>
      </c>
      <c r="L90" s="41">
        <f>IF(L81="-","-",SUM(L81:L83,L85:L89)*'3k HAP'!$E$11)</f>
        <v>7.2356787987062718</v>
      </c>
      <c r="M90" s="41">
        <f>IF(M81="-","-",SUM(M81:M83,M85:M89)*'3k HAP'!$E$11)</f>
        <v>8.1037610055076588</v>
      </c>
      <c r="N90" s="41">
        <f>IF(N81="-","-",SUM(N81:N83,N85:N89)*'3k HAP'!$E$11)</f>
        <v>8.6385850871813297</v>
      </c>
      <c r="O90" s="31"/>
      <c r="P90" s="41">
        <f>IF(P81="-","-",SUM(P81:P83,P85:P89)*'3k HAP'!$E$11)</f>
        <v>8.6385850871813297</v>
      </c>
      <c r="Q90" s="41">
        <f>IF(Q81="-","-",SUM(Q81:Q83,Q85:Q89)*'3k HAP'!$E$11)</f>
        <v>9.7378665341471091</v>
      </c>
      <c r="R90" s="41">
        <f>IF(R81="-","-",SUM(R81:R83,R85:R89)*'3k HAP'!$E$11)</f>
        <v>9.2780091000878997</v>
      </c>
      <c r="S90" s="41">
        <f>IF(S81="-","-",SUM(S81:S83,S85:S89)*'3k HAP'!$E$11)</f>
        <v>9.2376657042532884</v>
      </c>
      <c r="T90" s="41" t="str">
        <f>IF(T81="-","-",SUM(T81:T83,T85:T89)*'3k HAP'!$E$11)</f>
        <v>-</v>
      </c>
      <c r="U90" s="41" t="str">
        <f>IF(U81="-","-",SUM(U81:U83,U85:U89)*'3k HAP'!$E$11)</f>
        <v>-</v>
      </c>
      <c r="V90" s="41" t="str">
        <f>IF(V81="-","-",SUM(V81:V83,V85:V89)*'3k HAP'!$E$11)</f>
        <v>-</v>
      </c>
      <c r="W90" s="41" t="str">
        <f>IF(W81="-","-",SUM(W81:W83,W85:W89)*'3k HAP'!$E$11)</f>
        <v>-</v>
      </c>
      <c r="X90" s="41" t="str">
        <f>IF(X81="-","-",SUM(X81:X83,X85:X89)*'3k HAP'!$E$11)</f>
        <v>-</v>
      </c>
      <c r="Y90" s="41" t="str">
        <f>IF(Y81="-","-",SUM(Y81:Y83,Y85:Y89)*'3k HAP'!$E$11)</f>
        <v>-</v>
      </c>
      <c r="Z90" s="41" t="str">
        <f>IF(Z81="-","-",SUM(Z81:Z83,Z85:Z89)*'3k HAP'!$E$11)</f>
        <v>-</v>
      </c>
      <c r="AA90" s="29"/>
    </row>
    <row r="91" spans="1:27" s="30" customFormat="1" ht="11.25" x14ac:dyDescent="0.15">
      <c r="A91" s="267">
        <v>11</v>
      </c>
      <c r="B91" s="140" t="s">
        <v>44</v>
      </c>
      <c r="C91" s="140" t="str">
        <f>B91&amp;"_"&amp;D91</f>
        <v>Total_North West</v>
      </c>
      <c r="D91" s="138" t="s">
        <v>322</v>
      </c>
      <c r="E91" s="132"/>
      <c r="F91" s="31"/>
      <c r="G91" s="41">
        <f t="shared" ref="G91:N91" si="12">IF(G81="-","-",SUM(G81:G90))</f>
        <v>605.87794976308396</v>
      </c>
      <c r="H91" s="41">
        <f t="shared" si="12"/>
        <v>577.46941975422135</v>
      </c>
      <c r="I91" s="41">
        <f t="shared" si="12"/>
        <v>595.79202379319463</v>
      </c>
      <c r="J91" s="41">
        <f t="shared" si="12"/>
        <v>583.34046023008648</v>
      </c>
      <c r="K91" s="41">
        <f t="shared" si="12"/>
        <v>637.58441852915621</v>
      </c>
      <c r="L91" s="41">
        <f t="shared" si="12"/>
        <v>629.10599489117249</v>
      </c>
      <c r="M91" s="41">
        <f t="shared" si="12"/>
        <v>696.61673321381352</v>
      </c>
      <c r="N91" s="41">
        <f t="shared" si="12"/>
        <v>733.14431670754277</v>
      </c>
      <c r="O91" s="31"/>
      <c r="P91" s="41">
        <f t="shared" ref="P91:Z91" si="13">IF(P81="-","-",SUM(P81:P90))</f>
        <v>733.14431670754277</v>
      </c>
      <c r="Q91" s="41">
        <f t="shared" si="13"/>
        <v>821.75529708582405</v>
      </c>
      <c r="R91" s="41">
        <f t="shared" si="13"/>
        <v>790.81198252476202</v>
      </c>
      <c r="S91" s="41">
        <f t="shared" si="13"/>
        <v>780.62518087831086</v>
      </c>
      <c r="T91" s="41" t="str">
        <f t="shared" si="13"/>
        <v>-</v>
      </c>
      <c r="U91" s="41" t="str">
        <f t="shared" si="13"/>
        <v>-</v>
      </c>
      <c r="V91" s="41" t="str">
        <f t="shared" si="13"/>
        <v>-</v>
      </c>
      <c r="W91" s="41" t="str">
        <f t="shared" si="13"/>
        <v>-</v>
      </c>
      <c r="X91" s="41" t="str">
        <f t="shared" si="13"/>
        <v>-</v>
      </c>
      <c r="Y91" s="41" t="str">
        <f t="shared" si="13"/>
        <v>-</v>
      </c>
      <c r="Z91" s="41" t="str">
        <f t="shared" si="13"/>
        <v>-</v>
      </c>
      <c r="AA91" s="29"/>
    </row>
    <row r="92" spans="1:27" s="30" customFormat="1" ht="12.4" customHeight="1" x14ac:dyDescent="0.15">
      <c r="A92" s="267">
        <v>1</v>
      </c>
      <c r="B92" s="136" t="s">
        <v>350</v>
      </c>
      <c r="C92" s="136" t="s">
        <v>341</v>
      </c>
      <c r="D92" s="139" t="s">
        <v>323</v>
      </c>
      <c r="E92" s="135"/>
      <c r="F92" s="31"/>
      <c r="G92" s="133">
        <f>IF('3a DF'!H34="-","-",'3a DF'!H34)</f>
        <v>254.63286552470055</v>
      </c>
      <c r="H92" s="133">
        <f>IF('3a DF'!I34="-","-",'3a DF'!I34)</f>
        <v>227.94206515192241</v>
      </c>
      <c r="I92" s="133">
        <f>IF('3a DF'!J34="-","-",'3a DF'!J34)</f>
        <v>205.54640825819473</v>
      </c>
      <c r="J92" s="133">
        <f>IF('3a DF'!K34="-","-",'3a DF'!K34)</f>
        <v>195.78772935770593</v>
      </c>
      <c r="K92" s="133">
        <f>IF('3a DF'!L34="-","-",'3a DF'!L34)</f>
        <v>228.48404705133558</v>
      </c>
      <c r="L92" s="133">
        <f>IF('3a DF'!M34="-","-",'3a DF'!M34)</f>
        <v>220.03194807819742</v>
      </c>
      <c r="M92" s="133">
        <f>IF('3a DF'!N34="-","-",'3a DF'!N34)</f>
        <v>235.26656907818526</v>
      </c>
      <c r="N92" s="133">
        <f>IF('3a DF'!O34="-","-",'3a DF'!O34)</f>
        <v>262.57840085876279</v>
      </c>
      <c r="O92" s="31"/>
      <c r="P92" s="133">
        <f>IF('3a DF'!Q34="-","-",'3a DF'!Q34)</f>
        <v>262.57840085876279</v>
      </c>
      <c r="Q92" s="133">
        <f>IF('3a DF'!R34="-","-",'3a DF'!R34)</f>
        <v>305.68875684768193</v>
      </c>
      <c r="R92" s="133">
        <f>IF('3a DF'!S34="-","-",'3a DF'!S34)</f>
        <v>274.85885895571062</v>
      </c>
      <c r="S92" s="133">
        <f>IF('3a DF'!T34="-","-",'3a DF'!T34)</f>
        <v>252.82740618535038</v>
      </c>
      <c r="T92" s="133" t="str">
        <f>IF('3a DF'!U34="-","-",'3a DF'!U34)</f>
        <v>-</v>
      </c>
      <c r="U92" s="133" t="str">
        <f>IF('3a DF'!V34="-","-",'3a DF'!V34)</f>
        <v>-</v>
      </c>
      <c r="V92" s="133" t="str">
        <f>IF('3a DF'!W34="-","-",'3a DF'!W34)</f>
        <v>-</v>
      </c>
      <c r="W92" s="133" t="str">
        <f>IF('3a DF'!X34="-","-",'3a DF'!X34)</f>
        <v>-</v>
      </c>
      <c r="X92" s="133" t="str">
        <f>IF('3a DF'!Y34="-","-",'3a DF'!Y34)</f>
        <v>-</v>
      </c>
      <c r="Y92" s="133" t="str">
        <f>IF('3a DF'!Z34="-","-",'3a DF'!Z34)</f>
        <v>-</v>
      </c>
      <c r="Z92" s="133" t="str">
        <f>IF('3a DF'!AA34="-","-",'3a DF'!AA34)</f>
        <v>-</v>
      </c>
      <c r="AA92" s="29"/>
    </row>
    <row r="93" spans="1:27" s="30" customFormat="1" ht="11.25" x14ac:dyDescent="0.15">
      <c r="A93" s="267">
        <v>2</v>
      </c>
      <c r="B93" s="136" t="s">
        <v>350</v>
      </c>
      <c r="C93" s="136" t="s">
        <v>300</v>
      </c>
      <c r="D93" s="139" t="s">
        <v>323</v>
      </c>
      <c r="E93" s="135"/>
      <c r="F93" s="31"/>
      <c r="G93" s="133">
        <f>IF('3b CM'!G34="-","-",'3b CM'!G34)</f>
        <v>5.8936173638432211E-2</v>
      </c>
      <c r="H93" s="133">
        <f>IF('3b CM'!H34="-","-",'3b CM'!H34)</f>
        <v>8.8404260457648334E-2</v>
      </c>
      <c r="I93" s="133">
        <f>IF('3b CM'!I34="-","-",'3b CM'!I34)</f>
        <v>0.27837540584985404</v>
      </c>
      <c r="J93" s="133">
        <f>IF('3b CM'!J34="-","-",'3b CM'!J34)</f>
        <v>0.28309392326112526</v>
      </c>
      <c r="K93" s="133">
        <f>IF('3b CM'!K34="-","-",'3b CM'!K34)</f>
        <v>3.635999910423199</v>
      </c>
      <c r="L93" s="133">
        <f>IF('3b CM'!L34="-","-",'3b CM'!L34)</f>
        <v>3.5272873238331761</v>
      </c>
      <c r="M93" s="133">
        <f>IF('3b CM'!M34="-","-",'3b CM'!M34)</f>
        <v>12.390661095788976</v>
      </c>
      <c r="N93" s="133">
        <f>IF('3b CM'!N34="-","-",'3b CM'!N34)</f>
        <v>11.778914888658418</v>
      </c>
      <c r="O93" s="31"/>
      <c r="P93" s="133">
        <f>IF('3b CM'!P34="-","-",'3b CM'!P34)</f>
        <v>11.778914888658418</v>
      </c>
      <c r="Q93" s="133">
        <f>IF('3b CM'!Q34="-","-",'3b CM'!Q34)</f>
        <v>15.844126460963835</v>
      </c>
      <c r="R93" s="133">
        <f>IF('3b CM'!R34="-","-",'3b CM'!R34)</f>
        <v>15.35931839476833</v>
      </c>
      <c r="S93" s="133">
        <f>IF('3b CM'!S34="-","-",'3b CM'!S34)</f>
        <v>18.290895530858808</v>
      </c>
      <c r="T93" s="133" t="str">
        <f>IF('3b CM'!T34="-","-",'3b CM'!T34)</f>
        <v>-</v>
      </c>
      <c r="U93" s="133" t="str">
        <f>IF('3b CM'!U34="-","-",'3b CM'!U34)</f>
        <v>-</v>
      </c>
      <c r="V93" s="133" t="str">
        <f>IF('3b CM'!V34="-","-",'3b CM'!V34)</f>
        <v>-</v>
      </c>
      <c r="W93" s="133" t="str">
        <f>IF('3b CM'!W34="-","-",'3b CM'!W34)</f>
        <v>-</v>
      </c>
      <c r="X93" s="133" t="str">
        <f>IF('3b CM'!X34="-","-",'3b CM'!X34)</f>
        <v>-</v>
      </c>
      <c r="Y93" s="133" t="str">
        <f>IF('3b CM'!Y34="-","-",'3b CM'!Y34)</f>
        <v>-</v>
      </c>
      <c r="Z93" s="133" t="str">
        <f>IF('3b CM'!Z34="-","-",'3b CM'!Z34)</f>
        <v>-</v>
      </c>
      <c r="AA93" s="29"/>
    </row>
    <row r="94" spans="1:27" s="30" customFormat="1" ht="11.25" x14ac:dyDescent="0.15">
      <c r="A94" s="267">
        <v>3</v>
      </c>
      <c r="B94" s="136" t="s">
        <v>2</v>
      </c>
      <c r="C94" s="136" t="s">
        <v>342</v>
      </c>
      <c r="D94" s="139" t="s">
        <v>323</v>
      </c>
      <c r="E94" s="135"/>
      <c r="F94" s="31"/>
      <c r="G94" s="133">
        <f>IF('3c PC'!G35="-","-",'3c PC'!G35)</f>
        <v>90.723631750057876</v>
      </c>
      <c r="H94" s="133">
        <f>IF('3c PC'!H35="-","-",'3c PC'!H35)</f>
        <v>90.696608400053904</v>
      </c>
      <c r="I94" s="133">
        <f>IF('3c PC'!I35="-","-",'3c PC'!I35)</f>
        <v>114.98613450044385</v>
      </c>
      <c r="J94" s="133">
        <f>IF('3c PC'!J35="-","-",'3c PC'!J35)</f>
        <v>113.75787490250377</v>
      </c>
      <c r="K94" s="133">
        <f>IF('3c PC'!K35="-","-",'3c PC'!K35)</f>
        <v>130.40002332693211</v>
      </c>
      <c r="L94" s="133">
        <f>IF('3c PC'!L35="-","-",'3c PC'!L35)</f>
        <v>129.21836874100885</v>
      </c>
      <c r="M94" s="133">
        <f>IF('3c PC'!M35="-","-",'3c PC'!M35)</f>
        <v>157.80855471070817</v>
      </c>
      <c r="N94" s="133">
        <f>IF('3c PC'!N35="-","-",'3c PC'!N35)</f>
        <v>154.96389403726522</v>
      </c>
      <c r="O94" s="31"/>
      <c r="P94" s="133">
        <f>IF('3c PC'!P35="-","-",'3c PC'!P35)</f>
        <v>154.96389403726522</v>
      </c>
      <c r="Q94" s="133">
        <f>IF('3c PC'!Q35="-","-",'3c PC'!Q35)</f>
        <v>173.58590637752826</v>
      </c>
      <c r="R94" s="133">
        <f>IF('3c PC'!R35="-","-",'3c PC'!R35)</f>
        <v>176.41487604376499</v>
      </c>
      <c r="S94" s="133">
        <f>IF('3c PC'!S35="-","-",'3c PC'!S35)</f>
        <v>192.65462641076661</v>
      </c>
      <c r="T94" s="133" t="str">
        <f>IF('3c PC'!T35="-","-",'3c PC'!T35)</f>
        <v>-</v>
      </c>
      <c r="U94" s="133" t="str">
        <f>IF('3c PC'!U35="-","-",'3c PC'!U35)</f>
        <v>-</v>
      </c>
      <c r="V94" s="133" t="str">
        <f>IF('3c PC'!V35="-","-",'3c PC'!V35)</f>
        <v>-</v>
      </c>
      <c r="W94" s="133" t="str">
        <f>IF('3c PC'!W35="-","-",'3c PC'!W35)</f>
        <v>-</v>
      </c>
      <c r="X94" s="133" t="str">
        <f>IF('3c PC'!X35="-","-",'3c PC'!X35)</f>
        <v>-</v>
      </c>
      <c r="Y94" s="133" t="str">
        <f>IF('3c PC'!Y35="-","-",'3c PC'!Y35)</f>
        <v>-</v>
      </c>
      <c r="Z94" s="133" t="str">
        <f>IF('3c PC'!Z35="-","-",'3c PC'!Z35)</f>
        <v>-</v>
      </c>
      <c r="AA94" s="29"/>
    </row>
    <row r="95" spans="1:27" s="30" customFormat="1" ht="11.25" x14ac:dyDescent="0.15">
      <c r="A95" s="267">
        <v>4</v>
      </c>
      <c r="B95" s="136" t="s">
        <v>352</v>
      </c>
      <c r="C95" s="136" t="s">
        <v>343</v>
      </c>
      <c r="D95" s="139" t="s">
        <v>323</v>
      </c>
      <c r="E95" s="135"/>
      <c r="F95" s="31"/>
      <c r="G95" s="133">
        <f>IF('3d NC-Elec'!H63="-","-",'3d NC-Elec'!H63)</f>
        <v>117.45591605427997</v>
      </c>
      <c r="H95" s="133">
        <f>IF('3d NC-Elec'!I63="-","-",'3d NC-Elec'!I63)</f>
        <v>118.45004154063247</v>
      </c>
      <c r="I95" s="133">
        <f>IF('3d NC-Elec'!J63="-","-",'3d NC-Elec'!J63)</f>
        <v>125.00781274134755</v>
      </c>
      <c r="J95" s="133">
        <f>IF('3d NC-Elec'!K63="-","-",'3d NC-Elec'!K63)</f>
        <v>124.26009633325042</v>
      </c>
      <c r="K95" s="133">
        <f>IF('3d NC-Elec'!L63="-","-",'3d NC-Elec'!L63)</f>
        <v>130.71196294453443</v>
      </c>
      <c r="L95" s="133">
        <f>IF('3d NC-Elec'!M63="-","-",'3d NC-Elec'!M63)</f>
        <v>131.9037345880792</v>
      </c>
      <c r="M95" s="133">
        <f>IF('3d NC-Elec'!N63="-","-",'3d NC-Elec'!N63)</f>
        <v>138.90464542347891</v>
      </c>
      <c r="N95" s="133">
        <f>IF('3d NC-Elec'!O63="-","-",'3d NC-Elec'!O63)</f>
        <v>138.37175748718158</v>
      </c>
      <c r="O95" s="31"/>
      <c r="P95" s="133">
        <f>IF('3d NC-Elec'!Q63="-","-",'3d NC-Elec'!Q63)</f>
        <v>138.37175748718158</v>
      </c>
      <c r="Q95" s="133">
        <f>IF('3d NC-Elec'!R63="-","-",'3d NC-Elec'!R63)</f>
        <v>144.97310513314227</v>
      </c>
      <c r="R95" s="133">
        <f>IF('3d NC-Elec'!S63="-","-",'3d NC-Elec'!S63)</f>
        <v>146.02465570540605</v>
      </c>
      <c r="S95" s="133">
        <f>IF('3d NC-Elec'!T63="-","-",'3d NC-Elec'!T63)</f>
        <v>137.29797381557304</v>
      </c>
      <c r="T95" s="133" t="str">
        <f>IF('3d NC-Elec'!U63="-","-",'3d NC-Elec'!U63)</f>
        <v>-</v>
      </c>
      <c r="U95" s="133" t="str">
        <f>IF('3d NC-Elec'!V63="-","-",'3d NC-Elec'!V63)</f>
        <v>-</v>
      </c>
      <c r="V95" s="133" t="str">
        <f>IF('3d NC-Elec'!W63="-","-",'3d NC-Elec'!W63)</f>
        <v>-</v>
      </c>
      <c r="W95" s="133" t="str">
        <f>IF('3d NC-Elec'!X63="-","-",'3d NC-Elec'!X63)</f>
        <v>-</v>
      </c>
      <c r="X95" s="133" t="str">
        <f>IF('3d NC-Elec'!Y63="-","-",'3d NC-Elec'!Y63)</f>
        <v>-</v>
      </c>
      <c r="Y95" s="133" t="str">
        <f>IF('3d NC-Elec'!Z63="-","-",'3d NC-Elec'!Z63)</f>
        <v>-</v>
      </c>
      <c r="Z95" s="133" t="str">
        <f>IF('3d NC-Elec'!AA63="-","-",'3d NC-Elec'!AA63)</f>
        <v>-</v>
      </c>
      <c r="AA95" s="29"/>
    </row>
    <row r="96" spans="1:27" s="30" customFormat="1" ht="11.25" x14ac:dyDescent="0.15">
      <c r="A96" s="267">
        <v>5</v>
      </c>
      <c r="B96" s="136" t="s">
        <v>349</v>
      </c>
      <c r="C96" s="136" t="s">
        <v>344</v>
      </c>
      <c r="D96" s="139" t="s">
        <v>323</v>
      </c>
      <c r="E96" s="135"/>
      <c r="F96" s="31"/>
      <c r="G96" s="133">
        <f>IF('3f CPIH'!C$16="-","-",'3g OC '!$E$10*('3f CPIH'!C$16/'3f CPIH'!$G$16))</f>
        <v>76.502677103718199</v>
      </c>
      <c r="H96" s="133">
        <f>IF('3f CPIH'!D$16="-","-",'3g OC '!$E$10*('3f CPIH'!D$16/'3f CPIH'!$G$16))</f>
        <v>76.655835616438353</v>
      </c>
      <c r="I96" s="133">
        <f>IF('3f CPIH'!E$16="-","-",'3g OC '!$E$10*('3f CPIH'!E$16/'3f CPIH'!$G$16))</f>
        <v>76.885573385518597</v>
      </c>
      <c r="J96" s="133">
        <f>IF('3f CPIH'!F$16="-","-",'3g OC '!$E$10*('3f CPIH'!F$16/'3f CPIH'!$G$16))</f>
        <v>77.345048923679059</v>
      </c>
      <c r="K96" s="133">
        <f>IF('3f CPIH'!G$16="-","-",'3g OC '!$E$10*('3f CPIH'!G$16/'3f CPIH'!$G$16))</f>
        <v>78.263999999999996</v>
      </c>
      <c r="L96" s="133">
        <f>IF('3f CPIH'!H$16="-","-",'3g OC '!$E$10*('3f CPIH'!H$16/'3f CPIH'!$G$16))</f>
        <v>79.259530332681024</v>
      </c>
      <c r="M96" s="133">
        <f>IF('3f CPIH'!I$16="-","-",'3g OC '!$E$10*('3f CPIH'!I$16/'3f CPIH'!$G$16))</f>
        <v>80.408219178082177</v>
      </c>
      <c r="N96" s="133">
        <f>IF('3f CPIH'!J$16="-","-",'3g OC '!$E$10*('3f CPIH'!J$16/'3f CPIH'!$G$16))</f>
        <v>81.097432485322898</v>
      </c>
      <c r="O96" s="31"/>
      <c r="P96" s="133">
        <f>IF('3f CPIH'!L$16="-","-",'3g OC '!$E$10*('3f CPIH'!L$16/'3f CPIH'!$G$16))</f>
        <v>81.097432485322898</v>
      </c>
      <c r="Q96" s="133">
        <f>IF('3f CPIH'!M$16="-","-",'3g OC '!$E$10*('3f CPIH'!M$16/'3f CPIH'!$G$16))</f>
        <v>82.016383561643835</v>
      </c>
      <c r="R96" s="133">
        <f>IF('3f CPIH'!N$16="-","-",'3g OC '!$E$10*('3f CPIH'!N$16/'3f CPIH'!$G$16))</f>
        <v>82.62901761252445</v>
      </c>
      <c r="S96" s="133">
        <f>IF('3f CPIH'!O$16="-","-",'3g OC '!$E$10*('3f CPIH'!O$16/'3f CPIH'!$G$16))</f>
        <v>83.088493150684926</v>
      </c>
      <c r="T96" s="133" t="str">
        <f>IF('3f CPIH'!P$16="-","-",'3g OC '!$E$10*('3f CPIH'!P$16/'3f CPIH'!$G$16))</f>
        <v>-</v>
      </c>
      <c r="U96" s="133" t="str">
        <f>IF('3f CPIH'!Q$16="-","-",'3g OC '!$E$10*('3f CPIH'!Q$16/'3f CPIH'!$G$16))</f>
        <v>-</v>
      </c>
      <c r="V96" s="133" t="str">
        <f>IF('3f CPIH'!R$16="-","-",'3g OC '!$E$10*('3f CPIH'!R$16/'3f CPIH'!$G$16))</f>
        <v>-</v>
      </c>
      <c r="W96" s="133" t="str">
        <f>IF('3f CPIH'!S$16="-","-",'3g OC '!$E$10*('3f CPIH'!S$16/'3f CPIH'!$G$16))</f>
        <v>-</v>
      </c>
      <c r="X96" s="133" t="str">
        <f>IF('3f CPIH'!T$16="-","-",'3g OC '!$E$10*('3f CPIH'!T$16/'3f CPIH'!$G$16))</f>
        <v>-</v>
      </c>
      <c r="Y96" s="133" t="str">
        <f>IF('3f CPIH'!U$16="-","-",'3g OC '!$E$10*('3f CPIH'!U$16/'3f CPIH'!$G$16))</f>
        <v>-</v>
      </c>
      <c r="Z96" s="133" t="str">
        <f>IF('3f CPIH'!V$16="-","-",'3g OC '!$E$10*('3f CPIH'!V$16/'3f CPIH'!$G$16))</f>
        <v>-</v>
      </c>
      <c r="AA96" s="29"/>
    </row>
    <row r="97" spans="1:27" s="30" customFormat="1" ht="11.25" x14ac:dyDescent="0.15">
      <c r="A97" s="267">
        <v>6</v>
      </c>
      <c r="B97" s="136" t="s">
        <v>349</v>
      </c>
      <c r="C97" s="136" t="s">
        <v>43</v>
      </c>
      <c r="D97" s="139" t="s">
        <v>323</v>
      </c>
      <c r="E97" s="135"/>
      <c r="F97" s="31"/>
      <c r="G97" s="133" t="s">
        <v>333</v>
      </c>
      <c r="H97" s="133" t="s">
        <v>333</v>
      </c>
      <c r="I97" s="133" t="s">
        <v>333</v>
      </c>
      <c r="J97" s="133" t="s">
        <v>333</v>
      </c>
      <c r="K97" s="133">
        <f>IF('3h SMNCC'!F$36="-","-",'3h SMNCC'!F$36)</f>
        <v>0</v>
      </c>
      <c r="L97" s="133">
        <f>IF('3h SMNCC'!G$36="-","-",'3h SMNCC'!G$36)</f>
        <v>-0.18995176814939541</v>
      </c>
      <c r="M97" s="133">
        <f>IF('3h SMNCC'!H$36="-","-",'3h SMNCC'!H$36)</f>
        <v>2.3898674656215144</v>
      </c>
      <c r="N97" s="133">
        <f>IF('3h SMNCC'!I$36="-","-",'3h SMNCC'!I$36)</f>
        <v>11.485463558514653</v>
      </c>
      <c r="O97" s="31"/>
      <c r="P97" s="133">
        <f>IF('3h SMNCC'!K$36="-","-",'3h SMNCC'!K$36)</f>
        <v>11.485463558514653</v>
      </c>
      <c r="Q97" s="133">
        <f>IF('3h SMNCC'!L$36="-","-",'3h SMNCC'!L$36)</f>
        <v>13.905095596481768</v>
      </c>
      <c r="R97" s="133">
        <f>IF('3h SMNCC'!M$36="-","-",'3h SMNCC'!M$36)</f>
        <v>14.008016342776511</v>
      </c>
      <c r="S97" s="133">
        <f>IF('3h SMNCC'!N$36="-","-",'3h SMNCC'!N$36)</f>
        <v>16.592254432324484</v>
      </c>
      <c r="T97" s="133" t="str">
        <f>IF('3h SMNCC'!O$36="-","-",'3h SMNCC'!O$36)</f>
        <v>-</v>
      </c>
      <c r="U97" s="133" t="str">
        <f>IF('3h SMNCC'!P$36="-","-",'3h SMNCC'!P$36)</f>
        <v>-</v>
      </c>
      <c r="V97" s="133" t="str">
        <f>IF('3h SMNCC'!Q$36="-","-",'3h SMNCC'!Q$36)</f>
        <v>-</v>
      </c>
      <c r="W97" s="133" t="str">
        <f>IF('3h SMNCC'!R$36="-","-",'3h SMNCC'!R$36)</f>
        <v>-</v>
      </c>
      <c r="X97" s="133" t="str">
        <f>IF('3h SMNCC'!S$36="-","-",'3h SMNCC'!S$36)</f>
        <v>-</v>
      </c>
      <c r="Y97" s="133" t="str">
        <f>IF('3h SMNCC'!T$36="-","-",'3h SMNCC'!T$36)</f>
        <v>-</v>
      </c>
      <c r="Z97" s="133" t="str">
        <f>IF('3h SMNCC'!U$36="-","-",'3h SMNCC'!U$36)</f>
        <v>-</v>
      </c>
      <c r="AA97" s="29"/>
    </row>
    <row r="98" spans="1:27" s="30" customFormat="1" ht="11.25" x14ac:dyDescent="0.15">
      <c r="A98" s="267">
        <v>7</v>
      </c>
      <c r="B98" s="136" t="s">
        <v>349</v>
      </c>
      <c r="C98" s="136" t="s">
        <v>394</v>
      </c>
      <c r="D98" s="139" t="s">
        <v>323</v>
      </c>
      <c r="E98" s="135"/>
      <c r="F98" s="31"/>
      <c r="G98" s="133">
        <f>IF('3f CPIH'!C$16="-","-",'3i PAAC PAP'!$G$12*('3f CPIH'!C$16/'3f CPIH'!$G$16))</f>
        <v>13.436452250489236</v>
      </c>
      <c r="H98" s="133">
        <f>IF('3f CPIH'!D$16="-","-",'3i PAAC PAP'!$G$12*('3f CPIH'!D$16/'3f CPIH'!$G$16))</f>
        <v>13.463352054794518</v>
      </c>
      <c r="I98" s="133">
        <f>IF('3f CPIH'!E$16="-","-",'3i PAAC PAP'!$G$12*('3f CPIH'!E$16/'3f CPIH'!$G$16))</f>
        <v>13.503701761252445</v>
      </c>
      <c r="J98" s="133">
        <f>IF('3f CPIH'!F$16="-","-",'3i PAAC PAP'!$G$12*('3f CPIH'!F$16/'3f CPIH'!$G$16))</f>
        <v>13.584401174168297</v>
      </c>
      <c r="K98" s="133">
        <f>IF('3f CPIH'!G$16="-","-",'3i PAAC PAP'!$G$12*('3f CPIH'!G$16/'3f CPIH'!$G$16))</f>
        <v>13.745799999999999</v>
      </c>
      <c r="L98" s="133">
        <f>IF('3f CPIH'!H$16="-","-",'3i PAAC PAP'!$G$12*('3f CPIH'!H$16/'3f CPIH'!$G$16))</f>
        <v>13.920648727984345</v>
      </c>
      <c r="M98" s="133">
        <f>IF('3f CPIH'!I$16="-","-",'3i PAAC PAP'!$G$12*('3f CPIH'!I$16/'3f CPIH'!$G$16))</f>
        <v>14.122397260273971</v>
      </c>
      <c r="N98" s="133">
        <f>IF('3f CPIH'!J$16="-","-",'3i PAAC PAP'!$G$12*('3f CPIH'!J$16/'3f CPIH'!$G$16))</f>
        <v>14.24344637964775</v>
      </c>
      <c r="O98" s="31"/>
      <c r="P98" s="133">
        <f>IF('3f CPIH'!L$16="-","-",'3i PAAC PAP'!$G$12*('3f CPIH'!L$16/'3f CPIH'!$G$16))</f>
        <v>14.24344637964775</v>
      </c>
      <c r="Q98" s="133">
        <f>IF('3f CPIH'!M$16="-","-",'3i PAAC PAP'!$G$12*('3f CPIH'!M$16/'3f CPIH'!$G$16))</f>
        <v>14.40484520547945</v>
      </c>
      <c r="R98" s="133">
        <f>IF('3f CPIH'!N$16="-","-",'3i PAAC PAP'!$G$12*('3f CPIH'!N$16/'3f CPIH'!$G$16))</f>
        <v>14.512444422700586</v>
      </c>
      <c r="S98" s="133">
        <f>IF('3f CPIH'!O$16="-","-",'3i PAAC PAP'!$G$12*('3f CPIH'!O$16/'3f CPIH'!$G$16))</f>
        <v>14.593143835616438</v>
      </c>
      <c r="T98" s="133" t="str">
        <f>IF('3f CPIH'!P$16="-","-",'3i PAAC PAP'!$G$12*('3f CPIH'!P$16/'3f CPIH'!$G$16))</f>
        <v>-</v>
      </c>
      <c r="U98" s="133" t="str">
        <f>IF('3f CPIH'!Q$16="-","-",'3i PAAC PAP'!$G$12*('3f CPIH'!Q$16/'3f CPIH'!$G$16))</f>
        <v>-</v>
      </c>
      <c r="V98" s="133" t="str">
        <f>IF('3f CPIH'!R$16="-","-",'3i PAAC PAP'!$G$12*('3f CPIH'!R$16/'3f CPIH'!$G$16))</f>
        <v>-</v>
      </c>
      <c r="W98" s="133" t="str">
        <f>IF('3f CPIH'!S$16="-","-",'3i PAAC PAP'!$G$12*('3f CPIH'!S$16/'3f CPIH'!$G$16))</f>
        <v>-</v>
      </c>
      <c r="X98" s="133" t="str">
        <f>IF('3f CPIH'!T$16="-","-",'3i PAAC PAP'!$G$12*('3f CPIH'!T$16/'3f CPIH'!$G$16))</f>
        <v>-</v>
      </c>
      <c r="Y98" s="133" t="str">
        <f>IF('3f CPIH'!U$16="-","-",'3i PAAC PAP'!$G$12*('3f CPIH'!U$16/'3f CPIH'!$G$16))</f>
        <v>-</v>
      </c>
      <c r="Z98" s="133" t="str">
        <f>IF('3f CPIH'!V$16="-","-",'3i PAAC PAP'!$G$12*('3f CPIH'!V$16/'3f CPIH'!$G$16))</f>
        <v>-</v>
      </c>
      <c r="AA98" s="29"/>
    </row>
    <row r="99" spans="1:27" s="30" customFormat="1" ht="11.25" x14ac:dyDescent="0.15">
      <c r="A99" s="267">
        <v>8</v>
      </c>
      <c r="B99" s="136" t="s">
        <v>349</v>
      </c>
      <c r="C99" s="136" t="s">
        <v>412</v>
      </c>
      <c r="D99" s="139" t="s">
        <v>323</v>
      </c>
      <c r="E99" s="135"/>
      <c r="F99" s="31"/>
      <c r="G99" s="133">
        <f>IF(G92="-","-",SUM(G92:G97)*'3i PAAC PAP'!$G$24)</f>
        <v>31.231913636616692</v>
      </c>
      <c r="H99" s="133">
        <f>IF(H92="-","-",SUM(H92:H97)*'3i PAAC PAP'!$G$24)</f>
        <v>29.752983424554202</v>
      </c>
      <c r="I99" s="133">
        <f>IF(I92="-","-",SUM(I92:I97)*'3i PAAC PAP'!$G$24)</f>
        <v>30.266670035686595</v>
      </c>
      <c r="J99" s="133">
        <f>IF(J92="-","-",SUM(J92:J97)*'3i PAAC PAP'!$G$24)</f>
        <v>29.61406527057294</v>
      </c>
      <c r="K99" s="133">
        <f>IF(K92="-","-",SUM(K92:K97)*'3i PAAC PAP'!$G$24)</f>
        <v>33.091906308336682</v>
      </c>
      <c r="L99" s="133">
        <f>IF(L92="-","-",SUM(L92:L97)*'3i PAAC PAP'!$G$24)</f>
        <v>32.643433115087326</v>
      </c>
      <c r="M99" s="133">
        <f>IF(M92="-","-",SUM(M92:M97)*'3i PAAC PAP'!$G$24)</f>
        <v>36.315565805580789</v>
      </c>
      <c r="N99" s="133">
        <f>IF(N92="-","-",SUM(N92:N97)*'3i PAAC PAP'!$G$24)</f>
        <v>38.23261358943261</v>
      </c>
      <c r="O99" s="31"/>
      <c r="P99" s="133">
        <f>IF(P92="-","-",SUM(P92:P97)*'3i PAAC PAP'!$G$24)</f>
        <v>38.23261358943261</v>
      </c>
      <c r="Q99" s="133">
        <f>IF(Q92="-","-",SUM(Q92:Q97)*'3i PAAC PAP'!$G$24)</f>
        <v>42.61811840678979</v>
      </c>
      <c r="R99" s="133">
        <f>IF(R92="-","-",SUM(R92:R97)*'3i PAAC PAP'!$G$24)</f>
        <v>41.071002801853872</v>
      </c>
      <c r="S99" s="133">
        <f>IF(S92="-","-",SUM(S92:S97)*'3i PAAC PAP'!$G$24)</f>
        <v>40.576323514127921</v>
      </c>
      <c r="T99" s="133" t="str">
        <f>IF(T92="-","-",SUM(T92:T97)*'3i PAAC PAP'!$G$24)</f>
        <v>-</v>
      </c>
      <c r="U99" s="133" t="str">
        <f>IF(U92="-","-",SUM(U92:U97)*'3i PAAC PAP'!$G$24)</f>
        <v>-</v>
      </c>
      <c r="V99" s="133" t="str">
        <f>IF(V92="-","-",SUM(V92:V97)*'3i PAAC PAP'!$G$24)</f>
        <v>-</v>
      </c>
      <c r="W99" s="133" t="str">
        <f>IF(W92="-","-",SUM(W92:W97)*'3i PAAC PAP'!$G$24)</f>
        <v>-</v>
      </c>
      <c r="X99" s="133" t="str">
        <f>IF(X92="-","-",SUM(X92:X97)*'3i PAAC PAP'!$G$24)</f>
        <v>-</v>
      </c>
      <c r="Y99" s="133" t="str">
        <f>IF(Y92="-","-",SUM(Y92:Y97)*'3i PAAC PAP'!$G$24)</f>
        <v>-</v>
      </c>
      <c r="Z99" s="133" t="str">
        <f>IF(Z92="-","-",SUM(Z92:Z97)*'3i PAAC PAP'!$G$24)</f>
        <v>-</v>
      </c>
      <c r="AA99" s="29"/>
    </row>
    <row r="100" spans="1:27" s="30" customFormat="1" ht="11.25" x14ac:dyDescent="0.15">
      <c r="A100" s="267">
        <v>9</v>
      </c>
      <c r="B100" s="136" t="s">
        <v>393</v>
      </c>
      <c r="C100" s="136" t="s">
        <v>536</v>
      </c>
      <c r="D100" s="139" t="s">
        <v>323</v>
      </c>
      <c r="E100" s="135"/>
      <c r="F100" s="31"/>
      <c r="G100" s="133">
        <f>IF(G92="-","-",SUM(G92:G99)*'3j EBIT'!$E$10)</f>
        <v>11.311733057814125</v>
      </c>
      <c r="H100" s="133">
        <f>IF(H92="-","-",SUM(H92:H99)*'3j EBIT'!$E$10)</f>
        <v>10.788930657413395</v>
      </c>
      <c r="I100" s="133">
        <f>IF(I92="-","-",SUM(I92:I99)*'3j EBIT'!$E$10)</f>
        <v>10.971481526478073</v>
      </c>
      <c r="J100" s="133">
        <f>IF(J92="-","-",SUM(J92:J99)*'3j EBIT'!$E$10)</f>
        <v>10.742118577855422</v>
      </c>
      <c r="K100" s="133">
        <f>IF(K92="-","-",SUM(K92:K99)*'3j EBIT'!$E$10)</f>
        <v>11.975887867440974</v>
      </c>
      <c r="L100" s="133">
        <f>IF(L92="-","-",SUM(L92:L99)*'3j EBIT'!$E$10)</f>
        <v>11.820580903318765</v>
      </c>
      <c r="M100" s="133">
        <f>IF(M92="-","-",SUM(M92:M99)*'3j EBIT'!$E$10)</f>
        <v>13.123882304983196</v>
      </c>
      <c r="N100" s="133">
        <f>IF(N92="-","-",SUM(N92:N99)*'3j EBIT'!$E$10)</f>
        <v>13.804579250179732</v>
      </c>
      <c r="O100" s="31"/>
      <c r="P100" s="133">
        <f>IF(P92="-","-",SUM(P92:P99)*'3j EBIT'!$E$10)</f>
        <v>13.804579250179732</v>
      </c>
      <c r="Q100" s="133">
        <f>IF(Q92="-","-",SUM(Q92:Q99)*'3j EBIT'!$E$10)</f>
        <v>15.359527786437523</v>
      </c>
      <c r="R100" s="133">
        <f>IF(R92="-","-",SUM(R92:R99)*'3j EBIT'!$E$10)</f>
        <v>14.81416078933346</v>
      </c>
      <c r="S100" s="133">
        <f>IF(S92="-","-",SUM(S92:S99)*'3j EBIT'!$E$10)</f>
        <v>14.640680191640859</v>
      </c>
      <c r="T100" s="133" t="str">
        <f>IF(T92="-","-",SUM(T92:T99)*'3j EBIT'!$E$10)</f>
        <v>-</v>
      </c>
      <c r="U100" s="133" t="str">
        <f>IF(U92="-","-",SUM(U92:U99)*'3j EBIT'!$E$10)</f>
        <v>-</v>
      </c>
      <c r="V100" s="133" t="str">
        <f>IF(V92="-","-",SUM(V92:V99)*'3j EBIT'!$E$10)</f>
        <v>-</v>
      </c>
      <c r="W100" s="133" t="str">
        <f>IF(W92="-","-",SUM(W92:W99)*'3j EBIT'!$E$10)</f>
        <v>-</v>
      </c>
      <c r="X100" s="133" t="str">
        <f>IF(X92="-","-",SUM(X92:X99)*'3j EBIT'!$E$10)</f>
        <v>-</v>
      </c>
      <c r="Y100" s="133" t="str">
        <f>IF(Y92="-","-",SUM(Y92:Y99)*'3j EBIT'!$E$10)</f>
        <v>-</v>
      </c>
      <c r="Z100" s="133" t="str">
        <f>IF(Z92="-","-",SUM(Z92:Z99)*'3j EBIT'!$E$10)</f>
        <v>-</v>
      </c>
      <c r="AA100" s="29"/>
    </row>
    <row r="101" spans="1:27" s="30" customFormat="1" ht="11.25" x14ac:dyDescent="0.15">
      <c r="A101" s="267">
        <v>10</v>
      </c>
      <c r="B101" s="136" t="s">
        <v>292</v>
      </c>
      <c r="C101" s="186" t="s">
        <v>537</v>
      </c>
      <c r="D101" s="139" t="s">
        <v>323</v>
      </c>
      <c r="E101" s="134"/>
      <c r="F101" s="31"/>
      <c r="G101" s="133">
        <f>IF(G92="-","-",SUM(G92:G94,G96:G100)*'3k HAP'!$E$11)</f>
        <v>6.9969076852460921</v>
      </c>
      <c r="H101" s="133">
        <f>IF(H92="-","-",SUM(H92:H94,H96:H100)*'3k HAP'!$E$11)</f>
        <v>6.5794923370204543</v>
      </c>
      <c r="I101" s="133">
        <f>IF(I92="-","-",SUM(I92:I94,I96:I100)*'3k HAP'!$E$11)</f>
        <v>6.6241498072918032</v>
      </c>
      <c r="J101" s="133">
        <f>IF(J92="-","-",SUM(J92:J94,J96:J100)*'3k HAP'!$E$11)</f>
        <v>6.4583549367116193</v>
      </c>
      <c r="K101" s="133">
        <f>IF(K92="-","-",SUM(K92:K94,K96:K100)*'3k HAP'!$E$11)</f>
        <v>7.3146094054242834</v>
      </c>
      <c r="L101" s="133">
        <f>IF(L92="-","-",SUM(L92:L94,L96:L100)*'3k HAP'!$E$11)</f>
        <v>7.17748444929145</v>
      </c>
      <c r="M101" s="133">
        <f>IF(M92="-","-",SUM(M92:M94,M96:M100)*'3k HAP'!$E$11)</f>
        <v>8.0792803211215407</v>
      </c>
      <c r="N101" s="133">
        <f>IF(N92="-","-",SUM(N92:N94,N96:N100)*'3k HAP'!$E$11)</f>
        <v>8.6116128522446047</v>
      </c>
      <c r="O101" s="31"/>
      <c r="P101" s="133">
        <f>IF(P92="-","-",SUM(P92:P94,P96:P100)*'3k HAP'!$E$11)</f>
        <v>8.6116128522446047</v>
      </c>
      <c r="Q101" s="133">
        <f>IF(Q92="-","-",SUM(Q92:Q94,Q96:Q100)*'3k HAP'!$E$11)</f>
        <v>9.7131726327178551</v>
      </c>
      <c r="R101" s="133">
        <f>IF(R92="-","-",SUM(R92:R94,R96:R100)*'3k HAP'!$E$11)</f>
        <v>9.2775287278160175</v>
      </c>
      <c r="S101" s="133">
        <f>IF(S92="-","-",SUM(S92:S94,S96:S100)*'3k HAP'!$E$11)</f>
        <v>9.2716156362233129</v>
      </c>
      <c r="T101" s="133" t="str">
        <f>IF(T92="-","-",SUM(T92:T94,T96:T100)*'3k HAP'!$E$11)</f>
        <v>-</v>
      </c>
      <c r="U101" s="133" t="str">
        <f>IF(U92="-","-",SUM(U92:U94,U96:U100)*'3k HAP'!$E$11)</f>
        <v>-</v>
      </c>
      <c r="V101" s="133" t="str">
        <f>IF(V92="-","-",SUM(V92:V94,V96:V100)*'3k HAP'!$E$11)</f>
        <v>-</v>
      </c>
      <c r="W101" s="133" t="str">
        <f>IF(W92="-","-",SUM(W92:W94,W96:W100)*'3k HAP'!$E$11)</f>
        <v>-</v>
      </c>
      <c r="X101" s="133" t="str">
        <f>IF(X92="-","-",SUM(X92:X94,X96:X100)*'3k HAP'!$E$11)</f>
        <v>-</v>
      </c>
      <c r="Y101" s="133" t="str">
        <f>IF(Y92="-","-",SUM(Y92:Y94,Y96:Y100)*'3k HAP'!$E$11)</f>
        <v>-</v>
      </c>
      <c r="Z101" s="133" t="str">
        <f>IF(Z92="-","-",SUM(Z92:Z94,Z96:Z100)*'3k HAP'!$E$11)</f>
        <v>-</v>
      </c>
      <c r="AA101" s="29"/>
    </row>
    <row r="102" spans="1:27" s="30" customFormat="1" ht="11.25" x14ac:dyDescent="0.15">
      <c r="A102" s="267">
        <v>11</v>
      </c>
      <c r="B102" s="136" t="s">
        <v>44</v>
      </c>
      <c r="C102" s="136" t="str">
        <f>B102&amp;"_"&amp;D102</f>
        <v>Total_Southern</v>
      </c>
      <c r="D102" s="139" t="s">
        <v>323</v>
      </c>
      <c r="E102" s="135"/>
      <c r="F102" s="31"/>
      <c r="G102" s="133">
        <f t="shared" ref="G102:N102" si="14">IF(G92="-","-",SUM(G92:G101))</f>
        <v>602.35103323656108</v>
      </c>
      <c r="H102" s="133">
        <f t="shared" si="14"/>
        <v>574.41771344328743</v>
      </c>
      <c r="I102" s="133">
        <f t="shared" si="14"/>
        <v>584.07030742206359</v>
      </c>
      <c r="J102" s="133">
        <f t="shared" si="14"/>
        <v>571.83278339970866</v>
      </c>
      <c r="K102" s="133">
        <f t="shared" si="14"/>
        <v>637.62423681442738</v>
      </c>
      <c r="L102" s="133">
        <f t="shared" si="14"/>
        <v>629.31306449133206</v>
      </c>
      <c r="M102" s="133">
        <f t="shared" si="14"/>
        <v>698.80964264382453</v>
      </c>
      <c r="N102" s="133">
        <f t="shared" si="14"/>
        <v>735.16811538721004</v>
      </c>
      <c r="O102" s="31"/>
      <c r="P102" s="133">
        <f t="shared" ref="P102:Z102" si="15">IF(P92="-","-",SUM(P92:P101))</f>
        <v>735.16811538721004</v>
      </c>
      <c r="Q102" s="133">
        <f t="shared" si="15"/>
        <v>818.10903800886638</v>
      </c>
      <c r="R102" s="133">
        <f t="shared" si="15"/>
        <v>788.96987979665482</v>
      </c>
      <c r="S102" s="133">
        <f t="shared" si="15"/>
        <v>779.83341270316669</v>
      </c>
      <c r="T102" s="133" t="str">
        <f t="shared" si="15"/>
        <v>-</v>
      </c>
      <c r="U102" s="133" t="str">
        <f t="shared" si="15"/>
        <v>-</v>
      </c>
      <c r="V102" s="133" t="str">
        <f t="shared" si="15"/>
        <v>-</v>
      </c>
      <c r="W102" s="133" t="str">
        <f t="shared" si="15"/>
        <v>-</v>
      </c>
      <c r="X102" s="133" t="str">
        <f t="shared" si="15"/>
        <v>-</v>
      </c>
      <c r="Y102" s="133" t="str">
        <f t="shared" si="15"/>
        <v>-</v>
      </c>
      <c r="Z102" s="133" t="str">
        <f t="shared" si="15"/>
        <v>-</v>
      </c>
      <c r="AA102" s="29"/>
    </row>
    <row r="103" spans="1:27" s="30" customFormat="1" ht="11.25" x14ac:dyDescent="0.15">
      <c r="A103" s="267">
        <v>1</v>
      </c>
      <c r="B103" s="140" t="s">
        <v>350</v>
      </c>
      <c r="C103" s="140" t="s">
        <v>341</v>
      </c>
      <c r="D103" s="138" t="s">
        <v>324</v>
      </c>
      <c r="E103" s="132"/>
      <c r="F103" s="31"/>
      <c r="G103" s="41">
        <f>IF('3a DF'!H35="-","-",'3a DF'!H35)</f>
        <v>257.0323999415719</v>
      </c>
      <c r="H103" s="41">
        <f>IF('3a DF'!I35="-","-",'3a DF'!I35)</f>
        <v>230.09007864286636</v>
      </c>
      <c r="I103" s="41">
        <f>IF('3a DF'!J35="-","-",'3a DF'!J35)</f>
        <v>207.48337613491989</v>
      </c>
      <c r="J103" s="41">
        <f>IF('3a DF'!K35="-","-",'3a DF'!K35)</f>
        <v>197.63273626216358</v>
      </c>
      <c r="K103" s="41">
        <f>IF('3a DF'!L35="-","-",'3a DF'!L35)</f>
        <v>230.6371679121325</v>
      </c>
      <c r="L103" s="41">
        <f>IF('3a DF'!M35="-","-",'3a DF'!M35)</f>
        <v>222.1054205309263</v>
      </c>
      <c r="M103" s="41">
        <f>IF('3a DF'!N35="-","-",'3a DF'!N35)</f>
        <v>235.54565129031934</v>
      </c>
      <c r="N103" s="41">
        <f>IF('3a DF'!O35="-","-",'3a DF'!O35)</f>
        <v>262.88988141147126</v>
      </c>
      <c r="O103" s="31"/>
      <c r="P103" s="41">
        <f>IF('3a DF'!Q35="-","-",'3a DF'!Q35)</f>
        <v>262.88988141147126</v>
      </c>
      <c r="Q103" s="41">
        <f>IF('3a DF'!R35="-","-",'3a DF'!R35)</f>
        <v>305.76533533283595</v>
      </c>
      <c r="R103" s="41">
        <f>IF('3a DF'!S35="-","-",'3a DF'!S35)</f>
        <v>273.78360549782292</v>
      </c>
      <c r="S103" s="41">
        <f>IF('3a DF'!T35="-","-",'3a DF'!T35)</f>
        <v>252.56552303001845</v>
      </c>
      <c r="T103" s="41" t="str">
        <f>IF('3a DF'!U35="-","-",'3a DF'!U35)</f>
        <v>-</v>
      </c>
      <c r="U103" s="41" t="str">
        <f>IF('3a DF'!V35="-","-",'3a DF'!V35)</f>
        <v>-</v>
      </c>
      <c r="V103" s="41" t="str">
        <f>IF('3a DF'!W35="-","-",'3a DF'!W35)</f>
        <v>-</v>
      </c>
      <c r="W103" s="41" t="str">
        <f>IF('3a DF'!X35="-","-",'3a DF'!X35)</f>
        <v>-</v>
      </c>
      <c r="X103" s="41" t="str">
        <f>IF('3a DF'!Y35="-","-",'3a DF'!Y35)</f>
        <v>-</v>
      </c>
      <c r="Y103" s="41" t="str">
        <f>IF('3a DF'!Z35="-","-",'3a DF'!Z35)</f>
        <v>-</v>
      </c>
      <c r="Z103" s="41" t="str">
        <f>IF('3a DF'!AA35="-","-",'3a DF'!AA35)</f>
        <v>-</v>
      </c>
      <c r="AA103" s="29"/>
    </row>
    <row r="104" spans="1:27" s="30" customFormat="1" ht="11.25" x14ac:dyDescent="0.15">
      <c r="A104" s="267">
        <v>2</v>
      </c>
      <c r="B104" s="140" t="s">
        <v>350</v>
      </c>
      <c r="C104" s="140" t="s">
        <v>300</v>
      </c>
      <c r="D104" s="138" t="s">
        <v>324</v>
      </c>
      <c r="E104" s="132"/>
      <c r="F104" s="31"/>
      <c r="G104" s="41">
        <f>IF('3b CM'!G35="-","-",'3b CM'!G35)</f>
        <v>5.9864732444598376E-2</v>
      </c>
      <c r="H104" s="41">
        <f>IF('3b CM'!H35="-","-",'3b CM'!H35)</f>
        <v>8.9797098666897557E-2</v>
      </c>
      <c r="I104" s="41">
        <f>IF('3b CM'!I35="-","-",'3b CM'!I35)</f>
        <v>0.28276130195684862</v>
      </c>
      <c r="J104" s="41">
        <f>IF('3b CM'!J35="-","-",'3b CM'!J35)</f>
        <v>0.28755416116236604</v>
      </c>
      <c r="K104" s="41">
        <f>IF('3b CM'!K35="-","-",'3b CM'!K35)</f>
        <v>3.6932862852862112</v>
      </c>
      <c r="L104" s="41">
        <f>IF('3b CM'!L35="-","-",'3b CM'!L35)</f>
        <v>3.5828608961271158</v>
      </c>
      <c r="M104" s="41">
        <f>IF('3b CM'!M35="-","-",'3b CM'!M35)</f>
        <v>12.517681425449977</v>
      </c>
      <c r="N104" s="41">
        <f>IF('3b CM'!N35="-","-",'3b CM'!N35)</f>
        <v>11.899664027113566</v>
      </c>
      <c r="O104" s="31"/>
      <c r="P104" s="41">
        <f>IF('3b CM'!P35="-","-",'3b CM'!P35)</f>
        <v>11.899664027113566</v>
      </c>
      <c r="Q104" s="41">
        <f>IF('3b CM'!Q35="-","-",'3b CM'!Q35)</f>
        <v>16.032962198182869</v>
      </c>
      <c r="R104" s="41">
        <f>IF('3b CM'!R35="-","-",'3b CM'!R35)</f>
        <v>15.399533308107312</v>
      </c>
      <c r="S104" s="41">
        <f>IF('3b CM'!S35="-","-",'3b CM'!S35)</f>
        <v>18.390554827256402</v>
      </c>
      <c r="T104" s="41" t="str">
        <f>IF('3b CM'!T35="-","-",'3b CM'!T35)</f>
        <v>-</v>
      </c>
      <c r="U104" s="41" t="str">
        <f>IF('3b CM'!U35="-","-",'3b CM'!U35)</f>
        <v>-</v>
      </c>
      <c r="V104" s="41" t="str">
        <f>IF('3b CM'!V35="-","-",'3b CM'!V35)</f>
        <v>-</v>
      </c>
      <c r="W104" s="41" t="str">
        <f>IF('3b CM'!W35="-","-",'3b CM'!W35)</f>
        <v>-</v>
      </c>
      <c r="X104" s="41" t="str">
        <f>IF('3b CM'!X35="-","-",'3b CM'!X35)</f>
        <v>-</v>
      </c>
      <c r="Y104" s="41" t="str">
        <f>IF('3b CM'!Y35="-","-",'3b CM'!Y35)</f>
        <v>-</v>
      </c>
      <c r="Z104" s="41" t="str">
        <f>IF('3b CM'!Z35="-","-",'3b CM'!Z35)</f>
        <v>-</v>
      </c>
      <c r="AA104" s="29"/>
    </row>
    <row r="105" spans="1:27" s="30" customFormat="1" ht="12.4" customHeight="1" x14ac:dyDescent="0.15">
      <c r="A105" s="267">
        <v>3</v>
      </c>
      <c r="B105" s="140" t="s">
        <v>2</v>
      </c>
      <c r="C105" s="140" t="s">
        <v>342</v>
      </c>
      <c r="D105" s="138" t="s">
        <v>324</v>
      </c>
      <c r="E105" s="132"/>
      <c r="F105" s="31"/>
      <c r="G105" s="41">
        <f>IF('3c PC'!G36="-","-",'3c PC'!G36)</f>
        <v>90.734624483278665</v>
      </c>
      <c r="H105" s="41">
        <f>IF('3c PC'!H36="-","-",'3c PC'!H36)</f>
        <v>90.70745207323175</v>
      </c>
      <c r="I105" s="41">
        <f>IF('3c PC'!I36="-","-",'3c PC'!I36)</f>
        <v>115.03391207587146</v>
      </c>
      <c r="J105" s="41">
        <f>IF('3c PC'!J36="-","-",'3c PC'!J36)</f>
        <v>113.7954752341865</v>
      </c>
      <c r="K105" s="41">
        <f>IF('3c PC'!K36="-","-",'3c PC'!K36)</f>
        <v>130.52620938114725</v>
      </c>
      <c r="L105" s="41">
        <f>IF('3c PC'!L36="-","-",'3c PC'!L36)</f>
        <v>129.32921488012039</v>
      </c>
      <c r="M105" s="41">
        <f>IF('3c PC'!M36="-","-",'3c PC'!M36)</f>
        <v>157.83853295208715</v>
      </c>
      <c r="N105" s="41">
        <f>IF('3c PC'!N36="-","-",'3c PC'!N36)</f>
        <v>154.99051041563243</v>
      </c>
      <c r="O105" s="31"/>
      <c r="P105" s="41">
        <f>IF('3c PC'!P36="-","-",'3c PC'!P36)</f>
        <v>154.99051041563243</v>
      </c>
      <c r="Q105" s="41">
        <f>IF('3c PC'!Q36="-","-",'3c PC'!Q36)</f>
        <v>173.59974195785472</v>
      </c>
      <c r="R105" s="41">
        <f>IF('3c PC'!R36="-","-",'3c PC'!R36)</f>
        <v>176.30925093998249</v>
      </c>
      <c r="S105" s="41">
        <f>IF('3c PC'!S36="-","-",'3c PC'!S36)</f>
        <v>192.61885201726932</v>
      </c>
      <c r="T105" s="41" t="str">
        <f>IF('3c PC'!T36="-","-",'3c PC'!T36)</f>
        <v>-</v>
      </c>
      <c r="U105" s="41" t="str">
        <f>IF('3c PC'!U36="-","-",'3c PC'!U36)</f>
        <v>-</v>
      </c>
      <c r="V105" s="41" t="str">
        <f>IF('3c PC'!V36="-","-",'3c PC'!V36)</f>
        <v>-</v>
      </c>
      <c r="W105" s="41" t="str">
        <f>IF('3c PC'!W36="-","-",'3c PC'!W36)</f>
        <v>-</v>
      </c>
      <c r="X105" s="41" t="str">
        <f>IF('3c PC'!X36="-","-",'3c PC'!X36)</f>
        <v>-</v>
      </c>
      <c r="Y105" s="41" t="str">
        <f>IF('3c PC'!Y36="-","-",'3c PC'!Y36)</f>
        <v>-</v>
      </c>
      <c r="Z105" s="41" t="str">
        <f>IF('3c PC'!Z36="-","-",'3c PC'!Z36)</f>
        <v>-</v>
      </c>
      <c r="AA105" s="29"/>
    </row>
    <row r="106" spans="1:27" s="30" customFormat="1" ht="11.25" x14ac:dyDescent="0.15">
      <c r="A106" s="267">
        <v>4</v>
      </c>
      <c r="B106" s="140" t="s">
        <v>352</v>
      </c>
      <c r="C106" s="140" t="s">
        <v>343</v>
      </c>
      <c r="D106" s="138" t="s">
        <v>324</v>
      </c>
      <c r="E106" s="132"/>
      <c r="F106" s="31"/>
      <c r="G106" s="41">
        <f>IF('3d NC-Elec'!H64="-","-",'3d NC-Elec'!H64)</f>
        <v>129.7770927384465</v>
      </c>
      <c r="H106" s="41">
        <f>IF('3d NC-Elec'!I64="-","-",'3d NC-Elec'!I64)</f>
        <v>130.78058637259986</v>
      </c>
      <c r="I106" s="41">
        <f>IF('3d NC-Elec'!J64="-","-",'3d NC-Elec'!J64)</f>
        <v>152.59502489552034</v>
      </c>
      <c r="J106" s="41">
        <f>IF('3d NC-Elec'!K64="-","-",'3d NC-Elec'!K64)</f>
        <v>151.84026237712794</v>
      </c>
      <c r="K106" s="41">
        <f>IF('3d NC-Elec'!L64="-","-",'3d NC-Elec'!L64)</f>
        <v>147.9679768884188</v>
      </c>
      <c r="L106" s="41">
        <f>IF('3d NC-Elec'!M64="-","-",'3d NC-Elec'!M64)</f>
        <v>149.17097919957533</v>
      </c>
      <c r="M106" s="41">
        <f>IF('3d NC-Elec'!N64="-","-",'3d NC-Elec'!N64)</f>
        <v>148.72923117146826</v>
      </c>
      <c r="N106" s="41">
        <f>IF('3d NC-Elec'!O64="-","-",'3d NC-Elec'!O64)</f>
        <v>148.19571110309766</v>
      </c>
      <c r="O106" s="31"/>
      <c r="P106" s="41">
        <f>IF('3d NC-Elec'!Q64="-","-",'3d NC-Elec'!Q64)</f>
        <v>148.19571110309766</v>
      </c>
      <c r="Q106" s="41">
        <f>IF('3d NC-Elec'!R64="-","-",'3d NC-Elec'!R64)</f>
        <v>161.80877839866383</v>
      </c>
      <c r="R106" s="41">
        <f>IF('3d NC-Elec'!S64="-","-",'3d NC-Elec'!S64)</f>
        <v>162.48593575882313</v>
      </c>
      <c r="S106" s="41">
        <f>IF('3d NC-Elec'!T64="-","-",'3d NC-Elec'!T64)</f>
        <v>168.63937336676335</v>
      </c>
      <c r="T106" s="41" t="str">
        <f>IF('3d NC-Elec'!U64="-","-",'3d NC-Elec'!U64)</f>
        <v>-</v>
      </c>
      <c r="U106" s="41" t="str">
        <f>IF('3d NC-Elec'!V64="-","-",'3d NC-Elec'!V64)</f>
        <v>-</v>
      </c>
      <c r="V106" s="41" t="str">
        <f>IF('3d NC-Elec'!W64="-","-",'3d NC-Elec'!W64)</f>
        <v>-</v>
      </c>
      <c r="W106" s="41" t="str">
        <f>IF('3d NC-Elec'!X64="-","-",'3d NC-Elec'!X64)</f>
        <v>-</v>
      </c>
      <c r="X106" s="41" t="str">
        <f>IF('3d NC-Elec'!Y64="-","-",'3d NC-Elec'!Y64)</f>
        <v>-</v>
      </c>
      <c r="Y106" s="41" t="str">
        <f>IF('3d NC-Elec'!Z64="-","-",'3d NC-Elec'!Z64)</f>
        <v>-</v>
      </c>
      <c r="Z106" s="41" t="str">
        <f>IF('3d NC-Elec'!AA64="-","-",'3d NC-Elec'!AA64)</f>
        <v>-</v>
      </c>
      <c r="AA106" s="29"/>
    </row>
    <row r="107" spans="1:27" s="30" customFormat="1" ht="11.25" x14ac:dyDescent="0.15">
      <c r="A107" s="267">
        <v>5</v>
      </c>
      <c r="B107" s="140" t="s">
        <v>349</v>
      </c>
      <c r="C107" s="140" t="s">
        <v>344</v>
      </c>
      <c r="D107" s="138" t="s">
        <v>324</v>
      </c>
      <c r="E107" s="132"/>
      <c r="F107" s="31"/>
      <c r="G107" s="41">
        <f>IF('3f CPIH'!C$16="-","-",'3g OC '!$E$10*('3f CPIH'!C$16/'3f CPIH'!$G$16))</f>
        <v>76.502677103718199</v>
      </c>
      <c r="H107" s="41">
        <f>IF('3f CPIH'!D$16="-","-",'3g OC '!$E$10*('3f CPIH'!D$16/'3f CPIH'!$G$16))</f>
        <v>76.655835616438353</v>
      </c>
      <c r="I107" s="41">
        <f>IF('3f CPIH'!E$16="-","-",'3g OC '!$E$10*('3f CPIH'!E$16/'3f CPIH'!$G$16))</f>
        <v>76.885573385518597</v>
      </c>
      <c r="J107" s="41">
        <f>IF('3f CPIH'!F$16="-","-",'3g OC '!$E$10*('3f CPIH'!F$16/'3f CPIH'!$G$16))</f>
        <v>77.345048923679059</v>
      </c>
      <c r="K107" s="41">
        <f>IF('3f CPIH'!G$16="-","-",'3g OC '!$E$10*('3f CPIH'!G$16/'3f CPIH'!$G$16))</f>
        <v>78.263999999999996</v>
      </c>
      <c r="L107" s="41">
        <f>IF('3f CPIH'!H$16="-","-",'3g OC '!$E$10*('3f CPIH'!H$16/'3f CPIH'!$G$16))</f>
        <v>79.259530332681024</v>
      </c>
      <c r="M107" s="41">
        <f>IF('3f CPIH'!I$16="-","-",'3g OC '!$E$10*('3f CPIH'!I$16/'3f CPIH'!$G$16))</f>
        <v>80.408219178082177</v>
      </c>
      <c r="N107" s="41">
        <f>IF('3f CPIH'!J$16="-","-",'3g OC '!$E$10*('3f CPIH'!J$16/'3f CPIH'!$G$16))</f>
        <v>81.097432485322898</v>
      </c>
      <c r="O107" s="31"/>
      <c r="P107" s="41">
        <f>IF('3f CPIH'!L$16="-","-",'3g OC '!$E$10*('3f CPIH'!L$16/'3f CPIH'!$G$16))</f>
        <v>81.097432485322898</v>
      </c>
      <c r="Q107" s="41">
        <f>IF('3f CPIH'!M$16="-","-",'3g OC '!$E$10*('3f CPIH'!M$16/'3f CPIH'!$G$16))</f>
        <v>82.016383561643835</v>
      </c>
      <c r="R107" s="41">
        <f>IF('3f CPIH'!N$16="-","-",'3g OC '!$E$10*('3f CPIH'!N$16/'3f CPIH'!$G$16))</f>
        <v>82.62901761252445</v>
      </c>
      <c r="S107" s="41">
        <f>IF('3f CPIH'!O$16="-","-",'3g OC '!$E$10*('3f CPIH'!O$16/'3f CPIH'!$G$16))</f>
        <v>83.088493150684926</v>
      </c>
      <c r="T107" s="41" t="str">
        <f>IF('3f CPIH'!P$16="-","-",'3g OC '!$E$10*('3f CPIH'!P$16/'3f CPIH'!$G$16))</f>
        <v>-</v>
      </c>
      <c r="U107" s="41" t="str">
        <f>IF('3f CPIH'!Q$16="-","-",'3g OC '!$E$10*('3f CPIH'!Q$16/'3f CPIH'!$G$16))</f>
        <v>-</v>
      </c>
      <c r="V107" s="41" t="str">
        <f>IF('3f CPIH'!R$16="-","-",'3g OC '!$E$10*('3f CPIH'!R$16/'3f CPIH'!$G$16))</f>
        <v>-</v>
      </c>
      <c r="W107" s="41" t="str">
        <f>IF('3f CPIH'!S$16="-","-",'3g OC '!$E$10*('3f CPIH'!S$16/'3f CPIH'!$G$16))</f>
        <v>-</v>
      </c>
      <c r="X107" s="41" t="str">
        <f>IF('3f CPIH'!T$16="-","-",'3g OC '!$E$10*('3f CPIH'!T$16/'3f CPIH'!$G$16))</f>
        <v>-</v>
      </c>
      <c r="Y107" s="41" t="str">
        <f>IF('3f CPIH'!U$16="-","-",'3g OC '!$E$10*('3f CPIH'!U$16/'3f CPIH'!$G$16))</f>
        <v>-</v>
      </c>
      <c r="Z107" s="41" t="str">
        <f>IF('3f CPIH'!V$16="-","-",'3g OC '!$E$10*('3f CPIH'!V$16/'3f CPIH'!$G$16))</f>
        <v>-</v>
      </c>
      <c r="AA107" s="29"/>
    </row>
    <row r="108" spans="1:27" s="30" customFormat="1" ht="11.25" x14ac:dyDescent="0.15">
      <c r="A108" s="267">
        <v>6</v>
      </c>
      <c r="B108" s="140" t="s">
        <v>349</v>
      </c>
      <c r="C108" s="140" t="s">
        <v>43</v>
      </c>
      <c r="D108" s="138" t="s">
        <v>324</v>
      </c>
      <c r="E108" s="132"/>
      <c r="F108" s="31"/>
      <c r="G108" s="41" t="s">
        <v>333</v>
      </c>
      <c r="H108" s="41" t="s">
        <v>333</v>
      </c>
      <c r="I108" s="41" t="s">
        <v>333</v>
      </c>
      <c r="J108" s="41" t="s">
        <v>333</v>
      </c>
      <c r="K108" s="41">
        <f>IF('3h SMNCC'!F$36="-","-",'3h SMNCC'!F$36)</f>
        <v>0</v>
      </c>
      <c r="L108" s="41">
        <f>IF('3h SMNCC'!G$36="-","-",'3h SMNCC'!G$36)</f>
        <v>-0.18995176814939541</v>
      </c>
      <c r="M108" s="41">
        <f>IF('3h SMNCC'!H$36="-","-",'3h SMNCC'!H$36)</f>
        <v>2.3898674656215144</v>
      </c>
      <c r="N108" s="41">
        <f>IF('3h SMNCC'!I$36="-","-",'3h SMNCC'!I$36)</f>
        <v>11.485463558514653</v>
      </c>
      <c r="O108" s="31"/>
      <c r="P108" s="41">
        <f>IF('3h SMNCC'!K$36="-","-",'3h SMNCC'!K$36)</f>
        <v>11.485463558514653</v>
      </c>
      <c r="Q108" s="41">
        <f>IF('3h SMNCC'!L$36="-","-",'3h SMNCC'!L$36)</f>
        <v>13.905095596481768</v>
      </c>
      <c r="R108" s="41">
        <f>IF('3h SMNCC'!M$36="-","-",'3h SMNCC'!M$36)</f>
        <v>14.008016342776511</v>
      </c>
      <c r="S108" s="41">
        <f>IF('3h SMNCC'!N$36="-","-",'3h SMNCC'!N$36)</f>
        <v>16.592254432324484</v>
      </c>
      <c r="T108" s="41" t="str">
        <f>IF('3h SMNCC'!O$36="-","-",'3h SMNCC'!O$36)</f>
        <v>-</v>
      </c>
      <c r="U108" s="41" t="str">
        <f>IF('3h SMNCC'!P$36="-","-",'3h SMNCC'!P$36)</f>
        <v>-</v>
      </c>
      <c r="V108" s="41" t="str">
        <f>IF('3h SMNCC'!Q$36="-","-",'3h SMNCC'!Q$36)</f>
        <v>-</v>
      </c>
      <c r="W108" s="41" t="str">
        <f>IF('3h SMNCC'!R$36="-","-",'3h SMNCC'!R$36)</f>
        <v>-</v>
      </c>
      <c r="X108" s="41" t="str">
        <f>IF('3h SMNCC'!S$36="-","-",'3h SMNCC'!S$36)</f>
        <v>-</v>
      </c>
      <c r="Y108" s="41" t="str">
        <f>IF('3h SMNCC'!T$36="-","-",'3h SMNCC'!T$36)</f>
        <v>-</v>
      </c>
      <c r="Z108" s="41" t="str">
        <f>IF('3h SMNCC'!U$36="-","-",'3h SMNCC'!U$36)</f>
        <v>-</v>
      </c>
      <c r="AA108" s="29"/>
    </row>
    <row r="109" spans="1:27" s="30" customFormat="1" ht="11.25" x14ac:dyDescent="0.15">
      <c r="A109" s="267">
        <v>7</v>
      </c>
      <c r="B109" s="140" t="s">
        <v>349</v>
      </c>
      <c r="C109" s="140" t="s">
        <v>394</v>
      </c>
      <c r="D109" s="138" t="s">
        <v>324</v>
      </c>
      <c r="E109" s="132"/>
      <c r="F109" s="31"/>
      <c r="G109" s="41">
        <f>IF('3f CPIH'!C$16="-","-",'3i PAAC PAP'!$G$12*('3f CPIH'!C$16/'3f CPIH'!$G$16))</f>
        <v>13.436452250489236</v>
      </c>
      <c r="H109" s="41">
        <f>IF('3f CPIH'!D$16="-","-",'3i PAAC PAP'!$G$12*('3f CPIH'!D$16/'3f CPIH'!$G$16))</f>
        <v>13.463352054794518</v>
      </c>
      <c r="I109" s="41">
        <f>IF('3f CPIH'!E$16="-","-",'3i PAAC PAP'!$G$12*('3f CPIH'!E$16/'3f CPIH'!$G$16))</f>
        <v>13.503701761252445</v>
      </c>
      <c r="J109" s="41">
        <f>IF('3f CPIH'!F$16="-","-",'3i PAAC PAP'!$G$12*('3f CPIH'!F$16/'3f CPIH'!$G$16))</f>
        <v>13.584401174168297</v>
      </c>
      <c r="K109" s="41">
        <f>IF('3f CPIH'!G$16="-","-",'3i PAAC PAP'!$G$12*('3f CPIH'!G$16/'3f CPIH'!$G$16))</f>
        <v>13.745799999999999</v>
      </c>
      <c r="L109" s="41">
        <f>IF('3f CPIH'!H$16="-","-",'3i PAAC PAP'!$G$12*('3f CPIH'!H$16/'3f CPIH'!$G$16))</f>
        <v>13.920648727984345</v>
      </c>
      <c r="M109" s="41">
        <f>IF('3f CPIH'!I$16="-","-",'3i PAAC PAP'!$G$12*('3f CPIH'!I$16/'3f CPIH'!$G$16))</f>
        <v>14.122397260273971</v>
      </c>
      <c r="N109" s="41">
        <f>IF('3f CPIH'!J$16="-","-",'3i PAAC PAP'!$G$12*('3f CPIH'!J$16/'3f CPIH'!$G$16))</f>
        <v>14.24344637964775</v>
      </c>
      <c r="O109" s="31"/>
      <c r="P109" s="41">
        <f>IF('3f CPIH'!L$16="-","-",'3i PAAC PAP'!$G$12*('3f CPIH'!L$16/'3f CPIH'!$G$16))</f>
        <v>14.24344637964775</v>
      </c>
      <c r="Q109" s="41">
        <f>IF('3f CPIH'!M$16="-","-",'3i PAAC PAP'!$G$12*('3f CPIH'!M$16/'3f CPIH'!$G$16))</f>
        <v>14.40484520547945</v>
      </c>
      <c r="R109" s="41">
        <f>IF('3f CPIH'!N$16="-","-",'3i PAAC PAP'!$G$12*('3f CPIH'!N$16/'3f CPIH'!$G$16))</f>
        <v>14.512444422700586</v>
      </c>
      <c r="S109" s="41">
        <f>IF('3f CPIH'!O$16="-","-",'3i PAAC PAP'!$G$12*('3f CPIH'!O$16/'3f CPIH'!$G$16))</f>
        <v>14.593143835616438</v>
      </c>
      <c r="T109" s="41" t="str">
        <f>IF('3f CPIH'!P$16="-","-",'3i PAAC PAP'!$G$12*('3f CPIH'!P$16/'3f CPIH'!$G$16))</f>
        <v>-</v>
      </c>
      <c r="U109" s="41" t="str">
        <f>IF('3f CPIH'!Q$16="-","-",'3i PAAC PAP'!$G$12*('3f CPIH'!Q$16/'3f CPIH'!$G$16))</f>
        <v>-</v>
      </c>
      <c r="V109" s="41" t="str">
        <f>IF('3f CPIH'!R$16="-","-",'3i PAAC PAP'!$G$12*('3f CPIH'!R$16/'3f CPIH'!$G$16))</f>
        <v>-</v>
      </c>
      <c r="W109" s="41" t="str">
        <f>IF('3f CPIH'!S$16="-","-",'3i PAAC PAP'!$G$12*('3f CPIH'!S$16/'3f CPIH'!$G$16))</f>
        <v>-</v>
      </c>
      <c r="X109" s="41" t="str">
        <f>IF('3f CPIH'!T$16="-","-",'3i PAAC PAP'!$G$12*('3f CPIH'!T$16/'3f CPIH'!$G$16))</f>
        <v>-</v>
      </c>
      <c r="Y109" s="41" t="str">
        <f>IF('3f CPIH'!U$16="-","-",'3i PAAC PAP'!$G$12*('3f CPIH'!U$16/'3f CPIH'!$G$16))</f>
        <v>-</v>
      </c>
      <c r="Z109" s="41" t="str">
        <f>IF('3f CPIH'!V$16="-","-",'3i PAAC PAP'!$G$12*('3f CPIH'!V$16/'3f CPIH'!$G$16))</f>
        <v>-</v>
      </c>
      <c r="AA109" s="29"/>
    </row>
    <row r="110" spans="1:27" s="30" customFormat="1" ht="11.25" x14ac:dyDescent="0.15">
      <c r="A110" s="267">
        <v>8</v>
      </c>
      <c r="B110" s="140" t="s">
        <v>349</v>
      </c>
      <c r="C110" s="140" t="s">
        <v>412</v>
      </c>
      <c r="D110" s="138" t="s">
        <v>324</v>
      </c>
      <c r="E110" s="132"/>
      <c r="F110" s="31"/>
      <c r="G110" s="41">
        <f>IF(G103="-","-",SUM(G103:G108)*'3i PAAC PAP'!$G$24)</f>
        <v>32.084991982704722</v>
      </c>
      <c r="H110" s="41">
        <f>IF(H103="-","-",SUM(H103:H108)*'3i PAAC PAP'!$G$24)</f>
        <v>30.592058408639421</v>
      </c>
      <c r="I110" s="41">
        <f>IF(I103="-","-",SUM(I103:I108)*'3i PAAC PAP'!$G$24)</f>
        <v>31.979258629851447</v>
      </c>
      <c r="J110" s="41">
        <f>IF(J103="-","-",SUM(J103:J108)*'3i PAAC PAP'!$G$24)</f>
        <v>31.320335960194527</v>
      </c>
      <c r="K110" s="41">
        <f>IF(K103="-","-",SUM(K103:K108)*'3i PAAC PAP'!$G$24)</f>
        <v>34.226396637600281</v>
      </c>
      <c r="L110" s="41">
        <f>IF(L103="-","-",SUM(L103:L108)*'3i PAAC PAP'!$G$24)</f>
        <v>33.772974362943437</v>
      </c>
      <c r="M110" s="41">
        <f>IF(M103="-","-",SUM(M103:M108)*'3i PAAC PAP'!$G$24)</f>
        <v>36.909699440401276</v>
      </c>
      <c r="N110" s="41">
        <f>IF(N103="-","-",SUM(N103:N108)*'3i PAAC PAP'!$G$24)</f>
        <v>38.82802882241873</v>
      </c>
      <c r="O110" s="31"/>
      <c r="P110" s="41">
        <f>IF(P103="-","-",SUM(P103:P108)*'3i PAAC PAP'!$G$24)</f>
        <v>38.82802882241873</v>
      </c>
      <c r="Q110" s="41">
        <f>IF(Q103="-","-",SUM(Q103:Q108)*'3i PAAC PAP'!$G$24)</f>
        <v>43.609140912132069</v>
      </c>
      <c r="R110" s="41">
        <f>IF(R103="-","-",SUM(R103:R108)*'3i PAAC PAP'!$G$24)</f>
        <v>41.958127774173974</v>
      </c>
      <c r="S110" s="41">
        <f>IF(S103="-","-",SUM(S103:S108)*'3i PAAC PAP'!$G$24)</f>
        <v>42.379651022931249</v>
      </c>
      <c r="T110" s="41" t="str">
        <f>IF(T103="-","-",SUM(T103:T108)*'3i PAAC PAP'!$G$24)</f>
        <v>-</v>
      </c>
      <c r="U110" s="41" t="str">
        <f>IF(U103="-","-",SUM(U103:U108)*'3i PAAC PAP'!$G$24)</f>
        <v>-</v>
      </c>
      <c r="V110" s="41" t="str">
        <f>IF(V103="-","-",SUM(V103:V108)*'3i PAAC PAP'!$G$24)</f>
        <v>-</v>
      </c>
      <c r="W110" s="41" t="str">
        <f>IF(W103="-","-",SUM(W103:W108)*'3i PAAC PAP'!$G$24)</f>
        <v>-</v>
      </c>
      <c r="X110" s="41" t="str">
        <f>IF(X103="-","-",SUM(X103:X108)*'3i PAAC PAP'!$G$24)</f>
        <v>-</v>
      </c>
      <c r="Y110" s="41" t="str">
        <f>IF(Y103="-","-",SUM(Y103:Y108)*'3i PAAC PAP'!$G$24)</f>
        <v>-</v>
      </c>
      <c r="Z110" s="41" t="str">
        <f>IF(Z103="-","-",SUM(Z103:Z108)*'3i PAAC PAP'!$G$24)</f>
        <v>-</v>
      </c>
      <c r="AA110" s="29"/>
    </row>
    <row r="111" spans="1:27" s="30" customFormat="1" ht="11.25" x14ac:dyDescent="0.15">
      <c r="A111" s="267">
        <v>9</v>
      </c>
      <c r="B111" s="140" t="s">
        <v>393</v>
      </c>
      <c r="C111" s="140" t="s">
        <v>536</v>
      </c>
      <c r="D111" s="138" t="s">
        <v>324</v>
      </c>
      <c r="E111" s="132"/>
      <c r="F111" s="31"/>
      <c r="G111" s="41">
        <f>IF(G103="-","-",SUM(G103:G110)*'3j EBIT'!$E$10)</f>
        <v>11.613597103410038</v>
      </c>
      <c r="H111" s="41">
        <f>IF(H103="-","-",SUM(H103:H110)*'3j EBIT'!$E$10)</f>
        <v>11.08583957605585</v>
      </c>
      <c r="I111" s="41">
        <f>IF(I103="-","-",SUM(I103:I110)*'3j EBIT'!$E$10)</f>
        <v>11.57748556332497</v>
      </c>
      <c r="J111" s="41">
        <f>IF(J103="-","-",SUM(J103:J110)*'3j EBIT'!$E$10)</f>
        <v>11.34588700734707</v>
      </c>
      <c r="K111" s="41">
        <f>IF(K103="-","-",SUM(K103:K110)*'3j EBIT'!$E$10)</f>
        <v>12.377330293041604</v>
      </c>
      <c r="L111" s="41">
        <f>IF(L103="-","-",SUM(L103:L110)*'3j EBIT'!$E$10)</f>
        <v>12.220272083277655</v>
      </c>
      <c r="M111" s="41">
        <f>IF(M103="-","-",SUM(M103:M110)*'3j EBIT'!$E$10)</f>
        <v>13.334118074597971</v>
      </c>
      <c r="N111" s="41">
        <f>IF(N103="-","-",SUM(N103:N110)*'3j EBIT'!$E$10)</f>
        <v>14.015268516719942</v>
      </c>
      <c r="O111" s="31"/>
      <c r="P111" s="41">
        <f>IF(P103="-","-",SUM(P103:P110)*'3j EBIT'!$E$10)</f>
        <v>14.015268516719942</v>
      </c>
      <c r="Q111" s="41">
        <f>IF(Q103="-","-",SUM(Q103:Q110)*'3j EBIT'!$E$10)</f>
        <v>15.7102037403063</v>
      </c>
      <c r="R111" s="41">
        <f>IF(R103="-","-",SUM(R103:R110)*'3j EBIT'!$E$10)</f>
        <v>15.128072324331059</v>
      </c>
      <c r="S111" s="41">
        <f>IF(S103="-","-",SUM(S103:S110)*'3j EBIT'!$E$10)</f>
        <v>15.278792435185721</v>
      </c>
      <c r="T111" s="41" t="str">
        <f>IF(T103="-","-",SUM(T103:T110)*'3j EBIT'!$E$10)</f>
        <v>-</v>
      </c>
      <c r="U111" s="41" t="str">
        <f>IF(U103="-","-",SUM(U103:U110)*'3j EBIT'!$E$10)</f>
        <v>-</v>
      </c>
      <c r="V111" s="41" t="str">
        <f>IF(V103="-","-",SUM(V103:V110)*'3j EBIT'!$E$10)</f>
        <v>-</v>
      </c>
      <c r="W111" s="41" t="str">
        <f>IF(W103="-","-",SUM(W103:W110)*'3j EBIT'!$E$10)</f>
        <v>-</v>
      </c>
      <c r="X111" s="41" t="str">
        <f>IF(X103="-","-",SUM(X103:X110)*'3j EBIT'!$E$10)</f>
        <v>-</v>
      </c>
      <c r="Y111" s="41" t="str">
        <f>IF(Y103="-","-",SUM(Y103:Y110)*'3j EBIT'!$E$10)</f>
        <v>-</v>
      </c>
      <c r="Z111" s="41" t="str">
        <f>IF(Z103="-","-",SUM(Z103:Z110)*'3j EBIT'!$E$10)</f>
        <v>-</v>
      </c>
      <c r="AA111" s="29"/>
    </row>
    <row r="112" spans="1:27" s="30" customFormat="1" ht="11.25" x14ac:dyDescent="0.15">
      <c r="A112" s="267">
        <v>10</v>
      </c>
      <c r="B112" s="140" t="s">
        <v>292</v>
      </c>
      <c r="C112" s="188" t="s">
        <v>537</v>
      </c>
      <c r="D112" s="138" t="s">
        <v>324</v>
      </c>
      <c r="E112" s="131"/>
      <c r="F112" s="31"/>
      <c r="G112" s="41">
        <f>IF(G103="-","-",SUM(G103:G105,G107:G111)*'3k HAP'!$E$11)</f>
        <v>7.049123319836716</v>
      </c>
      <c r="H112" s="41">
        <f>IF(H103="-","-",SUM(H103:H105,H107:H111)*'3k HAP'!$E$11)</f>
        <v>6.6277524976244191</v>
      </c>
      <c r="I112" s="41">
        <f>IF(I103="-","-",SUM(I103:I105,I107:I111)*'3k HAP'!$E$11)</f>
        <v>6.6872191940723162</v>
      </c>
      <c r="J112" s="41">
        <f>IF(J103="-","-",SUM(J103:J105,J107:J111)*'3k HAP'!$E$11)</f>
        <v>6.5198047743419991</v>
      </c>
      <c r="K112" s="41">
        <f>IF(K103="-","-",SUM(K103:K105,K107:K111)*'3k HAP'!$E$11)</f>
        <v>7.3713070592453116</v>
      </c>
      <c r="L112" s="41">
        <f>IF(L103="-","-",SUM(L103:L105,L107:L111)*'3k HAP'!$E$11)</f>
        <v>7.2326682024421816</v>
      </c>
      <c r="M112" s="41">
        <f>IF(M103="-","-",SUM(M103:M105,M107:M111)*'3k HAP'!$E$11)</f>
        <v>8.0974417523183266</v>
      </c>
      <c r="N112" s="41">
        <f>IF(N103="-","-",SUM(N103:N105,N107:N111)*'3k HAP'!$E$11)</f>
        <v>8.6301329935261712</v>
      </c>
      <c r="O112" s="31"/>
      <c r="P112" s="41">
        <f>IF(P103="-","-",SUM(P103:P105,P107:P111)*'3k HAP'!$E$11)</f>
        <v>8.6301329935261712</v>
      </c>
      <c r="Q112" s="41">
        <f>IF(Q103="-","-",SUM(Q103:Q105,Q107:Q111)*'3k HAP'!$E$11)</f>
        <v>9.7369049362204869</v>
      </c>
      <c r="R112" s="41">
        <f>IF(R103="-","-",SUM(R103:R105,R107:R111)*'3k HAP'!$E$11)</f>
        <v>9.2784126468444388</v>
      </c>
      <c r="S112" s="41">
        <f>IF(S103="-","-",SUM(S103:S105,S107:S111)*'3k HAP'!$E$11)</f>
        <v>9.3044618632235938</v>
      </c>
      <c r="T112" s="41" t="str">
        <f>IF(T103="-","-",SUM(T103:T105,T107:T111)*'3k HAP'!$E$11)</f>
        <v>-</v>
      </c>
      <c r="U112" s="41" t="str">
        <f>IF(U103="-","-",SUM(U103:U105,U107:U111)*'3k HAP'!$E$11)</f>
        <v>-</v>
      </c>
      <c r="V112" s="41" t="str">
        <f>IF(V103="-","-",SUM(V103:V105,V107:V111)*'3k HAP'!$E$11)</f>
        <v>-</v>
      </c>
      <c r="W112" s="41" t="str">
        <f>IF(W103="-","-",SUM(W103:W105,W107:W111)*'3k HAP'!$E$11)</f>
        <v>-</v>
      </c>
      <c r="X112" s="41" t="str">
        <f>IF(X103="-","-",SUM(X103:X105,X107:X111)*'3k HAP'!$E$11)</f>
        <v>-</v>
      </c>
      <c r="Y112" s="41" t="str">
        <f>IF(Y103="-","-",SUM(Y103:Y105,Y107:Y111)*'3k HAP'!$E$11)</f>
        <v>-</v>
      </c>
      <c r="Z112" s="41" t="str">
        <f>IF(Z103="-","-",SUM(Z103:Z105,Z107:Z111)*'3k HAP'!$E$11)</f>
        <v>-</v>
      </c>
      <c r="AA112" s="29"/>
    </row>
    <row r="113" spans="1:27" s="30" customFormat="1" ht="11.25" x14ac:dyDescent="0.15">
      <c r="A113" s="267">
        <v>11</v>
      </c>
      <c r="B113" s="140" t="s">
        <v>44</v>
      </c>
      <c r="C113" s="140" t="str">
        <f>B113&amp;"_"&amp;D113</f>
        <v>Total_South East</v>
      </c>
      <c r="D113" s="138" t="s">
        <v>324</v>
      </c>
      <c r="E113" s="132"/>
      <c r="F113" s="31"/>
      <c r="G113" s="41">
        <f t="shared" ref="G113:N113" si="16">IF(G103="-","-",SUM(G103:G112))</f>
        <v>618.29082365590045</v>
      </c>
      <c r="H113" s="41">
        <f t="shared" si="16"/>
        <v>590.09275234091751</v>
      </c>
      <c r="I113" s="41">
        <f t="shared" si="16"/>
        <v>616.02831294228838</v>
      </c>
      <c r="J113" s="41">
        <f t="shared" si="16"/>
        <v>603.67150587437129</v>
      </c>
      <c r="K113" s="41">
        <f t="shared" si="16"/>
        <v>658.80947445687195</v>
      </c>
      <c r="L113" s="41">
        <f t="shared" si="16"/>
        <v>650.40461744792833</v>
      </c>
      <c r="M113" s="41">
        <f t="shared" si="16"/>
        <v>709.89284001061992</v>
      </c>
      <c r="N113" s="41">
        <f t="shared" si="16"/>
        <v>746.27553971346504</v>
      </c>
      <c r="O113" s="31"/>
      <c r="P113" s="41">
        <f t="shared" ref="P113:Z113" si="17">IF(P103="-","-",SUM(P103:P112))</f>
        <v>746.27553971346504</v>
      </c>
      <c r="Q113" s="41">
        <f t="shared" si="17"/>
        <v>836.58939183980124</v>
      </c>
      <c r="R113" s="41">
        <f t="shared" si="17"/>
        <v>805.49241662808686</v>
      </c>
      <c r="S113" s="41">
        <f t="shared" si="17"/>
        <v>813.45109998127396</v>
      </c>
      <c r="T113" s="41" t="str">
        <f t="shared" si="17"/>
        <v>-</v>
      </c>
      <c r="U113" s="41" t="str">
        <f t="shared" si="17"/>
        <v>-</v>
      </c>
      <c r="V113" s="41" t="str">
        <f t="shared" si="17"/>
        <v>-</v>
      </c>
      <c r="W113" s="41" t="str">
        <f t="shared" si="17"/>
        <v>-</v>
      </c>
      <c r="X113" s="41" t="str">
        <f t="shared" si="17"/>
        <v>-</v>
      </c>
      <c r="Y113" s="41" t="str">
        <f t="shared" si="17"/>
        <v>-</v>
      </c>
      <c r="Z113" s="41" t="str">
        <f t="shared" si="17"/>
        <v>-</v>
      </c>
      <c r="AA113" s="29"/>
    </row>
    <row r="114" spans="1:27" s="30" customFormat="1" ht="11.25" x14ac:dyDescent="0.15">
      <c r="A114" s="267">
        <v>1</v>
      </c>
      <c r="B114" s="136" t="s">
        <v>350</v>
      </c>
      <c r="C114" s="136" t="s">
        <v>341</v>
      </c>
      <c r="D114" s="139" t="s">
        <v>325</v>
      </c>
      <c r="E114" s="135"/>
      <c r="F114" s="31"/>
      <c r="G114" s="133">
        <f>IF('3a DF'!H36="-","-",'3a DF'!H36)</f>
        <v>256.06243024347776</v>
      </c>
      <c r="H114" s="133">
        <f>IF('3a DF'!I36="-","-",'3a DF'!I36)</f>
        <v>229.22178186718202</v>
      </c>
      <c r="I114" s="133">
        <f>IF('3a DF'!J36="-","-",'3a DF'!J36)</f>
        <v>206.70039084685936</v>
      </c>
      <c r="J114" s="133">
        <f>IF('3a DF'!K36="-","-",'3a DF'!K36)</f>
        <v>196.88692458406655</v>
      </c>
      <c r="K114" s="133">
        <f>IF('3a DF'!L36="-","-",'3a DF'!L36)</f>
        <v>229.7668065717728</v>
      </c>
      <c r="L114" s="133">
        <f>IF('3a DF'!M36="-","-",'3a DF'!M36)</f>
        <v>221.26725566242558</v>
      </c>
      <c r="M114" s="133">
        <f>IF('3a DF'!N36="-","-",'3a DF'!N36)</f>
        <v>232.50994518334161</v>
      </c>
      <c r="N114" s="133">
        <f>IF('3a DF'!O36="-","-",'3a DF'!O36)</f>
        <v>259.5017635918822</v>
      </c>
      <c r="O114" s="31"/>
      <c r="P114" s="133">
        <f>IF('3a DF'!Q36="-","-",'3a DF'!Q36)</f>
        <v>259.5017635918822</v>
      </c>
      <c r="Q114" s="133">
        <f>IF('3a DF'!R36="-","-",'3a DF'!R36)</f>
        <v>303.5207770697416</v>
      </c>
      <c r="R114" s="133">
        <f>IF('3a DF'!S36="-","-",'3a DF'!S36)</f>
        <v>271.79465687730334</v>
      </c>
      <c r="S114" s="133">
        <f>IF('3a DF'!T36="-","-",'3a DF'!T36)</f>
        <v>249.65169042863437</v>
      </c>
      <c r="T114" s="133" t="str">
        <f>IF('3a DF'!U36="-","-",'3a DF'!U36)</f>
        <v>-</v>
      </c>
      <c r="U114" s="133" t="str">
        <f>IF('3a DF'!V36="-","-",'3a DF'!V36)</f>
        <v>-</v>
      </c>
      <c r="V114" s="133" t="str">
        <f>IF('3a DF'!W36="-","-",'3a DF'!W36)</f>
        <v>-</v>
      </c>
      <c r="W114" s="133" t="str">
        <f>IF('3a DF'!X36="-","-",'3a DF'!X36)</f>
        <v>-</v>
      </c>
      <c r="X114" s="133" t="str">
        <f>IF('3a DF'!Y36="-","-",'3a DF'!Y36)</f>
        <v>-</v>
      </c>
      <c r="Y114" s="133" t="str">
        <f>IF('3a DF'!Z36="-","-",'3a DF'!Z36)</f>
        <v>-</v>
      </c>
      <c r="Z114" s="133" t="str">
        <f>IF('3a DF'!AA36="-","-",'3a DF'!AA36)</f>
        <v>-</v>
      </c>
      <c r="AA114" s="29"/>
    </row>
    <row r="115" spans="1:27" s="30" customFormat="1" ht="11.25" x14ac:dyDescent="0.15">
      <c r="A115" s="267">
        <v>2</v>
      </c>
      <c r="B115" s="136" t="s">
        <v>350</v>
      </c>
      <c r="C115" s="136" t="s">
        <v>300</v>
      </c>
      <c r="D115" s="139" t="s">
        <v>325</v>
      </c>
      <c r="E115" s="135"/>
      <c r="F115" s="31"/>
      <c r="G115" s="133">
        <f>IF('3b CM'!G36="-","-",'3b CM'!G36)</f>
        <v>5.9209279169657465E-2</v>
      </c>
      <c r="H115" s="133">
        <f>IF('3b CM'!H36="-","-",'3b CM'!H36)</f>
        <v>8.8813918754486187E-2</v>
      </c>
      <c r="I115" s="133">
        <f>IF('3b CM'!I36="-","-",'3b CM'!I36)</f>
        <v>0.27966537529308733</v>
      </c>
      <c r="J115" s="133">
        <f>IF('3b CM'!J36="-","-",'3b CM'!J36)</f>
        <v>0.28440575793796036</v>
      </c>
      <c r="K115" s="133">
        <f>IF('3b CM'!K36="-","-",'3b CM'!K36)</f>
        <v>3.6528488442064324</v>
      </c>
      <c r="L115" s="133">
        <f>IF('3b CM'!L36="-","-",'3b CM'!L36)</f>
        <v>3.5436324921549178</v>
      </c>
      <c r="M115" s="133">
        <f>IF('3b CM'!M36="-","-",'3b CM'!M36)</f>
        <v>12.166521478151626</v>
      </c>
      <c r="N115" s="133">
        <f>IF('3b CM'!N36="-","-",'3b CM'!N36)</f>
        <v>11.56584139250541</v>
      </c>
      <c r="O115" s="31"/>
      <c r="P115" s="133">
        <f>IF('3b CM'!P36="-","-",'3b CM'!P36)</f>
        <v>11.56584139250541</v>
      </c>
      <c r="Q115" s="133">
        <f>IF('3b CM'!Q36="-","-",'3b CM'!Q36)</f>
        <v>15.678517669860684</v>
      </c>
      <c r="R115" s="133">
        <f>IF('3b CM'!R36="-","-",'3b CM'!R36)</f>
        <v>15.059115076494207</v>
      </c>
      <c r="S115" s="133">
        <f>IF('3b CM'!S36="-","-",'3b CM'!S36)</f>
        <v>17.81008875030097</v>
      </c>
      <c r="T115" s="133" t="str">
        <f>IF('3b CM'!T36="-","-",'3b CM'!T36)</f>
        <v>-</v>
      </c>
      <c r="U115" s="133" t="str">
        <f>IF('3b CM'!U36="-","-",'3b CM'!U36)</f>
        <v>-</v>
      </c>
      <c r="V115" s="133" t="str">
        <f>IF('3b CM'!V36="-","-",'3b CM'!V36)</f>
        <v>-</v>
      </c>
      <c r="W115" s="133" t="str">
        <f>IF('3b CM'!W36="-","-",'3b CM'!W36)</f>
        <v>-</v>
      </c>
      <c r="X115" s="133" t="str">
        <f>IF('3b CM'!X36="-","-",'3b CM'!X36)</f>
        <v>-</v>
      </c>
      <c r="Y115" s="133" t="str">
        <f>IF('3b CM'!Y36="-","-",'3b CM'!Y36)</f>
        <v>-</v>
      </c>
      <c r="Z115" s="133" t="str">
        <f>IF('3b CM'!Z36="-","-",'3b CM'!Z36)</f>
        <v>-</v>
      </c>
      <c r="AA115" s="29"/>
    </row>
    <row r="116" spans="1:27" s="30" customFormat="1" ht="11.25" x14ac:dyDescent="0.15">
      <c r="A116" s="267">
        <v>3</v>
      </c>
      <c r="B116" s="136" t="s">
        <v>2</v>
      </c>
      <c r="C116" s="136" t="s">
        <v>342</v>
      </c>
      <c r="D116" s="139" t="s">
        <v>325</v>
      </c>
      <c r="E116" s="135"/>
      <c r="F116" s="31"/>
      <c r="G116" s="133">
        <f>IF('3c PC'!G37="-","-",'3c PC'!G37)</f>
        <v>90.730181075528037</v>
      </c>
      <c r="H116" s="133">
        <f>IF('3c PC'!H37="-","-",'3c PC'!H37)</f>
        <v>90.703068916991796</v>
      </c>
      <c r="I116" s="133">
        <f>IF('3c PC'!I37="-","-",'3c PC'!I37)</f>
        <v>115.01459904250231</v>
      </c>
      <c r="J116" s="133">
        <f>IF('3c PC'!J37="-","-",'3c PC'!J37)</f>
        <v>113.78027618233038</v>
      </c>
      <c r="K116" s="133">
        <f>IF('3c PC'!K37="-","-",'3c PC'!K37)</f>
        <v>130.47520110883656</v>
      </c>
      <c r="L116" s="133">
        <f>IF('3c PC'!L37="-","-",'3c PC'!L37)</f>
        <v>129.28440749528133</v>
      </c>
      <c r="M116" s="133">
        <f>IF('3c PC'!M37="-","-",'3c PC'!M37)</f>
        <v>157.56852017289501</v>
      </c>
      <c r="N116" s="133">
        <f>IF('3c PC'!N37="-","-",'3c PC'!N37)</f>
        <v>154.75829917163091</v>
      </c>
      <c r="O116" s="31"/>
      <c r="P116" s="133">
        <f>IF('3c PC'!P37="-","-",'3c PC'!P37)</f>
        <v>154.75829917163091</v>
      </c>
      <c r="Q116" s="133">
        <f>IF('3c PC'!Q37="-","-",'3c PC'!Q37)</f>
        <v>173.39777489703113</v>
      </c>
      <c r="R116" s="133">
        <f>IF('3c PC'!R37="-","-",'3c PC'!R37)</f>
        <v>176.10260963354861</v>
      </c>
      <c r="S116" s="133">
        <f>IF('3c PC'!S37="-","-",'3c PC'!S37)</f>
        <v>192.14903722991843</v>
      </c>
      <c r="T116" s="133" t="str">
        <f>IF('3c PC'!T37="-","-",'3c PC'!T37)</f>
        <v>-</v>
      </c>
      <c r="U116" s="133" t="str">
        <f>IF('3c PC'!U37="-","-",'3c PC'!U37)</f>
        <v>-</v>
      </c>
      <c r="V116" s="133" t="str">
        <f>IF('3c PC'!V37="-","-",'3c PC'!V37)</f>
        <v>-</v>
      </c>
      <c r="W116" s="133" t="str">
        <f>IF('3c PC'!W37="-","-",'3c PC'!W37)</f>
        <v>-</v>
      </c>
      <c r="X116" s="133" t="str">
        <f>IF('3c PC'!X37="-","-",'3c PC'!X37)</f>
        <v>-</v>
      </c>
      <c r="Y116" s="133" t="str">
        <f>IF('3c PC'!Y37="-","-",'3c PC'!Y37)</f>
        <v>-</v>
      </c>
      <c r="Z116" s="133" t="str">
        <f>IF('3c PC'!Z37="-","-",'3c PC'!Z37)</f>
        <v>-</v>
      </c>
      <c r="AA116" s="29"/>
    </row>
    <row r="117" spans="1:27" s="30" customFormat="1" ht="11.25" x14ac:dyDescent="0.15">
      <c r="A117" s="267">
        <v>4</v>
      </c>
      <c r="B117" s="136" t="s">
        <v>352</v>
      </c>
      <c r="C117" s="136" t="s">
        <v>343</v>
      </c>
      <c r="D117" s="139" t="s">
        <v>325</v>
      </c>
      <c r="E117" s="135"/>
      <c r="F117" s="31"/>
      <c r="G117" s="133">
        <f>IF('3d NC-Elec'!H65="-","-",'3d NC-Elec'!H65)</f>
        <v>128.64454239671682</v>
      </c>
      <c r="H117" s="133">
        <f>IF('3d NC-Elec'!I65="-","-",'3d NC-Elec'!I65)</f>
        <v>129.64424912144716</v>
      </c>
      <c r="I117" s="133">
        <f>IF('3d NC-Elec'!J65="-","-",'3d NC-Elec'!J65)</f>
        <v>152.14173927790375</v>
      </c>
      <c r="J117" s="133">
        <f>IF('3d NC-Elec'!K65="-","-",'3d NC-Elec'!K65)</f>
        <v>151.38982502600331</v>
      </c>
      <c r="K117" s="133">
        <f>IF('3d NC-Elec'!L65="-","-",'3d NC-Elec'!L65)</f>
        <v>148.81876949313911</v>
      </c>
      <c r="L117" s="133">
        <f>IF('3d NC-Elec'!M65="-","-",'3d NC-Elec'!M65)</f>
        <v>150.0172320039093</v>
      </c>
      <c r="M117" s="133">
        <f>IF('3d NC-Elec'!N65="-","-",'3d NC-Elec'!N65)</f>
        <v>162.51189322189194</v>
      </c>
      <c r="N117" s="133">
        <f>IF('3d NC-Elec'!O65="-","-",'3d NC-Elec'!O65)</f>
        <v>161.98524914601313</v>
      </c>
      <c r="O117" s="31"/>
      <c r="P117" s="133">
        <f>IF('3d NC-Elec'!Q65="-","-",'3d NC-Elec'!Q65)</f>
        <v>161.98524914601313</v>
      </c>
      <c r="Q117" s="133">
        <f>IF('3d NC-Elec'!R65="-","-",'3d NC-Elec'!R65)</f>
        <v>167.11306235868443</v>
      </c>
      <c r="R117" s="133">
        <f>IF('3d NC-Elec'!S65="-","-",'3d NC-Elec'!S65)</f>
        <v>168.08637972153971</v>
      </c>
      <c r="S117" s="133">
        <f>IF('3d NC-Elec'!T65="-","-",'3d NC-Elec'!T65)</f>
        <v>165.18906610971607</v>
      </c>
      <c r="T117" s="133" t="str">
        <f>IF('3d NC-Elec'!U65="-","-",'3d NC-Elec'!U65)</f>
        <v>-</v>
      </c>
      <c r="U117" s="133" t="str">
        <f>IF('3d NC-Elec'!V65="-","-",'3d NC-Elec'!V65)</f>
        <v>-</v>
      </c>
      <c r="V117" s="133" t="str">
        <f>IF('3d NC-Elec'!W65="-","-",'3d NC-Elec'!W65)</f>
        <v>-</v>
      </c>
      <c r="W117" s="133" t="str">
        <f>IF('3d NC-Elec'!X65="-","-",'3d NC-Elec'!X65)</f>
        <v>-</v>
      </c>
      <c r="X117" s="133" t="str">
        <f>IF('3d NC-Elec'!Y65="-","-",'3d NC-Elec'!Y65)</f>
        <v>-</v>
      </c>
      <c r="Y117" s="133" t="str">
        <f>IF('3d NC-Elec'!Z65="-","-",'3d NC-Elec'!Z65)</f>
        <v>-</v>
      </c>
      <c r="Z117" s="133" t="str">
        <f>IF('3d NC-Elec'!AA65="-","-",'3d NC-Elec'!AA65)</f>
        <v>-</v>
      </c>
      <c r="AA117" s="29"/>
    </row>
    <row r="118" spans="1:27" s="30" customFormat="1" ht="12.4" customHeight="1" x14ac:dyDescent="0.15">
      <c r="A118" s="267">
        <v>5</v>
      </c>
      <c r="B118" s="136" t="s">
        <v>349</v>
      </c>
      <c r="C118" s="136" t="s">
        <v>344</v>
      </c>
      <c r="D118" s="139" t="s">
        <v>325</v>
      </c>
      <c r="E118" s="135"/>
      <c r="F118" s="31"/>
      <c r="G118" s="133">
        <f>IF('3f CPIH'!C$16="-","-",'3g OC '!$E$10*('3f CPIH'!C$16/'3f CPIH'!$G$16))</f>
        <v>76.502677103718199</v>
      </c>
      <c r="H118" s="133">
        <f>IF('3f CPIH'!D$16="-","-",'3g OC '!$E$10*('3f CPIH'!D$16/'3f CPIH'!$G$16))</f>
        <v>76.655835616438353</v>
      </c>
      <c r="I118" s="133">
        <f>IF('3f CPIH'!E$16="-","-",'3g OC '!$E$10*('3f CPIH'!E$16/'3f CPIH'!$G$16))</f>
        <v>76.885573385518597</v>
      </c>
      <c r="J118" s="133">
        <f>IF('3f CPIH'!F$16="-","-",'3g OC '!$E$10*('3f CPIH'!F$16/'3f CPIH'!$G$16))</f>
        <v>77.345048923679059</v>
      </c>
      <c r="K118" s="133">
        <f>IF('3f CPIH'!G$16="-","-",'3g OC '!$E$10*('3f CPIH'!G$16/'3f CPIH'!$G$16))</f>
        <v>78.263999999999996</v>
      </c>
      <c r="L118" s="133">
        <f>IF('3f CPIH'!H$16="-","-",'3g OC '!$E$10*('3f CPIH'!H$16/'3f CPIH'!$G$16))</f>
        <v>79.259530332681024</v>
      </c>
      <c r="M118" s="133">
        <f>IF('3f CPIH'!I$16="-","-",'3g OC '!$E$10*('3f CPIH'!I$16/'3f CPIH'!$G$16))</f>
        <v>80.408219178082177</v>
      </c>
      <c r="N118" s="133">
        <f>IF('3f CPIH'!J$16="-","-",'3g OC '!$E$10*('3f CPIH'!J$16/'3f CPIH'!$G$16))</f>
        <v>81.097432485322898</v>
      </c>
      <c r="O118" s="31"/>
      <c r="P118" s="133">
        <f>IF('3f CPIH'!L$16="-","-",'3g OC '!$E$10*('3f CPIH'!L$16/'3f CPIH'!$G$16))</f>
        <v>81.097432485322898</v>
      </c>
      <c r="Q118" s="133">
        <f>IF('3f CPIH'!M$16="-","-",'3g OC '!$E$10*('3f CPIH'!M$16/'3f CPIH'!$G$16))</f>
        <v>82.016383561643835</v>
      </c>
      <c r="R118" s="133">
        <f>IF('3f CPIH'!N$16="-","-",'3g OC '!$E$10*('3f CPIH'!N$16/'3f CPIH'!$G$16))</f>
        <v>82.62901761252445</v>
      </c>
      <c r="S118" s="133">
        <f>IF('3f CPIH'!O$16="-","-",'3g OC '!$E$10*('3f CPIH'!O$16/'3f CPIH'!$G$16))</f>
        <v>83.088493150684926</v>
      </c>
      <c r="T118" s="133" t="str">
        <f>IF('3f CPIH'!P$16="-","-",'3g OC '!$E$10*('3f CPIH'!P$16/'3f CPIH'!$G$16))</f>
        <v>-</v>
      </c>
      <c r="U118" s="133" t="str">
        <f>IF('3f CPIH'!Q$16="-","-",'3g OC '!$E$10*('3f CPIH'!Q$16/'3f CPIH'!$G$16))</f>
        <v>-</v>
      </c>
      <c r="V118" s="133" t="str">
        <f>IF('3f CPIH'!R$16="-","-",'3g OC '!$E$10*('3f CPIH'!R$16/'3f CPIH'!$G$16))</f>
        <v>-</v>
      </c>
      <c r="W118" s="133" t="str">
        <f>IF('3f CPIH'!S$16="-","-",'3g OC '!$E$10*('3f CPIH'!S$16/'3f CPIH'!$G$16))</f>
        <v>-</v>
      </c>
      <c r="X118" s="133" t="str">
        <f>IF('3f CPIH'!T$16="-","-",'3g OC '!$E$10*('3f CPIH'!T$16/'3f CPIH'!$G$16))</f>
        <v>-</v>
      </c>
      <c r="Y118" s="133" t="str">
        <f>IF('3f CPIH'!U$16="-","-",'3g OC '!$E$10*('3f CPIH'!U$16/'3f CPIH'!$G$16))</f>
        <v>-</v>
      </c>
      <c r="Z118" s="133" t="str">
        <f>IF('3f CPIH'!V$16="-","-",'3g OC '!$E$10*('3f CPIH'!V$16/'3f CPIH'!$G$16))</f>
        <v>-</v>
      </c>
      <c r="AA118" s="29"/>
    </row>
    <row r="119" spans="1:27" s="30" customFormat="1" ht="11.25" x14ac:dyDescent="0.15">
      <c r="A119" s="267">
        <v>6</v>
      </c>
      <c r="B119" s="136" t="s">
        <v>349</v>
      </c>
      <c r="C119" s="136" t="s">
        <v>43</v>
      </c>
      <c r="D119" s="139" t="s">
        <v>325</v>
      </c>
      <c r="E119" s="135"/>
      <c r="F119" s="31"/>
      <c r="G119" s="133" t="s">
        <v>333</v>
      </c>
      <c r="H119" s="133" t="s">
        <v>333</v>
      </c>
      <c r="I119" s="133" t="s">
        <v>333</v>
      </c>
      <c r="J119" s="133" t="s">
        <v>333</v>
      </c>
      <c r="K119" s="133">
        <f>IF('3h SMNCC'!F$36="-","-",'3h SMNCC'!F$36)</f>
        <v>0</v>
      </c>
      <c r="L119" s="133">
        <f>IF('3h SMNCC'!G$36="-","-",'3h SMNCC'!G$36)</f>
        <v>-0.18995176814939541</v>
      </c>
      <c r="M119" s="133">
        <f>IF('3h SMNCC'!H$36="-","-",'3h SMNCC'!H$36)</f>
        <v>2.3898674656215144</v>
      </c>
      <c r="N119" s="133">
        <f>IF('3h SMNCC'!I$36="-","-",'3h SMNCC'!I$36)</f>
        <v>11.485463558514653</v>
      </c>
      <c r="O119" s="31"/>
      <c r="P119" s="133">
        <f>IF('3h SMNCC'!K$36="-","-",'3h SMNCC'!K$36)</f>
        <v>11.485463558514653</v>
      </c>
      <c r="Q119" s="133">
        <f>IF('3h SMNCC'!L$36="-","-",'3h SMNCC'!L$36)</f>
        <v>13.905095596481768</v>
      </c>
      <c r="R119" s="133">
        <f>IF('3h SMNCC'!M$36="-","-",'3h SMNCC'!M$36)</f>
        <v>14.008016342776511</v>
      </c>
      <c r="S119" s="133">
        <f>IF('3h SMNCC'!N$36="-","-",'3h SMNCC'!N$36)</f>
        <v>16.592254432324484</v>
      </c>
      <c r="T119" s="133" t="str">
        <f>IF('3h SMNCC'!O$36="-","-",'3h SMNCC'!O$36)</f>
        <v>-</v>
      </c>
      <c r="U119" s="133" t="str">
        <f>IF('3h SMNCC'!P$36="-","-",'3h SMNCC'!P$36)</f>
        <v>-</v>
      </c>
      <c r="V119" s="133" t="str">
        <f>IF('3h SMNCC'!Q$36="-","-",'3h SMNCC'!Q$36)</f>
        <v>-</v>
      </c>
      <c r="W119" s="133" t="str">
        <f>IF('3h SMNCC'!R$36="-","-",'3h SMNCC'!R$36)</f>
        <v>-</v>
      </c>
      <c r="X119" s="133" t="str">
        <f>IF('3h SMNCC'!S$36="-","-",'3h SMNCC'!S$36)</f>
        <v>-</v>
      </c>
      <c r="Y119" s="133" t="str">
        <f>IF('3h SMNCC'!T$36="-","-",'3h SMNCC'!T$36)</f>
        <v>-</v>
      </c>
      <c r="Z119" s="133" t="str">
        <f>IF('3h SMNCC'!U$36="-","-",'3h SMNCC'!U$36)</f>
        <v>-</v>
      </c>
      <c r="AA119" s="29"/>
    </row>
    <row r="120" spans="1:27" s="30" customFormat="1" ht="11.25" x14ac:dyDescent="0.15">
      <c r="A120" s="267">
        <v>7</v>
      </c>
      <c r="B120" s="136" t="s">
        <v>349</v>
      </c>
      <c r="C120" s="136" t="s">
        <v>394</v>
      </c>
      <c r="D120" s="139" t="s">
        <v>325</v>
      </c>
      <c r="E120" s="135"/>
      <c r="F120" s="31"/>
      <c r="G120" s="133">
        <f>IF('3f CPIH'!C$16="-","-",'3i PAAC PAP'!$G$12*('3f CPIH'!C$16/'3f CPIH'!$G$16))</f>
        <v>13.436452250489236</v>
      </c>
      <c r="H120" s="133">
        <f>IF('3f CPIH'!D$16="-","-",'3i PAAC PAP'!$G$12*('3f CPIH'!D$16/'3f CPIH'!$G$16))</f>
        <v>13.463352054794518</v>
      </c>
      <c r="I120" s="133">
        <f>IF('3f CPIH'!E$16="-","-",'3i PAAC PAP'!$G$12*('3f CPIH'!E$16/'3f CPIH'!$G$16))</f>
        <v>13.503701761252445</v>
      </c>
      <c r="J120" s="133">
        <f>IF('3f CPIH'!F$16="-","-",'3i PAAC PAP'!$G$12*('3f CPIH'!F$16/'3f CPIH'!$G$16))</f>
        <v>13.584401174168297</v>
      </c>
      <c r="K120" s="133">
        <f>IF('3f CPIH'!G$16="-","-",'3i PAAC PAP'!$G$12*('3f CPIH'!G$16/'3f CPIH'!$G$16))</f>
        <v>13.745799999999999</v>
      </c>
      <c r="L120" s="133">
        <f>IF('3f CPIH'!H$16="-","-",'3i PAAC PAP'!$G$12*('3f CPIH'!H$16/'3f CPIH'!$G$16))</f>
        <v>13.920648727984345</v>
      </c>
      <c r="M120" s="133">
        <f>IF('3f CPIH'!I$16="-","-",'3i PAAC PAP'!$G$12*('3f CPIH'!I$16/'3f CPIH'!$G$16))</f>
        <v>14.122397260273971</v>
      </c>
      <c r="N120" s="133">
        <f>IF('3f CPIH'!J$16="-","-",'3i PAAC PAP'!$G$12*('3f CPIH'!J$16/'3f CPIH'!$G$16))</f>
        <v>14.24344637964775</v>
      </c>
      <c r="O120" s="31"/>
      <c r="P120" s="133">
        <f>IF('3f CPIH'!L$16="-","-",'3i PAAC PAP'!$G$12*('3f CPIH'!L$16/'3f CPIH'!$G$16))</f>
        <v>14.24344637964775</v>
      </c>
      <c r="Q120" s="133">
        <f>IF('3f CPIH'!M$16="-","-",'3i PAAC PAP'!$G$12*('3f CPIH'!M$16/'3f CPIH'!$G$16))</f>
        <v>14.40484520547945</v>
      </c>
      <c r="R120" s="133">
        <f>IF('3f CPIH'!N$16="-","-",'3i PAAC PAP'!$G$12*('3f CPIH'!N$16/'3f CPIH'!$G$16))</f>
        <v>14.512444422700586</v>
      </c>
      <c r="S120" s="133">
        <f>IF('3f CPIH'!O$16="-","-",'3i PAAC PAP'!$G$12*('3f CPIH'!O$16/'3f CPIH'!$G$16))</f>
        <v>14.593143835616438</v>
      </c>
      <c r="T120" s="133" t="str">
        <f>IF('3f CPIH'!P$16="-","-",'3i PAAC PAP'!$G$12*('3f CPIH'!P$16/'3f CPIH'!$G$16))</f>
        <v>-</v>
      </c>
      <c r="U120" s="133" t="str">
        <f>IF('3f CPIH'!Q$16="-","-",'3i PAAC PAP'!$G$12*('3f CPIH'!Q$16/'3f CPIH'!$G$16))</f>
        <v>-</v>
      </c>
      <c r="V120" s="133" t="str">
        <f>IF('3f CPIH'!R$16="-","-",'3i PAAC PAP'!$G$12*('3f CPIH'!R$16/'3f CPIH'!$G$16))</f>
        <v>-</v>
      </c>
      <c r="W120" s="133" t="str">
        <f>IF('3f CPIH'!S$16="-","-",'3i PAAC PAP'!$G$12*('3f CPIH'!S$16/'3f CPIH'!$G$16))</f>
        <v>-</v>
      </c>
      <c r="X120" s="133" t="str">
        <f>IF('3f CPIH'!T$16="-","-",'3i PAAC PAP'!$G$12*('3f CPIH'!T$16/'3f CPIH'!$G$16))</f>
        <v>-</v>
      </c>
      <c r="Y120" s="133" t="str">
        <f>IF('3f CPIH'!U$16="-","-",'3i PAAC PAP'!$G$12*('3f CPIH'!U$16/'3f CPIH'!$G$16))</f>
        <v>-</v>
      </c>
      <c r="Z120" s="133" t="str">
        <f>IF('3f CPIH'!V$16="-","-",'3i PAAC PAP'!$G$12*('3f CPIH'!V$16/'3f CPIH'!$G$16))</f>
        <v>-</v>
      </c>
      <c r="AA120" s="29"/>
    </row>
    <row r="121" spans="1:27" s="30" customFormat="1" ht="11.25" x14ac:dyDescent="0.15">
      <c r="A121" s="267">
        <v>8</v>
      </c>
      <c r="B121" s="136" t="s">
        <v>349</v>
      </c>
      <c r="C121" s="136" t="s">
        <v>412</v>
      </c>
      <c r="D121" s="139" t="s">
        <v>325</v>
      </c>
      <c r="E121" s="135"/>
      <c r="F121" s="31"/>
      <c r="G121" s="133">
        <f>IF(G114="-","-",SUM(G114:G119)*'3i PAAC PAP'!$G$24)</f>
        <v>31.962952417869936</v>
      </c>
      <c r="H121" s="133">
        <f>IF(H114="-","-",SUM(H114:H119)*'3i PAAC PAP'!$G$24)</f>
        <v>30.475671347620882</v>
      </c>
      <c r="I121" s="133">
        <f>IF(I114="-","-",SUM(I114:I119)*'3i PAAC PAP'!$G$24)</f>
        <v>31.906376030907374</v>
      </c>
      <c r="J121" s="133">
        <f>IF(J114="-","-",SUM(J114:J119)*'3i PAAC PAP'!$G$24)</f>
        <v>31.250005965367492</v>
      </c>
      <c r="K121" s="133">
        <f>IF(K114="-","-",SUM(K114:K119)*'3i PAAC PAP'!$G$24)</f>
        <v>34.219968456943661</v>
      </c>
      <c r="L121" s="133">
        <f>IF(L114="-","-",SUM(L114:L119)*'3i PAAC PAP'!$G$24)</f>
        <v>33.768576678464605</v>
      </c>
      <c r="M121" s="133">
        <f>IF(M114="-","-",SUM(M114:M119)*'3i PAAC PAP'!$G$24)</f>
        <v>37.496022791795859</v>
      </c>
      <c r="N121" s="133">
        <f>IF(N114="-","-",SUM(N114:N119)*'3i PAAC PAP'!$G$24)</f>
        <v>39.397537033323211</v>
      </c>
      <c r="O121" s="31"/>
      <c r="P121" s="133">
        <f>IF(P114="-","-",SUM(P114:P119)*'3i PAAC PAP'!$G$24)</f>
        <v>39.397537033323211</v>
      </c>
      <c r="Q121" s="133">
        <f>IF(Q114="-","-",SUM(Q114:Q119)*'3i PAAC PAP'!$G$24)</f>
        <v>43.754092812228983</v>
      </c>
      <c r="R121" s="133">
        <f>IF(R114="-","-",SUM(R114:R119)*'3i PAAC PAP'!$G$24)</f>
        <v>42.135570864977474</v>
      </c>
      <c r="S121" s="133">
        <f>IF(S114="-","-",SUM(S114:S119)*'3i PAAC PAP'!$G$24)</f>
        <v>41.950326405401839</v>
      </c>
      <c r="T121" s="133" t="str">
        <f>IF(T114="-","-",SUM(T114:T119)*'3i PAAC PAP'!$G$24)</f>
        <v>-</v>
      </c>
      <c r="U121" s="133" t="str">
        <f>IF(U114="-","-",SUM(U114:U119)*'3i PAAC PAP'!$G$24)</f>
        <v>-</v>
      </c>
      <c r="V121" s="133" t="str">
        <f>IF(V114="-","-",SUM(V114:V119)*'3i PAAC PAP'!$G$24)</f>
        <v>-</v>
      </c>
      <c r="W121" s="133" t="str">
        <f>IF(W114="-","-",SUM(W114:W119)*'3i PAAC PAP'!$G$24)</f>
        <v>-</v>
      </c>
      <c r="X121" s="133" t="str">
        <f>IF(X114="-","-",SUM(X114:X119)*'3i PAAC PAP'!$G$24)</f>
        <v>-</v>
      </c>
      <c r="Y121" s="133" t="str">
        <f>IF(Y114="-","-",SUM(Y114:Y119)*'3i PAAC PAP'!$G$24)</f>
        <v>-</v>
      </c>
      <c r="Z121" s="133" t="str">
        <f>IF(Z114="-","-",SUM(Z114:Z119)*'3i PAAC PAP'!$G$24)</f>
        <v>-</v>
      </c>
      <c r="AA121" s="29"/>
    </row>
    <row r="122" spans="1:27" s="30" customFormat="1" ht="11.25" x14ac:dyDescent="0.15">
      <c r="A122" s="267">
        <v>9</v>
      </c>
      <c r="B122" s="136" t="s">
        <v>393</v>
      </c>
      <c r="C122" s="136" t="s">
        <v>536</v>
      </c>
      <c r="D122" s="139" t="s">
        <v>325</v>
      </c>
      <c r="E122" s="135"/>
      <c r="F122" s="31"/>
      <c r="G122" s="133">
        <f>IF(G114="-","-",SUM(G114:G121)*'3j EBIT'!$E$10)</f>
        <v>11.570413078246666</v>
      </c>
      <c r="H122" s="133">
        <f>IF(H114="-","-",SUM(H114:H121)*'3j EBIT'!$E$10)</f>
        <v>11.044655704427663</v>
      </c>
      <c r="I122" s="133">
        <f>IF(I114="-","-",SUM(I114:I121)*'3j EBIT'!$E$10)</f>
        <v>11.551695861509549</v>
      </c>
      <c r="J122" s="133">
        <f>IF(J114="-","-",SUM(J114:J121)*'3j EBIT'!$E$10)</f>
        <v>11.321000551299294</v>
      </c>
      <c r="K122" s="133">
        <f>IF(K114="-","-",SUM(K114:K121)*'3j EBIT'!$E$10)</f>
        <v>12.375055664189835</v>
      </c>
      <c r="L122" s="133">
        <f>IF(L114="-","-",SUM(L114:L121)*'3j EBIT'!$E$10)</f>
        <v>12.218715950908191</v>
      </c>
      <c r="M122" s="133">
        <f>IF(M114="-","-",SUM(M114:M121)*'3j EBIT'!$E$10)</f>
        <v>13.541590154613774</v>
      </c>
      <c r="N122" s="133">
        <f>IF(N114="-","-",SUM(N114:N121)*'3j EBIT'!$E$10)</f>
        <v>14.216790514473217</v>
      </c>
      <c r="O122" s="31"/>
      <c r="P122" s="133">
        <f>IF(P114="-","-",SUM(P114:P121)*'3j EBIT'!$E$10)</f>
        <v>14.216790514473217</v>
      </c>
      <c r="Q122" s="133">
        <f>IF(Q114="-","-",SUM(Q114:Q121)*'3j EBIT'!$E$10)</f>
        <v>15.761495356346868</v>
      </c>
      <c r="R122" s="133">
        <f>IF(R114="-","-",SUM(R114:R121)*'3j EBIT'!$E$10)</f>
        <v>15.190861034768519</v>
      </c>
      <c r="S122" s="133">
        <f>IF(S114="-","-",SUM(S114:S121)*'3j EBIT'!$E$10)</f>
        <v>15.126874775435427</v>
      </c>
      <c r="T122" s="133" t="str">
        <f>IF(T114="-","-",SUM(T114:T121)*'3j EBIT'!$E$10)</f>
        <v>-</v>
      </c>
      <c r="U122" s="133" t="str">
        <f>IF(U114="-","-",SUM(U114:U121)*'3j EBIT'!$E$10)</f>
        <v>-</v>
      </c>
      <c r="V122" s="133" t="str">
        <f>IF(V114="-","-",SUM(V114:V121)*'3j EBIT'!$E$10)</f>
        <v>-</v>
      </c>
      <c r="W122" s="133" t="str">
        <f>IF(W114="-","-",SUM(W114:W121)*'3j EBIT'!$E$10)</f>
        <v>-</v>
      </c>
      <c r="X122" s="133" t="str">
        <f>IF(X114="-","-",SUM(X114:X121)*'3j EBIT'!$E$10)</f>
        <v>-</v>
      </c>
      <c r="Y122" s="133" t="str">
        <f>IF(Y114="-","-",SUM(Y114:Y121)*'3j EBIT'!$E$10)</f>
        <v>-</v>
      </c>
      <c r="Z122" s="133" t="str">
        <f>IF(Z114="-","-",SUM(Z114:Z121)*'3j EBIT'!$E$10)</f>
        <v>-</v>
      </c>
      <c r="AA122" s="29"/>
    </row>
    <row r="123" spans="1:27" s="30" customFormat="1" ht="11.25" x14ac:dyDescent="0.15">
      <c r="A123" s="267">
        <v>10</v>
      </c>
      <c r="B123" s="136" t="s">
        <v>292</v>
      </c>
      <c r="C123" s="186" t="s">
        <v>537</v>
      </c>
      <c r="D123" s="139" t="s">
        <v>325</v>
      </c>
      <c r="E123" s="134"/>
      <c r="F123" s="31"/>
      <c r="G123" s="133">
        <f>IF(G114="-","-",SUM(G114:G116,G118:G122)*'3k HAP'!$E$11)</f>
        <v>7.0324283024814802</v>
      </c>
      <c r="H123" s="133">
        <f>IF(H114="-","-",SUM(H114:H116,H118:H122)*'3k HAP'!$E$11)</f>
        <v>6.6126541999791373</v>
      </c>
      <c r="I123" s="133">
        <f>IF(I114="-","-",SUM(I114:I116,I118:I122)*'3k HAP'!$E$11)</f>
        <v>6.6739827557305604</v>
      </c>
      <c r="J123" s="133">
        <f>IF(J114="-","-",SUM(J114:J116,J118:J122)*'3k HAP'!$E$11)</f>
        <v>6.5072226564158875</v>
      </c>
      <c r="K123" s="133">
        <f>IF(K114="-","-",SUM(K114:K116,K118:K122)*'3k HAP'!$E$11)</f>
        <v>7.3570978243373437</v>
      </c>
      <c r="L123" s="133">
        <f>IF(L114="-","-",SUM(L114:L116,L118:L122)*'3k HAP'!$E$11)</f>
        <v>7.2190790927860009</v>
      </c>
      <c r="M123" s="133">
        <f>IF(M114="-","-",SUM(M114:M116,M118:M122)*'3k HAP'!$E$11)</f>
        <v>8.0555233482287996</v>
      </c>
      <c r="N123" s="133">
        <f>IF(N114="-","-",SUM(N114:N116,N118:N122)*'3k HAP'!$E$11)</f>
        <v>8.5835289117978029</v>
      </c>
      <c r="O123" s="31"/>
      <c r="P123" s="133">
        <f>IF(P114="-","-",SUM(P114:P116,P118:P122)*'3k HAP'!$E$11)</f>
        <v>8.5835289117978029</v>
      </c>
      <c r="Q123" s="133">
        <f>IF(Q114="-","-",SUM(Q114:Q116,Q118:Q122)*'3k HAP'!$E$11)</f>
        <v>9.6987691379336098</v>
      </c>
      <c r="R123" s="133">
        <f>IF(R114="-","-",SUM(R114:R116,R118:R122)*'3k HAP'!$E$11)</f>
        <v>9.2448001851968371</v>
      </c>
      <c r="S123" s="133">
        <f>IF(S114="-","-",SUM(S114:S116,S118:S122)*'3k HAP'!$E$11)</f>
        <v>9.2379133097907662</v>
      </c>
      <c r="T123" s="133" t="str">
        <f>IF(T114="-","-",SUM(T114:T116,T118:T122)*'3k HAP'!$E$11)</f>
        <v>-</v>
      </c>
      <c r="U123" s="133" t="str">
        <f>IF(U114="-","-",SUM(U114:U116,U118:U122)*'3k HAP'!$E$11)</f>
        <v>-</v>
      </c>
      <c r="V123" s="133" t="str">
        <f>IF(V114="-","-",SUM(V114:V116,V118:V122)*'3k HAP'!$E$11)</f>
        <v>-</v>
      </c>
      <c r="W123" s="133" t="str">
        <f>IF(W114="-","-",SUM(W114:W116,W118:W122)*'3k HAP'!$E$11)</f>
        <v>-</v>
      </c>
      <c r="X123" s="133" t="str">
        <f>IF(X114="-","-",SUM(X114:X116,X118:X122)*'3k HAP'!$E$11)</f>
        <v>-</v>
      </c>
      <c r="Y123" s="133" t="str">
        <f>IF(Y114="-","-",SUM(Y114:Y116,Y118:Y122)*'3k HAP'!$E$11)</f>
        <v>-</v>
      </c>
      <c r="Z123" s="133" t="str">
        <f>IF(Z114="-","-",SUM(Z114:Z116,Z118:Z122)*'3k HAP'!$E$11)</f>
        <v>-</v>
      </c>
      <c r="AA123" s="29"/>
    </row>
    <row r="124" spans="1:27" s="30" customFormat="1" ht="11.25" x14ac:dyDescent="0.15">
      <c r="A124" s="267">
        <v>11</v>
      </c>
      <c r="B124" s="136" t="s">
        <v>44</v>
      </c>
      <c r="C124" s="136" t="str">
        <f>B124&amp;"_"&amp;D124</f>
        <v>Total_South Wales</v>
      </c>
      <c r="D124" s="139" t="s">
        <v>325</v>
      </c>
      <c r="E124" s="135"/>
      <c r="F124" s="31"/>
      <c r="G124" s="133">
        <f t="shared" ref="G124:N124" si="18">IF(G114="-","-",SUM(G114:G123))</f>
        <v>616.00128614769767</v>
      </c>
      <c r="H124" s="133">
        <f t="shared" si="18"/>
        <v>587.91008274763601</v>
      </c>
      <c r="I124" s="133">
        <f t="shared" si="18"/>
        <v>614.65772433747702</v>
      </c>
      <c r="J124" s="133">
        <f t="shared" si="18"/>
        <v>602.34911082126825</v>
      </c>
      <c r="K124" s="133">
        <f t="shared" si="18"/>
        <v>658.67554796342574</v>
      </c>
      <c r="L124" s="133">
        <f t="shared" si="18"/>
        <v>650.30912666844597</v>
      </c>
      <c r="M124" s="133">
        <f t="shared" si="18"/>
        <v>720.77050025489621</v>
      </c>
      <c r="N124" s="133">
        <f t="shared" si="18"/>
        <v>756.83535218511122</v>
      </c>
      <c r="O124" s="31"/>
      <c r="P124" s="133">
        <f t="shared" ref="P124:Z124" si="19">IF(P114="-","-",SUM(P114:P123))</f>
        <v>756.83535218511122</v>
      </c>
      <c r="Q124" s="133">
        <f t="shared" si="19"/>
        <v>839.25081366543225</v>
      </c>
      <c r="R124" s="133">
        <f t="shared" si="19"/>
        <v>808.76347177183027</v>
      </c>
      <c r="S124" s="133">
        <f t="shared" si="19"/>
        <v>805.38888842782364</v>
      </c>
      <c r="T124" s="133" t="str">
        <f t="shared" si="19"/>
        <v>-</v>
      </c>
      <c r="U124" s="133" t="str">
        <f t="shared" si="19"/>
        <v>-</v>
      </c>
      <c r="V124" s="133" t="str">
        <f t="shared" si="19"/>
        <v>-</v>
      </c>
      <c r="W124" s="133" t="str">
        <f t="shared" si="19"/>
        <v>-</v>
      </c>
      <c r="X124" s="133" t="str">
        <f t="shared" si="19"/>
        <v>-</v>
      </c>
      <c r="Y124" s="133" t="str">
        <f t="shared" si="19"/>
        <v>-</v>
      </c>
      <c r="Z124" s="133" t="str">
        <f t="shared" si="19"/>
        <v>-</v>
      </c>
      <c r="AA124" s="29"/>
    </row>
    <row r="125" spans="1:27" s="30" customFormat="1" ht="11.25" x14ac:dyDescent="0.15">
      <c r="A125" s="267">
        <v>1</v>
      </c>
      <c r="B125" s="140" t="s">
        <v>350</v>
      </c>
      <c r="C125" s="140" t="s">
        <v>341</v>
      </c>
      <c r="D125" s="138" t="s">
        <v>326</v>
      </c>
      <c r="E125" s="132"/>
      <c r="F125" s="31"/>
      <c r="G125" s="41">
        <f>IF('3a DF'!H37="-","-",'3a DF'!H37)</f>
        <v>252.01715027075286</v>
      </c>
      <c r="H125" s="41">
        <f>IF('3a DF'!I37="-","-",'3a DF'!I37)</f>
        <v>225.60053105495649</v>
      </c>
      <c r="I125" s="41">
        <f>IF('3a DF'!J37="-","-",'3a DF'!J37)</f>
        <v>203.43493347128052</v>
      </c>
      <c r="J125" s="41">
        <f>IF('3a DF'!K37="-","-",'3a DF'!K37)</f>
        <v>193.77650056694696</v>
      </c>
      <c r="K125" s="41">
        <f>IF('3a DF'!L37="-","-",'3a DF'!L37)</f>
        <v>226.13694544713238</v>
      </c>
      <c r="L125" s="41">
        <f>IF('3a DF'!M37="-","-",'3a DF'!M37)</f>
        <v>217.771670632244</v>
      </c>
      <c r="M125" s="41">
        <f>IF('3a DF'!N37="-","-",'3a DF'!N37)</f>
        <v>231.62233492430181</v>
      </c>
      <c r="N125" s="41">
        <f>IF('3a DF'!O37="-","-",'3a DF'!O37)</f>
        <v>258.51111165472969</v>
      </c>
      <c r="O125" s="31"/>
      <c r="P125" s="41">
        <f>IF('3a DF'!Q37="-","-",'3a DF'!Q37)</f>
        <v>258.51111165472969</v>
      </c>
      <c r="Q125" s="41">
        <f>IF('3a DF'!R37="-","-",'3a DF'!R37)</f>
        <v>303.25680941196811</v>
      </c>
      <c r="R125" s="41">
        <f>IF('3a DF'!S37="-","-",'3a DF'!S37)</f>
        <v>271.56392028917651</v>
      </c>
      <c r="S125" s="41">
        <f>IF('3a DF'!T37="-","-",'3a DF'!T37)</f>
        <v>250.06233830464998</v>
      </c>
      <c r="T125" s="41" t="str">
        <f>IF('3a DF'!U37="-","-",'3a DF'!U37)</f>
        <v>-</v>
      </c>
      <c r="U125" s="41" t="str">
        <f>IF('3a DF'!V37="-","-",'3a DF'!V37)</f>
        <v>-</v>
      </c>
      <c r="V125" s="41" t="str">
        <f>IF('3a DF'!W37="-","-",'3a DF'!W37)</f>
        <v>-</v>
      </c>
      <c r="W125" s="41" t="str">
        <f>IF('3a DF'!X37="-","-",'3a DF'!X37)</f>
        <v>-</v>
      </c>
      <c r="X125" s="41" t="str">
        <f>IF('3a DF'!Y37="-","-",'3a DF'!Y37)</f>
        <v>-</v>
      </c>
      <c r="Y125" s="41" t="str">
        <f>IF('3a DF'!Z37="-","-",'3a DF'!Z37)</f>
        <v>-</v>
      </c>
      <c r="Z125" s="41" t="str">
        <f>IF('3a DF'!AA37="-","-",'3a DF'!AA37)</f>
        <v>-</v>
      </c>
      <c r="AA125" s="29"/>
    </row>
    <row r="126" spans="1:27" s="30" customFormat="1" ht="11.25" x14ac:dyDescent="0.15">
      <c r="A126" s="267">
        <v>2</v>
      </c>
      <c r="B126" s="140" t="s">
        <v>350</v>
      </c>
      <c r="C126" s="140" t="s">
        <v>300</v>
      </c>
      <c r="D126" s="138" t="s">
        <v>326</v>
      </c>
      <c r="E126" s="132"/>
      <c r="F126" s="31"/>
      <c r="G126" s="41">
        <f>IF('3b CM'!G37="-","-",'3b CM'!G37)</f>
        <v>5.8007614832265873E-2</v>
      </c>
      <c r="H126" s="41">
        <f>IF('3b CM'!H37="-","-",'3b CM'!H37)</f>
        <v>8.7011422248398793E-2</v>
      </c>
      <c r="I126" s="41">
        <f>IF('3b CM'!I37="-","-",'3b CM'!I37)</f>
        <v>0.27398950974285841</v>
      </c>
      <c r="J126" s="41">
        <f>IF('3b CM'!J37="-","-",'3b CM'!J37)</f>
        <v>0.27863368535988353</v>
      </c>
      <c r="K126" s="41">
        <f>IF('3b CM'!K37="-","-",'3b CM'!K37)</f>
        <v>3.5787135355601745</v>
      </c>
      <c r="L126" s="41">
        <f>IF('3b CM'!L37="-","-",'3b CM'!L37)</f>
        <v>3.4717137515392262</v>
      </c>
      <c r="M126" s="41">
        <f>IF('3b CM'!M37="-","-",'3b CM'!M37)</f>
        <v>12.132027166930358</v>
      </c>
      <c r="N126" s="41">
        <f>IF('3b CM'!N37="-","-",'3b CM'!N37)</f>
        <v>11.533050119071559</v>
      </c>
      <c r="O126" s="31"/>
      <c r="P126" s="41">
        <f>IF('3b CM'!P37="-","-",'3b CM'!P37)</f>
        <v>11.533050119071559</v>
      </c>
      <c r="Q126" s="41">
        <f>IF('3b CM'!Q37="-","-",'3b CM'!Q37)</f>
        <v>15.630237889277227</v>
      </c>
      <c r="R126" s="41">
        <f>IF('3b CM'!R37="-","-",'3b CM'!R37)</f>
        <v>15.012928961467846</v>
      </c>
      <c r="S126" s="41">
        <f>IF('3b CM'!S37="-","-",'3b CM'!S37)</f>
        <v>17.902135523089459</v>
      </c>
      <c r="T126" s="41" t="str">
        <f>IF('3b CM'!T37="-","-",'3b CM'!T37)</f>
        <v>-</v>
      </c>
      <c r="U126" s="41" t="str">
        <f>IF('3b CM'!U37="-","-",'3b CM'!U37)</f>
        <v>-</v>
      </c>
      <c r="V126" s="41" t="str">
        <f>IF('3b CM'!V37="-","-",'3b CM'!V37)</f>
        <v>-</v>
      </c>
      <c r="W126" s="41" t="str">
        <f>IF('3b CM'!W37="-","-",'3b CM'!W37)</f>
        <v>-</v>
      </c>
      <c r="X126" s="41" t="str">
        <f>IF('3b CM'!X37="-","-",'3b CM'!X37)</f>
        <v>-</v>
      </c>
      <c r="Y126" s="41" t="str">
        <f>IF('3b CM'!Y37="-","-",'3b CM'!Y37)</f>
        <v>-</v>
      </c>
      <c r="Z126" s="41" t="str">
        <f>IF('3b CM'!Z37="-","-",'3b CM'!Z37)</f>
        <v>-</v>
      </c>
      <c r="AA126" s="29"/>
    </row>
    <row r="127" spans="1:27" s="30" customFormat="1" ht="11.25" x14ac:dyDescent="0.15">
      <c r="A127" s="267">
        <v>3</v>
      </c>
      <c r="B127" s="140" t="s">
        <v>2</v>
      </c>
      <c r="C127" s="140" t="s">
        <v>342</v>
      </c>
      <c r="D127" s="138" t="s">
        <v>326</v>
      </c>
      <c r="E127" s="132"/>
      <c r="F127" s="31"/>
      <c r="G127" s="41">
        <f>IF('3c PC'!G38="-","-",'3c PC'!G38)</f>
        <v>90.711649080189062</v>
      </c>
      <c r="H127" s="41">
        <f>IF('3c PC'!H38="-","-",'3c PC'!H38)</f>
        <v>90.684788212576848</v>
      </c>
      <c r="I127" s="41">
        <f>IF('3c PC'!I38="-","-",'3c PC'!I38)</f>
        <v>114.93405294123107</v>
      </c>
      <c r="J127" s="41">
        <f>IF('3c PC'!J38="-","-",'3c PC'!J38)</f>
        <v>113.71688750244701</v>
      </c>
      <c r="K127" s="41">
        <f>IF('3c PC'!K38="-","-",'3c PC'!K38)</f>
        <v>130.26246927437478</v>
      </c>
      <c r="L127" s="41">
        <f>IF('3c PC'!L38="-","-",'3c PC'!L38)</f>
        <v>129.09753661147397</v>
      </c>
      <c r="M127" s="41">
        <f>IF('3c PC'!M38="-","-",'3c PC'!M38)</f>
        <v>157.47846044537968</v>
      </c>
      <c r="N127" s="41">
        <f>IF('3c PC'!N38="-","-",'3c PC'!N38)</f>
        <v>154.679047928388</v>
      </c>
      <c r="O127" s="31"/>
      <c r="P127" s="41">
        <f>IF('3c PC'!P38="-","-",'3c PC'!P38)</f>
        <v>154.679047928388</v>
      </c>
      <c r="Q127" s="41">
        <f>IF('3c PC'!Q38="-","-",'3c PC'!Q38)</f>
        <v>173.36775405516806</v>
      </c>
      <c r="R127" s="41">
        <f>IF('3c PC'!R38="-","-",'3c PC'!R38)</f>
        <v>176.07213724417778</v>
      </c>
      <c r="S127" s="41">
        <f>IF('3c PC'!S38="-","-",'3c PC'!S38)</f>
        <v>192.20968773939543</v>
      </c>
      <c r="T127" s="41" t="str">
        <f>IF('3c PC'!T38="-","-",'3c PC'!T38)</f>
        <v>-</v>
      </c>
      <c r="U127" s="41" t="str">
        <f>IF('3c PC'!U38="-","-",'3c PC'!U38)</f>
        <v>-</v>
      </c>
      <c r="V127" s="41" t="str">
        <f>IF('3c PC'!V38="-","-",'3c PC'!V38)</f>
        <v>-</v>
      </c>
      <c r="W127" s="41" t="str">
        <f>IF('3c PC'!W38="-","-",'3c PC'!W38)</f>
        <v>-</v>
      </c>
      <c r="X127" s="41" t="str">
        <f>IF('3c PC'!X38="-","-",'3c PC'!X38)</f>
        <v>-</v>
      </c>
      <c r="Y127" s="41" t="str">
        <f>IF('3c PC'!Y38="-","-",'3c PC'!Y38)</f>
        <v>-</v>
      </c>
      <c r="Z127" s="41" t="str">
        <f>IF('3c PC'!Z38="-","-",'3c PC'!Z38)</f>
        <v>-</v>
      </c>
      <c r="AA127" s="29"/>
    </row>
    <row r="128" spans="1:27" s="30" customFormat="1" ht="11.25" x14ac:dyDescent="0.15">
      <c r="A128" s="267">
        <v>4</v>
      </c>
      <c r="B128" s="140" t="s">
        <v>352</v>
      </c>
      <c r="C128" s="140" t="s">
        <v>343</v>
      </c>
      <c r="D128" s="138" t="s">
        <v>326</v>
      </c>
      <c r="E128" s="132"/>
      <c r="F128" s="31"/>
      <c r="G128" s="41">
        <f>IF('3d NC-Elec'!H66="-","-",'3d NC-Elec'!H66)</f>
        <v>146.49643023505655</v>
      </c>
      <c r="H128" s="41">
        <f>IF('3d NC-Elec'!I66="-","-",'3d NC-Elec'!I66)</f>
        <v>147.48034357069696</v>
      </c>
      <c r="I128" s="41">
        <f>IF('3d NC-Elec'!J66="-","-",'3d NC-Elec'!J66)</f>
        <v>167.73151071016801</v>
      </c>
      <c r="J128" s="41">
        <f>IF('3d NC-Elec'!K66="-","-",'3d NC-Elec'!K66)</f>
        <v>166.99147521635606</v>
      </c>
      <c r="K128" s="41">
        <f>IF('3d NC-Elec'!L66="-","-",'3d NC-Elec'!L66)</f>
        <v>167.20221095439283</v>
      </c>
      <c r="L128" s="41">
        <f>IF('3d NC-Elec'!M66="-","-",'3d NC-Elec'!M66)</f>
        <v>168.38174012774107</v>
      </c>
      <c r="M128" s="41">
        <f>IF('3d NC-Elec'!N66="-","-",'3d NC-Elec'!N66)</f>
        <v>176.32088226936952</v>
      </c>
      <c r="N128" s="41">
        <f>IF('3d NC-Elec'!O66="-","-",'3d NC-Elec'!O66)</f>
        <v>175.7962486652761</v>
      </c>
      <c r="O128" s="31"/>
      <c r="P128" s="41">
        <f>IF('3d NC-Elec'!Q66="-","-",'3d NC-Elec'!Q66)</f>
        <v>175.7962486652761</v>
      </c>
      <c r="Q128" s="41">
        <f>IF('3d NC-Elec'!R66="-","-",'3d NC-Elec'!R66)</f>
        <v>177.60924256909038</v>
      </c>
      <c r="R128" s="41">
        <f>IF('3d NC-Elec'!S66="-","-",'3d NC-Elec'!S66)</f>
        <v>178.32111671522819</v>
      </c>
      <c r="S128" s="41">
        <f>IF('3d NC-Elec'!T66="-","-",'3d NC-Elec'!T66)</f>
        <v>178.02767819442772</v>
      </c>
      <c r="T128" s="41" t="str">
        <f>IF('3d NC-Elec'!U66="-","-",'3d NC-Elec'!U66)</f>
        <v>-</v>
      </c>
      <c r="U128" s="41" t="str">
        <f>IF('3d NC-Elec'!V66="-","-",'3d NC-Elec'!V66)</f>
        <v>-</v>
      </c>
      <c r="V128" s="41" t="str">
        <f>IF('3d NC-Elec'!W66="-","-",'3d NC-Elec'!W66)</f>
        <v>-</v>
      </c>
      <c r="W128" s="41" t="str">
        <f>IF('3d NC-Elec'!X66="-","-",'3d NC-Elec'!X66)</f>
        <v>-</v>
      </c>
      <c r="X128" s="41" t="str">
        <f>IF('3d NC-Elec'!Y66="-","-",'3d NC-Elec'!Y66)</f>
        <v>-</v>
      </c>
      <c r="Y128" s="41" t="str">
        <f>IF('3d NC-Elec'!Z66="-","-",'3d NC-Elec'!Z66)</f>
        <v>-</v>
      </c>
      <c r="Z128" s="41" t="str">
        <f>IF('3d NC-Elec'!AA66="-","-",'3d NC-Elec'!AA66)</f>
        <v>-</v>
      </c>
      <c r="AA128" s="29"/>
    </row>
    <row r="129" spans="1:27" s="30" customFormat="1" ht="11.25" x14ac:dyDescent="0.15">
      <c r="A129" s="267">
        <v>5</v>
      </c>
      <c r="B129" s="140" t="s">
        <v>349</v>
      </c>
      <c r="C129" s="140" t="s">
        <v>344</v>
      </c>
      <c r="D129" s="138" t="s">
        <v>326</v>
      </c>
      <c r="E129" s="132"/>
      <c r="F129" s="31"/>
      <c r="G129" s="41">
        <f>IF('3f CPIH'!C$16="-","-",'3g OC '!$E$10*('3f CPIH'!C$16/'3f CPIH'!$G$16))</f>
        <v>76.502677103718199</v>
      </c>
      <c r="H129" s="41">
        <f>IF('3f CPIH'!D$16="-","-",'3g OC '!$E$10*('3f CPIH'!D$16/'3f CPIH'!$G$16))</f>
        <v>76.655835616438353</v>
      </c>
      <c r="I129" s="41">
        <f>IF('3f CPIH'!E$16="-","-",'3g OC '!$E$10*('3f CPIH'!E$16/'3f CPIH'!$G$16))</f>
        <v>76.885573385518597</v>
      </c>
      <c r="J129" s="41">
        <f>IF('3f CPIH'!F$16="-","-",'3g OC '!$E$10*('3f CPIH'!F$16/'3f CPIH'!$G$16))</f>
        <v>77.345048923679059</v>
      </c>
      <c r="K129" s="41">
        <f>IF('3f CPIH'!G$16="-","-",'3g OC '!$E$10*('3f CPIH'!G$16/'3f CPIH'!$G$16))</f>
        <v>78.263999999999996</v>
      </c>
      <c r="L129" s="41">
        <f>IF('3f CPIH'!H$16="-","-",'3g OC '!$E$10*('3f CPIH'!H$16/'3f CPIH'!$G$16))</f>
        <v>79.259530332681024</v>
      </c>
      <c r="M129" s="41">
        <f>IF('3f CPIH'!I$16="-","-",'3g OC '!$E$10*('3f CPIH'!I$16/'3f CPIH'!$G$16))</f>
        <v>80.408219178082177</v>
      </c>
      <c r="N129" s="41">
        <f>IF('3f CPIH'!J$16="-","-",'3g OC '!$E$10*('3f CPIH'!J$16/'3f CPIH'!$G$16))</f>
        <v>81.097432485322898</v>
      </c>
      <c r="O129" s="31"/>
      <c r="P129" s="41">
        <f>IF('3f CPIH'!L$16="-","-",'3g OC '!$E$10*('3f CPIH'!L$16/'3f CPIH'!$G$16))</f>
        <v>81.097432485322898</v>
      </c>
      <c r="Q129" s="41">
        <f>IF('3f CPIH'!M$16="-","-",'3g OC '!$E$10*('3f CPIH'!M$16/'3f CPIH'!$G$16))</f>
        <v>82.016383561643835</v>
      </c>
      <c r="R129" s="41">
        <f>IF('3f CPIH'!N$16="-","-",'3g OC '!$E$10*('3f CPIH'!N$16/'3f CPIH'!$G$16))</f>
        <v>82.62901761252445</v>
      </c>
      <c r="S129" s="41">
        <f>IF('3f CPIH'!O$16="-","-",'3g OC '!$E$10*('3f CPIH'!O$16/'3f CPIH'!$G$16))</f>
        <v>83.088493150684926</v>
      </c>
      <c r="T129" s="41" t="str">
        <f>IF('3f CPIH'!P$16="-","-",'3g OC '!$E$10*('3f CPIH'!P$16/'3f CPIH'!$G$16))</f>
        <v>-</v>
      </c>
      <c r="U129" s="41" t="str">
        <f>IF('3f CPIH'!Q$16="-","-",'3g OC '!$E$10*('3f CPIH'!Q$16/'3f CPIH'!$G$16))</f>
        <v>-</v>
      </c>
      <c r="V129" s="41" t="str">
        <f>IF('3f CPIH'!R$16="-","-",'3g OC '!$E$10*('3f CPIH'!R$16/'3f CPIH'!$G$16))</f>
        <v>-</v>
      </c>
      <c r="W129" s="41" t="str">
        <f>IF('3f CPIH'!S$16="-","-",'3g OC '!$E$10*('3f CPIH'!S$16/'3f CPIH'!$G$16))</f>
        <v>-</v>
      </c>
      <c r="X129" s="41" t="str">
        <f>IF('3f CPIH'!T$16="-","-",'3g OC '!$E$10*('3f CPIH'!T$16/'3f CPIH'!$G$16))</f>
        <v>-</v>
      </c>
      <c r="Y129" s="41" t="str">
        <f>IF('3f CPIH'!U$16="-","-",'3g OC '!$E$10*('3f CPIH'!U$16/'3f CPIH'!$G$16))</f>
        <v>-</v>
      </c>
      <c r="Z129" s="41" t="str">
        <f>IF('3f CPIH'!V$16="-","-",'3g OC '!$E$10*('3f CPIH'!V$16/'3f CPIH'!$G$16))</f>
        <v>-</v>
      </c>
      <c r="AA129" s="29"/>
    </row>
    <row r="130" spans="1:27" s="30" customFormat="1" ht="11.25" x14ac:dyDescent="0.15">
      <c r="A130" s="267">
        <v>6</v>
      </c>
      <c r="B130" s="140" t="s">
        <v>349</v>
      </c>
      <c r="C130" s="140" t="s">
        <v>43</v>
      </c>
      <c r="D130" s="138" t="s">
        <v>326</v>
      </c>
      <c r="E130" s="132"/>
      <c r="F130" s="31"/>
      <c r="G130" s="41" t="s">
        <v>333</v>
      </c>
      <c r="H130" s="41" t="s">
        <v>333</v>
      </c>
      <c r="I130" s="41" t="s">
        <v>333</v>
      </c>
      <c r="J130" s="41" t="s">
        <v>333</v>
      </c>
      <c r="K130" s="41">
        <f>IF('3h SMNCC'!F$36="-","-",'3h SMNCC'!F$36)</f>
        <v>0</v>
      </c>
      <c r="L130" s="41">
        <f>IF('3h SMNCC'!G$36="-","-",'3h SMNCC'!G$36)</f>
        <v>-0.18995176814939541</v>
      </c>
      <c r="M130" s="41">
        <f>IF('3h SMNCC'!H$36="-","-",'3h SMNCC'!H$36)</f>
        <v>2.3898674656215144</v>
      </c>
      <c r="N130" s="41">
        <f>IF('3h SMNCC'!I$36="-","-",'3h SMNCC'!I$36)</f>
        <v>11.485463558514653</v>
      </c>
      <c r="O130" s="31"/>
      <c r="P130" s="41">
        <f>IF('3h SMNCC'!K$36="-","-",'3h SMNCC'!K$36)</f>
        <v>11.485463558514653</v>
      </c>
      <c r="Q130" s="41">
        <f>IF('3h SMNCC'!L$36="-","-",'3h SMNCC'!L$36)</f>
        <v>13.905095596481768</v>
      </c>
      <c r="R130" s="41">
        <f>IF('3h SMNCC'!M$36="-","-",'3h SMNCC'!M$36)</f>
        <v>14.008016342776511</v>
      </c>
      <c r="S130" s="41">
        <f>IF('3h SMNCC'!N$36="-","-",'3h SMNCC'!N$36)</f>
        <v>16.592254432324484</v>
      </c>
      <c r="T130" s="41" t="str">
        <f>IF('3h SMNCC'!O$36="-","-",'3h SMNCC'!O$36)</f>
        <v>-</v>
      </c>
      <c r="U130" s="41" t="str">
        <f>IF('3h SMNCC'!P$36="-","-",'3h SMNCC'!P$36)</f>
        <v>-</v>
      </c>
      <c r="V130" s="41" t="str">
        <f>IF('3h SMNCC'!Q$36="-","-",'3h SMNCC'!Q$36)</f>
        <v>-</v>
      </c>
      <c r="W130" s="41" t="str">
        <f>IF('3h SMNCC'!R$36="-","-",'3h SMNCC'!R$36)</f>
        <v>-</v>
      </c>
      <c r="X130" s="41" t="str">
        <f>IF('3h SMNCC'!S$36="-","-",'3h SMNCC'!S$36)</f>
        <v>-</v>
      </c>
      <c r="Y130" s="41" t="str">
        <f>IF('3h SMNCC'!T$36="-","-",'3h SMNCC'!T$36)</f>
        <v>-</v>
      </c>
      <c r="Z130" s="41" t="str">
        <f>IF('3h SMNCC'!U$36="-","-",'3h SMNCC'!U$36)</f>
        <v>-</v>
      </c>
      <c r="AA130" s="29"/>
    </row>
    <row r="131" spans="1:27" s="30" customFormat="1" ht="12.4" customHeight="1" x14ac:dyDescent="0.15">
      <c r="A131" s="267">
        <v>7</v>
      </c>
      <c r="B131" s="140" t="s">
        <v>349</v>
      </c>
      <c r="C131" s="140" t="s">
        <v>394</v>
      </c>
      <c r="D131" s="138" t="s">
        <v>326</v>
      </c>
      <c r="E131" s="132"/>
      <c r="F131" s="31"/>
      <c r="G131" s="41">
        <f>IF('3f CPIH'!C$16="-","-",'3i PAAC PAP'!$G$12*('3f CPIH'!C$16/'3f CPIH'!$G$16))</f>
        <v>13.436452250489236</v>
      </c>
      <c r="H131" s="41">
        <f>IF('3f CPIH'!D$16="-","-",'3i PAAC PAP'!$G$12*('3f CPIH'!D$16/'3f CPIH'!$G$16))</f>
        <v>13.463352054794518</v>
      </c>
      <c r="I131" s="41">
        <f>IF('3f CPIH'!E$16="-","-",'3i PAAC PAP'!$G$12*('3f CPIH'!E$16/'3f CPIH'!$G$16))</f>
        <v>13.503701761252445</v>
      </c>
      <c r="J131" s="41">
        <f>IF('3f CPIH'!F$16="-","-",'3i PAAC PAP'!$G$12*('3f CPIH'!F$16/'3f CPIH'!$G$16))</f>
        <v>13.584401174168297</v>
      </c>
      <c r="K131" s="41">
        <f>IF('3f CPIH'!G$16="-","-",'3i PAAC PAP'!$G$12*('3f CPIH'!G$16/'3f CPIH'!$G$16))</f>
        <v>13.745799999999999</v>
      </c>
      <c r="L131" s="41">
        <f>IF('3f CPIH'!H$16="-","-",'3i PAAC PAP'!$G$12*('3f CPIH'!H$16/'3f CPIH'!$G$16))</f>
        <v>13.920648727984345</v>
      </c>
      <c r="M131" s="41">
        <f>IF('3f CPIH'!I$16="-","-",'3i PAAC PAP'!$G$12*('3f CPIH'!I$16/'3f CPIH'!$G$16))</f>
        <v>14.122397260273971</v>
      </c>
      <c r="N131" s="41">
        <f>IF('3f CPIH'!J$16="-","-",'3i PAAC PAP'!$G$12*('3f CPIH'!J$16/'3f CPIH'!$G$16))</f>
        <v>14.24344637964775</v>
      </c>
      <c r="O131" s="31"/>
      <c r="P131" s="41">
        <f>IF('3f CPIH'!L$16="-","-",'3i PAAC PAP'!$G$12*('3f CPIH'!L$16/'3f CPIH'!$G$16))</f>
        <v>14.24344637964775</v>
      </c>
      <c r="Q131" s="41">
        <f>IF('3f CPIH'!M$16="-","-",'3i PAAC PAP'!$G$12*('3f CPIH'!M$16/'3f CPIH'!$G$16))</f>
        <v>14.40484520547945</v>
      </c>
      <c r="R131" s="41">
        <f>IF('3f CPIH'!N$16="-","-",'3i PAAC PAP'!$G$12*('3f CPIH'!N$16/'3f CPIH'!$G$16))</f>
        <v>14.512444422700586</v>
      </c>
      <c r="S131" s="41">
        <f>IF('3f CPIH'!O$16="-","-",'3i PAAC PAP'!$G$12*('3f CPIH'!O$16/'3f CPIH'!$G$16))</f>
        <v>14.593143835616438</v>
      </c>
      <c r="T131" s="41" t="str">
        <f>IF('3f CPIH'!P$16="-","-",'3i PAAC PAP'!$G$12*('3f CPIH'!P$16/'3f CPIH'!$G$16))</f>
        <v>-</v>
      </c>
      <c r="U131" s="41" t="str">
        <f>IF('3f CPIH'!Q$16="-","-",'3i PAAC PAP'!$G$12*('3f CPIH'!Q$16/'3f CPIH'!$G$16))</f>
        <v>-</v>
      </c>
      <c r="V131" s="41" t="str">
        <f>IF('3f CPIH'!R$16="-","-",'3i PAAC PAP'!$G$12*('3f CPIH'!R$16/'3f CPIH'!$G$16))</f>
        <v>-</v>
      </c>
      <c r="W131" s="41" t="str">
        <f>IF('3f CPIH'!S$16="-","-",'3i PAAC PAP'!$G$12*('3f CPIH'!S$16/'3f CPIH'!$G$16))</f>
        <v>-</v>
      </c>
      <c r="X131" s="41" t="str">
        <f>IF('3f CPIH'!T$16="-","-",'3i PAAC PAP'!$G$12*('3f CPIH'!T$16/'3f CPIH'!$G$16))</f>
        <v>-</v>
      </c>
      <c r="Y131" s="41" t="str">
        <f>IF('3f CPIH'!U$16="-","-",'3i PAAC PAP'!$G$12*('3f CPIH'!U$16/'3f CPIH'!$G$16))</f>
        <v>-</v>
      </c>
      <c r="Z131" s="41" t="str">
        <f>IF('3f CPIH'!V$16="-","-",'3i PAAC PAP'!$G$12*('3f CPIH'!V$16/'3f CPIH'!$G$16))</f>
        <v>-</v>
      </c>
      <c r="AA131" s="29"/>
    </row>
    <row r="132" spans="1:27" s="30" customFormat="1" ht="11.25" x14ac:dyDescent="0.15">
      <c r="A132" s="267">
        <v>8</v>
      </c>
      <c r="B132" s="140" t="s">
        <v>349</v>
      </c>
      <c r="C132" s="140" t="s">
        <v>412</v>
      </c>
      <c r="D132" s="138" t="s">
        <v>326</v>
      </c>
      <c r="E132" s="132"/>
      <c r="F132" s="31"/>
      <c r="G132" s="41">
        <f>IF(G125="-","-",SUM(G125:G130)*'3i PAAC PAP'!$G$24)</f>
        <v>32.7612675818906</v>
      </c>
      <c r="H132" s="41">
        <f>IF(H125="-","-",SUM(H125:H130)*'3i PAAC PAP'!$G$24)</f>
        <v>31.297604755913003</v>
      </c>
      <c r="I132" s="41">
        <f>IF(I125="-","-",SUM(I125:I130)*'3i PAAC PAP'!$G$24)</f>
        <v>32.615010515278854</v>
      </c>
      <c r="J132" s="41">
        <f>IF(J125="-","-",SUM(J125:J130)*'3i PAAC PAP'!$G$24)</f>
        <v>31.969293241491862</v>
      </c>
      <c r="K132" s="41">
        <f>IF(K125="-","-",SUM(K125:K130)*'3i PAAC PAP'!$G$24)</f>
        <v>35.057649017700385</v>
      </c>
      <c r="L132" s="41">
        <f>IF(L125="-","-",SUM(L125:L130)*'3i PAAC PAP'!$G$24)</f>
        <v>34.614561846866728</v>
      </c>
      <c r="M132" s="41">
        <f>IF(M125="-","-",SUM(M125:M130)*'3i PAAC PAP'!$G$24)</f>
        <v>38.237010132102561</v>
      </c>
      <c r="N132" s="41">
        <f>IF(N125="-","-",SUM(N125:N130)*'3i PAAC PAP'!$G$24)</f>
        <v>40.133398729832081</v>
      </c>
      <c r="O132" s="31"/>
      <c r="P132" s="41">
        <f>IF(P125="-","-",SUM(P125:P130)*'3i PAAC PAP'!$G$24)</f>
        <v>40.133398729832081</v>
      </c>
      <c r="Q132" s="41">
        <f>IF(Q125="-","-",SUM(Q125:Q130)*'3i PAAC PAP'!$G$24)</f>
        <v>44.342044928634472</v>
      </c>
      <c r="R132" s="41">
        <f>IF(R125="-","-",SUM(R125:R130)*'3i PAAC PAP'!$G$24)</f>
        <v>42.710403670422494</v>
      </c>
      <c r="S132" s="41">
        <f>IF(S125="-","-",SUM(S125:S130)*'3i PAAC PAP'!$G$24)</f>
        <v>42.726353337600095</v>
      </c>
      <c r="T132" s="41" t="str">
        <f>IF(T125="-","-",SUM(T125:T130)*'3i PAAC PAP'!$G$24)</f>
        <v>-</v>
      </c>
      <c r="U132" s="41" t="str">
        <f>IF(U125="-","-",SUM(U125:U130)*'3i PAAC PAP'!$G$24)</f>
        <v>-</v>
      </c>
      <c r="V132" s="41" t="str">
        <f>IF(V125="-","-",SUM(V125:V130)*'3i PAAC PAP'!$G$24)</f>
        <v>-</v>
      </c>
      <c r="W132" s="41" t="str">
        <f>IF(W125="-","-",SUM(W125:W130)*'3i PAAC PAP'!$G$24)</f>
        <v>-</v>
      </c>
      <c r="X132" s="41" t="str">
        <f>IF(X125="-","-",SUM(X125:X130)*'3i PAAC PAP'!$G$24)</f>
        <v>-</v>
      </c>
      <c r="Y132" s="41" t="str">
        <f>IF(Y125="-","-",SUM(Y125:Y130)*'3i PAAC PAP'!$G$24)</f>
        <v>-</v>
      </c>
      <c r="Z132" s="41" t="str">
        <f>IF(Z125="-","-",SUM(Z125:Z130)*'3i PAAC PAP'!$G$24)</f>
        <v>-</v>
      </c>
      <c r="AA132" s="29"/>
    </row>
    <row r="133" spans="1:27" s="30" customFormat="1" ht="11.25" x14ac:dyDescent="0.15">
      <c r="A133" s="267">
        <v>9</v>
      </c>
      <c r="B133" s="140" t="s">
        <v>393</v>
      </c>
      <c r="C133" s="140" t="s">
        <v>536</v>
      </c>
      <c r="D133" s="138" t="s">
        <v>326</v>
      </c>
      <c r="E133" s="132"/>
      <c r="F133" s="31"/>
      <c r="G133" s="41">
        <f>IF(G125="-","-",SUM(G125:G132)*'3j EBIT'!$E$10)</f>
        <v>11.852899025964035</v>
      </c>
      <c r="H133" s="41">
        <f>IF(H125="-","-",SUM(H125:H132)*'3j EBIT'!$E$10)</f>
        <v>11.335499030805913</v>
      </c>
      <c r="I133" s="41">
        <f>IF(I125="-","-",SUM(I125:I132)*'3j EBIT'!$E$10)</f>
        <v>11.802448061799341</v>
      </c>
      <c r="J133" s="41">
        <f>IF(J125="-","-",SUM(J125:J132)*'3j EBIT'!$E$10)</f>
        <v>11.57552227033278</v>
      </c>
      <c r="K133" s="41">
        <f>IF(K125="-","-",SUM(K125:K132)*'3j EBIT'!$E$10)</f>
        <v>12.67147116242238</v>
      </c>
      <c r="L133" s="41">
        <f>IF(L125="-","-",SUM(L125:L132)*'3j EBIT'!$E$10)</f>
        <v>12.518070056681795</v>
      </c>
      <c r="M133" s="41">
        <f>IF(M125="-","-",SUM(M125:M132)*'3j EBIT'!$E$10)</f>
        <v>13.803790499173047</v>
      </c>
      <c r="N133" s="41">
        <f>IF(N125="-","-",SUM(N125:N132)*'3j EBIT'!$E$10)</f>
        <v>14.477177136318518</v>
      </c>
      <c r="O133" s="31"/>
      <c r="P133" s="41">
        <f>IF(P125="-","-",SUM(P125:P132)*'3j EBIT'!$E$10)</f>
        <v>14.477177136318518</v>
      </c>
      <c r="Q133" s="41">
        <f>IF(Q125="-","-",SUM(Q125:Q132)*'3j EBIT'!$E$10)</f>
        <v>15.969543779201249</v>
      </c>
      <c r="R133" s="41">
        <f>IF(R125="-","-",SUM(R125:R132)*'3j EBIT'!$E$10)</f>
        <v>15.39426715448613</v>
      </c>
      <c r="S133" s="41">
        <f>IF(S125="-","-",SUM(S125:S132)*'3j EBIT'!$E$10)</f>
        <v>15.401473972940527</v>
      </c>
      <c r="T133" s="41" t="str">
        <f>IF(T125="-","-",SUM(T125:T132)*'3j EBIT'!$E$10)</f>
        <v>-</v>
      </c>
      <c r="U133" s="41" t="str">
        <f>IF(U125="-","-",SUM(U125:U132)*'3j EBIT'!$E$10)</f>
        <v>-</v>
      </c>
      <c r="V133" s="41" t="str">
        <f>IF(V125="-","-",SUM(V125:V132)*'3j EBIT'!$E$10)</f>
        <v>-</v>
      </c>
      <c r="W133" s="41" t="str">
        <f>IF(W125="-","-",SUM(W125:W132)*'3j EBIT'!$E$10)</f>
        <v>-</v>
      </c>
      <c r="X133" s="41" t="str">
        <f>IF(X125="-","-",SUM(X125:X132)*'3j EBIT'!$E$10)</f>
        <v>-</v>
      </c>
      <c r="Y133" s="41" t="str">
        <f>IF(Y125="-","-",SUM(Y125:Y132)*'3j EBIT'!$E$10)</f>
        <v>-</v>
      </c>
      <c r="Z133" s="41" t="str">
        <f>IF(Z125="-","-",SUM(Z125:Z132)*'3j EBIT'!$E$10)</f>
        <v>-</v>
      </c>
      <c r="AA133" s="29"/>
    </row>
    <row r="134" spans="1:27" s="30" customFormat="1" ht="11.25" x14ac:dyDescent="0.15">
      <c r="A134" s="267">
        <v>10</v>
      </c>
      <c r="B134" s="140" t="s">
        <v>292</v>
      </c>
      <c r="C134" s="188" t="s">
        <v>537</v>
      </c>
      <c r="D134" s="138" t="s">
        <v>326</v>
      </c>
      <c r="E134" s="131"/>
      <c r="F134" s="31"/>
      <c r="G134" s="41">
        <f>IF(G125="-","-",SUM(G125:G127,G129:G133)*'3k HAP'!$E$11)</f>
        <v>6.9887364469664508</v>
      </c>
      <c r="H134" s="41">
        <f>IF(H125="-","-",SUM(H125:H127,H129:H133)*'3k HAP'!$E$11)</f>
        <v>6.5756335928649676</v>
      </c>
      <c r="I134" s="41">
        <f>IF(I125="-","-",SUM(I125:I127,I129:I133)*'3k HAP'!$E$11)</f>
        <v>6.6389571989286038</v>
      </c>
      <c r="J134" s="41">
        <f>IF(J125="-","-",SUM(J125:J127,J129:J133)*'3k HAP'!$E$11)</f>
        <v>6.4749278933025591</v>
      </c>
      <c r="K134" s="41">
        <f>IF(K125="-","-",SUM(K125:K127,K129:K133)*'3k HAP'!$E$11)</f>
        <v>7.3163573061689</v>
      </c>
      <c r="L134" s="41">
        <f>IF(L125="-","-",SUM(L125:L127,L129:L133)*'3k HAP'!$E$11)</f>
        <v>7.1808802057811407</v>
      </c>
      <c r="M134" s="41">
        <f>IF(M125="-","-",SUM(M125:M127,M129:M133)*'3k HAP'!$E$11)</f>
        <v>8.0553919216391776</v>
      </c>
      <c r="N134" s="41">
        <f>IF(N125="-","-",SUM(N125:N127,N129:N133)*'3k HAP'!$E$11)</f>
        <v>8.5819704339283103</v>
      </c>
      <c r="O134" s="31"/>
      <c r="P134" s="41">
        <f>IF(P125="-","-",SUM(P125:P127,P129:P133)*'3k HAP'!$E$11)</f>
        <v>8.5819704339283103</v>
      </c>
      <c r="Q134" s="41">
        <f>IF(Q125="-","-",SUM(Q125:Q127,Q129:Q133)*'3k HAP'!$E$11)</f>
        <v>9.7054122319382099</v>
      </c>
      <c r="R134" s="41">
        <f>IF(R125="-","-",SUM(R125:R127,R129:R133)*'3k HAP'!$E$11)</f>
        <v>9.2516938097504973</v>
      </c>
      <c r="S134" s="41">
        <f>IF(S125="-","-",SUM(S125:S127,S129:S133)*'3k HAP'!$E$11)</f>
        <v>9.2615434634181479</v>
      </c>
      <c r="T134" s="41" t="str">
        <f>IF(T125="-","-",SUM(T125:T127,T129:T133)*'3k HAP'!$E$11)</f>
        <v>-</v>
      </c>
      <c r="U134" s="41" t="str">
        <f>IF(U125="-","-",SUM(U125:U127,U129:U133)*'3k HAP'!$E$11)</f>
        <v>-</v>
      </c>
      <c r="V134" s="41" t="str">
        <f>IF(V125="-","-",SUM(V125:V127,V129:V133)*'3k HAP'!$E$11)</f>
        <v>-</v>
      </c>
      <c r="W134" s="41" t="str">
        <f>IF(W125="-","-",SUM(W125:W127,W129:W133)*'3k HAP'!$E$11)</f>
        <v>-</v>
      </c>
      <c r="X134" s="41" t="str">
        <f>IF(X125="-","-",SUM(X125:X127,X129:X133)*'3k HAP'!$E$11)</f>
        <v>-</v>
      </c>
      <c r="Y134" s="41" t="str">
        <f>IF(Y125="-","-",SUM(Y125:Y127,Y129:Y133)*'3k HAP'!$E$11)</f>
        <v>-</v>
      </c>
      <c r="Z134" s="41" t="str">
        <f>IF(Z125="-","-",SUM(Z125:Z127,Z129:Z133)*'3k HAP'!$E$11)</f>
        <v>-</v>
      </c>
      <c r="AA134" s="29"/>
    </row>
    <row r="135" spans="1:27" s="30" customFormat="1" ht="11.25" x14ac:dyDescent="0.15">
      <c r="A135" s="267">
        <v>11</v>
      </c>
      <c r="B135" s="140" t="s">
        <v>44</v>
      </c>
      <c r="C135" s="140" t="str">
        <f>B135&amp;"_"&amp;D135</f>
        <v>Total_Southern Western</v>
      </c>
      <c r="D135" s="138" t="s">
        <v>326</v>
      </c>
      <c r="E135" s="132"/>
      <c r="F135" s="31"/>
      <c r="G135" s="41">
        <f t="shared" ref="G135:N135" si="20">IF(G125="-","-",SUM(G125:G134))</f>
        <v>630.82526960985911</v>
      </c>
      <c r="H135" s="41">
        <f t="shared" si="20"/>
        <v>603.1805993112954</v>
      </c>
      <c r="I135" s="41">
        <f t="shared" si="20"/>
        <v>627.8201775552003</v>
      </c>
      <c r="J135" s="41">
        <f t="shared" si="20"/>
        <v>615.71269047408452</v>
      </c>
      <c r="K135" s="41">
        <f t="shared" si="20"/>
        <v>674.23561669775177</v>
      </c>
      <c r="L135" s="41">
        <f t="shared" si="20"/>
        <v>666.02640052484401</v>
      </c>
      <c r="M135" s="41">
        <f t="shared" si="20"/>
        <v>734.57038126287375</v>
      </c>
      <c r="N135" s="41">
        <f t="shared" si="20"/>
        <v>770.53834709102955</v>
      </c>
      <c r="O135" s="31"/>
      <c r="P135" s="41">
        <f t="shared" ref="P135:Z135" si="21">IF(P125="-","-",SUM(P125:P134))</f>
        <v>770.53834709102955</v>
      </c>
      <c r="Q135" s="41">
        <f t="shared" si="21"/>
        <v>850.20736922888261</v>
      </c>
      <c r="R135" s="41">
        <f t="shared" si="21"/>
        <v>819.47594622271083</v>
      </c>
      <c r="S135" s="41">
        <f t="shared" si="21"/>
        <v>819.86510195414712</v>
      </c>
      <c r="T135" s="41" t="str">
        <f t="shared" si="21"/>
        <v>-</v>
      </c>
      <c r="U135" s="41" t="str">
        <f t="shared" si="21"/>
        <v>-</v>
      </c>
      <c r="V135" s="41" t="str">
        <f t="shared" si="21"/>
        <v>-</v>
      </c>
      <c r="W135" s="41" t="str">
        <f t="shared" si="21"/>
        <v>-</v>
      </c>
      <c r="X135" s="41" t="str">
        <f t="shared" si="21"/>
        <v>-</v>
      </c>
      <c r="Y135" s="41" t="str">
        <f t="shared" si="21"/>
        <v>-</v>
      </c>
      <c r="Z135" s="41" t="str">
        <f t="shared" si="21"/>
        <v>-</v>
      </c>
      <c r="AA135" s="29"/>
    </row>
    <row r="136" spans="1:27" s="30" customFormat="1" ht="11.25" x14ac:dyDescent="0.15">
      <c r="A136" s="267">
        <v>1</v>
      </c>
      <c r="B136" s="136" t="s">
        <v>350</v>
      </c>
      <c r="C136" s="136" t="s">
        <v>341</v>
      </c>
      <c r="D136" s="139" t="s">
        <v>327</v>
      </c>
      <c r="E136" s="135"/>
      <c r="F136" s="31"/>
      <c r="G136" s="133">
        <f>IF('3a DF'!H38="-","-",'3a DF'!H38)</f>
        <v>260.74949667938301</v>
      </c>
      <c r="H136" s="133">
        <f>IF('3a DF'!I38="-","-",'3a DF'!I38)</f>
        <v>233.41754662324746</v>
      </c>
      <c r="I136" s="133">
        <f>IF('3a DF'!J38="-","-",'3a DF'!J38)</f>
        <v>210.48391529168168</v>
      </c>
      <c r="J136" s="133">
        <f>IF('3a DF'!K38="-","-",'3a DF'!K38)</f>
        <v>200.49081952097359</v>
      </c>
      <c r="K136" s="133">
        <f>IF('3a DF'!L38="-","-",'3a DF'!L38)</f>
        <v>233.97254767226804</v>
      </c>
      <c r="L136" s="133">
        <f>IF('3a DF'!M38="-","-",'3a DF'!M38)</f>
        <v>225.31741767328398</v>
      </c>
      <c r="M136" s="133">
        <f>IF('3a DF'!N38="-","-",'3a DF'!N38)</f>
        <v>235.71967851327506</v>
      </c>
      <c r="N136" s="133">
        <f>IF('3a DF'!O38="-","-",'3a DF'!O38)</f>
        <v>263.08411125929302</v>
      </c>
      <c r="O136" s="31"/>
      <c r="P136" s="133">
        <f>IF('3a DF'!Q38="-","-",'3a DF'!Q38)</f>
        <v>263.08411125929302</v>
      </c>
      <c r="Q136" s="133">
        <f>IF('3a DF'!R38="-","-",'3a DF'!R38)</f>
        <v>305.39586100693913</v>
      </c>
      <c r="R136" s="133">
        <f>IF('3a DF'!S38="-","-",'3a DF'!S38)</f>
        <v>273.45544796270474</v>
      </c>
      <c r="S136" s="133">
        <f>IF('3a DF'!T38="-","-",'3a DF'!T38)</f>
        <v>252.41329251504411</v>
      </c>
      <c r="T136" s="133" t="str">
        <f>IF('3a DF'!U38="-","-",'3a DF'!U38)</f>
        <v>-</v>
      </c>
      <c r="U136" s="133" t="str">
        <f>IF('3a DF'!V38="-","-",'3a DF'!V38)</f>
        <v>-</v>
      </c>
      <c r="V136" s="133" t="str">
        <f>IF('3a DF'!W38="-","-",'3a DF'!W38)</f>
        <v>-</v>
      </c>
      <c r="W136" s="133" t="str">
        <f>IF('3a DF'!X38="-","-",'3a DF'!X38)</f>
        <v>-</v>
      </c>
      <c r="X136" s="133" t="str">
        <f>IF('3a DF'!Y38="-","-",'3a DF'!Y38)</f>
        <v>-</v>
      </c>
      <c r="Y136" s="133" t="str">
        <f>IF('3a DF'!Z38="-","-",'3a DF'!Z38)</f>
        <v>-</v>
      </c>
      <c r="Z136" s="133" t="str">
        <f>IF('3a DF'!AA38="-","-",'3a DF'!AA38)</f>
        <v>-</v>
      </c>
      <c r="AA136" s="29"/>
    </row>
    <row r="137" spans="1:27" s="30" customFormat="1" ht="11.25" x14ac:dyDescent="0.15">
      <c r="A137" s="267">
        <v>2</v>
      </c>
      <c r="B137" s="136" t="s">
        <v>350</v>
      </c>
      <c r="C137" s="136" t="s">
        <v>300</v>
      </c>
      <c r="D137" s="139" t="s">
        <v>327</v>
      </c>
      <c r="E137" s="135"/>
      <c r="F137" s="31"/>
      <c r="G137" s="133">
        <f>IF('3b CM'!G38="-","-",'3b CM'!G38)</f>
        <v>6.1175638994480051E-2</v>
      </c>
      <c r="H137" s="133">
        <f>IF('3b CM'!H38="-","-",'3b CM'!H38)</f>
        <v>9.176345849172006E-2</v>
      </c>
      <c r="I137" s="133">
        <f>IF('3b CM'!I38="-","-",'3b CM'!I38)</f>
        <v>0.28895315528437066</v>
      </c>
      <c r="J137" s="133">
        <f>IF('3b CM'!J38="-","-",'3b CM'!J38)</f>
        <v>0.29385096761117679</v>
      </c>
      <c r="K137" s="133">
        <f>IF('3b CM'!K38="-","-",'3b CM'!K38)</f>
        <v>3.7741611674457607</v>
      </c>
      <c r="L137" s="133">
        <f>IF('3b CM'!L38="-","-",'3b CM'!L38)</f>
        <v>3.6613177040715024</v>
      </c>
      <c r="M137" s="133">
        <f>IF('3b CM'!M38="-","-",'3b CM'!M38)</f>
        <v>12.452506250272078</v>
      </c>
      <c r="N137" s="133">
        <f>IF('3b CM'!N38="-","-",'3b CM'!N38)</f>
        <v>11.837706651688718</v>
      </c>
      <c r="O137" s="31"/>
      <c r="P137" s="133">
        <f>IF('3b CM'!P38="-","-",'3b CM'!P38)</f>
        <v>11.837706651688718</v>
      </c>
      <c r="Q137" s="133">
        <f>IF('3b CM'!Q38="-","-",'3b CM'!Q38)</f>
        <v>15.9188846789134</v>
      </c>
      <c r="R137" s="133">
        <f>IF('3b CM'!R38="-","-",'3b CM'!R38)</f>
        <v>15.289883070643905</v>
      </c>
      <c r="S137" s="133">
        <f>IF('3b CM'!S38="-","-",'3b CM'!S38)</f>
        <v>18.3493358255399</v>
      </c>
      <c r="T137" s="133" t="str">
        <f>IF('3b CM'!T38="-","-",'3b CM'!T38)</f>
        <v>-</v>
      </c>
      <c r="U137" s="133" t="str">
        <f>IF('3b CM'!U38="-","-",'3b CM'!U38)</f>
        <v>-</v>
      </c>
      <c r="V137" s="133" t="str">
        <f>IF('3b CM'!V38="-","-",'3b CM'!V38)</f>
        <v>-</v>
      </c>
      <c r="W137" s="133" t="str">
        <f>IF('3b CM'!W38="-","-",'3b CM'!W38)</f>
        <v>-</v>
      </c>
      <c r="X137" s="133" t="str">
        <f>IF('3b CM'!X38="-","-",'3b CM'!X38)</f>
        <v>-</v>
      </c>
      <c r="Y137" s="133" t="str">
        <f>IF('3b CM'!Y38="-","-",'3b CM'!Y38)</f>
        <v>-</v>
      </c>
      <c r="Z137" s="133" t="str">
        <f>IF('3b CM'!Z38="-","-",'3b CM'!Z38)</f>
        <v>-</v>
      </c>
      <c r="AA137" s="29"/>
    </row>
    <row r="138" spans="1:27" s="30" customFormat="1" ht="11.25" x14ac:dyDescent="0.15">
      <c r="A138" s="267">
        <v>3</v>
      </c>
      <c r="B138" s="136" t="s">
        <v>2</v>
      </c>
      <c r="C138" s="136" t="s">
        <v>342</v>
      </c>
      <c r="D138" s="139" t="s">
        <v>327</v>
      </c>
      <c r="E138" s="135"/>
      <c r="F138" s="31"/>
      <c r="G138" s="133">
        <f>IF('3c PC'!G39="-","-",'3c PC'!G39)</f>
        <v>90.751652555142144</v>
      </c>
      <c r="H138" s="133">
        <f>IF('3c PC'!H39="-","-",'3c PC'!H39)</f>
        <v>90.724249248299543</v>
      </c>
      <c r="I138" s="133">
        <f>IF('3c PC'!I39="-","-",'3c PC'!I39)</f>
        <v>115.1079232040385</v>
      </c>
      <c r="J138" s="133">
        <f>IF('3c PC'!J39="-","-",'3c PC'!J39)</f>
        <v>113.85372085823585</v>
      </c>
      <c r="K138" s="133">
        <f>IF('3c PC'!K39="-","-",'3c PC'!K39)</f>
        <v>130.7216823220852</v>
      </c>
      <c r="L138" s="133">
        <f>IF('3c PC'!L39="-","-",'3c PC'!L39)</f>
        <v>129.50092491246821</v>
      </c>
      <c r="M138" s="133">
        <f>IF('3c PC'!M39="-","-",'3c PC'!M39)</f>
        <v>157.86439776708593</v>
      </c>
      <c r="N138" s="133">
        <f>IF('3c PC'!N39="-","-",'3c PC'!N39)</f>
        <v>155.01443656137283</v>
      </c>
      <c r="O138" s="31"/>
      <c r="P138" s="133">
        <f>IF('3c PC'!P39="-","-",'3c PC'!P39)</f>
        <v>155.01443656137283</v>
      </c>
      <c r="Q138" s="133">
        <f>IF('3c PC'!Q39="-","-",'3c PC'!Q39)</f>
        <v>173.57723921240435</v>
      </c>
      <c r="R138" s="133">
        <f>IF('3c PC'!R39="-","-",'3c PC'!R39)</f>
        <v>176.28629976412483</v>
      </c>
      <c r="S138" s="133">
        <f>IF('3c PC'!S39="-","-",'3c PC'!S39)</f>
        <v>192.60917518233839</v>
      </c>
      <c r="T138" s="133" t="str">
        <f>IF('3c PC'!T39="-","-",'3c PC'!T39)</f>
        <v>-</v>
      </c>
      <c r="U138" s="133" t="str">
        <f>IF('3c PC'!U39="-","-",'3c PC'!U39)</f>
        <v>-</v>
      </c>
      <c r="V138" s="133" t="str">
        <f>IF('3c PC'!V39="-","-",'3c PC'!V39)</f>
        <v>-</v>
      </c>
      <c r="W138" s="133" t="str">
        <f>IF('3c PC'!W39="-","-",'3c PC'!W39)</f>
        <v>-</v>
      </c>
      <c r="X138" s="133" t="str">
        <f>IF('3c PC'!X39="-","-",'3c PC'!X39)</f>
        <v>-</v>
      </c>
      <c r="Y138" s="133" t="str">
        <f>IF('3c PC'!Y39="-","-",'3c PC'!Y39)</f>
        <v>-</v>
      </c>
      <c r="Z138" s="133" t="str">
        <f>IF('3c PC'!Z39="-","-",'3c PC'!Z39)</f>
        <v>-</v>
      </c>
      <c r="AA138" s="29"/>
    </row>
    <row r="139" spans="1:27" s="30" customFormat="1" ht="11.25" x14ac:dyDescent="0.15">
      <c r="A139" s="267">
        <v>4</v>
      </c>
      <c r="B139" s="136" t="s">
        <v>352</v>
      </c>
      <c r="C139" s="136" t="s">
        <v>343</v>
      </c>
      <c r="D139" s="139" t="s">
        <v>327</v>
      </c>
      <c r="E139" s="135"/>
      <c r="F139" s="31"/>
      <c r="G139" s="133">
        <f>IF('3d NC-Elec'!H67="-","-",'3d NC-Elec'!H67)</f>
        <v>124.64006270184616</v>
      </c>
      <c r="H139" s="133">
        <f>IF('3d NC-Elec'!I67="-","-",'3d NC-Elec'!I67)</f>
        <v>125.65806844775963</v>
      </c>
      <c r="I139" s="133">
        <f>IF('3d NC-Elec'!J67="-","-",'3d NC-Elec'!J67)</f>
        <v>128.47579608971128</v>
      </c>
      <c r="J139" s="133">
        <f>IF('3d NC-Elec'!K67="-","-",'3d NC-Elec'!K67)</f>
        <v>127.7101185065427</v>
      </c>
      <c r="K139" s="133">
        <f>IF('3d NC-Elec'!L67="-","-",'3d NC-Elec'!L67)</f>
        <v>125.1738577657479</v>
      </c>
      <c r="L139" s="133">
        <f>IF('3d NC-Elec'!M67="-","-",'3d NC-Elec'!M67)</f>
        <v>126.39425740100596</v>
      </c>
      <c r="M139" s="133">
        <f>IF('3d NC-Elec'!N67="-","-",'3d NC-Elec'!N67)</f>
        <v>134.90139034816798</v>
      </c>
      <c r="N139" s="133">
        <f>IF('3d NC-Elec'!O67="-","-",'3d NC-Elec'!O67)</f>
        <v>134.36747610136368</v>
      </c>
      <c r="O139" s="31"/>
      <c r="P139" s="133">
        <f>IF('3d NC-Elec'!Q67="-","-",'3d NC-Elec'!Q67)</f>
        <v>134.36747610136368</v>
      </c>
      <c r="Q139" s="133">
        <f>IF('3d NC-Elec'!R67="-","-",'3d NC-Elec'!R67)</f>
        <v>141.83702090841294</v>
      </c>
      <c r="R139" s="133">
        <f>IF('3d NC-Elec'!S67="-","-",'3d NC-Elec'!S67)</f>
        <v>142.76928394509827</v>
      </c>
      <c r="S139" s="133">
        <f>IF('3d NC-Elec'!T67="-","-",'3d NC-Elec'!T67)</f>
        <v>145.6907410951643</v>
      </c>
      <c r="T139" s="133" t="str">
        <f>IF('3d NC-Elec'!U67="-","-",'3d NC-Elec'!U67)</f>
        <v>-</v>
      </c>
      <c r="U139" s="133" t="str">
        <f>IF('3d NC-Elec'!V67="-","-",'3d NC-Elec'!V67)</f>
        <v>-</v>
      </c>
      <c r="V139" s="133" t="str">
        <f>IF('3d NC-Elec'!W67="-","-",'3d NC-Elec'!W67)</f>
        <v>-</v>
      </c>
      <c r="W139" s="133" t="str">
        <f>IF('3d NC-Elec'!X67="-","-",'3d NC-Elec'!X67)</f>
        <v>-</v>
      </c>
      <c r="X139" s="133" t="str">
        <f>IF('3d NC-Elec'!Y67="-","-",'3d NC-Elec'!Y67)</f>
        <v>-</v>
      </c>
      <c r="Y139" s="133" t="str">
        <f>IF('3d NC-Elec'!Z67="-","-",'3d NC-Elec'!Z67)</f>
        <v>-</v>
      </c>
      <c r="Z139" s="133" t="str">
        <f>IF('3d NC-Elec'!AA67="-","-",'3d NC-Elec'!AA67)</f>
        <v>-</v>
      </c>
      <c r="AA139" s="29"/>
    </row>
    <row r="140" spans="1:27" s="30" customFormat="1" ht="11.25" x14ac:dyDescent="0.15">
      <c r="A140" s="267">
        <v>5</v>
      </c>
      <c r="B140" s="136" t="s">
        <v>349</v>
      </c>
      <c r="C140" s="136" t="s">
        <v>344</v>
      </c>
      <c r="D140" s="139" t="s">
        <v>327</v>
      </c>
      <c r="E140" s="135"/>
      <c r="F140" s="31"/>
      <c r="G140" s="133">
        <f>IF('3f CPIH'!C$16="-","-",'3g OC '!$E$10*('3f CPIH'!C$16/'3f CPIH'!$G$16))</f>
        <v>76.502677103718199</v>
      </c>
      <c r="H140" s="133">
        <f>IF('3f CPIH'!D$16="-","-",'3g OC '!$E$10*('3f CPIH'!D$16/'3f CPIH'!$G$16))</f>
        <v>76.655835616438353</v>
      </c>
      <c r="I140" s="133">
        <f>IF('3f CPIH'!E$16="-","-",'3g OC '!$E$10*('3f CPIH'!E$16/'3f CPIH'!$G$16))</f>
        <v>76.885573385518597</v>
      </c>
      <c r="J140" s="133">
        <f>IF('3f CPIH'!F$16="-","-",'3g OC '!$E$10*('3f CPIH'!F$16/'3f CPIH'!$G$16))</f>
        <v>77.345048923679059</v>
      </c>
      <c r="K140" s="133">
        <f>IF('3f CPIH'!G$16="-","-",'3g OC '!$E$10*('3f CPIH'!G$16/'3f CPIH'!$G$16))</f>
        <v>78.263999999999996</v>
      </c>
      <c r="L140" s="133">
        <f>IF('3f CPIH'!H$16="-","-",'3g OC '!$E$10*('3f CPIH'!H$16/'3f CPIH'!$G$16))</f>
        <v>79.259530332681024</v>
      </c>
      <c r="M140" s="133">
        <f>IF('3f CPIH'!I$16="-","-",'3g OC '!$E$10*('3f CPIH'!I$16/'3f CPIH'!$G$16))</f>
        <v>80.408219178082177</v>
      </c>
      <c r="N140" s="133">
        <f>IF('3f CPIH'!J$16="-","-",'3g OC '!$E$10*('3f CPIH'!J$16/'3f CPIH'!$G$16))</f>
        <v>81.097432485322898</v>
      </c>
      <c r="O140" s="31"/>
      <c r="P140" s="133">
        <f>IF('3f CPIH'!L$16="-","-",'3g OC '!$E$10*('3f CPIH'!L$16/'3f CPIH'!$G$16))</f>
        <v>81.097432485322898</v>
      </c>
      <c r="Q140" s="133">
        <f>IF('3f CPIH'!M$16="-","-",'3g OC '!$E$10*('3f CPIH'!M$16/'3f CPIH'!$G$16))</f>
        <v>82.016383561643835</v>
      </c>
      <c r="R140" s="133">
        <f>IF('3f CPIH'!N$16="-","-",'3g OC '!$E$10*('3f CPIH'!N$16/'3f CPIH'!$G$16))</f>
        <v>82.62901761252445</v>
      </c>
      <c r="S140" s="133">
        <f>IF('3f CPIH'!O$16="-","-",'3g OC '!$E$10*('3f CPIH'!O$16/'3f CPIH'!$G$16))</f>
        <v>83.088493150684926</v>
      </c>
      <c r="T140" s="133" t="str">
        <f>IF('3f CPIH'!P$16="-","-",'3g OC '!$E$10*('3f CPIH'!P$16/'3f CPIH'!$G$16))</f>
        <v>-</v>
      </c>
      <c r="U140" s="133" t="str">
        <f>IF('3f CPIH'!Q$16="-","-",'3g OC '!$E$10*('3f CPIH'!Q$16/'3f CPIH'!$G$16))</f>
        <v>-</v>
      </c>
      <c r="V140" s="133" t="str">
        <f>IF('3f CPIH'!R$16="-","-",'3g OC '!$E$10*('3f CPIH'!R$16/'3f CPIH'!$G$16))</f>
        <v>-</v>
      </c>
      <c r="W140" s="133" t="str">
        <f>IF('3f CPIH'!S$16="-","-",'3g OC '!$E$10*('3f CPIH'!S$16/'3f CPIH'!$G$16))</f>
        <v>-</v>
      </c>
      <c r="X140" s="133" t="str">
        <f>IF('3f CPIH'!T$16="-","-",'3g OC '!$E$10*('3f CPIH'!T$16/'3f CPIH'!$G$16))</f>
        <v>-</v>
      </c>
      <c r="Y140" s="133" t="str">
        <f>IF('3f CPIH'!U$16="-","-",'3g OC '!$E$10*('3f CPIH'!U$16/'3f CPIH'!$G$16))</f>
        <v>-</v>
      </c>
      <c r="Z140" s="133" t="str">
        <f>IF('3f CPIH'!V$16="-","-",'3g OC '!$E$10*('3f CPIH'!V$16/'3f CPIH'!$G$16))</f>
        <v>-</v>
      </c>
      <c r="AA140" s="29"/>
    </row>
    <row r="141" spans="1:27" s="30" customFormat="1" ht="11.25" x14ac:dyDescent="0.15">
      <c r="A141" s="267">
        <v>6</v>
      </c>
      <c r="B141" s="136" t="s">
        <v>349</v>
      </c>
      <c r="C141" s="136" t="s">
        <v>43</v>
      </c>
      <c r="D141" s="139" t="s">
        <v>327</v>
      </c>
      <c r="E141" s="135"/>
      <c r="F141" s="31"/>
      <c r="G141" s="133" t="s">
        <v>333</v>
      </c>
      <c r="H141" s="133" t="s">
        <v>333</v>
      </c>
      <c r="I141" s="133" t="s">
        <v>333</v>
      </c>
      <c r="J141" s="133" t="s">
        <v>333</v>
      </c>
      <c r="K141" s="133">
        <f>IF('3h SMNCC'!F$36="-","-",'3h SMNCC'!F$36)</f>
        <v>0</v>
      </c>
      <c r="L141" s="133">
        <f>IF('3h SMNCC'!G$36="-","-",'3h SMNCC'!G$36)</f>
        <v>-0.18995176814939541</v>
      </c>
      <c r="M141" s="133">
        <f>IF('3h SMNCC'!H$36="-","-",'3h SMNCC'!H$36)</f>
        <v>2.3898674656215144</v>
      </c>
      <c r="N141" s="133">
        <f>IF('3h SMNCC'!I$36="-","-",'3h SMNCC'!I$36)</f>
        <v>11.485463558514653</v>
      </c>
      <c r="O141" s="31"/>
      <c r="P141" s="133">
        <f>IF('3h SMNCC'!K$36="-","-",'3h SMNCC'!K$36)</f>
        <v>11.485463558514653</v>
      </c>
      <c r="Q141" s="133">
        <f>IF('3h SMNCC'!L$36="-","-",'3h SMNCC'!L$36)</f>
        <v>13.905095596481768</v>
      </c>
      <c r="R141" s="133">
        <f>IF('3h SMNCC'!M$36="-","-",'3h SMNCC'!M$36)</f>
        <v>14.008016342776511</v>
      </c>
      <c r="S141" s="133">
        <f>IF('3h SMNCC'!N$36="-","-",'3h SMNCC'!N$36)</f>
        <v>16.592254432324484</v>
      </c>
      <c r="T141" s="133" t="str">
        <f>IF('3h SMNCC'!O$36="-","-",'3h SMNCC'!O$36)</f>
        <v>-</v>
      </c>
      <c r="U141" s="133" t="str">
        <f>IF('3h SMNCC'!P$36="-","-",'3h SMNCC'!P$36)</f>
        <v>-</v>
      </c>
      <c r="V141" s="133" t="str">
        <f>IF('3h SMNCC'!Q$36="-","-",'3h SMNCC'!Q$36)</f>
        <v>-</v>
      </c>
      <c r="W141" s="133" t="str">
        <f>IF('3h SMNCC'!R$36="-","-",'3h SMNCC'!R$36)</f>
        <v>-</v>
      </c>
      <c r="X141" s="133" t="str">
        <f>IF('3h SMNCC'!S$36="-","-",'3h SMNCC'!S$36)</f>
        <v>-</v>
      </c>
      <c r="Y141" s="133" t="str">
        <f>IF('3h SMNCC'!T$36="-","-",'3h SMNCC'!T$36)</f>
        <v>-</v>
      </c>
      <c r="Z141" s="133" t="str">
        <f>IF('3h SMNCC'!U$36="-","-",'3h SMNCC'!U$36)</f>
        <v>-</v>
      </c>
      <c r="AA141" s="29"/>
    </row>
    <row r="142" spans="1:27" s="30" customFormat="1" ht="11.25" x14ac:dyDescent="0.15">
      <c r="A142" s="267">
        <v>7</v>
      </c>
      <c r="B142" s="136" t="s">
        <v>349</v>
      </c>
      <c r="C142" s="136" t="s">
        <v>394</v>
      </c>
      <c r="D142" s="139" t="s">
        <v>327</v>
      </c>
      <c r="E142" s="135"/>
      <c r="F142" s="31"/>
      <c r="G142" s="133">
        <f>IF('3f CPIH'!C$16="-","-",'3i PAAC PAP'!$G$12*('3f CPIH'!C$16/'3f CPIH'!$G$16))</f>
        <v>13.436452250489236</v>
      </c>
      <c r="H142" s="133">
        <f>IF('3f CPIH'!D$16="-","-",'3i PAAC PAP'!$G$12*('3f CPIH'!D$16/'3f CPIH'!$G$16))</f>
        <v>13.463352054794518</v>
      </c>
      <c r="I142" s="133">
        <f>IF('3f CPIH'!E$16="-","-",'3i PAAC PAP'!$G$12*('3f CPIH'!E$16/'3f CPIH'!$G$16))</f>
        <v>13.503701761252445</v>
      </c>
      <c r="J142" s="133">
        <f>IF('3f CPIH'!F$16="-","-",'3i PAAC PAP'!$G$12*('3f CPIH'!F$16/'3f CPIH'!$G$16))</f>
        <v>13.584401174168297</v>
      </c>
      <c r="K142" s="133">
        <f>IF('3f CPIH'!G$16="-","-",'3i PAAC PAP'!$G$12*('3f CPIH'!G$16/'3f CPIH'!$G$16))</f>
        <v>13.745799999999999</v>
      </c>
      <c r="L142" s="133">
        <f>IF('3f CPIH'!H$16="-","-",'3i PAAC PAP'!$G$12*('3f CPIH'!H$16/'3f CPIH'!$G$16))</f>
        <v>13.920648727984345</v>
      </c>
      <c r="M142" s="133">
        <f>IF('3f CPIH'!I$16="-","-",'3i PAAC PAP'!$G$12*('3f CPIH'!I$16/'3f CPIH'!$G$16))</f>
        <v>14.122397260273971</v>
      </c>
      <c r="N142" s="133">
        <f>IF('3f CPIH'!J$16="-","-",'3i PAAC PAP'!$G$12*('3f CPIH'!J$16/'3f CPIH'!$G$16))</f>
        <v>14.24344637964775</v>
      </c>
      <c r="O142" s="31"/>
      <c r="P142" s="133">
        <f>IF('3f CPIH'!L$16="-","-",'3i PAAC PAP'!$G$12*('3f CPIH'!L$16/'3f CPIH'!$G$16))</f>
        <v>14.24344637964775</v>
      </c>
      <c r="Q142" s="133">
        <f>IF('3f CPIH'!M$16="-","-",'3i PAAC PAP'!$G$12*('3f CPIH'!M$16/'3f CPIH'!$G$16))</f>
        <v>14.40484520547945</v>
      </c>
      <c r="R142" s="133">
        <f>IF('3f CPIH'!N$16="-","-",'3i PAAC PAP'!$G$12*('3f CPIH'!N$16/'3f CPIH'!$G$16))</f>
        <v>14.512444422700586</v>
      </c>
      <c r="S142" s="133">
        <f>IF('3f CPIH'!O$16="-","-",'3i PAAC PAP'!$G$12*('3f CPIH'!O$16/'3f CPIH'!$G$16))</f>
        <v>14.593143835616438</v>
      </c>
      <c r="T142" s="133" t="str">
        <f>IF('3f CPIH'!P$16="-","-",'3i PAAC PAP'!$G$12*('3f CPIH'!P$16/'3f CPIH'!$G$16))</f>
        <v>-</v>
      </c>
      <c r="U142" s="133" t="str">
        <f>IF('3f CPIH'!Q$16="-","-",'3i PAAC PAP'!$G$12*('3f CPIH'!Q$16/'3f CPIH'!$G$16))</f>
        <v>-</v>
      </c>
      <c r="V142" s="133" t="str">
        <f>IF('3f CPIH'!R$16="-","-",'3i PAAC PAP'!$G$12*('3f CPIH'!R$16/'3f CPIH'!$G$16))</f>
        <v>-</v>
      </c>
      <c r="W142" s="133" t="str">
        <f>IF('3f CPIH'!S$16="-","-",'3i PAAC PAP'!$G$12*('3f CPIH'!S$16/'3f CPIH'!$G$16))</f>
        <v>-</v>
      </c>
      <c r="X142" s="133" t="str">
        <f>IF('3f CPIH'!T$16="-","-",'3i PAAC PAP'!$G$12*('3f CPIH'!T$16/'3f CPIH'!$G$16))</f>
        <v>-</v>
      </c>
      <c r="Y142" s="133" t="str">
        <f>IF('3f CPIH'!U$16="-","-",'3i PAAC PAP'!$G$12*('3f CPIH'!U$16/'3f CPIH'!$G$16))</f>
        <v>-</v>
      </c>
      <c r="Z142" s="133" t="str">
        <f>IF('3f CPIH'!V$16="-","-",'3i PAAC PAP'!$G$12*('3f CPIH'!V$16/'3f CPIH'!$G$16))</f>
        <v>-</v>
      </c>
      <c r="AA142" s="29"/>
    </row>
    <row r="143" spans="1:27" s="30" customFormat="1" ht="11.25" x14ac:dyDescent="0.15">
      <c r="A143" s="267">
        <v>8</v>
      </c>
      <c r="B143" s="136" t="s">
        <v>349</v>
      </c>
      <c r="C143" s="136" t="s">
        <v>412</v>
      </c>
      <c r="D143" s="139" t="s">
        <v>327</v>
      </c>
      <c r="E143" s="135"/>
      <c r="F143" s="31"/>
      <c r="G143" s="133">
        <f>IF(G136="-","-",SUM(G136:G141)*'3i PAAC PAP'!$G$24)</f>
        <v>32.003834065177678</v>
      </c>
      <c r="H143" s="133">
        <f>IF(H136="-","-",SUM(H136:H141)*'3i PAAC PAP'!$G$24)</f>
        <v>30.489204320379883</v>
      </c>
      <c r="I143" s="133">
        <f>IF(I136="-","-",SUM(I136:I141)*'3i PAAC PAP'!$G$24)</f>
        <v>30.761046097853473</v>
      </c>
      <c r="J143" s="133">
        <f>IF(J136="-","-",SUM(J136:J141)*'3i PAAC PAP'!$G$24)</f>
        <v>30.092335827425863</v>
      </c>
      <c r="K143" s="133">
        <f>IF(K136="-","-",SUM(K136:K141)*'3i PAAC PAP'!$G$24)</f>
        <v>33.115659437900675</v>
      </c>
      <c r="L143" s="133">
        <f>IF(L136="-","-",SUM(L136:L141)*'3i PAAC PAP'!$G$24)</f>
        <v>32.654584207170437</v>
      </c>
      <c r="M143" s="133">
        <f>IF(M136="-","-",SUM(M136:M141)*'3i PAAC PAP'!$G$24)</f>
        <v>36.116812790591105</v>
      </c>
      <c r="N143" s="133">
        <f>IF(N136="-","-",SUM(N136:N141)*'3i PAAC PAP'!$G$24)</f>
        <v>38.036363227662946</v>
      </c>
      <c r="O143" s="31"/>
      <c r="P143" s="133">
        <f>IF(P136="-","-",SUM(P136:P141)*'3i PAAC PAP'!$G$24)</f>
        <v>38.036363227662946</v>
      </c>
      <c r="Q143" s="133">
        <f>IF(Q136="-","-",SUM(Q136:Q141)*'3i PAAC PAP'!$G$24)</f>
        <v>42.423393681401507</v>
      </c>
      <c r="R143" s="133">
        <f>IF(R136="-","-",SUM(R136:R141)*'3i PAAC PAP'!$G$24)</f>
        <v>40.789774981401614</v>
      </c>
      <c r="S143" s="133">
        <f>IF(S136="-","-",SUM(S136:S141)*'3i PAAC PAP'!$G$24)</f>
        <v>41.039071591612263</v>
      </c>
      <c r="T143" s="133" t="str">
        <f>IF(T136="-","-",SUM(T136:T141)*'3i PAAC PAP'!$G$24)</f>
        <v>-</v>
      </c>
      <c r="U143" s="133" t="str">
        <f>IF(U136="-","-",SUM(U136:U141)*'3i PAAC PAP'!$G$24)</f>
        <v>-</v>
      </c>
      <c r="V143" s="133" t="str">
        <f>IF(V136="-","-",SUM(V136:V141)*'3i PAAC PAP'!$G$24)</f>
        <v>-</v>
      </c>
      <c r="W143" s="133" t="str">
        <f>IF(W136="-","-",SUM(W136:W141)*'3i PAAC PAP'!$G$24)</f>
        <v>-</v>
      </c>
      <c r="X143" s="133" t="str">
        <f>IF(X136="-","-",SUM(X136:X141)*'3i PAAC PAP'!$G$24)</f>
        <v>-</v>
      </c>
      <c r="Y143" s="133" t="str">
        <f>IF(Y136="-","-",SUM(Y136:Y141)*'3i PAAC PAP'!$G$24)</f>
        <v>-</v>
      </c>
      <c r="Z143" s="133" t="str">
        <f>IF(Z136="-","-",SUM(Z136:Z141)*'3i PAAC PAP'!$G$24)</f>
        <v>-</v>
      </c>
      <c r="AA143" s="29"/>
    </row>
    <row r="144" spans="1:27" s="30" customFormat="1" ht="11.25" x14ac:dyDescent="0.15">
      <c r="A144" s="267">
        <v>9</v>
      </c>
      <c r="B144" s="136" t="s">
        <v>393</v>
      </c>
      <c r="C144" s="136" t="s">
        <v>536</v>
      </c>
      <c r="D144" s="139" t="s">
        <v>327</v>
      </c>
      <c r="E144" s="191"/>
      <c r="F144" s="31"/>
      <c r="G144" s="133">
        <f>IF(G136="-","-",SUM(G136:G143)*'3j EBIT'!$E$10)</f>
        <v>11.584879158066334</v>
      </c>
      <c r="H144" s="133">
        <f>IF(H136="-","-",SUM(H136:H143)*'3j EBIT'!$E$10)</f>
        <v>11.049444382893956</v>
      </c>
      <c r="I144" s="133">
        <f>IF(I136="-","-",SUM(I136:I143)*'3j EBIT'!$E$10)</f>
        <v>11.146417813228073</v>
      </c>
      <c r="J144" s="133">
        <f>IF(J136="-","-",SUM(J136:J143)*'3j EBIT'!$E$10)</f>
        <v>10.911355888640632</v>
      </c>
      <c r="K144" s="133">
        <f>IF(K136="-","-",SUM(K136:K143)*'3j EBIT'!$E$10)</f>
        <v>11.98429297562199</v>
      </c>
      <c r="L144" s="133">
        <f>IF(L136="-","-",SUM(L136:L143)*'3j EBIT'!$E$10)</f>
        <v>11.824526746961915</v>
      </c>
      <c r="M144" s="133">
        <f>IF(M136="-","-",SUM(M136:M143)*'3j EBIT'!$E$10)</f>
        <v>13.053553021097024</v>
      </c>
      <c r="N144" s="133">
        <f>IF(N136="-","-",SUM(N136:N143)*'3j EBIT'!$E$10)</f>
        <v>13.735135536803213</v>
      </c>
      <c r="O144" s="31"/>
      <c r="P144" s="133">
        <f>IF(P136="-","-",SUM(P136:P143)*'3j EBIT'!$E$10)</f>
        <v>13.735135536803213</v>
      </c>
      <c r="Q144" s="133">
        <f>IF(Q136="-","-",SUM(Q136:Q143)*'3j EBIT'!$E$10)</f>
        <v>15.290623923559265</v>
      </c>
      <c r="R144" s="133">
        <f>IF(R136="-","-",SUM(R136:R143)*'3j EBIT'!$E$10)</f>
        <v>14.714647575799047</v>
      </c>
      <c r="S144" s="133">
        <f>IF(S136="-","-",SUM(S136:S143)*'3j EBIT'!$E$10)</f>
        <v>14.804424831745393</v>
      </c>
      <c r="T144" s="133" t="str">
        <f>IF(T136="-","-",SUM(T136:T143)*'3j EBIT'!$E$10)</f>
        <v>-</v>
      </c>
      <c r="U144" s="133" t="str">
        <f>IF(U136="-","-",SUM(U136:U143)*'3j EBIT'!$E$10)</f>
        <v>-</v>
      </c>
      <c r="V144" s="133" t="str">
        <f>IF(V136="-","-",SUM(V136:V143)*'3j EBIT'!$E$10)</f>
        <v>-</v>
      </c>
      <c r="W144" s="133" t="str">
        <f>IF(W136="-","-",SUM(W136:W143)*'3j EBIT'!$E$10)</f>
        <v>-</v>
      </c>
      <c r="X144" s="133" t="str">
        <f>IF(X136="-","-",SUM(X136:X143)*'3j EBIT'!$E$10)</f>
        <v>-</v>
      </c>
      <c r="Y144" s="133" t="str">
        <f>IF(Y136="-","-",SUM(Y136:Y143)*'3j EBIT'!$E$10)</f>
        <v>-</v>
      </c>
      <c r="Z144" s="133" t="str">
        <f>IF(Z136="-","-",SUM(Z136:Z143)*'3j EBIT'!$E$10)</f>
        <v>-</v>
      </c>
      <c r="AA144" s="29"/>
    </row>
    <row r="145" spans="1:27" s="30" customFormat="1" ht="11.25" x14ac:dyDescent="0.15">
      <c r="A145" s="267">
        <v>10</v>
      </c>
      <c r="B145" s="136" t="s">
        <v>292</v>
      </c>
      <c r="C145" s="186" t="s">
        <v>537</v>
      </c>
      <c r="D145" s="139" t="s">
        <v>327</v>
      </c>
      <c r="E145" s="139"/>
      <c r="F145" s="31"/>
      <c r="G145" s="133">
        <f>IF(G136="-","-",SUM(G136:G138,G140:G144)*'3k HAP'!$E$11)</f>
        <v>7.1022051416496677</v>
      </c>
      <c r="H145" s="133">
        <f>IF(H136="-","-",SUM(H136:H138,H140:H144)*'3k HAP'!$E$11)</f>
        <v>6.67470592451025</v>
      </c>
      <c r="I145" s="133">
        <f>IF(I136="-","-",SUM(I136:I138,I140:I144)*'3k HAP'!$E$11)</f>
        <v>6.7081772271083766</v>
      </c>
      <c r="J145" s="133">
        <f>IF(J136="-","-",SUM(J136:J138,J140:J144)*'3k HAP'!$E$11)</f>
        <v>6.5382538170063143</v>
      </c>
      <c r="K145" s="133">
        <f>IF(K136="-","-",SUM(K136:K138,K140:K144)*'3k HAP'!$E$11)</f>
        <v>7.4021696000862836</v>
      </c>
      <c r="L145" s="133">
        <f>IF(L136="-","-",SUM(L136:L138,L140:L144)*'3k HAP'!$E$11)</f>
        <v>7.2611892875724875</v>
      </c>
      <c r="M145" s="133">
        <f>IF(M136="-","-",SUM(M136:M138,M140:M144)*'3k HAP'!$E$11)</f>
        <v>8.0836977355180615</v>
      </c>
      <c r="N145" s="133">
        <f>IF(N136="-","-",SUM(N136:N138,N140:N144)*'3k HAP'!$E$11)</f>
        <v>8.61672769456254</v>
      </c>
      <c r="O145" s="31"/>
      <c r="P145" s="133">
        <f>IF(P136="-","-",SUM(P136:P138,P140:P144)*'3k HAP'!$E$11)</f>
        <v>8.61672769456254</v>
      </c>
      <c r="Q145" s="133">
        <f>IF(Q136="-","-",SUM(Q136:Q138,Q140:Q144)*'3k HAP'!$E$11)</f>
        <v>9.7059921976571495</v>
      </c>
      <c r="R145" s="133">
        <f>IF(R136="-","-",SUM(R136:R138,R140:R144)*'3k HAP'!$E$11)</f>
        <v>9.2485078700981038</v>
      </c>
      <c r="S145" s="133">
        <f>IF(S136="-","-",SUM(S136:S138,S140:S144)*'3k HAP'!$E$11)</f>
        <v>9.274915250773585</v>
      </c>
      <c r="T145" s="133" t="str">
        <f>IF(T136="-","-",SUM(T136:T138,T140:T144)*'3k HAP'!$E$11)</f>
        <v>-</v>
      </c>
      <c r="U145" s="133" t="str">
        <f>IF(U136="-","-",SUM(U136:U138,U140:U144)*'3k HAP'!$E$11)</f>
        <v>-</v>
      </c>
      <c r="V145" s="133" t="str">
        <f>IF(V136="-","-",SUM(V136:V138,V140:V144)*'3k HAP'!$E$11)</f>
        <v>-</v>
      </c>
      <c r="W145" s="133" t="str">
        <f>IF(W136="-","-",SUM(W136:W138,W140:W144)*'3k HAP'!$E$11)</f>
        <v>-</v>
      </c>
      <c r="X145" s="133" t="str">
        <f>IF(X136="-","-",SUM(X136:X138,X140:X144)*'3k HAP'!$E$11)</f>
        <v>-</v>
      </c>
      <c r="Y145" s="133" t="str">
        <f>IF(Y136="-","-",SUM(Y136:Y138,Y140:Y144)*'3k HAP'!$E$11)</f>
        <v>-</v>
      </c>
      <c r="Z145" s="133" t="str">
        <f>IF(Z136="-","-",SUM(Z136:Z138,Z140:Z144)*'3k HAP'!$E$11)</f>
        <v>-</v>
      </c>
      <c r="AA145" s="29"/>
    </row>
    <row r="146" spans="1:27" s="30" customFormat="1" ht="11.25" x14ac:dyDescent="0.15">
      <c r="A146" s="267">
        <v>11</v>
      </c>
      <c r="B146" s="136" t="s">
        <v>44</v>
      </c>
      <c r="C146" s="136" t="str">
        <f>B146&amp;"_"&amp;D146</f>
        <v>Total_Yorkshire</v>
      </c>
      <c r="D146" s="139" t="s">
        <v>327</v>
      </c>
      <c r="E146" s="191"/>
      <c r="F146" s="31"/>
      <c r="G146" s="133">
        <f t="shared" ref="G146:N146" si="22">IF(G136="-","-",SUM(G136:G145))</f>
        <v>616.83243529446679</v>
      </c>
      <c r="H146" s="133">
        <f t="shared" si="22"/>
        <v>588.22417007681543</v>
      </c>
      <c r="I146" s="133">
        <f t="shared" si="22"/>
        <v>593.36150402567682</v>
      </c>
      <c r="J146" s="133">
        <f t="shared" si="22"/>
        <v>580.81990548428348</v>
      </c>
      <c r="K146" s="133">
        <f t="shared" si="22"/>
        <v>638.15417094115594</v>
      </c>
      <c r="L146" s="133">
        <f t="shared" si="22"/>
        <v>629.60444522505054</v>
      </c>
      <c r="M146" s="133">
        <f t="shared" si="22"/>
        <v>695.11252032998482</v>
      </c>
      <c r="N146" s="133">
        <f t="shared" si="22"/>
        <v>731.51829945623217</v>
      </c>
      <c r="O146" s="31"/>
      <c r="P146" s="133">
        <f t="shared" ref="P146:Z146" si="23">IF(P136="-","-",SUM(P136:P145))</f>
        <v>731.51829945623217</v>
      </c>
      <c r="Q146" s="133">
        <f t="shared" si="23"/>
        <v>814.47533997289258</v>
      </c>
      <c r="R146" s="133">
        <f t="shared" si="23"/>
        <v>783.70332354787195</v>
      </c>
      <c r="S146" s="133">
        <f t="shared" si="23"/>
        <v>788.45484771084375</v>
      </c>
      <c r="T146" s="133" t="str">
        <f t="shared" si="23"/>
        <v>-</v>
      </c>
      <c r="U146" s="133" t="str">
        <f t="shared" si="23"/>
        <v>-</v>
      </c>
      <c r="V146" s="133" t="str">
        <f t="shared" si="23"/>
        <v>-</v>
      </c>
      <c r="W146" s="133" t="str">
        <f t="shared" si="23"/>
        <v>-</v>
      </c>
      <c r="X146" s="133" t="str">
        <f t="shared" si="23"/>
        <v>-</v>
      </c>
      <c r="Y146" s="133" t="str">
        <f t="shared" si="23"/>
        <v>-</v>
      </c>
      <c r="Z146" s="133" t="str">
        <f t="shared" si="23"/>
        <v>-</v>
      </c>
      <c r="AA146" s="29"/>
    </row>
    <row r="147" spans="1:27" s="30" customFormat="1" ht="11.25" x14ac:dyDescent="0.15">
      <c r="A147" s="267">
        <v>1</v>
      </c>
      <c r="B147" s="140" t="s">
        <v>350</v>
      </c>
      <c r="C147" s="140" t="s">
        <v>341</v>
      </c>
      <c r="D147" s="138" t="s">
        <v>328</v>
      </c>
      <c r="E147" s="190"/>
      <c r="F147" s="31"/>
      <c r="G147" s="41">
        <f>IF('3a DF'!H39="-","-",'3a DF'!H39)</f>
        <v>259.02838312855386</v>
      </c>
      <c r="H147" s="41">
        <f>IF('3a DF'!I39="-","-",'3a DF'!I39)</f>
        <v>231.87684143451017</v>
      </c>
      <c r="I147" s="41">
        <f>IF('3a DF'!J39="-","-",'3a DF'!J39)</f>
        <v>209.09458674664702</v>
      </c>
      <c r="J147" s="41">
        <f>IF('3a DF'!K39="-","-",'3a DF'!K39)</f>
        <v>199.16745180334121</v>
      </c>
      <c r="K147" s="41">
        <f>IF('3a DF'!L39="-","-",'3a DF'!L39)</f>
        <v>232.42817912142129</v>
      </c>
      <c r="L147" s="41">
        <f>IF('3a DF'!M39="-","-",'3a DF'!M39)</f>
        <v>223.83017851948364</v>
      </c>
      <c r="M147" s="41">
        <f>IF('3a DF'!N39="-","-",'3a DF'!N39)</f>
        <v>235.64551667942942</v>
      </c>
      <c r="N147" s="41">
        <f>IF('3a DF'!O39="-","-",'3a DF'!O39)</f>
        <v>263.00134006144611</v>
      </c>
      <c r="O147" s="31"/>
      <c r="P147" s="41">
        <f>IF('3a DF'!Q39="-","-",'3a DF'!Q39)</f>
        <v>263.00134006144611</v>
      </c>
      <c r="Q147" s="41">
        <f>IF('3a DF'!R39="-","-",'3a DF'!R39)</f>
        <v>305.44001039759826</v>
      </c>
      <c r="R147" s="41">
        <f>IF('3a DF'!S39="-","-",'3a DF'!S39)</f>
        <v>273.48708590194423</v>
      </c>
      <c r="S147" s="41">
        <f>IF('3a DF'!T39="-","-",'3a DF'!T39)</f>
        <v>250.0879249704756</v>
      </c>
      <c r="T147" s="41" t="str">
        <f>IF('3a DF'!U39="-","-",'3a DF'!U39)</f>
        <v>-</v>
      </c>
      <c r="U147" s="41" t="str">
        <f>IF('3a DF'!V39="-","-",'3a DF'!V39)</f>
        <v>-</v>
      </c>
      <c r="V147" s="41" t="str">
        <f>IF('3a DF'!W39="-","-",'3a DF'!W39)</f>
        <v>-</v>
      </c>
      <c r="W147" s="41" t="str">
        <f>IF('3a DF'!X39="-","-",'3a DF'!X39)</f>
        <v>-</v>
      </c>
      <c r="X147" s="41" t="str">
        <f>IF('3a DF'!Y39="-","-",'3a DF'!Y39)</f>
        <v>-</v>
      </c>
      <c r="Y147" s="41" t="str">
        <f>IF('3a DF'!Z39="-","-",'3a DF'!Z39)</f>
        <v>-</v>
      </c>
      <c r="Z147" s="41" t="str">
        <f>IF('3a DF'!AA39="-","-",'3a DF'!AA39)</f>
        <v>-</v>
      </c>
      <c r="AA147" s="29"/>
    </row>
    <row r="148" spans="1:27" s="30" customFormat="1" ht="11.25" x14ac:dyDescent="0.15">
      <c r="A148" s="267">
        <v>2</v>
      </c>
      <c r="B148" s="140" t="s">
        <v>350</v>
      </c>
      <c r="C148" s="140" t="s">
        <v>300</v>
      </c>
      <c r="D148" s="138" t="s">
        <v>328</v>
      </c>
      <c r="E148" s="190"/>
      <c r="F148" s="31"/>
      <c r="G148" s="41">
        <f>IF('3b CM'!G39="-","-",'3b CM'!G39)</f>
        <v>6.0793291250764596E-2</v>
      </c>
      <c r="H148" s="41">
        <f>IF('3b CM'!H39="-","-",'3b CM'!H39)</f>
        <v>9.118993687614689E-2</v>
      </c>
      <c r="I148" s="41">
        <f>IF('3b CM'!I39="-","-",'3b CM'!I39)</f>
        <v>0.28714719806384359</v>
      </c>
      <c r="J148" s="41">
        <f>IF('3b CM'!J39="-","-",'3b CM'!J39)</f>
        <v>0.29201439906360716</v>
      </c>
      <c r="K148" s="41">
        <f>IF('3b CM'!K39="-","-",'3b CM'!K39)</f>
        <v>3.7505726601492277</v>
      </c>
      <c r="L148" s="41">
        <f>IF('3b CM'!L39="-","-",'3b CM'!L39)</f>
        <v>3.6384344684210581</v>
      </c>
      <c r="M148" s="41">
        <f>IF('3b CM'!M39="-","-",'3b CM'!M39)</f>
        <v>12.582511626457007</v>
      </c>
      <c r="N148" s="41">
        <f>IF('3b CM'!N39="-","-",'3b CM'!N39)</f>
        <v>11.961293460278837</v>
      </c>
      <c r="O148" s="31"/>
      <c r="P148" s="41">
        <f>IF('3b CM'!P39="-","-",'3b CM'!P39)</f>
        <v>11.961293460278837</v>
      </c>
      <c r="Q148" s="41">
        <f>IF('3b CM'!Q39="-","-",'3b CM'!Q39)</f>
        <v>16.046455722949823</v>
      </c>
      <c r="R148" s="41">
        <f>IF('3b CM'!R39="-","-",'3b CM'!R39)</f>
        <v>15.413016991808922</v>
      </c>
      <c r="S148" s="41">
        <f>IF('3b CM'!S39="-","-",'3b CM'!S39)</f>
        <v>18.337519418375734</v>
      </c>
      <c r="T148" s="41" t="str">
        <f>IF('3b CM'!T39="-","-",'3b CM'!T39)</f>
        <v>-</v>
      </c>
      <c r="U148" s="41" t="str">
        <f>IF('3b CM'!U39="-","-",'3b CM'!U39)</f>
        <v>-</v>
      </c>
      <c r="V148" s="41" t="str">
        <f>IF('3b CM'!V39="-","-",'3b CM'!V39)</f>
        <v>-</v>
      </c>
      <c r="W148" s="41" t="str">
        <f>IF('3b CM'!W39="-","-",'3b CM'!W39)</f>
        <v>-</v>
      </c>
      <c r="X148" s="41" t="str">
        <f>IF('3b CM'!X39="-","-",'3b CM'!X39)</f>
        <v>-</v>
      </c>
      <c r="Y148" s="41" t="str">
        <f>IF('3b CM'!Y39="-","-",'3b CM'!Y39)</f>
        <v>-</v>
      </c>
      <c r="Z148" s="41" t="str">
        <f>IF('3b CM'!Z39="-","-",'3b CM'!Z39)</f>
        <v>-</v>
      </c>
      <c r="AA148" s="29"/>
    </row>
    <row r="149" spans="1:27" s="30" customFormat="1" ht="11.25" x14ac:dyDescent="0.15">
      <c r="A149" s="267">
        <v>3</v>
      </c>
      <c r="B149" s="140" t="s">
        <v>2</v>
      </c>
      <c r="C149" s="140" t="s">
        <v>342</v>
      </c>
      <c r="D149" s="138" t="s">
        <v>328</v>
      </c>
      <c r="E149" s="190"/>
      <c r="F149" s="31"/>
      <c r="G149" s="41">
        <f>IF('3c PC'!G40="-","-",'3c PC'!G40)</f>
        <v>90.743767877733276</v>
      </c>
      <c r="H149" s="41">
        <f>IF('3c PC'!H40="-","-",'3c PC'!H40)</f>
        <v>90.716471485904876</v>
      </c>
      <c r="I149" s="41">
        <f>IF('3c PC'!I40="-","-",'3c PC'!I40)</f>
        <v>115.07365387112203</v>
      </c>
      <c r="J149" s="41">
        <f>IF('3c PC'!J40="-","-",'3c PC'!J40)</f>
        <v>113.82675135822539</v>
      </c>
      <c r="K149" s="41">
        <f>IF('3c PC'!K40="-","-",'3c PC'!K40)</f>
        <v>130.63117296082316</v>
      </c>
      <c r="L149" s="41">
        <f>IF('3c PC'!L40="-","-",'3c PC'!L40)</f>
        <v>129.42141840739069</v>
      </c>
      <c r="M149" s="41">
        <f>IF('3c PC'!M40="-","-",'3c PC'!M40)</f>
        <v>157.86827671001086</v>
      </c>
      <c r="N149" s="41">
        <f>IF('3c PC'!N40="-","-",'3c PC'!N40)</f>
        <v>155.01946932769266</v>
      </c>
      <c r="O149" s="31"/>
      <c r="P149" s="41">
        <f>IF('3c PC'!P40="-","-",'3c PC'!P40)</f>
        <v>155.01946932769266</v>
      </c>
      <c r="Q149" s="41">
        <f>IF('3c PC'!Q40="-","-",'3c PC'!Q40)</f>
        <v>173.59214240470072</v>
      </c>
      <c r="R149" s="41">
        <f>IF('3c PC'!R40="-","-",'3c PC'!R40)</f>
        <v>176.30089342243804</v>
      </c>
      <c r="S149" s="41">
        <f>IF('3c PC'!S40="-","-",'3c PC'!S40)</f>
        <v>192.25076802781953</v>
      </c>
      <c r="T149" s="41" t="str">
        <f>IF('3c PC'!T40="-","-",'3c PC'!T40)</f>
        <v>-</v>
      </c>
      <c r="U149" s="41" t="str">
        <f>IF('3c PC'!U40="-","-",'3c PC'!U40)</f>
        <v>-</v>
      </c>
      <c r="V149" s="41" t="str">
        <f>IF('3c PC'!V40="-","-",'3c PC'!V40)</f>
        <v>-</v>
      </c>
      <c r="W149" s="41" t="str">
        <f>IF('3c PC'!W40="-","-",'3c PC'!W40)</f>
        <v>-</v>
      </c>
      <c r="X149" s="41" t="str">
        <f>IF('3c PC'!X40="-","-",'3c PC'!X40)</f>
        <v>-</v>
      </c>
      <c r="Y149" s="41" t="str">
        <f>IF('3c PC'!Y40="-","-",'3c PC'!Y40)</f>
        <v>-</v>
      </c>
      <c r="Z149" s="41" t="str">
        <f>IF('3c PC'!Z40="-","-",'3c PC'!Z40)</f>
        <v>-</v>
      </c>
      <c r="AA149" s="29"/>
    </row>
    <row r="150" spans="1:27" s="30" customFormat="1" ht="11.25" x14ac:dyDescent="0.15">
      <c r="A150" s="267">
        <v>4</v>
      </c>
      <c r="B150" s="140" t="s">
        <v>352</v>
      </c>
      <c r="C150" s="140" t="s">
        <v>343</v>
      </c>
      <c r="D150" s="138" t="s">
        <v>328</v>
      </c>
      <c r="E150" s="190"/>
      <c r="F150" s="31"/>
      <c r="G150" s="41">
        <f>IF('3d NC-Elec'!H68="-","-",'3d NC-Elec'!H68)</f>
        <v>130.80118672052615</v>
      </c>
      <c r="H150" s="41">
        <f>IF('3d NC-Elec'!I68="-","-",'3d NC-Elec'!I68)</f>
        <v>131.81247297701998</v>
      </c>
      <c r="I150" s="41">
        <f>IF('3d NC-Elec'!J68="-","-",'3d NC-Elec'!J68)</f>
        <v>146.59689020751665</v>
      </c>
      <c r="J150" s="41">
        <f>IF('3d NC-Elec'!K68="-","-",'3d NC-Elec'!K68)</f>
        <v>145.83626658641029</v>
      </c>
      <c r="K150" s="41">
        <f>IF('3d NC-Elec'!L68="-","-",'3d NC-Elec'!L68)</f>
        <v>135.5690671042062</v>
      </c>
      <c r="L150" s="41">
        <f>IF('3d NC-Elec'!M68="-","-",'3d NC-Elec'!M68)</f>
        <v>136.78141132084824</v>
      </c>
      <c r="M150" s="41">
        <f>IF('3d NC-Elec'!N68="-","-",'3d NC-Elec'!N68)</f>
        <v>144.4161608750878</v>
      </c>
      <c r="N150" s="41">
        <f>IF('3d NC-Elec'!O68="-","-",'3d NC-Elec'!O68)</f>
        <v>143.88241460772377</v>
      </c>
      <c r="O150" s="31"/>
      <c r="P150" s="41">
        <f>IF('3d NC-Elec'!Q68="-","-",'3d NC-Elec'!Q68)</f>
        <v>143.88241460772377</v>
      </c>
      <c r="Q150" s="41">
        <f>IF('3d NC-Elec'!R68="-","-",'3d NC-Elec'!R68)</f>
        <v>152.16245918144179</v>
      </c>
      <c r="R150" s="41">
        <f>IF('3d NC-Elec'!S68="-","-",'3d NC-Elec'!S68)</f>
        <v>153.38865863850151</v>
      </c>
      <c r="S150" s="41">
        <f>IF('3d NC-Elec'!T68="-","-",'3d NC-Elec'!T68)</f>
        <v>155.56970406222356</v>
      </c>
      <c r="T150" s="41" t="str">
        <f>IF('3d NC-Elec'!U68="-","-",'3d NC-Elec'!U68)</f>
        <v>-</v>
      </c>
      <c r="U150" s="41" t="str">
        <f>IF('3d NC-Elec'!V68="-","-",'3d NC-Elec'!V68)</f>
        <v>-</v>
      </c>
      <c r="V150" s="41" t="str">
        <f>IF('3d NC-Elec'!W68="-","-",'3d NC-Elec'!W68)</f>
        <v>-</v>
      </c>
      <c r="W150" s="41" t="str">
        <f>IF('3d NC-Elec'!X68="-","-",'3d NC-Elec'!X68)</f>
        <v>-</v>
      </c>
      <c r="X150" s="41" t="str">
        <f>IF('3d NC-Elec'!Y68="-","-",'3d NC-Elec'!Y68)</f>
        <v>-</v>
      </c>
      <c r="Y150" s="41" t="str">
        <f>IF('3d NC-Elec'!Z68="-","-",'3d NC-Elec'!Z68)</f>
        <v>-</v>
      </c>
      <c r="Z150" s="41" t="str">
        <f>IF('3d NC-Elec'!AA68="-","-",'3d NC-Elec'!AA68)</f>
        <v>-</v>
      </c>
      <c r="AA150" s="29"/>
    </row>
    <row r="151" spans="1:27" s="30" customFormat="1" ht="11.25" x14ac:dyDescent="0.15">
      <c r="A151" s="267">
        <v>5</v>
      </c>
      <c r="B151" s="140" t="s">
        <v>349</v>
      </c>
      <c r="C151" s="140" t="s">
        <v>344</v>
      </c>
      <c r="D151" s="138" t="s">
        <v>328</v>
      </c>
      <c r="E151" s="190"/>
      <c r="F151" s="31"/>
      <c r="G151" s="41">
        <f>IF('3f CPIH'!C$16="-","-",'3g OC '!$E$10*('3f CPIH'!C$16/'3f CPIH'!$G$16))</f>
        <v>76.502677103718199</v>
      </c>
      <c r="H151" s="41">
        <f>IF('3f CPIH'!D$16="-","-",'3g OC '!$E$10*('3f CPIH'!D$16/'3f CPIH'!$G$16))</f>
        <v>76.655835616438353</v>
      </c>
      <c r="I151" s="41">
        <f>IF('3f CPIH'!E$16="-","-",'3g OC '!$E$10*('3f CPIH'!E$16/'3f CPIH'!$G$16))</f>
        <v>76.885573385518597</v>
      </c>
      <c r="J151" s="41">
        <f>IF('3f CPIH'!F$16="-","-",'3g OC '!$E$10*('3f CPIH'!F$16/'3f CPIH'!$G$16))</f>
        <v>77.345048923679059</v>
      </c>
      <c r="K151" s="41">
        <f>IF('3f CPIH'!G$16="-","-",'3g OC '!$E$10*('3f CPIH'!G$16/'3f CPIH'!$G$16))</f>
        <v>78.263999999999996</v>
      </c>
      <c r="L151" s="41">
        <f>IF('3f CPIH'!H$16="-","-",'3g OC '!$E$10*('3f CPIH'!H$16/'3f CPIH'!$G$16))</f>
        <v>79.259530332681024</v>
      </c>
      <c r="M151" s="41">
        <f>IF('3f CPIH'!I$16="-","-",'3g OC '!$E$10*('3f CPIH'!I$16/'3f CPIH'!$G$16))</f>
        <v>80.408219178082177</v>
      </c>
      <c r="N151" s="41">
        <f>IF('3f CPIH'!J$16="-","-",'3g OC '!$E$10*('3f CPIH'!J$16/'3f CPIH'!$G$16))</f>
        <v>81.097432485322898</v>
      </c>
      <c r="O151" s="31"/>
      <c r="P151" s="41">
        <f>IF('3f CPIH'!L$16="-","-",'3g OC '!$E$10*('3f CPIH'!L$16/'3f CPIH'!$G$16))</f>
        <v>81.097432485322898</v>
      </c>
      <c r="Q151" s="41">
        <f>IF('3f CPIH'!M$16="-","-",'3g OC '!$E$10*('3f CPIH'!M$16/'3f CPIH'!$G$16))</f>
        <v>82.016383561643835</v>
      </c>
      <c r="R151" s="41">
        <f>IF('3f CPIH'!N$16="-","-",'3g OC '!$E$10*('3f CPIH'!N$16/'3f CPIH'!$G$16))</f>
        <v>82.62901761252445</v>
      </c>
      <c r="S151" s="41">
        <f>IF('3f CPIH'!O$16="-","-",'3g OC '!$E$10*('3f CPIH'!O$16/'3f CPIH'!$G$16))</f>
        <v>83.088493150684926</v>
      </c>
      <c r="T151" s="41" t="str">
        <f>IF('3f CPIH'!P$16="-","-",'3g OC '!$E$10*('3f CPIH'!P$16/'3f CPIH'!$G$16))</f>
        <v>-</v>
      </c>
      <c r="U151" s="41" t="str">
        <f>IF('3f CPIH'!Q$16="-","-",'3g OC '!$E$10*('3f CPIH'!Q$16/'3f CPIH'!$G$16))</f>
        <v>-</v>
      </c>
      <c r="V151" s="41" t="str">
        <f>IF('3f CPIH'!R$16="-","-",'3g OC '!$E$10*('3f CPIH'!R$16/'3f CPIH'!$G$16))</f>
        <v>-</v>
      </c>
      <c r="W151" s="41" t="str">
        <f>IF('3f CPIH'!S$16="-","-",'3g OC '!$E$10*('3f CPIH'!S$16/'3f CPIH'!$G$16))</f>
        <v>-</v>
      </c>
      <c r="X151" s="41" t="str">
        <f>IF('3f CPIH'!T$16="-","-",'3g OC '!$E$10*('3f CPIH'!T$16/'3f CPIH'!$G$16))</f>
        <v>-</v>
      </c>
      <c r="Y151" s="41" t="str">
        <f>IF('3f CPIH'!U$16="-","-",'3g OC '!$E$10*('3f CPIH'!U$16/'3f CPIH'!$G$16))</f>
        <v>-</v>
      </c>
      <c r="Z151" s="41" t="str">
        <f>IF('3f CPIH'!V$16="-","-",'3g OC '!$E$10*('3f CPIH'!V$16/'3f CPIH'!$G$16))</f>
        <v>-</v>
      </c>
      <c r="AA151" s="29"/>
    </row>
    <row r="152" spans="1:27" s="30" customFormat="1" ht="11.25" x14ac:dyDescent="0.15">
      <c r="A152" s="267">
        <v>6</v>
      </c>
      <c r="B152" s="140" t="s">
        <v>349</v>
      </c>
      <c r="C152" s="140" t="s">
        <v>43</v>
      </c>
      <c r="D152" s="138" t="s">
        <v>328</v>
      </c>
      <c r="E152" s="190"/>
      <c r="F152" s="31"/>
      <c r="G152" s="41" t="s">
        <v>333</v>
      </c>
      <c r="H152" s="41" t="s">
        <v>333</v>
      </c>
      <c r="I152" s="41" t="s">
        <v>333</v>
      </c>
      <c r="J152" s="41" t="s">
        <v>333</v>
      </c>
      <c r="K152" s="41">
        <f>IF('3h SMNCC'!F$36="-","-",'3h SMNCC'!F$36)</f>
        <v>0</v>
      </c>
      <c r="L152" s="41">
        <f>IF('3h SMNCC'!G$36="-","-",'3h SMNCC'!G$36)</f>
        <v>-0.18995176814939541</v>
      </c>
      <c r="M152" s="41">
        <f>IF('3h SMNCC'!H$36="-","-",'3h SMNCC'!H$36)</f>
        <v>2.3898674656215144</v>
      </c>
      <c r="N152" s="41">
        <f>IF('3h SMNCC'!I$36="-","-",'3h SMNCC'!I$36)</f>
        <v>11.485463558514653</v>
      </c>
      <c r="O152" s="31"/>
      <c r="P152" s="41">
        <f>IF('3h SMNCC'!K$36="-","-",'3h SMNCC'!K$36)</f>
        <v>11.485463558514653</v>
      </c>
      <c r="Q152" s="41">
        <f>IF('3h SMNCC'!L$36="-","-",'3h SMNCC'!L$36)</f>
        <v>13.905095596481768</v>
      </c>
      <c r="R152" s="41">
        <f>IF('3h SMNCC'!M$36="-","-",'3h SMNCC'!M$36)</f>
        <v>14.008016342776511</v>
      </c>
      <c r="S152" s="41">
        <f>IF('3h SMNCC'!N$36="-","-",'3h SMNCC'!N$36)</f>
        <v>16.592254432324484</v>
      </c>
      <c r="T152" s="41" t="str">
        <f>IF('3h SMNCC'!O$36="-","-",'3h SMNCC'!O$36)</f>
        <v>-</v>
      </c>
      <c r="U152" s="41" t="str">
        <f>IF('3h SMNCC'!P$36="-","-",'3h SMNCC'!P$36)</f>
        <v>-</v>
      </c>
      <c r="V152" s="41" t="str">
        <f>IF('3h SMNCC'!Q$36="-","-",'3h SMNCC'!Q$36)</f>
        <v>-</v>
      </c>
      <c r="W152" s="41" t="str">
        <f>IF('3h SMNCC'!R$36="-","-",'3h SMNCC'!R$36)</f>
        <v>-</v>
      </c>
      <c r="X152" s="41" t="str">
        <f>IF('3h SMNCC'!S$36="-","-",'3h SMNCC'!S$36)</f>
        <v>-</v>
      </c>
      <c r="Y152" s="41" t="str">
        <f>IF('3h SMNCC'!T$36="-","-",'3h SMNCC'!T$36)</f>
        <v>-</v>
      </c>
      <c r="Z152" s="41" t="str">
        <f>IF('3h SMNCC'!U$36="-","-",'3h SMNCC'!U$36)</f>
        <v>-</v>
      </c>
      <c r="AA152" s="29"/>
    </row>
    <row r="153" spans="1:27" s="30" customFormat="1" ht="11.25" x14ac:dyDescent="0.15">
      <c r="A153" s="267">
        <v>7</v>
      </c>
      <c r="B153" s="140" t="s">
        <v>349</v>
      </c>
      <c r="C153" s="140" t="s">
        <v>394</v>
      </c>
      <c r="D153" s="138" t="s">
        <v>328</v>
      </c>
      <c r="E153" s="190"/>
      <c r="F153" s="31"/>
      <c r="G153" s="41">
        <f>IF('3f CPIH'!C$16="-","-",'3i PAAC PAP'!$G$12*('3f CPIH'!C$16/'3f CPIH'!$G$16))</f>
        <v>13.436452250489236</v>
      </c>
      <c r="H153" s="41">
        <f>IF('3f CPIH'!D$16="-","-",'3i PAAC PAP'!$G$12*('3f CPIH'!D$16/'3f CPIH'!$G$16))</f>
        <v>13.463352054794518</v>
      </c>
      <c r="I153" s="41">
        <f>IF('3f CPIH'!E$16="-","-",'3i PAAC PAP'!$G$12*('3f CPIH'!E$16/'3f CPIH'!$G$16))</f>
        <v>13.503701761252445</v>
      </c>
      <c r="J153" s="41">
        <f>IF('3f CPIH'!F$16="-","-",'3i PAAC PAP'!$G$12*('3f CPIH'!F$16/'3f CPIH'!$G$16))</f>
        <v>13.584401174168297</v>
      </c>
      <c r="K153" s="41">
        <f>IF('3f CPIH'!G$16="-","-",'3i PAAC PAP'!$G$12*('3f CPIH'!G$16/'3f CPIH'!$G$16))</f>
        <v>13.745799999999999</v>
      </c>
      <c r="L153" s="41">
        <f>IF('3f CPIH'!H$16="-","-",'3i PAAC PAP'!$G$12*('3f CPIH'!H$16/'3f CPIH'!$G$16))</f>
        <v>13.920648727984345</v>
      </c>
      <c r="M153" s="41">
        <f>IF('3f CPIH'!I$16="-","-",'3i PAAC PAP'!$G$12*('3f CPIH'!I$16/'3f CPIH'!$G$16))</f>
        <v>14.122397260273971</v>
      </c>
      <c r="N153" s="41">
        <f>IF('3f CPIH'!J$16="-","-",'3i PAAC PAP'!$G$12*('3f CPIH'!J$16/'3f CPIH'!$G$16))</f>
        <v>14.24344637964775</v>
      </c>
      <c r="O153" s="31"/>
      <c r="P153" s="41">
        <f>IF('3f CPIH'!L$16="-","-",'3i PAAC PAP'!$G$12*('3f CPIH'!L$16/'3f CPIH'!$G$16))</f>
        <v>14.24344637964775</v>
      </c>
      <c r="Q153" s="41">
        <f>IF('3f CPIH'!M$16="-","-",'3i PAAC PAP'!$G$12*('3f CPIH'!M$16/'3f CPIH'!$G$16))</f>
        <v>14.40484520547945</v>
      </c>
      <c r="R153" s="41">
        <f>IF('3f CPIH'!N$16="-","-",'3i PAAC PAP'!$G$12*('3f CPIH'!N$16/'3f CPIH'!$G$16))</f>
        <v>14.512444422700586</v>
      </c>
      <c r="S153" s="41">
        <f>IF('3f CPIH'!O$16="-","-",'3i PAAC PAP'!$G$12*('3f CPIH'!O$16/'3f CPIH'!$G$16))</f>
        <v>14.593143835616438</v>
      </c>
      <c r="T153" s="41" t="str">
        <f>IF('3f CPIH'!P$16="-","-",'3i PAAC PAP'!$G$12*('3f CPIH'!P$16/'3f CPIH'!$G$16))</f>
        <v>-</v>
      </c>
      <c r="U153" s="41" t="str">
        <f>IF('3f CPIH'!Q$16="-","-",'3i PAAC PAP'!$G$12*('3f CPIH'!Q$16/'3f CPIH'!$G$16))</f>
        <v>-</v>
      </c>
      <c r="V153" s="41" t="str">
        <f>IF('3f CPIH'!R$16="-","-",'3i PAAC PAP'!$G$12*('3f CPIH'!R$16/'3f CPIH'!$G$16))</f>
        <v>-</v>
      </c>
      <c r="W153" s="41" t="str">
        <f>IF('3f CPIH'!S$16="-","-",'3i PAAC PAP'!$G$12*('3f CPIH'!S$16/'3f CPIH'!$G$16))</f>
        <v>-</v>
      </c>
      <c r="X153" s="41" t="str">
        <f>IF('3f CPIH'!T$16="-","-",'3i PAAC PAP'!$G$12*('3f CPIH'!T$16/'3f CPIH'!$G$16))</f>
        <v>-</v>
      </c>
      <c r="Y153" s="41" t="str">
        <f>IF('3f CPIH'!U$16="-","-",'3i PAAC PAP'!$G$12*('3f CPIH'!U$16/'3f CPIH'!$G$16))</f>
        <v>-</v>
      </c>
      <c r="Z153" s="41" t="str">
        <f>IF('3f CPIH'!V$16="-","-",'3i PAAC PAP'!$G$12*('3f CPIH'!V$16/'3f CPIH'!$G$16))</f>
        <v>-</v>
      </c>
      <c r="AA153" s="29"/>
    </row>
    <row r="154" spans="1:27" s="30" customFormat="1" ht="11.25" x14ac:dyDescent="0.15">
      <c r="A154" s="267">
        <v>8</v>
      </c>
      <c r="B154" s="140" t="s">
        <v>349</v>
      </c>
      <c r="C154" s="140" t="s">
        <v>412</v>
      </c>
      <c r="D154" s="138" t="s">
        <v>328</v>
      </c>
      <c r="E154" s="190"/>
      <c r="F154" s="31"/>
      <c r="G154" s="41">
        <f>IF(G147="-","-",SUM(G147:G152)*'3i PAAC PAP'!$G$24)</f>
        <v>32.260449737483675</v>
      </c>
      <c r="H154" s="41">
        <f>IF(H147="-","-",SUM(H147:H152)*'3i PAAC PAP'!$G$24)</f>
        <v>30.755872394244196</v>
      </c>
      <c r="I154" s="41">
        <f>IF(I147="-","-",SUM(I147:I152)*'3i PAAC PAP'!$G$24)</f>
        <v>31.727793347979098</v>
      </c>
      <c r="J154" s="41">
        <f>IF(J147="-","-",SUM(J147:J152)*'3i PAAC PAP'!$G$24)</f>
        <v>31.063616034926945</v>
      </c>
      <c r="K154" s="41">
        <f>IF(K147="-","-",SUM(K147:K152)*'3i PAAC PAP'!$G$24)</f>
        <v>33.621551799885516</v>
      </c>
      <c r="L154" s="41">
        <f>IF(L147="-","-",SUM(L147:L152)*'3i PAAC PAP'!$G$24)</f>
        <v>33.163996096236218</v>
      </c>
      <c r="M154" s="41">
        <f>IF(M147="-","-",SUM(M147:M152)*'3i PAAC PAP'!$G$24)</f>
        <v>36.67121423396862</v>
      </c>
      <c r="N154" s="41">
        <f>IF(N147="-","-",SUM(N147:N152)*'3i PAAC PAP'!$G$24)</f>
        <v>38.589971031360676</v>
      </c>
      <c r="O154" s="31"/>
      <c r="P154" s="41">
        <f>IF(P147="-","-",SUM(P147:P152)*'3i PAAC PAP'!$G$24)</f>
        <v>38.589971031360676</v>
      </c>
      <c r="Q154" s="41">
        <f>IF(Q147="-","-",SUM(Q147:Q152)*'3i PAAC PAP'!$G$24)</f>
        <v>43.032084113660311</v>
      </c>
      <c r="R154" s="41">
        <f>IF(R147="-","-",SUM(R147:R152)*'3i PAAC PAP'!$G$24)</f>
        <v>41.414486194644269</v>
      </c>
      <c r="S154" s="41">
        <f>IF(S147="-","-",SUM(S147:S152)*'3i PAAC PAP'!$G$24)</f>
        <v>41.455017555840477</v>
      </c>
      <c r="T154" s="41" t="str">
        <f>IF(T147="-","-",SUM(T147:T152)*'3i PAAC PAP'!$G$24)</f>
        <v>-</v>
      </c>
      <c r="U154" s="41" t="str">
        <f>IF(U147="-","-",SUM(U147:U152)*'3i PAAC PAP'!$G$24)</f>
        <v>-</v>
      </c>
      <c r="V154" s="41" t="str">
        <f>IF(V147="-","-",SUM(V147:V152)*'3i PAAC PAP'!$G$24)</f>
        <v>-</v>
      </c>
      <c r="W154" s="41" t="str">
        <f>IF(W147="-","-",SUM(W147:W152)*'3i PAAC PAP'!$G$24)</f>
        <v>-</v>
      </c>
      <c r="X154" s="41" t="str">
        <f>IF(X147="-","-",SUM(X147:X152)*'3i PAAC PAP'!$G$24)</f>
        <v>-</v>
      </c>
      <c r="Y154" s="41" t="str">
        <f>IF(Y147="-","-",SUM(Y147:Y152)*'3i PAAC PAP'!$G$24)</f>
        <v>-</v>
      </c>
      <c r="Z154" s="41" t="str">
        <f>IF(Z147="-","-",SUM(Z147:Z152)*'3i PAAC PAP'!$G$24)</f>
        <v>-</v>
      </c>
      <c r="AA154" s="29"/>
    </row>
    <row r="155" spans="1:27" s="30" customFormat="1" ht="11.25" x14ac:dyDescent="0.15">
      <c r="A155" s="267">
        <v>9</v>
      </c>
      <c r="B155" s="140" t="s">
        <v>393</v>
      </c>
      <c r="C155" s="140" t="s">
        <v>536</v>
      </c>
      <c r="D155" s="138" t="s">
        <v>328</v>
      </c>
      <c r="E155" s="190"/>
      <c r="F155" s="31"/>
      <c r="G155" s="41">
        <f>IF(G147="-","-",SUM(G147:G154)*'3j EBIT'!$E$10)</f>
        <v>11.675683297405737</v>
      </c>
      <c r="H155" s="41">
        <f>IF(H147="-","-",SUM(H147:H154)*'3j EBIT'!$E$10)</f>
        <v>11.143805591307098</v>
      </c>
      <c r="I155" s="41">
        <f>IF(I147="-","-",SUM(I147:I154)*'3j EBIT'!$E$10)</f>
        <v>11.488503903362554</v>
      </c>
      <c r="J155" s="41">
        <f>IF(J147="-","-",SUM(J147:J154)*'3j EBIT'!$E$10)</f>
        <v>11.255045977819453</v>
      </c>
      <c r="K155" s="41">
        <f>IF(K147="-","-",SUM(K147:K154)*'3j EBIT'!$E$10)</f>
        <v>12.16330433574513</v>
      </c>
      <c r="L155" s="41">
        <f>IF(L147="-","-",SUM(L147:L154)*'3j EBIT'!$E$10)</f>
        <v>12.004783501119622</v>
      </c>
      <c r="M155" s="41">
        <f>IF(M147="-","-",SUM(M147:M154)*'3j EBIT'!$E$10)</f>
        <v>13.249729448912342</v>
      </c>
      <c r="N155" s="41">
        <f>IF(N147="-","-",SUM(N147:N154)*'3j EBIT'!$E$10)</f>
        <v>13.931031133103371</v>
      </c>
      <c r="O155" s="31"/>
      <c r="P155" s="41">
        <f>IF(P147="-","-",SUM(P147:P154)*'3j EBIT'!$E$10)</f>
        <v>13.931031133103371</v>
      </c>
      <c r="Q155" s="41">
        <f>IF(Q147="-","-",SUM(Q147:Q154)*'3j EBIT'!$E$10)</f>
        <v>15.506010654730856</v>
      </c>
      <c r="R155" s="41">
        <f>IF(R147="-","-",SUM(R147:R154)*'3j EBIT'!$E$10)</f>
        <v>14.935703303005491</v>
      </c>
      <c r="S155" s="41">
        <f>IF(S147="-","-",SUM(S147:S154)*'3j EBIT'!$E$10)</f>
        <v>14.95160841938069</v>
      </c>
      <c r="T155" s="41" t="str">
        <f>IF(T147="-","-",SUM(T147:T154)*'3j EBIT'!$E$10)</f>
        <v>-</v>
      </c>
      <c r="U155" s="41" t="str">
        <f>IF(U147="-","-",SUM(U147:U154)*'3j EBIT'!$E$10)</f>
        <v>-</v>
      </c>
      <c r="V155" s="41" t="str">
        <f>IF(V147="-","-",SUM(V147:V154)*'3j EBIT'!$E$10)</f>
        <v>-</v>
      </c>
      <c r="W155" s="41" t="str">
        <f>IF(W147="-","-",SUM(W147:W154)*'3j EBIT'!$E$10)</f>
        <v>-</v>
      </c>
      <c r="X155" s="41" t="str">
        <f>IF(X147="-","-",SUM(X147:X154)*'3j EBIT'!$E$10)</f>
        <v>-</v>
      </c>
      <c r="Y155" s="41" t="str">
        <f>IF(Y147="-","-",SUM(Y147:Y154)*'3j EBIT'!$E$10)</f>
        <v>-</v>
      </c>
      <c r="Z155" s="41" t="str">
        <f>IF(Z147="-","-",SUM(Z147:Z154)*'3j EBIT'!$E$10)</f>
        <v>-</v>
      </c>
      <c r="AA155" s="29"/>
    </row>
    <row r="156" spans="1:27" s="30" customFormat="1" ht="11.25" x14ac:dyDescent="0.15">
      <c r="A156" s="267">
        <v>10</v>
      </c>
      <c r="B156" s="140" t="s">
        <v>292</v>
      </c>
      <c r="C156" s="143" t="s">
        <v>537</v>
      </c>
      <c r="D156" s="138" t="s">
        <v>328</v>
      </c>
      <c r="E156" s="131"/>
      <c r="F156" s="31"/>
      <c r="G156" s="41">
        <f>IF(G147="-","-",SUM(G147:G149,G151:G155)*'3k HAP'!$E$11)</f>
        <v>7.0819718540990193</v>
      </c>
      <c r="H156" s="41">
        <f>IF(H147="-","-",SUM(H147:H149,H151:H155)*'3k HAP'!$E$11)</f>
        <v>6.6573120184145775</v>
      </c>
      <c r="I156" s="41">
        <f>IF(I147="-","-",SUM(I147:I149,I151:I155)*'3k HAP'!$E$11)</f>
        <v>6.7064705184923774</v>
      </c>
      <c r="J156" s="41">
        <f>IF(J147="-","-",SUM(J147:J149,J151:J155)*'3k HAP'!$E$11)</f>
        <v>6.5377091207163911</v>
      </c>
      <c r="K156" s="41">
        <f>IF(K147="-","-",SUM(K147:K149,K151:K155)*'3k HAP'!$E$11)</f>
        <v>7.3879156686351548</v>
      </c>
      <c r="L156" s="41">
        <f>IF(L147="-","-",SUM(L147:L149,L151:L155)*'3k HAP'!$E$11)</f>
        <v>7.2480129695331339</v>
      </c>
      <c r="M156" s="41">
        <f>IF(M147="-","-",SUM(M147:M149,M151:M155)*'3k HAP'!$E$11)</f>
        <v>8.09556134303695</v>
      </c>
      <c r="N156" s="41">
        <f>IF(N147="-","-",SUM(N147:N149,N151:N155)*'3k HAP'!$E$11)</f>
        <v>8.6283724399304873</v>
      </c>
      <c r="O156" s="31"/>
      <c r="P156" s="41">
        <f>IF(P147="-","-",SUM(P147:P149,P151:P155)*'3k HAP'!$E$11)</f>
        <v>8.6283724399304873</v>
      </c>
      <c r="Q156" s="41">
        <f>IF(Q147="-","-",SUM(Q147:Q149,Q151:Q155)*'3k HAP'!$E$11)</f>
        <v>9.7207898679297227</v>
      </c>
      <c r="R156" s="41">
        <f>IF(R147="-","-",SUM(R147:R149,R151:R155)*'3k HAP'!$E$11)</f>
        <v>9.2633704244327664</v>
      </c>
      <c r="S156" s="41">
        <f>IF(S147="-","-",SUM(S147:S149,S151:S155)*'3k HAP'!$E$11)</f>
        <v>9.2436938811557923</v>
      </c>
      <c r="T156" s="41" t="str">
        <f>IF(T147="-","-",SUM(T147:T149,T151:T155)*'3k HAP'!$E$11)</f>
        <v>-</v>
      </c>
      <c r="U156" s="41" t="str">
        <f>IF(U147="-","-",SUM(U147:U149,U151:U155)*'3k HAP'!$E$11)</f>
        <v>-</v>
      </c>
      <c r="V156" s="41" t="str">
        <f>IF(V147="-","-",SUM(V147:V149,V151:V155)*'3k HAP'!$E$11)</f>
        <v>-</v>
      </c>
      <c r="W156" s="41" t="str">
        <f>IF(W147="-","-",SUM(W147:W149,W151:W155)*'3k HAP'!$E$11)</f>
        <v>-</v>
      </c>
      <c r="X156" s="41" t="str">
        <f>IF(X147="-","-",SUM(X147:X149,X151:X155)*'3k HAP'!$E$11)</f>
        <v>-</v>
      </c>
      <c r="Y156" s="41" t="str">
        <f>IF(Y147="-","-",SUM(Y147:Y149,Y151:Y155)*'3k HAP'!$E$11)</f>
        <v>-</v>
      </c>
      <c r="Z156" s="41" t="str">
        <f>IF(Z147="-","-",SUM(Z147:Z149,Z151:Z155)*'3k HAP'!$E$11)</f>
        <v>-</v>
      </c>
      <c r="AA156" s="29"/>
    </row>
    <row r="157" spans="1:27" s="30" customFormat="1" ht="11.25" x14ac:dyDescent="0.15">
      <c r="A157" s="267">
        <v>11</v>
      </c>
      <c r="B157" s="140" t="s">
        <v>44</v>
      </c>
      <c r="C157" s="189" t="str">
        <f>B157&amp;"_"&amp;D157</f>
        <v>Total_Southern Scotland</v>
      </c>
      <c r="D157" s="138" t="s">
        <v>328</v>
      </c>
      <c r="E157" s="132"/>
      <c r="F157" s="31"/>
      <c r="G157" s="41">
        <f t="shared" ref="G157:N157" si="24">IF(G147="-","-",SUM(G147:G156))</f>
        <v>621.59136526125985</v>
      </c>
      <c r="H157" s="41">
        <f t="shared" si="24"/>
        <v>593.17315350950992</v>
      </c>
      <c r="I157" s="41">
        <f t="shared" si="24"/>
        <v>611.36432093995461</v>
      </c>
      <c r="J157" s="41">
        <f t="shared" si="24"/>
        <v>598.90830537835063</v>
      </c>
      <c r="K157" s="41">
        <f t="shared" si="24"/>
        <v>647.56156365086576</v>
      </c>
      <c r="L157" s="41">
        <f t="shared" si="24"/>
        <v>639.07846257554854</v>
      </c>
      <c r="M157" s="41">
        <f t="shared" si="24"/>
        <v>705.44945482088065</v>
      </c>
      <c r="N157" s="41">
        <f t="shared" si="24"/>
        <v>741.84023448502114</v>
      </c>
      <c r="O157" s="31"/>
      <c r="P157" s="41">
        <f t="shared" ref="P157:Z157" si="25">IF(P147="-","-",SUM(P147:P156))</f>
        <v>741.84023448502114</v>
      </c>
      <c r="Q157" s="41">
        <f t="shared" si="25"/>
        <v>825.82627670661645</v>
      </c>
      <c r="R157" s="41">
        <f t="shared" si="25"/>
        <v>795.3526932547768</v>
      </c>
      <c r="S157" s="41">
        <f t="shared" si="25"/>
        <v>796.17012775389719</v>
      </c>
      <c r="T157" s="41" t="str">
        <f t="shared" si="25"/>
        <v>-</v>
      </c>
      <c r="U157" s="41" t="str">
        <f t="shared" si="25"/>
        <v>-</v>
      </c>
      <c r="V157" s="41" t="str">
        <f t="shared" si="25"/>
        <v>-</v>
      </c>
      <c r="W157" s="41" t="str">
        <f t="shared" si="25"/>
        <v>-</v>
      </c>
      <c r="X157" s="41" t="str">
        <f t="shared" si="25"/>
        <v>-</v>
      </c>
      <c r="Y157" s="41" t="str">
        <f t="shared" si="25"/>
        <v>-</v>
      </c>
      <c r="Z157" s="41" t="str">
        <f t="shared" si="25"/>
        <v>-</v>
      </c>
      <c r="AA157" s="29"/>
    </row>
    <row r="158" spans="1:27" s="30" customFormat="1" ht="11.25" x14ac:dyDescent="0.15">
      <c r="A158" s="267">
        <v>1</v>
      </c>
      <c r="B158" s="136" t="s">
        <v>350</v>
      </c>
      <c r="C158" s="187" t="s">
        <v>341</v>
      </c>
      <c r="D158" s="139" t="s">
        <v>329</v>
      </c>
      <c r="E158" s="135"/>
      <c r="F158" s="31"/>
      <c r="G158" s="133">
        <f>IF('3a DF'!H40="-","-",'3a DF'!H40)</f>
        <v>259.78792061062313</v>
      </c>
      <c r="H158" s="133">
        <f>IF('3a DF'!I40="-","-",'3a DF'!I40)</f>
        <v>232.55676365062476</v>
      </c>
      <c r="I158" s="133">
        <f>IF('3a DF'!J40="-","-",'3a DF'!J40)</f>
        <v>209.70770556402789</v>
      </c>
      <c r="J158" s="133">
        <f>IF('3a DF'!K40="-","-",'3a DF'!K40)</f>
        <v>199.75146172158165</v>
      </c>
      <c r="K158" s="133">
        <f>IF('3a DF'!L40="-","-",'3a DF'!L40)</f>
        <v>233.10971800067304</v>
      </c>
      <c r="L158" s="133">
        <f>IF('3a DF'!M40="-","-",'3a DF'!M40)</f>
        <v>224.48650586149321</v>
      </c>
      <c r="M158" s="133">
        <f>IF('3a DF'!N40="-","-",'3a DF'!N40)</f>
        <v>233.65619688488857</v>
      </c>
      <c r="N158" s="133">
        <f>IF('3a DF'!O40="-","-",'3a DF'!O40)</f>
        <v>260.78108236612672</v>
      </c>
      <c r="O158" s="31"/>
      <c r="P158" s="133">
        <f>IF('3a DF'!Q40="-","-",'3a DF'!Q40)</f>
        <v>260.78108236612672</v>
      </c>
      <c r="Q158" s="133">
        <f>IF('3a DF'!R40="-","-",'3a DF'!R40)</f>
        <v>299.68071913551825</v>
      </c>
      <c r="R158" s="133">
        <f>IF('3a DF'!S40="-","-",'3a DF'!S40)</f>
        <v>267.1581297682124</v>
      </c>
      <c r="S158" s="133">
        <f>IF('3a DF'!T40="-","-",'3a DF'!T40)</f>
        <v>243.03747291725824</v>
      </c>
      <c r="T158" s="133" t="str">
        <f>IF('3a DF'!U40="-","-",'3a DF'!U40)</f>
        <v>-</v>
      </c>
      <c r="U158" s="133" t="str">
        <f>IF('3a DF'!V40="-","-",'3a DF'!V40)</f>
        <v>-</v>
      </c>
      <c r="V158" s="133" t="str">
        <f>IF('3a DF'!W40="-","-",'3a DF'!W40)</f>
        <v>-</v>
      </c>
      <c r="W158" s="133" t="str">
        <f>IF('3a DF'!X40="-","-",'3a DF'!X40)</f>
        <v>-</v>
      </c>
      <c r="X158" s="133" t="str">
        <f>IF('3a DF'!Y40="-","-",'3a DF'!Y40)</f>
        <v>-</v>
      </c>
      <c r="Y158" s="133" t="str">
        <f>IF('3a DF'!Z40="-","-",'3a DF'!Z40)</f>
        <v>-</v>
      </c>
      <c r="Z158" s="133" t="str">
        <f>IF('3a DF'!AA40="-","-",'3a DF'!AA40)</f>
        <v>-</v>
      </c>
      <c r="AA158" s="29"/>
    </row>
    <row r="159" spans="1:27" s="30" customFormat="1" ht="11.25" x14ac:dyDescent="0.15">
      <c r="A159" s="267">
        <v>2</v>
      </c>
      <c r="B159" s="136" t="s">
        <v>350</v>
      </c>
      <c r="C159" s="187" t="s">
        <v>300</v>
      </c>
      <c r="D159" s="139" t="s">
        <v>329</v>
      </c>
      <c r="E159" s="135"/>
      <c r="F159" s="31"/>
      <c r="G159" s="133">
        <f>IF('3b CM'!G40="-","-",'3b CM'!G40)</f>
        <v>5.9810111338353213E-2</v>
      </c>
      <c r="H159" s="133">
        <f>IF('3b CM'!H40="-","-",'3b CM'!H40)</f>
        <v>8.9715167007529809E-2</v>
      </c>
      <c r="I159" s="133">
        <f>IF('3b CM'!I40="-","-",'3b CM'!I40)</f>
        <v>0.2825033080682014</v>
      </c>
      <c r="J159" s="133">
        <f>IF('3b CM'!J40="-","-",'3b CM'!J40)</f>
        <v>0.28729179422699846</v>
      </c>
      <c r="K159" s="133">
        <f>IF('3b CM'!K40="-","-",'3b CM'!K40)</f>
        <v>3.6899164985295574</v>
      </c>
      <c r="L159" s="133">
        <f>IF('3b CM'!L40="-","-",'3b CM'!L40)</f>
        <v>3.5795918624627601</v>
      </c>
      <c r="M159" s="133">
        <f>IF('3b CM'!M40="-","-",'3b CM'!M40)</f>
        <v>12.14064704031469</v>
      </c>
      <c r="N159" s="133">
        <f>IF('3b CM'!N40="-","-",'3b CM'!N40)</f>
        <v>11.54124441590206</v>
      </c>
      <c r="O159" s="31"/>
      <c r="P159" s="133">
        <f>IF('3b CM'!P40="-","-",'3b CM'!P40)</f>
        <v>11.54124441590206</v>
      </c>
      <c r="Q159" s="133">
        <f>IF('3b CM'!Q40="-","-",'3b CM'!Q40)</f>
        <v>15.283756412106852</v>
      </c>
      <c r="R159" s="133">
        <f>IF('3b CM'!R40="-","-",'3b CM'!R40)</f>
        <v>14.600022184893897</v>
      </c>
      <c r="S159" s="133">
        <f>IF('3b CM'!S40="-","-",'3b CM'!S40)</f>
        <v>17.309672761263766</v>
      </c>
      <c r="T159" s="133" t="str">
        <f>IF('3b CM'!T40="-","-",'3b CM'!T40)</f>
        <v>-</v>
      </c>
      <c r="U159" s="133" t="str">
        <f>IF('3b CM'!U40="-","-",'3b CM'!U40)</f>
        <v>-</v>
      </c>
      <c r="V159" s="133" t="str">
        <f>IF('3b CM'!V40="-","-",'3b CM'!V40)</f>
        <v>-</v>
      </c>
      <c r="W159" s="133" t="str">
        <f>IF('3b CM'!W40="-","-",'3b CM'!W40)</f>
        <v>-</v>
      </c>
      <c r="X159" s="133" t="str">
        <f>IF('3b CM'!X40="-","-",'3b CM'!X40)</f>
        <v>-</v>
      </c>
      <c r="Y159" s="133" t="str">
        <f>IF('3b CM'!Y40="-","-",'3b CM'!Y40)</f>
        <v>-</v>
      </c>
      <c r="Z159" s="133" t="str">
        <f>IF('3b CM'!Z40="-","-",'3b CM'!Z40)</f>
        <v>-</v>
      </c>
      <c r="AA159" s="29"/>
    </row>
    <row r="160" spans="1:27" s="30" customFormat="1" ht="11.25" x14ac:dyDescent="0.15">
      <c r="A160" s="267">
        <v>3</v>
      </c>
      <c r="B160" s="136" t="s">
        <v>2</v>
      </c>
      <c r="C160" s="187" t="s">
        <v>342</v>
      </c>
      <c r="D160" s="139" t="s">
        <v>329</v>
      </c>
      <c r="E160" s="135"/>
      <c r="F160" s="31"/>
      <c r="G160" s="133">
        <f>IF('3c PC'!G41="-","-",'3c PC'!G41)</f>
        <v>90.747247800818172</v>
      </c>
      <c r="H160" s="133">
        <f>IF('3c PC'!H41="-","-",'3c PC'!H41)</f>
        <v>90.719904220854062</v>
      </c>
      <c r="I160" s="133">
        <f>IF('3c PC'!I41="-","-",'3c PC'!I41)</f>
        <v>115.08877749988251</v>
      </c>
      <c r="J160" s="133">
        <f>IF('3c PC'!J41="-","-",'3c PC'!J41)</f>
        <v>113.83865354410425</v>
      </c>
      <c r="K160" s="133">
        <f>IF('3c PC'!K41="-","-",'3c PC'!K41)</f>
        <v>130.671115666291</v>
      </c>
      <c r="L160" s="133">
        <f>IF('3c PC'!L41="-","-",'3c PC'!L41)</f>
        <v>129.4565054808383</v>
      </c>
      <c r="M160" s="133">
        <f>IF('3c PC'!M41="-","-",'3c PC'!M41)</f>
        <v>157.69282082388395</v>
      </c>
      <c r="N160" s="133">
        <f>IF('3c PC'!N41="-","-",'3c PC'!N41)</f>
        <v>154.86881771839742</v>
      </c>
      <c r="O160" s="31"/>
      <c r="P160" s="133">
        <f>IF('3c PC'!P41="-","-",'3c PC'!P41)</f>
        <v>154.86881771839742</v>
      </c>
      <c r="Q160" s="133">
        <f>IF('3c PC'!Q41="-","-",'3c PC'!Q41)</f>
        <v>173.08893650573484</v>
      </c>
      <c r="R160" s="133">
        <f>IF('3c PC'!R41="-","-",'3c PC'!R41)</f>
        <v>175.65750397556974</v>
      </c>
      <c r="S160" s="133">
        <f>IF('3c PC'!S41="-","-",'3c PC'!S41)</f>
        <v>191.13834532083396</v>
      </c>
      <c r="T160" s="133" t="str">
        <f>IF('3c PC'!T41="-","-",'3c PC'!T41)</f>
        <v>-</v>
      </c>
      <c r="U160" s="133" t="str">
        <f>IF('3c PC'!U41="-","-",'3c PC'!U41)</f>
        <v>-</v>
      </c>
      <c r="V160" s="133" t="str">
        <f>IF('3c PC'!V41="-","-",'3c PC'!V41)</f>
        <v>-</v>
      </c>
      <c r="W160" s="133" t="str">
        <f>IF('3c PC'!W41="-","-",'3c PC'!W41)</f>
        <v>-</v>
      </c>
      <c r="X160" s="133" t="str">
        <f>IF('3c PC'!X41="-","-",'3c PC'!X41)</f>
        <v>-</v>
      </c>
      <c r="Y160" s="133" t="str">
        <f>IF('3c PC'!Y41="-","-",'3c PC'!Y41)</f>
        <v>-</v>
      </c>
      <c r="Z160" s="133" t="str">
        <f>IF('3c PC'!Z41="-","-",'3c PC'!Z41)</f>
        <v>-</v>
      </c>
      <c r="AA160" s="29"/>
    </row>
    <row r="161" spans="1:27" s="30" customFormat="1" ht="11.25" x14ac:dyDescent="0.15">
      <c r="A161" s="267">
        <v>4</v>
      </c>
      <c r="B161" s="136" t="s">
        <v>352</v>
      </c>
      <c r="C161" s="187" t="s">
        <v>343</v>
      </c>
      <c r="D161" s="139" t="s">
        <v>329</v>
      </c>
      <c r="E161" s="135"/>
      <c r="F161" s="31"/>
      <c r="G161" s="133">
        <f>IF('3d NC-Elec'!H69="-","-",'3d NC-Elec'!H69)</f>
        <v>160.96862231984301</v>
      </c>
      <c r="H161" s="133">
        <f>IF('3d NC-Elec'!I69="-","-",'3d NC-Elec'!I69)</f>
        <v>161.98287392634072</v>
      </c>
      <c r="I161" s="133">
        <f>IF('3d NC-Elec'!J69="-","-",'3d NC-Elec'!J69)</f>
        <v>189.20752718980827</v>
      </c>
      <c r="J161" s="133">
        <f>IF('3d NC-Elec'!K69="-","-",'3d NC-Elec'!K69)</f>
        <v>188.44467322566766</v>
      </c>
      <c r="K161" s="133">
        <f>IF('3d NC-Elec'!L69="-","-",'3d NC-Elec'!L69)</f>
        <v>189.29577404168177</v>
      </c>
      <c r="L161" s="133">
        <f>IF('3d NC-Elec'!M69="-","-",'3d NC-Elec'!M69)</f>
        <v>190.51167316169997</v>
      </c>
      <c r="M161" s="133">
        <f>IF('3d NC-Elec'!N69="-","-",'3d NC-Elec'!N69)</f>
        <v>180.82740656863106</v>
      </c>
      <c r="N161" s="133">
        <f>IF('3d NC-Elec'!O69="-","-",'3d NC-Elec'!O69)</f>
        <v>180.29816618803244</v>
      </c>
      <c r="O161" s="31"/>
      <c r="P161" s="133">
        <f>IF('3d NC-Elec'!Q69="-","-",'3d NC-Elec'!Q69)</f>
        <v>180.29816618803244</v>
      </c>
      <c r="Q161" s="133">
        <f>IF('3d NC-Elec'!R69="-","-",'3d NC-Elec'!R69)</f>
        <v>183.4942549061106</v>
      </c>
      <c r="R161" s="133">
        <f>IF('3d NC-Elec'!S69="-","-",'3d NC-Elec'!S69)</f>
        <v>184.72349054843647</v>
      </c>
      <c r="S161" s="133">
        <f>IF('3d NC-Elec'!T69="-","-",'3d NC-Elec'!T69)</f>
        <v>194.67233622711166</v>
      </c>
      <c r="T161" s="133" t="str">
        <f>IF('3d NC-Elec'!U69="-","-",'3d NC-Elec'!U69)</f>
        <v>-</v>
      </c>
      <c r="U161" s="133" t="str">
        <f>IF('3d NC-Elec'!V69="-","-",'3d NC-Elec'!V69)</f>
        <v>-</v>
      </c>
      <c r="V161" s="133" t="str">
        <f>IF('3d NC-Elec'!W69="-","-",'3d NC-Elec'!W69)</f>
        <v>-</v>
      </c>
      <c r="W161" s="133" t="str">
        <f>IF('3d NC-Elec'!X69="-","-",'3d NC-Elec'!X69)</f>
        <v>-</v>
      </c>
      <c r="X161" s="133" t="str">
        <f>IF('3d NC-Elec'!Y69="-","-",'3d NC-Elec'!Y69)</f>
        <v>-</v>
      </c>
      <c r="Y161" s="133" t="str">
        <f>IF('3d NC-Elec'!Z69="-","-",'3d NC-Elec'!Z69)</f>
        <v>-</v>
      </c>
      <c r="Z161" s="133" t="str">
        <f>IF('3d NC-Elec'!AA69="-","-",'3d NC-Elec'!AA69)</f>
        <v>-</v>
      </c>
      <c r="AA161" s="29"/>
    </row>
    <row r="162" spans="1:27" s="30" customFormat="1" ht="11.25" x14ac:dyDescent="0.15">
      <c r="A162" s="267">
        <v>5</v>
      </c>
      <c r="B162" s="136" t="s">
        <v>349</v>
      </c>
      <c r="C162" s="187" t="s">
        <v>344</v>
      </c>
      <c r="D162" s="139" t="s">
        <v>329</v>
      </c>
      <c r="E162" s="135"/>
      <c r="F162" s="31"/>
      <c r="G162" s="133">
        <f>IF('3f CPIH'!C$16="-","-",'3g OC '!$E$10*('3f CPIH'!C$16/'3f CPIH'!$G$16))</f>
        <v>76.502677103718199</v>
      </c>
      <c r="H162" s="133">
        <f>IF('3f CPIH'!D$16="-","-",'3g OC '!$E$10*('3f CPIH'!D$16/'3f CPIH'!$G$16))</f>
        <v>76.655835616438353</v>
      </c>
      <c r="I162" s="133">
        <f>IF('3f CPIH'!E$16="-","-",'3g OC '!$E$10*('3f CPIH'!E$16/'3f CPIH'!$G$16))</f>
        <v>76.885573385518597</v>
      </c>
      <c r="J162" s="133">
        <f>IF('3f CPIH'!F$16="-","-",'3g OC '!$E$10*('3f CPIH'!F$16/'3f CPIH'!$G$16))</f>
        <v>77.345048923679059</v>
      </c>
      <c r="K162" s="133">
        <f>IF('3f CPIH'!G$16="-","-",'3g OC '!$E$10*('3f CPIH'!G$16/'3f CPIH'!$G$16))</f>
        <v>78.263999999999996</v>
      </c>
      <c r="L162" s="133">
        <f>IF('3f CPIH'!H$16="-","-",'3g OC '!$E$10*('3f CPIH'!H$16/'3f CPIH'!$G$16))</f>
        <v>79.259530332681024</v>
      </c>
      <c r="M162" s="133">
        <f>IF('3f CPIH'!I$16="-","-",'3g OC '!$E$10*('3f CPIH'!I$16/'3f CPIH'!$G$16))</f>
        <v>80.408219178082177</v>
      </c>
      <c r="N162" s="133">
        <f>IF('3f CPIH'!J$16="-","-",'3g OC '!$E$10*('3f CPIH'!J$16/'3f CPIH'!$G$16))</f>
        <v>81.097432485322898</v>
      </c>
      <c r="O162" s="31"/>
      <c r="P162" s="133">
        <f>IF('3f CPIH'!L$16="-","-",'3g OC '!$E$10*('3f CPIH'!L$16/'3f CPIH'!$G$16))</f>
        <v>81.097432485322898</v>
      </c>
      <c r="Q162" s="133">
        <f>IF('3f CPIH'!M$16="-","-",'3g OC '!$E$10*('3f CPIH'!M$16/'3f CPIH'!$G$16))</f>
        <v>82.016383561643835</v>
      </c>
      <c r="R162" s="133">
        <f>IF('3f CPIH'!N$16="-","-",'3g OC '!$E$10*('3f CPIH'!N$16/'3f CPIH'!$G$16))</f>
        <v>82.62901761252445</v>
      </c>
      <c r="S162" s="133">
        <f>IF('3f CPIH'!O$16="-","-",'3g OC '!$E$10*('3f CPIH'!O$16/'3f CPIH'!$G$16))</f>
        <v>83.088493150684926</v>
      </c>
      <c r="T162" s="133" t="str">
        <f>IF('3f CPIH'!P$16="-","-",'3g OC '!$E$10*('3f CPIH'!P$16/'3f CPIH'!$G$16))</f>
        <v>-</v>
      </c>
      <c r="U162" s="133" t="str">
        <f>IF('3f CPIH'!Q$16="-","-",'3g OC '!$E$10*('3f CPIH'!Q$16/'3f CPIH'!$G$16))</f>
        <v>-</v>
      </c>
      <c r="V162" s="133" t="str">
        <f>IF('3f CPIH'!R$16="-","-",'3g OC '!$E$10*('3f CPIH'!R$16/'3f CPIH'!$G$16))</f>
        <v>-</v>
      </c>
      <c r="W162" s="133" t="str">
        <f>IF('3f CPIH'!S$16="-","-",'3g OC '!$E$10*('3f CPIH'!S$16/'3f CPIH'!$G$16))</f>
        <v>-</v>
      </c>
      <c r="X162" s="133" t="str">
        <f>IF('3f CPIH'!T$16="-","-",'3g OC '!$E$10*('3f CPIH'!T$16/'3f CPIH'!$G$16))</f>
        <v>-</v>
      </c>
      <c r="Y162" s="133" t="str">
        <f>IF('3f CPIH'!U$16="-","-",'3g OC '!$E$10*('3f CPIH'!U$16/'3f CPIH'!$G$16))</f>
        <v>-</v>
      </c>
      <c r="Z162" s="133" t="str">
        <f>IF('3f CPIH'!V$16="-","-",'3g OC '!$E$10*('3f CPIH'!V$16/'3f CPIH'!$G$16))</f>
        <v>-</v>
      </c>
      <c r="AA162" s="29"/>
    </row>
    <row r="163" spans="1:27" s="30" customFormat="1" ht="11.25" x14ac:dyDescent="0.15">
      <c r="A163" s="267">
        <v>6</v>
      </c>
      <c r="B163" s="136" t="s">
        <v>349</v>
      </c>
      <c r="C163" s="187" t="s">
        <v>43</v>
      </c>
      <c r="D163" s="139" t="s">
        <v>329</v>
      </c>
      <c r="E163" s="135"/>
      <c r="F163" s="31"/>
      <c r="G163" s="133" t="s">
        <v>333</v>
      </c>
      <c r="H163" s="133" t="s">
        <v>333</v>
      </c>
      <c r="I163" s="133" t="s">
        <v>333</v>
      </c>
      <c r="J163" s="133" t="s">
        <v>333</v>
      </c>
      <c r="K163" s="133">
        <f>IF('3h SMNCC'!F$36="-","-",'3h SMNCC'!F$36)</f>
        <v>0</v>
      </c>
      <c r="L163" s="133">
        <f>IF('3h SMNCC'!G$36="-","-",'3h SMNCC'!G$36)</f>
        <v>-0.18995176814939541</v>
      </c>
      <c r="M163" s="133">
        <f>IF('3h SMNCC'!H$36="-","-",'3h SMNCC'!H$36)</f>
        <v>2.3898674656215144</v>
      </c>
      <c r="N163" s="133">
        <f>IF('3h SMNCC'!I$36="-","-",'3h SMNCC'!I$36)</f>
        <v>11.485463558514653</v>
      </c>
      <c r="O163" s="31"/>
      <c r="P163" s="133">
        <f>IF('3h SMNCC'!K$36="-","-",'3h SMNCC'!K$36)</f>
        <v>11.485463558514653</v>
      </c>
      <c r="Q163" s="133">
        <f>IF('3h SMNCC'!L$36="-","-",'3h SMNCC'!L$36)</f>
        <v>13.905095596481768</v>
      </c>
      <c r="R163" s="133">
        <f>IF('3h SMNCC'!M$36="-","-",'3h SMNCC'!M$36)</f>
        <v>14.008016342776511</v>
      </c>
      <c r="S163" s="133">
        <f>IF('3h SMNCC'!N$36="-","-",'3h SMNCC'!N$36)</f>
        <v>16.592254432324484</v>
      </c>
      <c r="T163" s="133" t="str">
        <f>IF('3h SMNCC'!O$36="-","-",'3h SMNCC'!O$36)</f>
        <v>-</v>
      </c>
      <c r="U163" s="133" t="str">
        <f>IF('3h SMNCC'!P$36="-","-",'3h SMNCC'!P$36)</f>
        <v>-</v>
      </c>
      <c r="V163" s="133" t="str">
        <f>IF('3h SMNCC'!Q$36="-","-",'3h SMNCC'!Q$36)</f>
        <v>-</v>
      </c>
      <c r="W163" s="133" t="str">
        <f>IF('3h SMNCC'!R$36="-","-",'3h SMNCC'!R$36)</f>
        <v>-</v>
      </c>
      <c r="X163" s="133" t="str">
        <f>IF('3h SMNCC'!S$36="-","-",'3h SMNCC'!S$36)</f>
        <v>-</v>
      </c>
      <c r="Y163" s="133" t="str">
        <f>IF('3h SMNCC'!T$36="-","-",'3h SMNCC'!T$36)</f>
        <v>-</v>
      </c>
      <c r="Z163" s="133" t="str">
        <f>IF('3h SMNCC'!U$36="-","-",'3h SMNCC'!U$36)</f>
        <v>-</v>
      </c>
      <c r="AA163" s="29"/>
    </row>
    <row r="164" spans="1:27" s="30" customFormat="1" ht="12.4" customHeight="1" x14ac:dyDescent="0.15">
      <c r="A164" s="267">
        <v>7</v>
      </c>
      <c r="B164" s="136" t="s">
        <v>349</v>
      </c>
      <c r="C164" s="187" t="s">
        <v>394</v>
      </c>
      <c r="D164" s="139" t="s">
        <v>329</v>
      </c>
      <c r="E164" s="135"/>
      <c r="F164" s="31"/>
      <c r="G164" s="133">
        <f>IF('3f CPIH'!C$16="-","-",'3i PAAC PAP'!$G$12*('3f CPIH'!C$16/'3f CPIH'!$G$16))</f>
        <v>13.436452250489236</v>
      </c>
      <c r="H164" s="133">
        <f>IF('3f CPIH'!D$16="-","-",'3i PAAC PAP'!$G$12*('3f CPIH'!D$16/'3f CPIH'!$G$16))</f>
        <v>13.463352054794518</v>
      </c>
      <c r="I164" s="133">
        <f>IF('3f CPIH'!E$16="-","-",'3i PAAC PAP'!$G$12*('3f CPIH'!E$16/'3f CPIH'!$G$16))</f>
        <v>13.503701761252445</v>
      </c>
      <c r="J164" s="133">
        <f>IF('3f CPIH'!F$16="-","-",'3i PAAC PAP'!$G$12*('3f CPIH'!F$16/'3f CPIH'!$G$16))</f>
        <v>13.584401174168297</v>
      </c>
      <c r="K164" s="133">
        <f>IF('3f CPIH'!G$16="-","-",'3i PAAC PAP'!$G$12*('3f CPIH'!G$16/'3f CPIH'!$G$16))</f>
        <v>13.745799999999999</v>
      </c>
      <c r="L164" s="133">
        <f>IF('3f CPIH'!H$16="-","-",'3i PAAC PAP'!$G$12*('3f CPIH'!H$16/'3f CPIH'!$G$16))</f>
        <v>13.920648727984345</v>
      </c>
      <c r="M164" s="133">
        <f>IF('3f CPIH'!I$16="-","-",'3i PAAC PAP'!$G$12*('3f CPIH'!I$16/'3f CPIH'!$G$16))</f>
        <v>14.122397260273971</v>
      </c>
      <c r="N164" s="133">
        <f>IF('3f CPIH'!J$16="-","-",'3i PAAC PAP'!$G$12*('3f CPIH'!J$16/'3f CPIH'!$G$16))</f>
        <v>14.24344637964775</v>
      </c>
      <c r="O164" s="31"/>
      <c r="P164" s="133">
        <f>IF('3f CPIH'!L$16="-","-",'3i PAAC PAP'!$G$12*('3f CPIH'!L$16/'3f CPIH'!$G$16))</f>
        <v>14.24344637964775</v>
      </c>
      <c r="Q164" s="133">
        <f>IF('3f CPIH'!M$16="-","-",'3i PAAC PAP'!$G$12*('3f CPIH'!M$16/'3f CPIH'!$G$16))</f>
        <v>14.40484520547945</v>
      </c>
      <c r="R164" s="133">
        <f>IF('3f CPIH'!N$16="-","-",'3i PAAC PAP'!$G$12*('3f CPIH'!N$16/'3f CPIH'!$G$16))</f>
        <v>14.512444422700586</v>
      </c>
      <c r="S164" s="133">
        <f>IF('3f CPIH'!O$16="-","-",'3i PAAC PAP'!$G$12*('3f CPIH'!O$16/'3f CPIH'!$G$16))</f>
        <v>14.593143835616438</v>
      </c>
      <c r="T164" s="133" t="str">
        <f>IF('3f CPIH'!P$16="-","-",'3i PAAC PAP'!$G$12*('3f CPIH'!P$16/'3f CPIH'!$G$16))</f>
        <v>-</v>
      </c>
      <c r="U164" s="133" t="str">
        <f>IF('3f CPIH'!Q$16="-","-",'3i PAAC PAP'!$G$12*('3f CPIH'!Q$16/'3f CPIH'!$G$16))</f>
        <v>-</v>
      </c>
      <c r="V164" s="133" t="str">
        <f>IF('3f CPIH'!R$16="-","-",'3i PAAC PAP'!$G$12*('3f CPIH'!R$16/'3f CPIH'!$G$16))</f>
        <v>-</v>
      </c>
      <c r="W164" s="133" t="str">
        <f>IF('3f CPIH'!S$16="-","-",'3i PAAC PAP'!$G$12*('3f CPIH'!S$16/'3f CPIH'!$G$16))</f>
        <v>-</v>
      </c>
      <c r="X164" s="133" t="str">
        <f>IF('3f CPIH'!T$16="-","-",'3i PAAC PAP'!$G$12*('3f CPIH'!T$16/'3f CPIH'!$G$16))</f>
        <v>-</v>
      </c>
      <c r="Y164" s="133" t="str">
        <f>IF('3f CPIH'!U$16="-","-",'3i PAAC PAP'!$G$12*('3f CPIH'!U$16/'3f CPIH'!$G$16))</f>
        <v>-</v>
      </c>
      <c r="Z164" s="133" t="str">
        <f>IF('3f CPIH'!V$16="-","-",'3i PAAC PAP'!$G$12*('3f CPIH'!V$16/'3f CPIH'!$G$16))</f>
        <v>-</v>
      </c>
      <c r="AA164" s="29"/>
    </row>
    <row r="165" spans="1:27" s="30" customFormat="1" ht="11.25" x14ac:dyDescent="0.15">
      <c r="A165" s="267">
        <v>8</v>
      </c>
      <c r="B165" s="136" t="s">
        <v>349</v>
      </c>
      <c r="C165" s="136" t="s">
        <v>412</v>
      </c>
      <c r="D165" s="139" t="s">
        <v>329</v>
      </c>
      <c r="E165" s="135"/>
      <c r="F165" s="31"/>
      <c r="G165" s="133">
        <f>IF(G158="-","-",SUM(G158:G163)*'3i PAAC PAP'!$G$24)</f>
        <v>34.05138975820492</v>
      </c>
      <c r="H165" s="133">
        <f>IF(H158="-","-",SUM(H158:H163)*'3i PAAC PAP'!$G$24)</f>
        <v>32.542342880825593</v>
      </c>
      <c r="I165" s="133">
        <f>IF(I158="-","-",SUM(I158:I163)*'3i PAAC PAP'!$G$24)</f>
        <v>34.231228522596773</v>
      </c>
      <c r="J165" s="133">
        <f>IF(J158="-","-",SUM(J158:J163)*'3i PAAC PAP'!$G$24)</f>
        <v>33.56504544973297</v>
      </c>
      <c r="K165" s="133">
        <f>IF(K158="-","-",SUM(K158:K163)*'3i PAAC PAP'!$G$24)</f>
        <v>36.77080747369228</v>
      </c>
      <c r="L165" s="133">
        <f>IF(L158="-","-",SUM(L158:L163)*'3i PAAC PAP'!$G$24)</f>
        <v>36.311821615926121</v>
      </c>
      <c r="M165" s="133">
        <f>IF(M158="-","-",SUM(M158:M163)*'3i PAAC PAP'!$G$24)</f>
        <v>38.628636106598172</v>
      </c>
      <c r="N165" s="133">
        <f>IF(N158="-","-",SUM(N158:N163)*'3i PAAC PAP'!$G$24)</f>
        <v>40.536981058626871</v>
      </c>
      <c r="O165" s="31"/>
      <c r="P165" s="133">
        <f>IF(P158="-","-",SUM(P158:P163)*'3i PAAC PAP'!$G$24)</f>
        <v>40.536981058626871</v>
      </c>
      <c r="Q165" s="133">
        <f>IF(Q158="-","-",SUM(Q158:Q163)*'3i PAAC PAP'!$G$24)</f>
        <v>44.439533436793276</v>
      </c>
      <c r="R165" s="133">
        <f>IF(R158="-","-",SUM(R158:R163)*'3i PAAC PAP'!$G$24)</f>
        <v>42.778095951758466</v>
      </c>
      <c r="S165" s="133">
        <f>IF(S158="-","-",SUM(S158:S163)*'3i PAAC PAP'!$G$24)</f>
        <v>43.187036835767955</v>
      </c>
      <c r="T165" s="133" t="str">
        <f>IF(T158="-","-",SUM(T158:T163)*'3i PAAC PAP'!$G$24)</f>
        <v>-</v>
      </c>
      <c r="U165" s="133" t="str">
        <f>IF(U158="-","-",SUM(U158:U163)*'3i PAAC PAP'!$G$24)</f>
        <v>-</v>
      </c>
      <c r="V165" s="133" t="str">
        <f>IF(V158="-","-",SUM(V158:V163)*'3i PAAC PAP'!$G$24)</f>
        <v>-</v>
      </c>
      <c r="W165" s="133" t="str">
        <f>IF(W158="-","-",SUM(W158:W163)*'3i PAAC PAP'!$G$24)</f>
        <v>-</v>
      </c>
      <c r="X165" s="133" t="str">
        <f>IF(X158="-","-",SUM(X158:X163)*'3i PAAC PAP'!$G$24)</f>
        <v>-</v>
      </c>
      <c r="Y165" s="133" t="str">
        <f>IF(Y158="-","-",SUM(Y158:Y163)*'3i PAAC PAP'!$G$24)</f>
        <v>-</v>
      </c>
      <c r="Z165" s="133" t="str">
        <f>IF(Z158="-","-",SUM(Z158:Z163)*'3i PAAC PAP'!$G$24)</f>
        <v>-</v>
      </c>
      <c r="AA165" s="29"/>
    </row>
    <row r="166" spans="1:27" x14ac:dyDescent="0.2">
      <c r="A166" s="267">
        <v>9</v>
      </c>
      <c r="B166" s="136" t="s">
        <v>393</v>
      </c>
      <c r="C166" s="187" t="s">
        <v>536</v>
      </c>
      <c r="D166" s="139" t="s">
        <v>329</v>
      </c>
      <c r="E166" s="135"/>
      <c r="F166" s="31"/>
      <c r="G166" s="133">
        <f>IF(G158="-","-",SUM(G158:G165)*'3j EBIT'!$E$10)</f>
        <v>12.309412195289116</v>
      </c>
      <c r="H166" s="133">
        <f>IF(H158="-","-",SUM(H158:H165)*'3j EBIT'!$E$10)</f>
        <v>11.775952932627039</v>
      </c>
      <c r="I166" s="133">
        <f>IF(I158="-","-",SUM(I158:I165)*'3j EBIT'!$E$10)</f>
        <v>12.374351109733006</v>
      </c>
      <c r="J166" s="133">
        <f>IF(J158="-","-",SUM(J158:J165)*'3j EBIT'!$E$10)</f>
        <v>12.140183440736662</v>
      </c>
      <c r="K166" s="133">
        <f>IF(K158="-","-",SUM(K158:K165)*'3j EBIT'!$E$10)</f>
        <v>13.277676846395044</v>
      </c>
      <c r="L166" s="133">
        <f>IF(L158="-","-",SUM(L158:L165)*'3j EBIT'!$E$10)</f>
        <v>13.118649947924968</v>
      </c>
      <c r="M166" s="133">
        <f>IF(M158="-","-",SUM(M158:M165)*'3j EBIT'!$E$10)</f>
        <v>13.942368393646397</v>
      </c>
      <c r="N166" s="133">
        <f>IF(N158="-","-",SUM(N158:N165)*'3j EBIT'!$E$10)</f>
        <v>14.619985818615612</v>
      </c>
      <c r="O166" s="31"/>
      <c r="P166" s="133">
        <f>IF(P158="-","-",SUM(P158:P165)*'3j EBIT'!$E$10)</f>
        <v>14.619985818615612</v>
      </c>
      <c r="Q166" s="133">
        <f>IF(Q158="-","-",SUM(Q158:Q165)*'3j EBIT'!$E$10)</f>
        <v>16.004040347549136</v>
      </c>
      <c r="R166" s="133">
        <f>IF(R158="-","-",SUM(R158:R165)*'3j EBIT'!$E$10)</f>
        <v>15.418220248587506</v>
      </c>
      <c r="S166" s="133">
        <f>IF(S158="-","-",SUM(S158:S165)*'3j EBIT'!$E$10)</f>
        <v>15.564488056153321</v>
      </c>
      <c r="T166" s="133" t="str">
        <f>IF(T158="-","-",SUM(T158:T165)*'3j EBIT'!$E$10)</f>
        <v>-</v>
      </c>
      <c r="U166" s="133" t="str">
        <f>IF(U158="-","-",SUM(U158:U165)*'3j EBIT'!$E$10)</f>
        <v>-</v>
      </c>
      <c r="V166" s="133" t="str">
        <f>IF(V158="-","-",SUM(V158:V165)*'3j EBIT'!$E$10)</f>
        <v>-</v>
      </c>
      <c r="W166" s="133" t="str">
        <f>IF(W158="-","-",SUM(W158:W165)*'3j EBIT'!$E$10)</f>
        <v>-</v>
      </c>
      <c r="X166" s="133" t="str">
        <f>IF(X158="-","-",SUM(X158:X165)*'3j EBIT'!$E$10)</f>
        <v>-</v>
      </c>
      <c r="Y166" s="133" t="str">
        <f>IF(Y158="-","-",SUM(Y158:Y165)*'3j EBIT'!$E$10)</f>
        <v>-</v>
      </c>
      <c r="Z166" s="133" t="str">
        <f>IF(Z158="-","-",SUM(Z158:Z165)*'3j EBIT'!$E$10)</f>
        <v>-</v>
      </c>
    </row>
    <row r="167" spans="1:27" x14ac:dyDescent="0.2">
      <c r="A167" s="267">
        <v>10</v>
      </c>
      <c r="B167" s="136" t="s">
        <v>292</v>
      </c>
      <c r="C167" s="185" t="s">
        <v>537</v>
      </c>
      <c r="D167" s="139" t="s">
        <v>329</v>
      </c>
      <c r="E167" s="134"/>
      <c r="F167" s="31"/>
      <c r="G167" s="133">
        <f>IF(G158="-","-",SUM(G158:G160,G162:G166)*'3k HAP'!$E$11)</f>
        <v>7.1286283748280743</v>
      </c>
      <c r="H167" s="133">
        <f>IF(H158="-","-",SUM(H158:H160,H162:H166)*'3k HAP'!$E$11)</f>
        <v>6.7027064097657592</v>
      </c>
      <c r="I167" s="133">
        <f>IF(I158="-","-",SUM(I158:I160,I162:I166)*'3k HAP'!$E$11)</f>
        <v>6.7652231082929548</v>
      </c>
      <c r="J167" s="133">
        <f>IF(J158="-","-",SUM(J158:J160,J162:J166)*'3k HAP'!$E$11)</f>
        <v>6.5959474518321342</v>
      </c>
      <c r="K167" s="133">
        <f>IF(K158="-","-",SUM(K158:K160,K162:K166)*'3k HAP'!$E$11)</f>
        <v>7.4600145939033897</v>
      </c>
      <c r="L167" s="133">
        <f>IF(L158="-","-",SUM(L158:L160,L162:L166)*'3k HAP'!$E$11)</f>
        <v>7.3196698854774631</v>
      </c>
      <c r="M167" s="133">
        <f>IF(M158="-","-",SUM(M158:M160,M162:M166)*'3k HAP'!$E$11)</f>
        <v>8.0961970633176019</v>
      </c>
      <c r="N167" s="133">
        <f>IF(N158="-","-",SUM(N158:N160,N162:N166)*'3k HAP'!$E$11)</f>
        <v>8.626103178102694</v>
      </c>
      <c r="O167" s="31"/>
      <c r="P167" s="133">
        <f>IF(P158="-","-",SUM(P158:P160,P162:P166)*'3k HAP'!$E$11)</f>
        <v>8.626103178102694</v>
      </c>
      <c r="Q167" s="133">
        <f>IF(Q158="-","-",SUM(Q158:Q160,Q162:Q166)*'3k HAP'!$E$11)</f>
        <v>9.6458320846573393</v>
      </c>
      <c r="R167" s="133">
        <f>IF(R158="-","-",SUM(R158:R160,R162:R166)*'3k HAP'!$E$11)</f>
        <v>9.1764143968733318</v>
      </c>
      <c r="S167" s="133">
        <f>IF(S158="-","-",SUM(S158:S160,S162:S166)*'3k HAP'!$E$11)</f>
        <v>9.1434641939242898</v>
      </c>
      <c r="T167" s="133" t="str">
        <f>IF(T158="-","-",SUM(T158:T160,T162:T166)*'3k HAP'!$E$11)</f>
        <v>-</v>
      </c>
      <c r="U167" s="133" t="str">
        <f>IF(U158="-","-",SUM(U158:U160,U162:U166)*'3k HAP'!$E$11)</f>
        <v>-</v>
      </c>
      <c r="V167" s="133" t="str">
        <f>IF(V158="-","-",SUM(V158:V160,V162:V166)*'3k HAP'!$E$11)</f>
        <v>-</v>
      </c>
      <c r="W167" s="133" t="str">
        <f>IF(W158="-","-",SUM(W158:W160,W162:W166)*'3k HAP'!$E$11)</f>
        <v>-</v>
      </c>
      <c r="X167" s="133" t="str">
        <f>IF(X158="-","-",SUM(X158:X160,X162:X166)*'3k HAP'!$E$11)</f>
        <v>-</v>
      </c>
      <c r="Y167" s="133" t="str">
        <f>IF(Y158="-","-",SUM(Y158:Y160,Y162:Y166)*'3k HAP'!$E$11)</f>
        <v>-</v>
      </c>
      <c r="Z167" s="133" t="str">
        <f>IF(Z158="-","-",SUM(Z158:Z160,Z162:Z166)*'3k HAP'!$E$11)</f>
        <v>-</v>
      </c>
    </row>
    <row r="168" spans="1:27" x14ac:dyDescent="0.2">
      <c r="A168" s="267">
        <v>11</v>
      </c>
      <c r="B168" s="136" t="s">
        <v>44</v>
      </c>
      <c r="C168" s="187" t="str">
        <f>B168&amp;"_"&amp;D168</f>
        <v>Total_Northern Scotland</v>
      </c>
      <c r="D168" s="139" t="s">
        <v>329</v>
      </c>
      <c r="E168" s="135"/>
      <c r="F168" s="31"/>
      <c r="G168" s="133">
        <f t="shared" ref="G168:N168" si="26">IF(G158="-","-",SUM(G158:G167))</f>
        <v>654.99216052515214</v>
      </c>
      <c r="H168" s="133">
        <f t="shared" si="26"/>
        <v>626.48944685927836</v>
      </c>
      <c r="I168" s="133">
        <f t="shared" si="26"/>
        <v>658.04659144918071</v>
      </c>
      <c r="J168" s="133">
        <f t="shared" si="26"/>
        <v>645.55270672572976</v>
      </c>
      <c r="K168" s="133">
        <f t="shared" si="26"/>
        <v>706.28482312116603</v>
      </c>
      <c r="L168" s="133">
        <f t="shared" si="26"/>
        <v>697.77464510833875</v>
      </c>
      <c r="M168" s="133">
        <f t="shared" si="26"/>
        <v>741.90475678525797</v>
      </c>
      <c r="N168" s="133">
        <f t="shared" si="26"/>
        <v>778.09872316728899</v>
      </c>
      <c r="O168" s="31"/>
      <c r="P168" s="133">
        <f t="shared" ref="P168:Z168" si="27">IF(P158="-","-",SUM(P158:P167))</f>
        <v>778.09872316728899</v>
      </c>
      <c r="Q168" s="133">
        <f t="shared" si="27"/>
        <v>851.96339719207504</v>
      </c>
      <c r="R168" s="133">
        <f t="shared" si="27"/>
        <v>820.6613554523334</v>
      </c>
      <c r="S168" s="133">
        <f t="shared" si="27"/>
        <v>828.32670773093889</v>
      </c>
      <c r="T168" s="133" t="str">
        <f t="shared" si="27"/>
        <v>-</v>
      </c>
      <c r="U168" s="133" t="str">
        <f t="shared" si="27"/>
        <v>-</v>
      </c>
      <c r="V168" s="133" t="str">
        <f t="shared" si="27"/>
        <v>-</v>
      </c>
      <c r="W168" s="133" t="str">
        <f t="shared" si="27"/>
        <v>-</v>
      </c>
      <c r="X168" s="133" t="str">
        <f t="shared" si="27"/>
        <v>-</v>
      </c>
      <c r="Y168" s="133" t="str">
        <f t="shared" si="27"/>
        <v>-</v>
      </c>
      <c r="Z168" s="133" t="str">
        <f t="shared" si="27"/>
        <v>-</v>
      </c>
    </row>
    <row r="169" spans="1:27" s="30" customFormat="1" ht="11.25" x14ac:dyDescent="0.15">
      <c r="A169" s="267"/>
      <c r="B169" s="140" t="s">
        <v>350</v>
      </c>
      <c r="C169" s="140" t="s">
        <v>341</v>
      </c>
      <c r="D169" s="138" t="s">
        <v>291</v>
      </c>
      <c r="E169" s="132"/>
      <c r="F169" s="31"/>
      <c r="G169" s="41">
        <f t="shared" ref="G169:N179" si="28">IF(G15="-","-",AVERAGE(G15,G26,G37,G48,G59,G70,G81,G92,G103,G114,G125,G136,G147,G158))</f>
        <v>257.53401665467328</v>
      </c>
      <c r="H169" s="41">
        <f t="shared" si="28"/>
        <v>230.53911553079294</v>
      </c>
      <c r="I169" s="41">
        <f t="shared" si="28"/>
        <v>207.88829446110617</v>
      </c>
      <c r="J169" s="41">
        <f t="shared" si="28"/>
        <v>198.01843037538666</v>
      </c>
      <c r="K169" s="41">
        <f t="shared" si="28"/>
        <v>231.08727248304805</v>
      </c>
      <c r="L169" s="41">
        <f t="shared" si="28"/>
        <v>222.53887479985914</v>
      </c>
      <c r="M169" s="41">
        <f t="shared" si="28"/>
        <v>235.40981965465372</v>
      </c>
      <c r="N169" s="41">
        <f t="shared" si="28"/>
        <v>262.73828123377126</v>
      </c>
      <c r="O169" s="31"/>
      <c r="P169" s="41">
        <f t="shared" ref="P169:Z169" si="29">IF(P15="-","-",AVERAGE(P15,P26,P37,P48,P59,P70,P81,P92,P103,P114,P125,P136,P147,P158))</f>
        <v>262.73828123377126</v>
      </c>
      <c r="Q169" s="41">
        <f t="shared" si="29"/>
        <v>305.29338052765604</v>
      </c>
      <c r="R169" s="41">
        <f t="shared" si="29"/>
        <v>273.36331230494829</v>
      </c>
      <c r="S169" s="41">
        <f t="shared" si="29"/>
        <v>251.00887731830213</v>
      </c>
      <c r="T169" s="41" t="str">
        <f t="shared" si="29"/>
        <v>-</v>
      </c>
      <c r="U169" s="41" t="str">
        <f t="shared" si="29"/>
        <v>-</v>
      </c>
      <c r="V169" s="41" t="str">
        <f t="shared" si="29"/>
        <v>-</v>
      </c>
      <c r="W169" s="41" t="str">
        <f t="shared" si="29"/>
        <v>-</v>
      </c>
      <c r="X169" s="41" t="str">
        <f t="shared" si="29"/>
        <v>-</v>
      </c>
      <c r="Y169" s="41" t="str">
        <f t="shared" si="29"/>
        <v>-</v>
      </c>
      <c r="Z169" s="41" t="str">
        <f t="shared" si="29"/>
        <v>-</v>
      </c>
      <c r="AA169" s="29"/>
    </row>
    <row r="170" spans="1:27" s="30" customFormat="1" ht="11.25" x14ac:dyDescent="0.15">
      <c r="A170" s="267"/>
      <c r="B170" s="140" t="s">
        <v>350</v>
      </c>
      <c r="C170" s="140" t="s">
        <v>300</v>
      </c>
      <c r="D170" s="138" t="s">
        <v>291</v>
      </c>
      <c r="E170" s="132"/>
      <c r="F170" s="31"/>
      <c r="G170" s="41">
        <f t="shared" si="28"/>
        <v>5.9906100963410862E-2</v>
      </c>
      <c r="H170" s="41">
        <f t="shared" si="28"/>
        <v>8.9859151445116262E-2</v>
      </c>
      <c r="I170" s="41">
        <f t="shared" si="28"/>
        <v>0.28295669940976914</v>
      </c>
      <c r="J170" s="41">
        <f t="shared" si="28"/>
        <v>0.28775287064021532</v>
      </c>
      <c r="K170" s="41">
        <f t="shared" si="28"/>
        <v>3.695838468799503</v>
      </c>
      <c r="L170" s="41">
        <f t="shared" si="28"/>
        <v>3.5853367720281919</v>
      </c>
      <c r="M170" s="41">
        <f t="shared" si="28"/>
        <v>12.42910064094038</v>
      </c>
      <c r="N170" s="41">
        <f t="shared" si="28"/>
        <v>11.815456613688003</v>
      </c>
      <c r="O170" s="31"/>
      <c r="P170" s="41">
        <f t="shared" ref="P170:Z170" si="30">IF(P16="-","-",AVERAGE(P16,P27,P38,P49,P60,P71,P82,P93,P104,P115,P126,P137,P148,P159))</f>
        <v>11.815456613688003</v>
      </c>
      <c r="Q170" s="41">
        <f t="shared" si="30"/>
        <v>15.875278204103214</v>
      </c>
      <c r="R170" s="41">
        <f t="shared" si="30"/>
        <v>15.252517859400495</v>
      </c>
      <c r="S170" s="41">
        <f t="shared" si="30"/>
        <v>18.162094323274683</v>
      </c>
      <c r="T170" s="41" t="str">
        <f t="shared" si="30"/>
        <v>-</v>
      </c>
      <c r="U170" s="41" t="str">
        <f t="shared" si="30"/>
        <v>-</v>
      </c>
      <c r="V170" s="41" t="str">
        <f t="shared" si="30"/>
        <v>-</v>
      </c>
      <c r="W170" s="41" t="str">
        <f t="shared" si="30"/>
        <v>-</v>
      </c>
      <c r="X170" s="41" t="str">
        <f t="shared" si="30"/>
        <v>-</v>
      </c>
      <c r="Y170" s="41" t="str">
        <f t="shared" si="30"/>
        <v>-</v>
      </c>
      <c r="Z170" s="41" t="str">
        <f t="shared" si="30"/>
        <v>-</v>
      </c>
      <c r="AA170" s="29"/>
    </row>
    <row r="171" spans="1:27" s="30" customFormat="1" ht="11.25" x14ac:dyDescent="0.15">
      <c r="A171" s="267"/>
      <c r="B171" s="140" t="s">
        <v>2</v>
      </c>
      <c r="C171" s="140" t="s">
        <v>342</v>
      </c>
      <c r="D171" s="138" t="s">
        <v>291</v>
      </c>
      <c r="E171" s="132"/>
      <c r="F171" s="31"/>
      <c r="G171" s="41">
        <f t="shared" si="28"/>
        <v>90.736922258774641</v>
      </c>
      <c r="H171" s="41">
        <f t="shared" si="28"/>
        <v>90.709718691753594</v>
      </c>
      <c r="I171" s="41">
        <f t="shared" si="28"/>
        <v>115.04389962958524</v>
      </c>
      <c r="J171" s="41">
        <f t="shared" si="28"/>
        <v>113.80333525040321</v>
      </c>
      <c r="K171" s="41">
        <f t="shared" si="28"/>
        <v>130.55258801843289</v>
      </c>
      <c r="L171" s="41">
        <f t="shared" si="28"/>
        <v>129.35238675068516</v>
      </c>
      <c r="M171" s="41">
        <f t="shared" si="28"/>
        <v>157.8318837971301</v>
      </c>
      <c r="N171" s="41">
        <f t="shared" si="28"/>
        <v>154.98567213011947</v>
      </c>
      <c r="O171" s="31"/>
      <c r="P171" s="41">
        <f t="shared" ref="P171:Z171" si="31">IF(P17="-","-",AVERAGE(P17,P28,P39,P50,P61,P72,P83,P94,P105,P116,P127,P138,P149,P160))</f>
        <v>154.98567213011947</v>
      </c>
      <c r="Q171" s="41">
        <f t="shared" si="31"/>
        <v>173.56318588672494</v>
      </c>
      <c r="R171" s="41">
        <f t="shared" si="31"/>
        <v>176.27169701252936</v>
      </c>
      <c r="S171" s="41">
        <f t="shared" si="31"/>
        <v>192.37787530232828</v>
      </c>
      <c r="T171" s="41" t="str">
        <f t="shared" si="31"/>
        <v>-</v>
      </c>
      <c r="U171" s="41" t="str">
        <f t="shared" si="31"/>
        <v>-</v>
      </c>
      <c r="V171" s="41" t="str">
        <f t="shared" si="31"/>
        <v>-</v>
      </c>
      <c r="W171" s="41" t="str">
        <f t="shared" si="31"/>
        <v>-</v>
      </c>
      <c r="X171" s="41" t="str">
        <f t="shared" si="31"/>
        <v>-</v>
      </c>
      <c r="Y171" s="41" t="str">
        <f t="shared" si="31"/>
        <v>-</v>
      </c>
      <c r="Z171" s="41" t="str">
        <f t="shared" si="31"/>
        <v>-</v>
      </c>
      <c r="AA171" s="29"/>
    </row>
    <row r="172" spans="1:27" s="30" customFormat="1" ht="11.25" x14ac:dyDescent="0.15">
      <c r="A172" s="267"/>
      <c r="B172" s="140" t="s">
        <v>352</v>
      </c>
      <c r="C172" s="140" t="s">
        <v>343</v>
      </c>
      <c r="D172" s="138" t="s">
        <v>291</v>
      </c>
      <c r="E172" s="132"/>
      <c r="F172" s="31"/>
      <c r="G172" s="41">
        <f t="shared" si="28"/>
        <v>129.31507525491892</v>
      </c>
      <c r="H172" s="41">
        <f t="shared" si="28"/>
        <v>130.320527277114</v>
      </c>
      <c r="I172" s="41">
        <f t="shared" si="28"/>
        <v>143.75542844413056</v>
      </c>
      <c r="J172" s="41">
        <f t="shared" si="28"/>
        <v>142.99919295387261</v>
      </c>
      <c r="K172" s="41">
        <f t="shared" si="28"/>
        <v>140.67827761874798</v>
      </c>
      <c r="L172" s="41">
        <f t="shared" si="28"/>
        <v>141.88362767308908</v>
      </c>
      <c r="M172" s="41">
        <f t="shared" si="28"/>
        <v>146.74643050364855</v>
      </c>
      <c r="N172" s="41">
        <f t="shared" si="28"/>
        <v>146.21321809921974</v>
      </c>
      <c r="O172" s="31"/>
      <c r="P172" s="41">
        <f t="shared" ref="P172:Z172" si="32">IF(P18="-","-",AVERAGE(P18,P29,P40,P51,P62,P73,P84,P95,P106,P117,P128,P139,P150,P161))</f>
        <v>146.21321809921974</v>
      </c>
      <c r="Q172" s="41">
        <f t="shared" si="32"/>
        <v>154.98695474225545</v>
      </c>
      <c r="R172" s="41">
        <f t="shared" si="32"/>
        <v>155.91941768584419</v>
      </c>
      <c r="S172" s="41">
        <f t="shared" si="32"/>
        <v>156.82128408270361</v>
      </c>
      <c r="T172" s="41" t="str">
        <f t="shared" si="32"/>
        <v>-</v>
      </c>
      <c r="U172" s="41" t="str">
        <f t="shared" si="32"/>
        <v>-</v>
      </c>
      <c r="V172" s="41" t="str">
        <f t="shared" si="32"/>
        <v>-</v>
      </c>
      <c r="W172" s="41" t="str">
        <f t="shared" si="32"/>
        <v>-</v>
      </c>
      <c r="X172" s="41" t="str">
        <f t="shared" si="32"/>
        <v>-</v>
      </c>
      <c r="Y172" s="41" t="str">
        <f t="shared" si="32"/>
        <v>-</v>
      </c>
      <c r="Z172" s="41" t="str">
        <f t="shared" si="32"/>
        <v>-</v>
      </c>
      <c r="AA172" s="29"/>
    </row>
    <row r="173" spans="1:27" s="30" customFormat="1" ht="11.25" x14ac:dyDescent="0.15">
      <c r="A173" s="267"/>
      <c r="B173" s="140" t="s">
        <v>349</v>
      </c>
      <c r="C173" s="140" t="s">
        <v>344</v>
      </c>
      <c r="D173" s="138" t="s">
        <v>291</v>
      </c>
      <c r="E173" s="132"/>
      <c r="F173" s="31"/>
      <c r="G173" s="41">
        <f t="shared" si="28"/>
        <v>76.502677103718185</v>
      </c>
      <c r="H173" s="41">
        <f t="shared" si="28"/>
        <v>76.655835616438353</v>
      </c>
      <c r="I173" s="41">
        <f t="shared" si="28"/>
        <v>76.885573385518583</v>
      </c>
      <c r="J173" s="41">
        <f t="shared" si="28"/>
        <v>77.345048923679073</v>
      </c>
      <c r="K173" s="41">
        <f t="shared" si="28"/>
        <v>78.263999999999996</v>
      </c>
      <c r="L173" s="41">
        <f t="shared" si="28"/>
        <v>79.259530332681024</v>
      </c>
      <c r="M173" s="41">
        <f t="shared" si="28"/>
        <v>80.408219178082177</v>
      </c>
      <c r="N173" s="41">
        <f t="shared" si="28"/>
        <v>81.097432485322898</v>
      </c>
      <c r="O173" s="31"/>
      <c r="P173" s="41">
        <f t="shared" ref="P173:Z173" si="33">IF(P19="-","-",AVERAGE(P19,P30,P41,P52,P63,P74,P85,P96,P107,P118,P129,P140,P151,P162))</f>
        <v>81.097432485322898</v>
      </c>
      <c r="Q173" s="41">
        <f t="shared" si="33"/>
        <v>82.016383561643821</v>
      </c>
      <c r="R173" s="41">
        <f t="shared" si="33"/>
        <v>82.629017612524436</v>
      </c>
      <c r="S173" s="41">
        <f t="shared" si="33"/>
        <v>83.088493150684926</v>
      </c>
      <c r="T173" s="41" t="str">
        <f t="shared" si="33"/>
        <v>-</v>
      </c>
      <c r="U173" s="41" t="str">
        <f t="shared" si="33"/>
        <v>-</v>
      </c>
      <c r="V173" s="41" t="str">
        <f t="shared" si="33"/>
        <v>-</v>
      </c>
      <c r="W173" s="41" t="str">
        <f t="shared" si="33"/>
        <v>-</v>
      </c>
      <c r="X173" s="41" t="str">
        <f t="shared" si="33"/>
        <v>-</v>
      </c>
      <c r="Y173" s="41" t="str">
        <f t="shared" si="33"/>
        <v>-</v>
      </c>
      <c r="Z173" s="41" t="str">
        <f t="shared" si="33"/>
        <v>-</v>
      </c>
      <c r="AA173" s="29"/>
    </row>
    <row r="174" spans="1:27" s="30" customFormat="1" ht="11.25" x14ac:dyDescent="0.15">
      <c r="A174" s="267"/>
      <c r="B174" s="140" t="s">
        <v>349</v>
      </c>
      <c r="C174" s="140" t="s">
        <v>43</v>
      </c>
      <c r="D174" s="138" t="s">
        <v>291</v>
      </c>
      <c r="E174" s="132"/>
      <c r="F174" s="31"/>
      <c r="G174" s="41" t="str">
        <f t="shared" si="28"/>
        <v>-</v>
      </c>
      <c r="H174" s="41" t="str">
        <f t="shared" si="28"/>
        <v>-</v>
      </c>
      <c r="I174" s="41" t="str">
        <f t="shared" si="28"/>
        <v>-</v>
      </c>
      <c r="J174" s="41" t="str">
        <f t="shared" si="28"/>
        <v>-</v>
      </c>
      <c r="K174" s="41">
        <f t="shared" si="28"/>
        <v>0</v>
      </c>
      <c r="L174" s="41">
        <f t="shared" si="28"/>
        <v>-0.18995176814939541</v>
      </c>
      <c r="M174" s="41">
        <f t="shared" si="28"/>
        <v>2.389867465621514</v>
      </c>
      <c r="N174" s="41">
        <f t="shared" si="28"/>
        <v>11.485463558514653</v>
      </c>
      <c r="O174" s="31"/>
      <c r="P174" s="41">
        <f t="shared" ref="P174:Z174" si="34">IF(P20="-","-",AVERAGE(P20,P31,P42,P53,P64,P75,P86,P97,P108,P119,P130,P141,P152,P163))</f>
        <v>11.485463558514653</v>
      </c>
      <c r="Q174" s="41">
        <f t="shared" si="34"/>
        <v>13.90509559648177</v>
      </c>
      <c r="R174" s="41">
        <f t="shared" si="34"/>
        <v>14.008016342776509</v>
      </c>
      <c r="S174" s="41">
        <f t="shared" si="34"/>
        <v>16.592254432324488</v>
      </c>
      <c r="T174" s="41" t="str">
        <f t="shared" si="34"/>
        <v>-</v>
      </c>
      <c r="U174" s="41" t="str">
        <f t="shared" si="34"/>
        <v>-</v>
      </c>
      <c r="V174" s="41" t="str">
        <f t="shared" si="34"/>
        <v>-</v>
      </c>
      <c r="W174" s="41" t="str">
        <f t="shared" si="34"/>
        <v>-</v>
      </c>
      <c r="X174" s="41" t="str">
        <f t="shared" si="34"/>
        <v>-</v>
      </c>
      <c r="Y174" s="41" t="str">
        <f t="shared" si="34"/>
        <v>-</v>
      </c>
      <c r="Z174" s="41" t="str">
        <f t="shared" si="34"/>
        <v>-</v>
      </c>
      <c r="AA174" s="29"/>
    </row>
    <row r="175" spans="1:27" s="30" customFormat="1" ht="11.25" x14ac:dyDescent="0.15">
      <c r="A175" s="267"/>
      <c r="B175" s="140" t="s">
        <v>349</v>
      </c>
      <c r="C175" s="140" t="s">
        <v>394</v>
      </c>
      <c r="D175" s="138" t="s">
        <v>291</v>
      </c>
      <c r="E175" s="132"/>
      <c r="F175" s="31"/>
      <c r="G175" s="41">
        <f t="shared" si="28"/>
        <v>13.436452250489234</v>
      </c>
      <c r="H175" s="41">
        <f t="shared" si="28"/>
        <v>13.463352054794514</v>
      </c>
      <c r="I175" s="41">
        <f t="shared" si="28"/>
        <v>13.503701761252445</v>
      </c>
      <c r="J175" s="41">
        <f t="shared" si="28"/>
        <v>13.584401174168297</v>
      </c>
      <c r="K175" s="41">
        <f t="shared" si="28"/>
        <v>13.745800000000001</v>
      </c>
      <c r="L175" s="41">
        <f t="shared" si="28"/>
        <v>13.920648727984345</v>
      </c>
      <c r="M175" s="41">
        <f t="shared" si="28"/>
        <v>14.122397260273971</v>
      </c>
      <c r="N175" s="41">
        <f t="shared" si="28"/>
        <v>14.243446379647756</v>
      </c>
      <c r="O175" s="31"/>
      <c r="P175" s="41">
        <f t="shared" ref="P175:Z175" si="35">IF(P21="-","-",AVERAGE(P21,P32,P43,P54,P65,P76,P87,P98,P109,P120,P131,P142,P153,P164))</f>
        <v>14.243446379647756</v>
      </c>
      <c r="Q175" s="41">
        <f t="shared" si="35"/>
        <v>14.404845205479452</v>
      </c>
      <c r="R175" s="41">
        <f t="shared" si="35"/>
        <v>14.512444422700584</v>
      </c>
      <c r="S175" s="41">
        <f t="shared" si="35"/>
        <v>14.593143835616443</v>
      </c>
      <c r="T175" s="41" t="str">
        <f t="shared" si="35"/>
        <v>-</v>
      </c>
      <c r="U175" s="41" t="str">
        <f t="shared" si="35"/>
        <v>-</v>
      </c>
      <c r="V175" s="41" t="str">
        <f t="shared" si="35"/>
        <v>-</v>
      </c>
      <c r="W175" s="41" t="str">
        <f t="shared" si="35"/>
        <v>-</v>
      </c>
      <c r="X175" s="41" t="str">
        <f t="shared" si="35"/>
        <v>-</v>
      </c>
      <c r="Y175" s="41" t="str">
        <f t="shared" si="35"/>
        <v>-</v>
      </c>
      <c r="Z175" s="41" t="str">
        <f t="shared" si="35"/>
        <v>-</v>
      </c>
      <c r="AA175" s="29"/>
    </row>
    <row r="176" spans="1:27" s="30" customFormat="1" ht="11.25" x14ac:dyDescent="0.15">
      <c r="A176" s="267"/>
      <c r="B176" s="140" t="s">
        <v>349</v>
      </c>
      <c r="C176" s="140" t="s">
        <v>412</v>
      </c>
      <c r="D176" s="138" t="s">
        <v>291</v>
      </c>
      <c r="E176" s="132"/>
      <c r="F176" s="31"/>
      <c r="G176" s="41">
        <f t="shared" si="28"/>
        <v>32.087420382288997</v>
      </c>
      <c r="H176" s="41">
        <f t="shared" si="28"/>
        <v>30.591555018115873</v>
      </c>
      <c r="I176" s="41">
        <f t="shared" si="28"/>
        <v>31.491446661294024</v>
      </c>
      <c r="J176" s="41">
        <f t="shared" si="28"/>
        <v>30.831202540695042</v>
      </c>
      <c r="K176" s="41">
        <f t="shared" si="28"/>
        <v>33.8320319564111</v>
      </c>
      <c r="L176" s="41">
        <f t="shared" si="28"/>
        <v>33.377591403253426</v>
      </c>
      <c r="M176" s="41">
        <f t="shared" si="28"/>
        <v>36.781507961085374</v>
      </c>
      <c r="N176" s="41">
        <f t="shared" si="28"/>
        <v>38.699300188681306</v>
      </c>
      <c r="O176" s="31"/>
      <c r="P176" s="41">
        <f t="shared" ref="P176:Z176" si="36">IF(P22="-","-",AVERAGE(P22,P33,P44,P55,P66,P77,P88,P99,P110,P121,P132,P143,P154,P165))</f>
        <v>38.699300188681306</v>
      </c>
      <c r="Q176" s="41">
        <f t="shared" si="36"/>
        <v>43.17555468735636</v>
      </c>
      <c r="R176" s="41">
        <f t="shared" si="36"/>
        <v>41.542876149478822</v>
      </c>
      <c r="S176" s="41">
        <f t="shared" si="36"/>
        <v>41.578018075011315</v>
      </c>
      <c r="T176" s="41" t="str">
        <f t="shared" si="36"/>
        <v>-</v>
      </c>
      <c r="U176" s="41" t="str">
        <f t="shared" si="36"/>
        <v>-</v>
      </c>
      <c r="V176" s="41" t="str">
        <f t="shared" si="36"/>
        <v>-</v>
      </c>
      <c r="W176" s="41" t="str">
        <f t="shared" si="36"/>
        <v>-</v>
      </c>
      <c r="X176" s="41" t="str">
        <f t="shared" si="36"/>
        <v>-</v>
      </c>
      <c r="Y176" s="41" t="str">
        <f t="shared" si="36"/>
        <v>-</v>
      </c>
      <c r="Z176" s="41" t="str">
        <f t="shared" si="36"/>
        <v>-</v>
      </c>
      <c r="AA176" s="29"/>
    </row>
    <row r="177" spans="1:27" s="30" customFormat="1" ht="11.25" x14ac:dyDescent="0.15">
      <c r="A177" s="267"/>
      <c r="B177" s="140" t="s">
        <v>393</v>
      </c>
      <c r="C177" s="140" t="s">
        <v>536</v>
      </c>
      <c r="D177" s="138" t="s">
        <v>291</v>
      </c>
      <c r="E177" s="132"/>
      <c r="F177" s="31"/>
      <c r="G177" s="41">
        <f t="shared" si="28"/>
        <v>11.614456399072852</v>
      </c>
      <c r="H177" s="41">
        <f t="shared" si="28"/>
        <v>11.085661449977922</v>
      </c>
      <c r="I177" s="41">
        <f t="shared" si="28"/>
        <v>11.404871998587206</v>
      </c>
      <c r="J177" s="41">
        <f t="shared" si="28"/>
        <v>11.172805843672752</v>
      </c>
      <c r="K177" s="41">
        <f t="shared" si="28"/>
        <v>12.237783299908074</v>
      </c>
      <c r="L177" s="41">
        <f t="shared" si="28"/>
        <v>12.080364769583635</v>
      </c>
      <c r="M177" s="41">
        <f t="shared" si="28"/>
        <v>13.288757178105088</v>
      </c>
      <c r="N177" s="41">
        <f t="shared" si="28"/>
        <v>13.969717546703876</v>
      </c>
      <c r="O177" s="31"/>
      <c r="P177" s="41">
        <f t="shared" ref="P177:Z177" si="37">IF(P23="-","-",AVERAGE(P23,P34,P45,P56,P67,P78,P89,P100,P111,P122,P133,P144,P155,P166))</f>
        <v>13.969717546703876</v>
      </c>
      <c r="Q177" s="41">
        <f t="shared" si="37"/>
        <v>15.556778099477823</v>
      </c>
      <c r="R177" s="41">
        <f t="shared" si="37"/>
        <v>14.981134430589444</v>
      </c>
      <c r="S177" s="41">
        <f t="shared" si="37"/>
        <v>14.995132480796119</v>
      </c>
      <c r="T177" s="41" t="str">
        <f t="shared" si="37"/>
        <v>-</v>
      </c>
      <c r="U177" s="41" t="str">
        <f t="shared" si="37"/>
        <v>-</v>
      </c>
      <c r="V177" s="41" t="str">
        <f t="shared" si="37"/>
        <v>-</v>
      </c>
      <c r="W177" s="41" t="str">
        <f t="shared" si="37"/>
        <v>-</v>
      </c>
      <c r="X177" s="41" t="str">
        <f t="shared" si="37"/>
        <v>-</v>
      </c>
      <c r="Y177" s="41" t="str">
        <f t="shared" si="37"/>
        <v>-</v>
      </c>
      <c r="Z177" s="41" t="str">
        <f t="shared" si="37"/>
        <v>-</v>
      </c>
      <c r="AA177" s="29"/>
    </row>
    <row r="178" spans="1:27" s="30" customFormat="1" ht="11.25" x14ac:dyDescent="0.15">
      <c r="A178" s="267"/>
      <c r="B178" s="140" t="s">
        <v>292</v>
      </c>
      <c r="C178" s="140" t="s">
        <v>537</v>
      </c>
      <c r="D178" s="138" t="s">
        <v>291</v>
      </c>
      <c r="E178" s="132"/>
      <c r="F178" s="31"/>
      <c r="G178" s="41">
        <f t="shared" si="28"/>
        <v>7.0565498726868672</v>
      </c>
      <c r="H178" s="41">
        <f t="shared" si="28"/>
        <v>6.6343509626924941</v>
      </c>
      <c r="I178" s="41">
        <f t="shared" si="28"/>
        <v>6.6836274016410675</v>
      </c>
      <c r="J178" s="41">
        <f t="shared" si="28"/>
        <v>6.5158742259443443</v>
      </c>
      <c r="K178" s="41">
        <f t="shared" si="28"/>
        <v>7.3705036155916455</v>
      </c>
      <c r="L178" s="41">
        <f t="shared" si="28"/>
        <v>7.2315527301570182</v>
      </c>
      <c r="M178" s="41">
        <f t="shared" si="28"/>
        <v>8.0915177994625989</v>
      </c>
      <c r="N178" s="41">
        <f t="shared" si="28"/>
        <v>8.6240580695677522</v>
      </c>
      <c r="O178" s="31"/>
      <c r="P178" s="41">
        <f t="shared" ref="P178:Z178" si="38">IF(P24="-","-",AVERAGE(P24,P35,P46,P57,P68,P79,P90,P101,P112,P123,P134,P145,P156,P167))</f>
        <v>8.6240580695677522</v>
      </c>
      <c r="Q178" s="41">
        <f t="shared" si="38"/>
        <v>9.7185567363988064</v>
      </c>
      <c r="R178" s="41">
        <f t="shared" si="38"/>
        <v>9.2613258372317713</v>
      </c>
      <c r="S178" s="41">
        <f t="shared" si="38"/>
        <v>9.2589082096533932</v>
      </c>
      <c r="T178" s="41" t="str">
        <f t="shared" si="38"/>
        <v>-</v>
      </c>
      <c r="U178" s="41" t="str">
        <f t="shared" si="38"/>
        <v>-</v>
      </c>
      <c r="V178" s="41" t="str">
        <f t="shared" si="38"/>
        <v>-</v>
      </c>
      <c r="W178" s="41" t="str">
        <f t="shared" si="38"/>
        <v>-</v>
      </c>
      <c r="X178" s="41" t="str">
        <f t="shared" si="38"/>
        <v>-</v>
      </c>
      <c r="Y178" s="41" t="str">
        <f t="shared" si="38"/>
        <v>-</v>
      </c>
      <c r="Z178" s="41" t="str">
        <f t="shared" si="38"/>
        <v>-</v>
      </c>
      <c r="AA178" s="29"/>
    </row>
    <row r="179" spans="1:27" s="30" customFormat="1" ht="11.25" x14ac:dyDescent="0.15">
      <c r="A179" s="267"/>
      <c r="B179" s="140" t="s">
        <v>44</v>
      </c>
      <c r="C179" s="140" t="str">
        <f>B179&amp;"_"&amp;D179</f>
        <v>Total_GB average</v>
      </c>
      <c r="D179" s="131" t="s">
        <v>291</v>
      </c>
      <c r="E179" s="132"/>
      <c r="F179" s="31"/>
      <c r="G179" s="41">
        <f t="shared" si="28"/>
        <v>618.34347627758632</v>
      </c>
      <c r="H179" s="41">
        <f t="shared" si="28"/>
        <v>590.08997575312492</v>
      </c>
      <c r="I179" s="41">
        <f t="shared" si="28"/>
        <v>606.9398004425251</v>
      </c>
      <c r="J179" s="41">
        <f t="shared" si="28"/>
        <v>594.55804415846217</v>
      </c>
      <c r="K179" s="41">
        <f t="shared" si="28"/>
        <v>651.46409546093935</v>
      </c>
      <c r="L179" s="41">
        <f t="shared" si="28"/>
        <v>643.03996219117164</v>
      </c>
      <c r="M179" s="41">
        <f t="shared" si="28"/>
        <v>707.49950143900332</v>
      </c>
      <c r="N179" s="41">
        <f t="shared" si="28"/>
        <v>743.87204630523684</v>
      </c>
      <c r="O179" s="31"/>
      <c r="P179" s="41">
        <f t="shared" ref="P179:Z179" si="39">IF(P25="-","-",AVERAGE(P25,P36,P47,P58,P69,P80,P91,P102,P113,P124,P135,P146,P157,P168))</f>
        <v>743.87204630523684</v>
      </c>
      <c r="Q179" s="41">
        <f t="shared" si="39"/>
        <v>828.49601324757771</v>
      </c>
      <c r="R179" s="41">
        <f t="shared" si="39"/>
        <v>797.74175965802385</v>
      </c>
      <c r="S179" s="41">
        <f t="shared" si="39"/>
        <v>798.47608121069538</v>
      </c>
      <c r="T179" s="41" t="str">
        <f t="shared" si="39"/>
        <v>-</v>
      </c>
      <c r="U179" s="41" t="str">
        <f t="shared" si="39"/>
        <v>-</v>
      </c>
      <c r="V179" s="41" t="str">
        <f t="shared" si="39"/>
        <v>-</v>
      </c>
      <c r="W179" s="41" t="str">
        <f t="shared" si="39"/>
        <v>-</v>
      </c>
      <c r="X179" s="41" t="str">
        <f t="shared" si="39"/>
        <v>-</v>
      </c>
      <c r="Y179" s="41" t="str">
        <f t="shared" si="39"/>
        <v>-</v>
      </c>
      <c r="Z179" s="41" t="str">
        <f t="shared" si="39"/>
        <v>-</v>
      </c>
      <c r="AA179" s="29"/>
    </row>
    <row r="180" spans="1:27" x14ac:dyDescent="0.2"/>
    <row r="181" spans="1:27" x14ac:dyDescent="0.2"/>
    <row r="182" spans="1:27" x14ac:dyDescent="0.2"/>
    <row r="183" spans="1:27" x14ac:dyDescent="0.2"/>
    <row r="184" spans="1:27" x14ac:dyDescent="0.2"/>
    <row r="185" spans="1:27" x14ac:dyDescent="0.2"/>
    <row r="186" spans="1:27" x14ac:dyDescent="0.2"/>
    <row r="187" spans="1:27" x14ac:dyDescent="0.2"/>
    <row r="188" spans="1:27" x14ac:dyDescent="0.2"/>
    <row r="189" spans="1:27" x14ac:dyDescent="0.2"/>
    <row r="190" spans="1:27" x14ac:dyDescent="0.2"/>
    <row r="191" spans="1:27" x14ac:dyDescent="0.2"/>
    <row r="192" spans="1:27"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sheetData>
  <sortState ref="A15:AA182">
    <sortCondition ref="A15:A182"/>
  </sortState>
  <mergeCells count="9">
    <mergeCell ref="P10:Z10"/>
    <mergeCell ref="G11:N11"/>
    <mergeCell ref="P11:Z11"/>
    <mergeCell ref="B3:H3"/>
    <mergeCell ref="B10:B14"/>
    <mergeCell ref="C10:C14"/>
    <mergeCell ref="D10:D14"/>
    <mergeCell ref="E10:E11"/>
    <mergeCell ref="G10:N10"/>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A444"/>
  <sheetViews>
    <sheetView workbookViewId="0"/>
  </sheetViews>
  <sheetFormatPr defaultColWidth="0" defaultRowHeight="14.25" zeroHeight="1" x14ac:dyDescent="0.2"/>
  <cols>
    <col min="1" max="1" width="9" style="266" customWidth="1"/>
    <col min="2" max="2" width="33.375" style="44" customWidth="1"/>
    <col min="3" max="3" width="21.375" style="44" customWidth="1"/>
    <col min="4" max="4" width="19.75" style="44" customWidth="1"/>
    <col min="5" max="5" width="25.125" style="44" customWidth="1"/>
    <col min="6" max="6" width="2.5" style="44" customWidth="1"/>
    <col min="7" max="14" width="15.625" style="44" customWidth="1"/>
    <col min="15" max="15" width="2.5" style="44" customWidth="1"/>
    <col min="16" max="26" width="15.625" style="44" customWidth="1"/>
    <col min="27" max="27" width="9" style="44" customWidth="1"/>
    <col min="28" max="16384" width="0" style="44" hidden="1"/>
  </cols>
  <sheetData>
    <row r="1" spans="1:27" s="73" customFormat="1" ht="12.4" customHeight="1" x14ac:dyDescent="0.2">
      <c r="A1" s="265"/>
    </row>
    <row r="2" spans="1:27" s="73" customFormat="1" ht="18.399999999999999" customHeight="1" x14ac:dyDescent="0.25">
      <c r="A2" s="265"/>
      <c r="B2" s="27" t="s">
        <v>461</v>
      </c>
      <c r="C2" s="27"/>
      <c r="D2" s="27"/>
    </row>
    <row r="3" spans="1:27" s="73" customFormat="1" ht="24.4" customHeight="1" x14ac:dyDescent="0.2">
      <c r="A3" s="265"/>
      <c r="B3" s="424" t="s">
        <v>526</v>
      </c>
      <c r="C3" s="424"/>
      <c r="D3" s="424"/>
      <c r="E3" s="424"/>
      <c r="F3" s="424"/>
      <c r="G3" s="424"/>
      <c r="H3" s="424"/>
      <c r="I3" s="75"/>
      <c r="J3" s="75"/>
      <c r="K3" s="75"/>
      <c r="L3" s="75"/>
      <c r="M3" s="75"/>
      <c r="N3" s="75"/>
      <c r="O3" s="75"/>
      <c r="P3" s="75"/>
      <c r="Q3" s="75"/>
    </row>
    <row r="4" spans="1:27" s="73" customFormat="1" ht="16.149999999999999" customHeight="1" x14ac:dyDescent="0.2">
      <c r="A4" s="265"/>
      <c r="B4" s="166"/>
      <c r="C4" s="166"/>
      <c r="D4" s="166"/>
      <c r="E4" s="166"/>
      <c r="F4" s="74"/>
      <c r="G4" s="74"/>
      <c r="I4" s="75"/>
      <c r="J4" s="75"/>
      <c r="K4" s="75"/>
      <c r="L4" s="75"/>
      <c r="M4" s="75"/>
      <c r="N4" s="75"/>
      <c r="O4" s="75"/>
      <c r="P4" s="75"/>
      <c r="Q4" s="75"/>
    </row>
    <row r="5" spans="1:27" ht="16.149999999999999" customHeight="1" x14ac:dyDescent="0.2">
      <c r="B5" s="78"/>
      <c r="C5" s="78"/>
      <c r="D5" s="78"/>
      <c r="E5" s="78"/>
      <c r="F5" s="78"/>
      <c r="G5" s="78"/>
      <c r="I5" s="79"/>
      <c r="J5" s="79"/>
      <c r="K5" s="79"/>
      <c r="L5" s="79"/>
      <c r="M5" s="79"/>
      <c r="N5" s="79"/>
      <c r="O5" s="79"/>
      <c r="P5" s="79"/>
      <c r="Q5" s="79"/>
    </row>
    <row r="6" spans="1:27" ht="23.25" x14ac:dyDescent="0.2">
      <c r="B6" s="82" t="s">
        <v>373</v>
      </c>
      <c r="C6" s="84" t="s">
        <v>497</v>
      </c>
      <c r="D6" s="78"/>
      <c r="E6" s="78"/>
      <c r="F6" s="78"/>
      <c r="G6" s="78"/>
      <c r="I6" s="79"/>
      <c r="J6" s="79"/>
      <c r="K6" s="79"/>
      <c r="L6" s="79"/>
      <c r="M6" s="79"/>
      <c r="N6" s="79"/>
      <c r="O6" s="79"/>
      <c r="P6" s="79"/>
      <c r="Q6" s="79"/>
    </row>
    <row r="7" spans="1:27" ht="14.65" customHeight="1" x14ac:dyDescent="0.2">
      <c r="B7" s="82" t="s">
        <v>485</v>
      </c>
      <c r="C7" s="84" t="s">
        <v>0</v>
      </c>
      <c r="D7" s="78"/>
      <c r="E7" s="78"/>
      <c r="F7" s="78"/>
      <c r="G7" s="78"/>
      <c r="I7" s="79"/>
      <c r="J7" s="79"/>
      <c r="K7" s="79"/>
      <c r="L7" s="79"/>
      <c r="M7" s="79"/>
      <c r="N7" s="79"/>
      <c r="O7" s="79"/>
      <c r="P7" s="79"/>
      <c r="Q7" s="79"/>
    </row>
    <row r="8" spans="1:27" ht="12.4" customHeight="1" x14ac:dyDescent="0.2">
      <c r="B8" s="83" t="s">
        <v>345</v>
      </c>
      <c r="C8" s="85" t="s">
        <v>353</v>
      </c>
    </row>
    <row r="9" spans="1:27" s="29" customFormat="1" ht="11.25" x14ac:dyDescent="0.15">
      <c r="A9" s="267"/>
    </row>
    <row r="10" spans="1:27" s="30" customFormat="1" ht="11.25" customHeight="1" x14ac:dyDescent="0.15">
      <c r="A10" s="267"/>
      <c r="B10" s="473" t="s">
        <v>346</v>
      </c>
      <c r="C10" s="473" t="s">
        <v>351</v>
      </c>
      <c r="D10" s="482" t="s">
        <v>302</v>
      </c>
      <c r="E10" s="483"/>
      <c r="F10" s="31"/>
      <c r="G10" s="474" t="s">
        <v>500</v>
      </c>
      <c r="H10" s="475"/>
      <c r="I10" s="475"/>
      <c r="J10" s="475"/>
      <c r="K10" s="475"/>
      <c r="L10" s="475"/>
      <c r="M10" s="475"/>
      <c r="N10" s="476"/>
      <c r="O10" s="31"/>
      <c r="P10" s="474" t="s">
        <v>492</v>
      </c>
      <c r="Q10" s="477"/>
      <c r="R10" s="477"/>
      <c r="S10" s="477"/>
      <c r="T10" s="477"/>
      <c r="U10" s="477"/>
      <c r="V10" s="477"/>
      <c r="W10" s="477"/>
      <c r="X10" s="477"/>
      <c r="Y10" s="477"/>
      <c r="Z10" s="478"/>
      <c r="AA10" s="29"/>
    </row>
    <row r="11" spans="1:27" s="30" customFormat="1" ht="11.25" customHeight="1" x14ac:dyDescent="0.15">
      <c r="A11" s="267"/>
      <c r="B11" s="473"/>
      <c r="C11" s="473"/>
      <c r="D11" s="482"/>
      <c r="E11" s="484"/>
      <c r="F11" s="31"/>
      <c r="G11" s="479" t="s">
        <v>479</v>
      </c>
      <c r="H11" s="480"/>
      <c r="I11" s="480"/>
      <c r="J11" s="480"/>
      <c r="K11" s="480"/>
      <c r="L11" s="480"/>
      <c r="M11" s="480"/>
      <c r="N11" s="481"/>
      <c r="O11" s="31"/>
      <c r="P11" s="479" t="s">
        <v>493</v>
      </c>
      <c r="Q11" s="480"/>
      <c r="R11" s="480"/>
      <c r="S11" s="480"/>
      <c r="T11" s="480"/>
      <c r="U11" s="480"/>
      <c r="V11" s="480"/>
      <c r="W11" s="480"/>
      <c r="X11" s="480"/>
      <c r="Y11" s="480"/>
      <c r="Z11" s="481"/>
      <c r="AA11" s="29"/>
    </row>
    <row r="12" spans="1:27" s="30" customFormat="1" ht="25.5" customHeight="1" x14ac:dyDescent="0.15">
      <c r="A12" s="267"/>
      <c r="B12" s="473"/>
      <c r="C12" s="473"/>
      <c r="D12" s="482"/>
      <c r="E12" s="32" t="s">
        <v>5</v>
      </c>
      <c r="F12" s="31"/>
      <c r="G12" s="111" t="s">
        <v>303</v>
      </c>
      <c r="H12" s="111" t="s">
        <v>297</v>
      </c>
      <c r="I12" s="111" t="s">
        <v>298</v>
      </c>
      <c r="J12" s="111" t="s">
        <v>299</v>
      </c>
      <c r="K12" s="111" t="s">
        <v>6</v>
      </c>
      <c r="L12" s="33" t="s">
        <v>7</v>
      </c>
      <c r="M12" s="111" t="s">
        <v>8</v>
      </c>
      <c r="N12" s="111" t="s">
        <v>304</v>
      </c>
      <c r="O12" s="31"/>
      <c r="P12" s="110" t="s">
        <v>467</v>
      </c>
      <c r="Q12" s="110" t="s">
        <v>9</v>
      </c>
      <c r="R12" s="110" t="s">
        <v>10</v>
      </c>
      <c r="S12" s="35" t="s">
        <v>11</v>
      </c>
      <c r="T12" s="110" t="s">
        <v>12</v>
      </c>
      <c r="U12" s="110" t="s">
        <v>13</v>
      </c>
      <c r="V12" s="110" t="s">
        <v>14</v>
      </c>
      <c r="W12" s="110" t="s">
        <v>15</v>
      </c>
      <c r="X12" s="110" t="s">
        <v>16</v>
      </c>
      <c r="Y12" s="110" t="s">
        <v>17</v>
      </c>
      <c r="Z12" s="110" t="s">
        <v>18</v>
      </c>
      <c r="AA12" s="29"/>
    </row>
    <row r="13" spans="1:27" s="30" customFormat="1" ht="15" customHeight="1" x14ac:dyDescent="0.15">
      <c r="A13" s="267"/>
      <c r="B13" s="473"/>
      <c r="C13" s="473"/>
      <c r="D13" s="482"/>
      <c r="E13" s="32" t="s">
        <v>379</v>
      </c>
      <c r="F13" s="31"/>
      <c r="G13" s="36" t="s">
        <v>305</v>
      </c>
      <c r="H13" s="36" t="s">
        <v>306</v>
      </c>
      <c r="I13" s="36" t="s">
        <v>307</v>
      </c>
      <c r="J13" s="36" t="s">
        <v>308</v>
      </c>
      <c r="K13" s="36" t="s">
        <v>19</v>
      </c>
      <c r="L13" s="37" t="s">
        <v>20</v>
      </c>
      <c r="M13" s="36" t="s">
        <v>21</v>
      </c>
      <c r="N13" s="36" t="s">
        <v>309</v>
      </c>
      <c r="O13" s="31"/>
      <c r="P13" s="36" t="s">
        <v>310</v>
      </c>
      <c r="Q13" s="36" t="s">
        <v>22</v>
      </c>
      <c r="R13" s="36" t="s">
        <v>23</v>
      </c>
      <c r="S13" s="38" t="s">
        <v>24</v>
      </c>
      <c r="T13" s="36" t="s">
        <v>25</v>
      </c>
      <c r="U13" s="36" t="s">
        <v>26</v>
      </c>
      <c r="V13" s="36" t="s">
        <v>27</v>
      </c>
      <c r="W13" s="36" t="s">
        <v>28</v>
      </c>
      <c r="X13" s="36" t="s">
        <v>29</v>
      </c>
      <c r="Y13" s="36" t="s">
        <v>30</v>
      </c>
      <c r="Z13" s="36" t="s">
        <v>31</v>
      </c>
      <c r="AA13" s="29"/>
    </row>
    <row r="14" spans="1:27" s="30" customFormat="1" ht="15" customHeight="1" x14ac:dyDescent="0.15">
      <c r="A14" s="267"/>
      <c r="B14" s="473"/>
      <c r="C14" s="473"/>
      <c r="D14" s="482"/>
      <c r="E14" s="40" t="s">
        <v>335</v>
      </c>
      <c r="F14" s="31"/>
      <c r="G14" s="110" t="s">
        <v>312</v>
      </c>
      <c r="H14" s="110" t="s">
        <v>312</v>
      </c>
      <c r="I14" s="110" t="s">
        <v>313</v>
      </c>
      <c r="J14" s="110" t="s">
        <v>313</v>
      </c>
      <c r="K14" s="110" t="s">
        <v>34</v>
      </c>
      <c r="L14" s="76" t="s">
        <v>34</v>
      </c>
      <c r="M14" s="110" t="s">
        <v>35</v>
      </c>
      <c r="N14" s="110" t="s">
        <v>35</v>
      </c>
      <c r="O14" s="31"/>
      <c r="P14" s="110" t="s">
        <v>314</v>
      </c>
      <c r="Q14" s="110" t="s">
        <v>36</v>
      </c>
      <c r="R14" s="110" t="s">
        <v>36</v>
      </c>
      <c r="S14" s="35" t="s">
        <v>37</v>
      </c>
      <c r="T14" s="110" t="s">
        <v>37</v>
      </c>
      <c r="U14" s="110" t="s">
        <v>38</v>
      </c>
      <c r="V14" s="110" t="s">
        <v>38</v>
      </c>
      <c r="W14" s="110" t="s">
        <v>39</v>
      </c>
      <c r="X14" s="110" t="s">
        <v>39</v>
      </c>
      <c r="Y14" s="110" t="s">
        <v>40</v>
      </c>
      <c r="Z14" s="110" t="s">
        <v>40</v>
      </c>
      <c r="AA14" s="29"/>
    </row>
    <row r="15" spans="1:27" s="30" customFormat="1" ht="12.4" customHeight="1" x14ac:dyDescent="0.15">
      <c r="A15" s="267">
        <v>1</v>
      </c>
      <c r="B15" s="140" t="s">
        <v>350</v>
      </c>
      <c r="C15" s="140" t="s">
        <v>341</v>
      </c>
      <c r="D15" s="131" t="s">
        <v>315</v>
      </c>
      <c r="E15" s="132"/>
      <c r="F15" s="31"/>
      <c r="G15" s="41" t="s">
        <v>333</v>
      </c>
      <c r="H15" s="41" t="s">
        <v>333</v>
      </c>
      <c r="I15" s="41" t="s">
        <v>333</v>
      </c>
      <c r="J15" s="41" t="s">
        <v>333</v>
      </c>
      <c r="K15" s="41" t="s">
        <v>333</v>
      </c>
      <c r="L15" s="41" t="s">
        <v>333</v>
      </c>
      <c r="M15" s="41" t="s">
        <v>333</v>
      </c>
      <c r="N15" s="41" t="s">
        <v>333</v>
      </c>
      <c r="O15" s="31"/>
      <c r="P15" s="41" t="s">
        <v>333</v>
      </c>
      <c r="Q15" s="41" t="s">
        <v>333</v>
      </c>
      <c r="R15" s="41" t="s">
        <v>333</v>
      </c>
      <c r="S15" s="41" t="s">
        <v>333</v>
      </c>
      <c r="T15" s="41" t="s">
        <v>333</v>
      </c>
      <c r="U15" s="41" t="s">
        <v>333</v>
      </c>
      <c r="V15" s="41" t="s">
        <v>333</v>
      </c>
      <c r="W15" s="41" t="s">
        <v>333</v>
      </c>
      <c r="X15" s="41" t="s">
        <v>333</v>
      </c>
      <c r="Y15" s="41" t="s">
        <v>333</v>
      </c>
      <c r="Z15" s="41" t="s">
        <v>333</v>
      </c>
      <c r="AA15" s="29"/>
    </row>
    <row r="16" spans="1:27" s="30" customFormat="1" ht="11.25" customHeight="1" x14ac:dyDescent="0.15">
      <c r="A16" s="267">
        <v>2</v>
      </c>
      <c r="B16" s="140" t="s">
        <v>350</v>
      </c>
      <c r="C16" s="140" t="s">
        <v>300</v>
      </c>
      <c r="D16" s="131" t="s">
        <v>315</v>
      </c>
      <c r="E16" s="132"/>
      <c r="F16" s="31"/>
      <c r="G16" s="41" t="s">
        <v>333</v>
      </c>
      <c r="H16" s="41" t="s">
        <v>333</v>
      </c>
      <c r="I16" s="41" t="s">
        <v>333</v>
      </c>
      <c r="J16" s="41" t="s">
        <v>333</v>
      </c>
      <c r="K16" s="41" t="s">
        <v>333</v>
      </c>
      <c r="L16" s="41" t="s">
        <v>333</v>
      </c>
      <c r="M16" s="41" t="s">
        <v>333</v>
      </c>
      <c r="N16" s="41" t="s">
        <v>333</v>
      </c>
      <c r="O16" s="31"/>
      <c r="P16" s="41" t="s">
        <v>333</v>
      </c>
      <c r="Q16" s="41" t="s">
        <v>333</v>
      </c>
      <c r="R16" s="41" t="s">
        <v>333</v>
      </c>
      <c r="S16" s="41" t="s">
        <v>333</v>
      </c>
      <c r="T16" s="41" t="s">
        <v>333</v>
      </c>
      <c r="U16" s="41" t="s">
        <v>333</v>
      </c>
      <c r="V16" s="41" t="s">
        <v>333</v>
      </c>
      <c r="W16" s="41" t="s">
        <v>333</v>
      </c>
      <c r="X16" s="41" t="s">
        <v>333</v>
      </c>
      <c r="Y16" s="41" t="s">
        <v>333</v>
      </c>
      <c r="Z16" s="41" t="s">
        <v>333</v>
      </c>
      <c r="AA16" s="29"/>
    </row>
    <row r="17" spans="1:27" s="30" customFormat="1" ht="11.25" customHeight="1" x14ac:dyDescent="0.15">
      <c r="A17" s="267">
        <v>3</v>
      </c>
      <c r="B17" s="140" t="s">
        <v>2</v>
      </c>
      <c r="C17" s="140" t="s">
        <v>342</v>
      </c>
      <c r="D17" s="131" t="s">
        <v>315</v>
      </c>
      <c r="E17" s="132"/>
      <c r="F17" s="31"/>
      <c r="G17" s="41">
        <f>IF('3c PC'!G14="-","-",'3c PC'!G55)</f>
        <v>6.5567588596821027</v>
      </c>
      <c r="H17" s="41">
        <f>IF('3c PC'!H14="-","-",'3c PC'!H55)</f>
        <v>6.5567588596821027</v>
      </c>
      <c r="I17" s="41">
        <f>IF('3c PC'!I14="-","-",'3c PC'!I55)</f>
        <v>6.6197359495950758</v>
      </c>
      <c r="J17" s="41">
        <f>IF('3c PC'!J14="-","-",'3c PC'!J55)</f>
        <v>6.6197359495950758</v>
      </c>
      <c r="K17" s="41">
        <f>IF('3c PC'!K14="-","-",'3c PC'!K55)</f>
        <v>6.6995028867368616</v>
      </c>
      <c r="L17" s="41">
        <f>IF('3c PC'!L14="-","-",'3c PC'!L55)</f>
        <v>6.6995028867368616</v>
      </c>
      <c r="M17" s="41">
        <f>IF('3c PC'!M14="-","-",'3c PC'!M55)</f>
        <v>7.1131218301273513</v>
      </c>
      <c r="N17" s="41">
        <f>IF('3c PC'!N14="-","-",'3c PC'!N55)</f>
        <v>7.1131218301273513</v>
      </c>
      <c r="O17" s="31"/>
      <c r="P17" s="41">
        <f>'3c PC'!P55</f>
        <v>7.1131218301273513</v>
      </c>
      <c r="Q17" s="41">
        <f>'3c PC'!Q55</f>
        <v>7.2804579515147188</v>
      </c>
      <c r="R17" s="41">
        <f>'3c PC'!R55</f>
        <v>7.1935840895118579</v>
      </c>
      <c r="S17" s="41">
        <f>'3c PC'!S55</f>
        <v>7.3593999937099728</v>
      </c>
      <c r="T17" s="41" t="str">
        <f>'3c PC'!T55</f>
        <v>-</v>
      </c>
      <c r="U17" s="41" t="str">
        <f>'3c PC'!U55</f>
        <v>-</v>
      </c>
      <c r="V17" s="41" t="str">
        <f>'3c PC'!V55</f>
        <v>-</v>
      </c>
      <c r="W17" s="41" t="str">
        <f>'3c PC'!W55</f>
        <v>-</v>
      </c>
      <c r="X17" s="41" t="str">
        <f>'3c PC'!X55</f>
        <v>-</v>
      </c>
      <c r="Y17" s="41" t="str">
        <f>'3c PC'!Y55</f>
        <v>-</v>
      </c>
      <c r="Z17" s="41" t="str">
        <f>'3c PC'!Z55</f>
        <v>-</v>
      </c>
      <c r="AA17" s="29"/>
    </row>
    <row r="18" spans="1:27" s="30" customFormat="1" ht="11.25" customHeight="1" x14ac:dyDescent="0.15">
      <c r="A18" s="267">
        <v>4</v>
      </c>
      <c r="B18" s="140" t="s">
        <v>352</v>
      </c>
      <c r="C18" s="140" t="s">
        <v>343</v>
      </c>
      <c r="D18" s="131" t="s">
        <v>315</v>
      </c>
      <c r="E18" s="132"/>
      <c r="F18" s="31"/>
      <c r="G18" s="41">
        <f>IF('3d NC-Elec'!H14="-","-",'3d NC-Elec'!H14)</f>
        <v>17.118500000000001</v>
      </c>
      <c r="H18" s="41">
        <f>IF('3d NC-Elec'!I14="-","-",'3d NC-Elec'!I14)</f>
        <v>17.118500000000001</v>
      </c>
      <c r="I18" s="41">
        <f>IF('3d NC-Elec'!J14="-","-",'3d NC-Elec'!J14)</f>
        <v>16.753500000000003</v>
      </c>
      <c r="J18" s="41">
        <f>IF('3d NC-Elec'!K14="-","-",'3d NC-Elec'!K14)</f>
        <v>16.753500000000003</v>
      </c>
      <c r="K18" s="41">
        <f>IF('3d NC-Elec'!L14="-","-",'3d NC-Elec'!L14)</f>
        <v>17.118499999999997</v>
      </c>
      <c r="L18" s="41">
        <f>IF('3d NC-Elec'!M14="-","-",'3d NC-Elec'!M14)</f>
        <v>17.118499999999997</v>
      </c>
      <c r="M18" s="41">
        <f>IF('3d NC-Elec'!N14="-","-",'3d NC-Elec'!N14)</f>
        <v>16.169499999999999</v>
      </c>
      <c r="N18" s="41">
        <f>IF('3d NC-Elec'!O14="-","-",'3d NC-Elec'!O14)</f>
        <v>16.169499999999999</v>
      </c>
      <c r="O18" s="31"/>
      <c r="P18" s="41">
        <f>'3d NC-Elec'!Q14</f>
        <v>16.169499999999999</v>
      </c>
      <c r="Q18" s="41">
        <f>'3d NC-Elec'!R14</f>
        <v>17.775500000000001</v>
      </c>
      <c r="R18" s="41">
        <f>'3d NC-Elec'!S14</f>
        <v>17.775500000000001</v>
      </c>
      <c r="S18" s="41">
        <f>'3d NC-Elec'!T14</f>
        <v>17.666</v>
      </c>
      <c r="T18" s="41" t="str">
        <f>'3d NC-Elec'!U14</f>
        <v>-</v>
      </c>
      <c r="U18" s="41" t="str">
        <f>'3d NC-Elec'!V14</f>
        <v>-</v>
      </c>
      <c r="V18" s="41" t="str">
        <f>'3d NC-Elec'!W14</f>
        <v>-</v>
      </c>
      <c r="W18" s="41" t="str">
        <f>'3d NC-Elec'!X14</f>
        <v>-</v>
      </c>
      <c r="X18" s="41" t="str">
        <f>'3d NC-Elec'!Y14</f>
        <v>-</v>
      </c>
      <c r="Y18" s="41" t="str">
        <f>'3d NC-Elec'!Z14</f>
        <v>-</v>
      </c>
      <c r="Z18" s="41" t="str">
        <f>'3d NC-Elec'!AA14</f>
        <v>-</v>
      </c>
      <c r="AA18" s="29"/>
    </row>
    <row r="19" spans="1:27" s="30" customFormat="1" ht="11.25" customHeight="1" x14ac:dyDescent="0.15">
      <c r="A19" s="267">
        <v>5</v>
      </c>
      <c r="B19" s="140" t="s">
        <v>349</v>
      </c>
      <c r="C19" s="140" t="s">
        <v>344</v>
      </c>
      <c r="D19" s="131" t="s">
        <v>315</v>
      </c>
      <c r="E19" s="132"/>
      <c r="F19" s="31"/>
      <c r="G19" s="41">
        <f>IF('3f CPIH'!C$16="-","-",'3g OC '!$E$7*('3f CPIH'!C$16/'3f CPIH'!$G$16))</f>
        <v>38.772147945205475</v>
      </c>
      <c r="H19" s="41">
        <f>IF('3f CPIH'!D$16="-","-",'3g OC '!$E$7*('3f CPIH'!D$16/'3f CPIH'!$G$16))</f>
        <v>38.849769863013698</v>
      </c>
      <c r="I19" s="41">
        <f>IF('3f CPIH'!E$16="-","-",'3g OC '!$E$7*('3f CPIH'!E$16/'3f CPIH'!$G$16))</f>
        <v>38.966202739726029</v>
      </c>
      <c r="J19" s="41">
        <f>IF('3f CPIH'!F$16="-","-",'3g OC '!$E$7*('3f CPIH'!F$16/'3f CPIH'!$G$16))</f>
        <v>39.199068493150683</v>
      </c>
      <c r="K19" s="41">
        <f>IF('3f CPIH'!G$16="-","-",'3g OC '!$E$7*('3f CPIH'!G$16/'3f CPIH'!$G$16))</f>
        <v>39.6648</v>
      </c>
      <c r="L19" s="41">
        <f>IF('3f CPIH'!H$16="-","-",'3g OC '!$E$7*('3f CPIH'!H$16/'3f CPIH'!$G$16))</f>
        <v>40.169342465753431</v>
      </c>
      <c r="M19" s="41">
        <f>IF('3f CPIH'!I$16="-","-",'3g OC '!$E$7*('3f CPIH'!I$16/'3f CPIH'!$G$16))</f>
        <v>40.751506849315064</v>
      </c>
      <c r="N19" s="41">
        <f>IF('3f CPIH'!J$16="-","-",'3g OC '!$E$7*('3f CPIH'!J$16/'3f CPIH'!$G$16))</f>
        <v>41.100805479452056</v>
      </c>
      <c r="O19" s="31"/>
      <c r="P19" s="41">
        <f>IF('3f CPIH'!L$16="-","-",'3g OC '!$E$7*('3f CPIH'!L$16/'3f CPIH'!$G$16))</f>
        <v>41.100805479452056</v>
      </c>
      <c r="Q19" s="41">
        <f>IF('3f CPIH'!M$16="-","-",'3g OC '!$E$7*('3f CPIH'!M$16/'3f CPIH'!$G$16))</f>
        <v>41.566536986301365</v>
      </c>
      <c r="R19" s="41">
        <f>IF('3f CPIH'!N$16="-","-",'3g OC '!$E$7*('3f CPIH'!N$16/'3f CPIH'!$G$16))</f>
        <v>41.877024657534243</v>
      </c>
      <c r="S19" s="41">
        <f>IF('3f CPIH'!O$16="-","-",'3g OC '!$E$7*('3f CPIH'!O$16/'3f CPIH'!$G$16))</f>
        <v>42.109890410958904</v>
      </c>
      <c r="T19" s="41" t="str">
        <f>IF('3f CPIH'!P$16="-","-",'3g OC '!$E$7*('3f CPIH'!P$16/'3f CPIH'!$G$16))</f>
        <v>-</v>
      </c>
      <c r="U19" s="41" t="str">
        <f>IF('3f CPIH'!Q$16="-","-",'3g OC '!$E$7*('3f CPIH'!Q$16/'3f CPIH'!$G$16))</f>
        <v>-</v>
      </c>
      <c r="V19" s="41" t="str">
        <f>IF('3f CPIH'!R$16="-","-",'3g OC '!$E$7*('3f CPIH'!R$16/'3f CPIH'!$G$16))</f>
        <v>-</v>
      </c>
      <c r="W19" s="41" t="str">
        <f>IF('3f CPIH'!S$16="-","-",'3g OC '!$E$7*('3f CPIH'!S$16/'3f CPIH'!$G$16))</f>
        <v>-</v>
      </c>
      <c r="X19" s="41" t="str">
        <f>IF('3f CPIH'!T$16="-","-",'3g OC '!$E$7*('3f CPIH'!T$16/'3f CPIH'!$G$16))</f>
        <v>-</v>
      </c>
      <c r="Y19" s="41" t="str">
        <f>IF('3f CPIH'!U$16="-","-",'3g OC '!$E$7*('3f CPIH'!U$16/'3f CPIH'!$G$16))</f>
        <v>-</v>
      </c>
      <c r="Z19" s="41" t="str">
        <f>IF('3f CPIH'!V$16="-","-",'3g OC '!$E$7*('3f CPIH'!V$16/'3f CPIH'!$G$16))</f>
        <v>-</v>
      </c>
      <c r="AA19" s="29"/>
    </row>
    <row r="20" spans="1:27" s="30" customFormat="1" ht="11.25" customHeight="1" x14ac:dyDescent="0.15">
      <c r="A20" s="267">
        <v>6</v>
      </c>
      <c r="B20" s="140" t="s">
        <v>349</v>
      </c>
      <c r="C20" s="140" t="s">
        <v>43</v>
      </c>
      <c r="D20" s="131" t="s">
        <v>315</v>
      </c>
      <c r="E20" s="132"/>
      <c r="F20" s="31"/>
      <c r="G20" s="41" t="s">
        <v>333</v>
      </c>
      <c r="H20" s="41" t="s">
        <v>333</v>
      </c>
      <c r="I20" s="41" t="s">
        <v>333</v>
      </c>
      <c r="J20" s="41" t="s">
        <v>333</v>
      </c>
      <c r="K20" s="41">
        <f>IF('3h SMNCC'!F$36="-","-",'3h SMNCC'!F$44)</f>
        <v>0</v>
      </c>
      <c r="L20" s="41">
        <f>IF('3h SMNCC'!G$36="-","-",'3h SMNCC'!G$44)</f>
        <v>-0.13106672002308281</v>
      </c>
      <c r="M20" s="41">
        <f>IF('3h SMNCC'!H$36="-","-",'3h SMNCC'!H$44)</f>
        <v>1.6490085512788448</v>
      </c>
      <c r="N20" s="41">
        <f>IF('3h SMNCC'!I$36="-","-",'3h SMNCC'!I$44)</f>
        <v>7.9249698553751093</v>
      </c>
      <c r="O20" s="31"/>
      <c r="P20" s="41">
        <f>IF('3h SMNCC'!K$36="-","-",'3h SMNCC'!K$44)</f>
        <v>7.9249698553751093</v>
      </c>
      <c r="Q20" s="41">
        <f>IF('3h SMNCC'!L$36="-","-",'3h SMNCC'!L$44)</f>
        <v>9.5945159615724194</v>
      </c>
      <c r="R20" s="41">
        <f>IF('3h SMNCC'!M$36="-","-",'3h SMNCC'!M$44)</f>
        <v>9.6655312765157912</v>
      </c>
      <c r="S20" s="41">
        <f>IF('3h SMNCC'!N$36="-","-",'3h SMNCC'!N$44)</f>
        <v>11.448655558303892</v>
      </c>
      <c r="T20" s="41" t="str">
        <f>IF('3h SMNCC'!O$36="-","-",'3h SMNCC'!O$44)</f>
        <v>-</v>
      </c>
      <c r="U20" s="41" t="str">
        <f>IF('3h SMNCC'!P$36="-","-",'3h SMNCC'!P$44)</f>
        <v>-</v>
      </c>
      <c r="V20" s="41" t="str">
        <f>IF('3h SMNCC'!Q$36="-","-",'3h SMNCC'!Q$44)</f>
        <v>-</v>
      </c>
      <c r="W20" s="41" t="str">
        <f>IF('3h SMNCC'!R$36="-","-",'3h SMNCC'!R$44)</f>
        <v>-</v>
      </c>
      <c r="X20" s="41" t="str">
        <f>IF('3h SMNCC'!S$36="-","-",'3h SMNCC'!S$44)</f>
        <v>-</v>
      </c>
      <c r="Y20" s="41" t="str">
        <f>IF('3h SMNCC'!T$36="-","-",'3h SMNCC'!T$44)</f>
        <v>-</v>
      </c>
      <c r="Z20" s="41" t="str">
        <f>IF('3h SMNCC'!U$36="-","-",'3h SMNCC'!U$44)</f>
        <v>-</v>
      </c>
      <c r="AA20" s="29"/>
    </row>
    <row r="21" spans="1:27" s="30" customFormat="1" ht="11.25" customHeight="1" x14ac:dyDescent="0.15">
      <c r="A21" s="267">
        <v>7</v>
      </c>
      <c r="B21" s="140" t="s">
        <v>349</v>
      </c>
      <c r="C21" s="140" t="s">
        <v>394</v>
      </c>
      <c r="D21" s="131" t="s">
        <v>315</v>
      </c>
      <c r="E21" s="132"/>
      <c r="F21" s="31"/>
      <c r="G21" s="41">
        <f>IF('3f CPIH'!C$16="-","-",'3i PAAC PAP'!$G$9*('3f CPIH'!C$16/'3f CPIH'!$G$16))</f>
        <v>3.3460635029354204</v>
      </c>
      <c r="H21" s="41">
        <f>IF('3f CPIH'!D$16="-","-",'3i PAAC PAP'!$G$9*('3f CPIH'!D$16/'3f CPIH'!$G$16))</f>
        <v>3.3527623287671227</v>
      </c>
      <c r="I21" s="41">
        <f>IF('3f CPIH'!E$16="-","-",'3i PAAC PAP'!$G$9*('3f CPIH'!E$16/'3f CPIH'!$G$16))</f>
        <v>3.3628105675146771</v>
      </c>
      <c r="J21" s="41">
        <f>IF('3f CPIH'!F$16="-","-",'3i PAAC PAP'!$G$9*('3f CPIH'!F$16/'3f CPIH'!$G$16))</f>
        <v>3.3829070450097847</v>
      </c>
      <c r="K21" s="41">
        <f>IF('3f CPIH'!G$16="-","-",'3i PAAC PAP'!$G$9*('3f CPIH'!G$16/'3f CPIH'!$G$16))</f>
        <v>3.4230999999999998</v>
      </c>
      <c r="L21" s="41">
        <f>IF('3f CPIH'!H$16="-","-",'3i PAAC PAP'!$G$9*('3f CPIH'!H$16/'3f CPIH'!$G$16))</f>
        <v>3.4666423679060667</v>
      </c>
      <c r="M21" s="41">
        <f>IF('3f CPIH'!I$16="-","-",'3i PAAC PAP'!$G$9*('3f CPIH'!I$16/'3f CPIH'!$G$16))</f>
        <v>3.516883561643835</v>
      </c>
      <c r="N21" s="41">
        <f>IF('3f CPIH'!J$16="-","-",'3i PAAC PAP'!$G$9*('3f CPIH'!J$16/'3f CPIH'!$G$16))</f>
        <v>3.547028277886497</v>
      </c>
      <c r="O21" s="31"/>
      <c r="P21" s="41">
        <f>IF('3f CPIH'!L$16="-","-",'3i PAAC PAP'!$G$9*('3f CPIH'!L$16/'3f CPIH'!$G$16))</f>
        <v>3.547028277886497</v>
      </c>
      <c r="Q21" s="41">
        <f>IF('3f CPIH'!M$16="-","-",'3i PAAC PAP'!$G$9*('3f CPIH'!M$16/'3f CPIH'!$G$16))</f>
        <v>3.5872212328767121</v>
      </c>
      <c r="R21" s="41">
        <f>IF('3f CPIH'!N$16="-","-",'3i PAAC PAP'!$G$9*('3f CPIH'!N$16/'3f CPIH'!$G$16))</f>
        <v>3.6140165362035224</v>
      </c>
      <c r="S21" s="41">
        <f>IF('3f CPIH'!O$16="-","-",'3i PAAC PAP'!$G$9*('3f CPIH'!O$16/'3f CPIH'!$G$16))</f>
        <v>3.6341130136986299</v>
      </c>
      <c r="T21" s="41" t="str">
        <f>IF('3f CPIH'!P$16="-","-",'3i PAAC PAP'!$G$9*('3f CPIH'!P$16/'3f CPIH'!$G$16))</f>
        <v>-</v>
      </c>
      <c r="U21" s="41" t="str">
        <f>IF('3f CPIH'!Q$16="-","-",'3i PAAC PAP'!$G$9*('3f CPIH'!Q$16/'3f CPIH'!$G$16))</f>
        <v>-</v>
      </c>
      <c r="V21" s="41" t="str">
        <f>IF('3f CPIH'!R$16="-","-",'3i PAAC PAP'!$G$9*('3f CPIH'!R$16/'3f CPIH'!$G$16))</f>
        <v>-</v>
      </c>
      <c r="W21" s="41" t="str">
        <f>IF('3f CPIH'!S$16="-","-",'3i PAAC PAP'!$G$9*('3f CPIH'!S$16/'3f CPIH'!$G$16))</f>
        <v>-</v>
      </c>
      <c r="X21" s="41" t="str">
        <f>IF('3f CPIH'!T$16="-","-",'3i PAAC PAP'!$G$9*('3f CPIH'!T$16/'3f CPIH'!$G$16))</f>
        <v>-</v>
      </c>
      <c r="Y21" s="41" t="str">
        <f>IF('3f CPIH'!U$16="-","-",'3i PAAC PAP'!$G$9*('3f CPIH'!U$16/'3f CPIH'!$G$16))</f>
        <v>-</v>
      </c>
      <c r="Z21" s="41" t="str">
        <f>IF('3f CPIH'!V$16="-","-",'3i PAAC PAP'!$G$9*('3f CPIH'!V$16/'3f CPIH'!$G$16))</f>
        <v>-</v>
      </c>
      <c r="AA21" s="29"/>
    </row>
    <row r="22" spans="1:27" s="30" customFormat="1" ht="11.25" x14ac:dyDescent="0.15">
      <c r="A22" s="267">
        <v>8</v>
      </c>
      <c r="B22" s="140" t="s">
        <v>349</v>
      </c>
      <c r="C22" s="140" t="s">
        <v>412</v>
      </c>
      <c r="D22" s="131" t="s">
        <v>315</v>
      </c>
      <c r="E22" s="132"/>
      <c r="F22" s="31"/>
      <c r="G22" s="41">
        <f>IF(G17="-","-",SUM(G15:G20)*'3i PAAC PAP'!$G$21)</f>
        <v>0.3031197126309243</v>
      </c>
      <c r="H22" s="41">
        <f>IF(H17="-","-",SUM(H15:H20)*'3i PAAC PAP'!$G$21)</f>
        <v>0.30349648941996543</v>
      </c>
      <c r="I22" s="41">
        <f>IF(I17="-","-",SUM(I15:I20)*'3i PAAC PAP'!$G$21)</f>
        <v>0.30259563539796464</v>
      </c>
      <c r="J22" s="41">
        <f>IF(J17="-","-",SUM(J15:J20)*'3i PAAC PAP'!$G$21)</f>
        <v>0.30372596576508792</v>
      </c>
      <c r="K22" s="41">
        <f>IF(K17="-","-",SUM(K15:K20)*'3i PAAC PAP'!$G$21)</f>
        <v>0.30814552521222072</v>
      </c>
      <c r="L22" s="41">
        <f>IF(L17="-","-",SUM(L15:L20)*'3i PAAC PAP'!$G$21)</f>
        <v>0.30995837648199581</v>
      </c>
      <c r="M22" s="41">
        <f>IF(M17="-","-",SUM(M15:M20)*'3i PAAC PAP'!$G$21)</f>
        <v>0.31882594811792098</v>
      </c>
      <c r="N22" s="41">
        <f>IF(N17="-","-",SUM(N15:N20)*'3i PAAC PAP'!$G$21)</f>
        <v>0.35098495983868921</v>
      </c>
      <c r="O22" s="31"/>
      <c r="P22" s="41">
        <f>IF(P17="-","-",SUM(P15:P20)*'3i PAAC PAP'!$G$21)</f>
        <v>0.35098495983868921</v>
      </c>
      <c r="Q22" s="41">
        <f>IF(Q17="-","-",SUM(Q15:Q20)*'3i PAAC PAP'!$G$21)</f>
        <v>0.36995737090563174</v>
      </c>
      <c r="R22" s="41">
        <f>IF(R17="-","-",SUM(R15:R20)*'3i PAAC PAP'!$G$21)</f>
        <v>0.37138750067436943</v>
      </c>
      <c r="S22" s="41">
        <f>IF(S17="-","-",SUM(S15:S20)*'3i PAAC PAP'!$G$21)</f>
        <v>0.38144647370426982</v>
      </c>
      <c r="T22" s="41" t="str">
        <f>IF(T17="-","-",SUM(T15:T20)*'3i PAAC PAP'!$G$21)</f>
        <v>-</v>
      </c>
      <c r="U22" s="41" t="str">
        <f>IF(U17="-","-",SUM(U15:U20)*'3i PAAC PAP'!$G$21)</f>
        <v>-</v>
      </c>
      <c r="V22" s="41" t="str">
        <f>IF(V17="-","-",SUM(V15:V20)*'3i PAAC PAP'!$G$21)</f>
        <v>-</v>
      </c>
      <c r="W22" s="41" t="str">
        <f>IF(W17="-","-",SUM(W15:W20)*'3i PAAC PAP'!$G$21)</f>
        <v>-</v>
      </c>
      <c r="X22" s="41" t="str">
        <f>IF(X17="-","-",SUM(X15:X20)*'3i PAAC PAP'!$G$21)</f>
        <v>-</v>
      </c>
      <c r="Y22" s="41" t="str">
        <f>IF(Y17="-","-",SUM(Y15:Y20)*'3i PAAC PAP'!$G$21)</f>
        <v>-</v>
      </c>
      <c r="Z22" s="41" t="str">
        <f>IF(Z17="-","-",SUM(Z15:Z20)*'3i PAAC PAP'!$G$21)</f>
        <v>-</v>
      </c>
      <c r="AA22" s="29"/>
    </row>
    <row r="23" spans="1:27" s="30" customFormat="1" ht="11.25" x14ac:dyDescent="0.15">
      <c r="A23" s="267">
        <v>9</v>
      </c>
      <c r="B23" s="140" t="s">
        <v>393</v>
      </c>
      <c r="C23" s="140" t="s">
        <v>536</v>
      </c>
      <c r="D23" s="131" t="s">
        <v>315</v>
      </c>
      <c r="E23" s="132"/>
      <c r="F23" s="31"/>
      <c r="G23" s="41">
        <f>IF(G17="-","-",SUM(G15:G22)*'3j EBIT'!$E$7)</f>
        <v>1.2801587555161518</v>
      </c>
      <c r="H23" s="41">
        <f>IF(H17="-","-",SUM(H15:H22)*'3j EBIT'!$E$7)</f>
        <v>1.2817991770918198</v>
      </c>
      <c r="I23" s="41">
        <f>IF(I17="-","-",SUM(I15:I22)*'3j EBIT'!$E$7)</f>
        <v>1.2783818358727832</v>
      </c>
      <c r="J23" s="41">
        <f>IF(J17="-","-",SUM(J15:J22)*'3j EBIT'!$E$7)</f>
        <v>1.2833031005997875</v>
      </c>
      <c r="K23" s="41">
        <f>IF(K17="-","-",SUM(K15:K22)*'3j EBIT'!$E$7)</f>
        <v>1.3018016896426301</v>
      </c>
      <c r="L23" s="41">
        <f>IF(L17="-","-",SUM(L15:L22)*'3j EBIT'!$E$7)</f>
        <v>1.3099136077709328</v>
      </c>
      <c r="M23" s="41">
        <f>IF(M17="-","-",SUM(M15:M22)*'3j EBIT'!$E$7)</f>
        <v>1.3464410236696749</v>
      </c>
      <c r="N23" s="41">
        <f>IF(N17="-","-",SUM(N15:N22)*'3j EBIT'!$E$7)</f>
        <v>1.4759657566791002</v>
      </c>
      <c r="O23" s="31"/>
      <c r="P23" s="41">
        <f>IF(P17="-","-",SUM(P15:P22)*'3j EBIT'!$E$7)</f>
        <v>1.4759657566791002</v>
      </c>
      <c r="Q23" s="41">
        <f>IF(Q17="-","-",SUM(Q15:Q22)*'3j EBIT'!$E$7)</f>
        <v>1.5528137022974131</v>
      </c>
      <c r="R23" s="41">
        <f>IF(R17="-","-",SUM(R15:R22)*'3j EBIT'!$E$7)</f>
        <v>1.5590667493625978</v>
      </c>
      <c r="S23" s="41">
        <f>IF(S17="-","-",SUM(S15:S22)*'3j EBIT'!$E$7)</f>
        <v>1.5997872215628761</v>
      </c>
      <c r="T23" s="41" t="str">
        <f>IF(T17="-","-",SUM(T15:T22)*'3j EBIT'!$E$7)</f>
        <v>-</v>
      </c>
      <c r="U23" s="41" t="str">
        <f>IF(U17="-","-",SUM(U15:U22)*'3j EBIT'!$E$7)</f>
        <v>-</v>
      </c>
      <c r="V23" s="41" t="str">
        <f>IF(V17="-","-",SUM(V15:V22)*'3j EBIT'!$E$7)</f>
        <v>-</v>
      </c>
      <c r="W23" s="41" t="str">
        <f>IF(W17="-","-",SUM(W15:W22)*'3j EBIT'!$E$7)</f>
        <v>-</v>
      </c>
      <c r="X23" s="41" t="str">
        <f>IF(X17="-","-",SUM(X15:X22)*'3j EBIT'!$E$7)</f>
        <v>-</v>
      </c>
      <c r="Y23" s="41" t="str">
        <f>IF(Y17="-","-",SUM(Y15:Y22)*'3j EBIT'!$E$7)</f>
        <v>-</v>
      </c>
      <c r="Z23" s="41" t="str">
        <f>IF(Z17="-","-",SUM(Z15:Z22)*'3j EBIT'!$E$7)</f>
        <v>-</v>
      </c>
      <c r="AA23" s="29"/>
    </row>
    <row r="24" spans="1:27" s="30" customFormat="1" ht="11.25" x14ac:dyDescent="0.15">
      <c r="A24" s="267">
        <v>10</v>
      </c>
      <c r="B24" s="140" t="s">
        <v>292</v>
      </c>
      <c r="C24" s="188" t="s">
        <v>537</v>
      </c>
      <c r="D24" s="131" t="s">
        <v>315</v>
      </c>
      <c r="E24" s="131"/>
      <c r="F24" s="31"/>
      <c r="G24" s="41">
        <f>IF(G19="-","-",SUM(G15:G17,G19:G23)*'3k HAP'!$E$8)</f>
        <v>0.73583102032897796</v>
      </c>
      <c r="H24" s="41">
        <f>IF(H19="-","-",SUM(H15:H17,H19:H23)*'3k HAP'!$E$8)</f>
        <v>0.73709509413786767</v>
      </c>
      <c r="I24" s="41">
        <f>IF(I19="-","-",SUM(I15:I17,I19:I23)*'3k HAP'!$E$8)</f>
        <v>0.73980572902620767</v>
      </c>
      <c r="J24" s="41">
        <f>IF(J19="-","-",SUM(J15:J17,J19:J23)*'3k HAP'!$E$8)</f>
        <v>0.74359795045287713</v>
      </c>
      <c r="K24" s="41">
        <f>IF(K19="-","-",SUM(K15:K17,K19:K23)*'3k HAP'!$E$8)</f>
        <v>0.75250860283740417</v>
      </c>
      <c r="L24" s="41">
        <f>IF(L19="-","-",SUM(L15:L17,L19:L23)*'3k HAP'!$E$8)</f>
        <v>0.75875947358791218</v>
      </c>
      <c r="M24" s="41">
        <f>IF(M19="-","-",SUM(M15:M17,M19:M23)*'3k HAP'!$E$8)</f>
        <v>0.80080102865495961</v>
      </c>
      <c r="N24" s="41">
        <f>IF(N19="-","-",SUM(N15:N17,N19:N23)*'3k HAP'!$E$8)</f>
        <v>0.90061001984917222</v>
      </c>
      <c r="O24" s="31"/>
      <c r="P24" s="41">
        <f>IF(P19="-","-",SUM(P15:P17,P19:P23)*'3k HAP'!$E$8)</f>
        <v>0.90061001984917222</v>
      </c>
      <c r="Q24" s="41">
        <f>IF(Q19="-","-",SUM(Q15:Q17,Q19:Q23)*'3k HAP'!$E$8)</f>
        <v>0.93631395843126086</v>
      </c>
      <c r="R24" s="41">
        <f>IF(R19="-","-",SUM(R15:R17,R19:R23)*'3k HAP'!$E$8)</f>
        <v>0.9411324228663166</v>
      </c>
      <c r="S24" s="41">
        <f>IF(S19="-","-",SUM(S15:S17,S19:S23)*'3k HAP'!$E$8)</f>
        <v>0.97411393800985213</v>
      </c>
      <c r="T24" s="41" t="str">
        <f>IF(T19="-","-",SUM(T15:T17,T19:T23)*'3k HAP'!$E$8)</f>
        <v>-</v>
      </c>
      <c r="U24" s="41" t="str">
        <f>IF(U19="-","-",SUM(U15:U17,U19:U23)*'3k HAP'!$E$8)</f>
        <v>-</v>
      </c>
      <c r="V24" s="41" t="str">
        <f>IF(V19="-","-",SUM(V15:V17,V19:V23)*'3k HAP'!$E$8)</f>
        <v>-</v>
      </c>
      <c r="W24" s="41" t="str">
        <f>IF(W19="-","-",SUM(W15:W17,W19:W23)*'3k HAP'!$E$8)</f>
        <v>-</v>
      </c>
      <c r="X24" s="41" t="str">
        <f>IF(X19="-","-",SUM(X15:X17,X19:X23)*'3k HAP'!$E$8)</f>
        <v>-</v>
      </c>
      <c r="Y24" s="41" t="str">
        <f>IF(Y19="-","-",SUM(Y15:Y17,Y19:Y23)*'3k HAP'!$E$8)</f>
        <v>-</v>
      </c>
      <c r="Z24" s="41" t="str">
        <f>IF(Z19="-","-",SUM(Z15:Z17,Z19:Z23)*'3k HAP'!$E$8)</f>
        <v>-</v>
      </c>
      <c r="AA24" s="29"/>
    </row>
    <row r="25" spans="1:27" s="30" customFormat="1" ht="11.25" customHeight="1" x14ac:dyDescent="0.15">
      <c r="A25" s="267">
        <v>11</v>
      </c>
      <c r="B25" s="140" t="s">
        <v>44</v>
      </c>
      <c r="C25" s="140" t="str">
        <f>B25&amp;"_"&amp;D25</f>
        <v>Total_Eastern</v>
      </c>
      <c r="D25" s="131" t="s">
        <v>315</v>
      </c>
      <c r="E25" s="132"/>
      <c r="F25" s="31"/>
      <c r="G25" s="41">
        <f t="shared" ref="G25:N25" si="0">IF(G19="-","-",SUM(G15:G24))</f>
        <v>68.112579796299059</v>
      </c>
      <c r="H25" s="41">
        <f t="shared" si="0"/>
        <v>68.200181812112575</v>
      </c>
      <c r="I25" s="41">
        <f t="shared" si="0"/>
        <v>68.023032457132729</v>
      </c>
      <c r="J25" s="41">
        <f t="shared" si="0"/>
        <v>68.285838504573292</v>
      </c>
      <c r="K25" s="41">
        <f t="shared" si="0"/>
        <v>69.268358704429133</v>
      </c>
      <c r="L25" s="41">
        <f t="shared" si="0"/>
        <v>69.701552458214124</v>
      </c>
      <c r="M25" s="41">
        <f t="shared" si="0"/>
        <v>71.666088792807642</v>
      </c>
      <c r="N25" s="41">
        <f t="shared" si="0"/>
        <v>78.582986179207964</v>
      </c>
      <c r="O25" s="31"/>
      <c r="P25" s="41">
        <f>IF(P19="-","-",SUM(P15:P24))</f>
        <v>78.582986179207964</v>
      </c>
      <c r="Q25" s="41">
        <f t="shared" ref="Q25:Z25" si="1">IF(Q19="-","-",SUM(Q15:Q24))</f>
        <v>82.663317163899521</v>
      </c>
      <c r="R25" s="41">
        <f t="shared" si="1"/>
        <v>82.997243232668708</v>
      </c>
      <c r="S25" s="41">
        <f t="shared" si="1"/>
        <v>85.173406609948401</v>
      </c>
      <c r="T25" s="41" t="str">
        <f t="shared" si="1"/>
        <v>-</v>
      </c>
      <c r="U25" s="41" t="str">
        <f t="shared" si="1"/>
        <v>-</v>
      </c>
      <c r="V25" s="41" t="str">
        <f t="shared" si="1"/>
        <v>-</v>
      </c>
      <c r="W25" s="41" t="str">
        <f t="shared" si="1"/>
        <v>-</v>
      </c>
      <c r="X25" s="41" t="str">
        <f t="shared" si="1"/>
        <v>-</v>
      </c>
      <c r="Y25" s="41" t="str">
        <f t="shared" si="1"/>
        <v>-</v>
      </c>
      <c r="Z25" s="41" t="str">
        <f t="shared" si="1"/>
        <v>-</v>
      </c>
      <c r="AA25" s="29"/>
    </row>
    <row r="26" spans="1:27" s="30" customFormat="1" ht="11.25" customHeight="1" x14ac:dyDescent="0.15">
      <c r="A26" s="267">
        <v>1</v>
      </c>
      <c r="B26" s="136" t="s">
        <v>350</v>
      </c>
      <c r="C26" s="136" t="s">
        <v>341</v>
      </c>
      <c r="D26" s="134" t="s">
        <v>317</v>
      </c>
      <c r="E26" s="135"/>
      <c r="F26" s="31"/>
      <c r="G26" s="133" t="s">
        <v>333</v>
      </c>
      <c r="H26" s="133" t="s">
        <v>333</v>
      </c>
      <c r="I26" s="133" t="s">
        <v>333</v>
      </c>
      <c r="J26" s="133" t="s">
        <v>333</v>
      </c>
      <c r="K26" s="133" t="s">
        <v>333</v>
      </c>
      <c r="L26" s="133" t="s">
        <v>333</v>
      </c>
      <c r="M26" s="133" t="s">
        <v>333</v>
      </c>
      <c r="N26" s="133" t="s">
        <v>333</v>
      </c>
      <c r="O26" s="31"/>
      <c r="P26" s="133" t="s">
        <v>333</v>
      </c>
      <c r="Q26" s="133" t="s">
        <v>333</v>
      </c>
      <c r="R26" s="133" t="s">
        <v>333</v>
      </c>
      <c r="S26" s="133" t="s">
        <v>333</v>
      </c>
      <c r="T26" s="133" t="s">
        <v>333</v>
      </c>
      <c r="U26" s="133" t="s">
        <v>333</v>
      </c>
      <c r="V26" s="133" t="s">
        <v>333</v>
      </c>
      <c r="W26" s="133" t="s">
        <v>333</v>
      </c>
      <c r="X26" s="133" t="s">
        <v>333</v>
      </c>
      <c r="Y26" s="133" t="s">
        <v>333</v>
      </c>
      <c r="Z26" s="133" t="s">
        <v>333</v>
      </c>
      <c r="AA26" s="29"/>
    </row>
    <row r="27" spans="1:27" s="30" customFormat="1" ht="11.25" customHeight="1" x14ac:dyDescent="0.15">
      <c r="A27" s="267">
        <v>2</v>
      </c>
      <c r="B27" s="136" t="s">
        <v>350</v>
      </c>
      <c r="C27" s="136" t="s">
        <v>300</v>
      </c>
      <c r="D27" s="134" t="s">
        <v>317</v>
      </c>
      <c r="E27" s="135"/>
      <c r="F27" s="31"/>
      <c r="G27" s="133" t="s">
        <v>333</v>
      </c>
      <c r="H27" s="133" t="s">
        <v>333</v>
      </c>
      <c r="I27" s="133" t="s">
        <v>333</v>
      </c>
      <c r="J27" s="133" t="s">
        <v>333</v>
      </c>
      <c r="K27" s="133" t="s">
        <v>333</v>
      </c>
      <c r="L27" s="133" t="s">
        <v>333</v>
      </c>
      <c r="M27" s="133" t="s">
        <v>333</v>
      </c>
      <c r="N27" s="133" t="s">
        <v>333</v>
      </c>
      <c r="O27" s="31"/>
      <c r="P27" s="133" t="s">
        <v>333</v>
      </c>
      <c r="Q27" s="133" t="s">
        <v>333</v>
      </c>
      <c r="R27" s="133" t="s">
        <v>333</v>
      </c>
      <c r="S27" s="133" t="s">
        <v>333</v>
      </c>
      <c r="T27" s="133" t="s">
        <v>333</v>
      </c>
      <c r="U27" s="133" t="s">
        <v>333</v>
      </c>
      <c r="V27" s="133" t="s">
        <v>333</v>
      </c>
      <c r="W27" s="133" t="s">
        <v>333</v>
      </c>
      <c r="X27" s="133" t="s">
        <v>333</v>
      </c>
      <c r="Y27" s="133" t="s">
        <v>333</v>
      </c>
      <c r="Z27" s="133" t="s">
        <v>333</v>
      </c>
      <c r="AA27" s="29"/>
    </row>
    <row r="28" spans="1:27" s="30" customFormat="1" ht="12.4" customHeight="1" x14ac:dyDescent="0.15">
      <c r="A28" s="267">
        <v>3</v>
      </c>
      <c r="B28" s="136" t="s">
        <v>2</v>
      </c>
      <c r="C28" s="136" t="s">
        <v>342</v>
      </c>
      <c r="D28" s="134" t="s">
        <v>317</v>
      </c>
      <c r="E28" s="135"/>
      <c r="F28" s="31"/>
      <c r="G28" s="133">
        <f>IF('3c PC'!G14="-","-",'3c PC'!G55)</f>
        <v>6.5567588596821027</v>
      </c>
      <c r="H28" s="133">
        <f>IF('3c PC'!H14="-","-",'3c PC'!H55)</f>
        <v>6.5567588596821027</v>
      </c>
      <c r="I28" s="133">
        <f>IF('3c PC'!I14="-","-",'3c PC'!I55)</f>
        <v>6.6197359495950758</v>
      </c>
      <c r="J28" s="133">
        <f>IF('3c PC'!J14="-","-",'3c PC'!J55)</f>
        <v>6.6197359495950758</v>
      </c>
      <c r="K28" s="133">
        <f>IF('3c PC'!K14="-","-",'3c PC'!K55)</f>
        <v>6.6995028867368616</v>
      </c>
      <c r="L28" s="133">
        <f>IF('3c PC'!L14="-","-",'3c PC'!L55)</f>
        <v>6.6995028867368616</v>
      </c>
      <c r="M28" s="133">
        <f>IF('3c PC'!M14="-","-",'3c PC'!M55)</f>
        <v>7.1131218301273513</v>
      </c>
      <c r="N28" s="133">
        <f>IF('3c PC'!N14="-","-",'3c PC'!N55)</f>
        <v>7.1131218301273513</v>
      </c>
      <c r="O28" s="31"/>
      <c r="P28" s="133">
        <f>'3c PC'!P55</f>
        <v>7.1131218301273513</v>
      </c>
      <c r="Q28" s="133">
        <f>'3c PC'!Q55</f>
        <v>7.2804579515147188</v>
      </c>
      <c r="R28" s="133">
        <f>'3c PC'!R55</f>
        <v>7.1935840895118579</v>
      </c>
      <c r="S28" s="133">
        <f>'3c PC'!S55</f>
        <v>7.3593999937099728</v>
      </c>
      <c r="T28" s="133" t="str">
        <f>'3c PC'!T55</f>
        <v>-</v>
      </c>
      <c r="U28" s="133" t="str">
        <f>'3c PC'!U55</f>
        <v>-</v>
      </c>
      <c r="V28" s="133" t="str">
        <f>'3c PC'!V55</f>
        <v>-</v>
      </c>
      <c r="W28" s="133" t="str">
        <f>'3c PC'!W55</f>
        <v>-</v>
      </c>
      <c r="X28" s="133" t="str">
        <f>'3c PC'!X55</f>
        <v>-</v>
      </c>
      <c r="Y28" s="133" t="str">
        <f>'3c PC'!Y55</f>
        <v>-</v>
      </c>
      <c r="Z28" s="133" t="str">
        <f>'3c PC'!Z55</f>
        <v>-</v>
      </c>
      <c r="AA28" s="29"/>
    </row>
    <row r="29" spans="1:27" s="30" customFormat="1" ht="11.25" customHeight="1" x14ac:dyDescent="0.15">
      <c r="A29" s="267">
        <v>4</v>
      </c>
      <c r="B29" s="136" t="s">
        <v>352</v>
      </c>
      <c r="C29" s="136" t="s">
        <v>343</v>
      </c>
      <c r="D29" s="134" t="s">
        <v>317</v>
      </c>
      <c r="E29" s="135"/>
      <c r="F29" s="31"/>
      <c r="G29" s="133">
        <f>IF('3d NC-Elec'!H15="-","-",'3d NC-Elec'!H15)</f>
        <v>9.5265000000000004</v>
      </c>
      <c r="H29" s="133">
        <f>IF('3d NC-Elec'!I15="-","-",'3d NC-Elec'!I15)</f>
        <v>9.5265000000000004</v>
      </c>
      <c r="I29" s="133">
        <f>IF('3d NC-Elec'!J15="-","-",'3d NC-Elec'!J15)</f>
        <v>16.351999999999997</v>
      </c>
      <c r="J29" s="133">
        <f>IF('3d NC-Elec'!K15="-","-",'3d NC-Elec'!K15)</f>
        <v>16.351999999999997</v>
      </c>
      <c r="K29" s="133">
        <f>IF('3d NC-Elec'!L15="-","-",'3d NC-Elec'!L15)</f>
        <v>11.388</v>
      </c>
      <c r="L29" s="133">
        <f>IF('3d NC-Elec'!M15="-","-",'3d NC-Elec'!M15)</f>
        <v>11.388</v>
      </c>
      <c r="M29" s="133">
        <f>IF('3d NC-Elec'!N15="-","-",'3d NC-Elec'!N15)</f>
        <v>12.0815</v>
      </c>
      <c r="N29" s="133">
        <f>IF('3d NC-Elec'!O15="-","-",'3d NC-Elec'!O15)</f>
        <v>12.0815</v>
      </c>
      <c r="O29" s="31"/>
      <c r="P29" s="133">
        <f>'3d NC-Elec'!Q15</f>
        <v>12.0815</v>
      </c>
      <c r="Q29" s="133">
        <f>'3d NC-Elec'!R15</f>
        <v>11.351499999999998</v>
      </c>
      <c r="R29" s="133">
        <f>'3d NC-Elec'!S15</f>
        <v>11.351499999999998</v>
      </c>
      <c r="S29" s="133">
        <f>'3d NC-Elec'!T15</f>
        <v>12.227499999999999</v>
      </c>
      <c r="T29" s="133" t="str">
        <f>'3d NC-Elec'!U15</f>
        <v>-</v>
      </c>
      <c r="U29" s="133" t="str">
        <f>'3d NC-Elec'!V15</f>
        <v>-</v>
      </c>
      <c r="V29" s="133" t="str">
        <f>'3d NC-Elec'!W15</f>
        <v>-</v>
      </c>
      <c r="W29" s="133" t="str">
        <f>'3d NC-Elec'!X15</f>
        <v>-</v>
      </c>
      <c r="X29" s="133" t="str">
        <f>'3d NC-Elec'!Y15</f>
        <v>-</v>
      </c>
      <c r="Y29" s="133" t="str">
        <f>'3d NC-Elec'!Z15</f>
        <v>-</v>
      </c>
      <c r="Z29" s="133" t="str">
        <f>'3d NC-Elec'!AA15</f>
        <v>-</v>
      </c>
      <c r="AA29" s="29"/>
    </row>
    <row r="30" spans="1:27" s="30" customFormat="1" ht="11.25" customHeight="1" x14ac:dyDescent="0.15">
      <c r="A30" s="267">
        <v>5</v>
      </c>
      <c r="B30" s="136" t="s">
        <v>349</v>
      </c>
      <c r="C30" s="136" t="s">
        <v>344</v>
      </c>
      <c r="D30" s="134" t="s">
        <v>317</v>
      </c>
      <c r="E30" s="135"/>
      <c r="F30" s="31"/>
      <c r="G30" s="133">
        <f>IF('3f CPIH'!C$16="-","-",'3g OC '!$E$7*('3f CPIH'!C$16/'3f CPIH'!$G$16))</f>
        <v>38.772147945205475</v>
      </c>
      <c r="H30" s="133">
        <f>IF('3f CPIH'!D$16="-","-",'3g OC '!$E$7*('3f CPIH'!D$16/'3f CPIH'!$G$16))</f>
        <v>38.849769863013698</v>
      </c>
      <c r="I30" s="133">
        <f>IF('3f CPIH'!E$16="-","-",'3g OC '!$E$7*('3f CPIH'!E$16/'3f CPIH'!$G$16))</f>
        <v>38.966202739726029</v>
      </c>
      <c r="J30" s="133">
        <f>IF('3f CPIH'!F$16="-","-",'3g OC '!$E$7*('3f CPIH'!F$16/'3f CPIH'!$G$16))</f>
        <v>39.199068493150683</v>
      </c>
      <c r="K30" s="133">
        <f>IF('3f CPIH'!G$16="-","-",'3g OC '!$E$7*('3f CPIH'!G$16/'3f CPIH'!$G$16))</f>
        <v>39.6648</v>
      </c>
      <c r="L30" s="133">
        <f>IF('3f CPIH'!H$16="-","-",'3g OC '!$E$7*('3f CPIH'!H$16/'3f CPIH'!$G$16))</f>
        <v>40.169342465753431</v>
      </c>
      <c r="M30" s="133">
        <f>IF('3f CPIH'!I$16="-","-",'3g OC '!$E$7*('3f CPIH'!I$16/'3f CPIH'!$G$16))</f>
        <v>40.751506849315064</v>
      </c>
      <c r="N30" s="133">
        <f>IF('3f CPIH'!J$16="-","-",'3g OC '!$E$7*('3f CPIH'!J$16/'3f CPIH'!$G$16))</f>
        <v>41.100805479452056</v>
      </c>
      <c r="O30" s="31"/>
      <c r="P30" s="133">
        <f>IF('3f CPIH'!L$16="-","-",'3g OC '!$E$7*('3f CPIH'!L$16/'3f CPIH'!$G$16))</f>
        <v>41.100805479452056</v>
      </c>
      <c r="Q30" s="133">
        <f>IF('3f CPIH'!M$16="-","-",'3g OC '!$E$7*('3f CPIH'!M$16/'3f CPIH'!$G$16))</f>
        <v>41.566536986301365</v>
      </c>
      <c r="R30" s="133">
        <f>IF('3f CPIH'!N$16="-","-",'3g OC '!$E$7*('3f CPIH'!N$16/'3f CPIH'!$G$16))</f>
        <v>41.877024657534243</v>
      </c>
      <c r="S30" s="133">
        <f>IF('3f CPIH'!O$16="-","-",'3g OC '!$E$7*('3f CPIH'!O$16/'3f CPIH'!$G$16))</f>
        <v>42.109890410958904</v>
      </c>
      <c r="T30" s="133" t="str">
        <f>IF('3f CPIH'!P$16="-","-",'3g OC '!$E$7*('3f CPIH'!P$16/'3f CPIH'!$G$16))</f>
        <v>-</v>
      </c>
      <c r="U30" s="133" t="str">
        <f>IF('3f CPIH'!Q$16="-","-",'3g OC '!$E$7*('3f CPIH'!Q$16/'3f CPIH'!$G$16))</f>
        <v>-</v>
      </c>
      <c r="V30" s="133" t="str">
        <f>IF('3f CPIH'!R$16="-","-",'3g OC '!$E$7*('3f CPIH'!R$16/'3f CPIH'!$G$16))</f>
        <v>-</v>
      </c>
      <c r="W30" s="133" t="str">
        <f>IF('3f CPIH'!S$16="-","-",'3g OC '!$E$7*('3f CPIH'!S$16/'3f CPIH'!$G$16))</f>
        <v>-</v>
      </c>
      <c r="X30" s="133" t="str">
        <f>IF('3f CPIH'!T$16="-","-",'3g OC '!$E$7*('3f CPIH'!T$16/'3f CPIH'!$G$16))</f>
        <v>-</v>
      </c>
      <c r="Y30" s="133" t="str">
        <f>IF('3f CPIH'!U$16="-","-",'3g OC '!$E$7*('3f CPIH'!U$16/'3f CPIH'!$G$16))</f>
        <v>-</v>
      </c>
      <c r="Z30" s="133" t="str">
        <f>IF('3f CPIH'!V$16="-","-",'3g OC '!$E$7*('3f CPIH'!V$16/'3f CPIH'!$G$16))</f>
        <v>-</v>
      </c>
      <c r="AA30" s="29"/>
    </row>
    <row r="31" spans="1:27" s="30" customFormat="1" ht="11.25" customHeight="1" x14ac:dyDescent="0.15">
      <c r="A31" s="267">
        <v>6</v>
      </c>
      <c r="B31" s="136" t="s">
        <v>349</v>
      </c>
      <c r="C31" s="136" t="s">
        <v>43</v>
      </c>
      <c r="D31" s="134" t="s">
        <v>317</v>
      </c>
      <c r="E31" s="135"/>
      <c r="F31" s="31"/>
      <c r="G31" s="133" t="s">
        <v>333</v>
      </c>
      <c r="H31" s="133" t="s">
        <v>333</v>
      </c>
      <c r="I31" s="133" t="s">
        <v>333</v>
      </c>
      <c r="J31" s="133" t="s">
        <v>333</v>
      </c>
      <c r="K31" s="133">
        <f>IF('3h SMNCC'!F$36="-","-",'3h SMNCC'!F$44)</f>
        <v>0</v>
      </c>
      <c r="L31" s="133">
        <f>IF('3h SMNCC'!G$36="-","-",'3h SMNCC'!G$44)</f>
        <v>-0.13106672002308281</v>
      </c>
      <c r="M31" s="133">
        <f>IF('3h SMNCC'!H$36="-","-",'3h SMNCC'!H$44)</f>
        <v>1.6490085512788448</v>
      </c>
      <c r="N31" s="133">
        <f>IF('3h SMNCC'!I$36="-","-",'3h SMNCC'!I$44)</f>
        <v>7.9249698553751093</v>
      </c>
      <c r="O31" s="31"/>
      <c r="P31" s="133">
        <f>IF('3h SMNCC'!K$36="-","-",'3h SMNCC'!K$44)</f>
        <v>7.9249698553751093</v>
      </c>
      <c r="Q31" s="133">
        <f>IF('3h SMNCC'!L$36="-","-",'3h SMNCC'!L$44)</f>
        <v>9.5945159615724194</v>
      </c>
      <c r="R31" s="133">
        <f>IF('3h SMNCC'!M$36="-","-",'3h SMNCC'!M$44)</f>
        <v>9.6655312765157912</v>
      </c>
      <c r="S31" s="133">
        <f>IF('3h SMNCC'!N$36="-","-",'3h SMNCC'!N$44)</f>
        <v>11.448655558303892</v>
      </c>
      <c r="T31" s="133" t="str">
        <f>IF('3h SMNCC'!O$36="-","-",'3h SMNCC'!O$44)</f>
        <v>-</v>
      </c>
      <c r="U31" s="133" t="str">
        <f>IF('3h SMNCC'!P$36="-","-",'3h SMNCC'!P$44)</f>
        <v>-</v>
      </c>
      <c r="V31" s="133" t="str">
        <f>IF('3h SMNCC'!Q$36="-","-",'3h SMNCC'!Q$44)</f>
        <v>-</v>
      </c>
      <c r="W31" s="133" t="str">
        <f>IF('3h SMNCC'!R$36="-","-",'3h SMNCC'!R$44)</f>
        <v>-</v>
      </c>
      <c r="X31" s="133" t="str">
        <f>IF('3h SMNCC'!S$36="-","-",'3h SMNCC'!S$44)</f>
        <v>-</v>
      </c>
      <c r="Y31" s="133" t="str">
        <f>IF('3h SMNCC'!T$36="-","-",'3h SMNCC'!T$44)</f>
        <v>-</v>
      </c>
      <c r="Z31" s="133" t="str">
        <f>IF('3h SMNCC'!U$36="-","-",'3h SMNCC'!U$44)</f>
        <v>-</v>
      </c>
      <c r="AA31" s="29"/>
    </row>
    <row r="32" spans="1:27" s="30" customFormat="1" ht="11.25" x14ac:dyDescent="0.15">
      <c r="A32" s="267">
        <v>7</v>
      </c>
      <c r="B32" s="136" t="s">
        <v>349</v>
      </c>
      <c r="C32" s="136" t="s">
        <v>394</v>
      </c>
      <c r="D32" s="134" t="s">
        <v>317</v>
      </c>
      <c r="E32" s="135"/>
      <c r="F32" s="31"/>
      <c r="G32" s="133">
        <f>IF('3f CPIH'!C$16="-","-",'3i PAAC PAP'!$G$9*('3f CPIH'!C$16/'3f CPIH'!$G$16))</f>
        <v>3.3460635029354204</v>
      </c>
      <c r="H32" s="133">
        <f>IF('3f CPIH'!D$16="-","-",'3i PAAC PAP'!$G$9*('3f CPIH'!D$16/'3f CPIH'!$G$16))</f>
        <v>3.3527623287671227</v>
      </c>
      <c r="I32" s="133">
        <f>IF('3f CPIH'!E$16="-","-",'3i PAAC PAP'!$G$9*('3f CPIH'!E$16/'3f CPIH'!$G$16))</f>
        <v>3.3628105675146771</v>
      </c>
      <c r="J32" s="133">
        <f>IF('3f CPIH'!F$16="-","-",'3i PAAC PAP'!$G$9*('3f CPIH'!F$16/'3f CPIH'!$G$16))</f>
        <v>3.3829070450097847</v>
      </c>
      <c r="K32" s="133">
        <f>IF('3f CPIH'!G$16="-","-",'3i PAAC PAP'!$G$9*('3f CPIH'!G$16/'3f CPIH'!$G$16))</f>
        <v>3.4230999999999998</v>
      </c>
      <c r="L32" s="133">
        <f>IF('3f CPIH'!H$16="-","-",'3i PAAC PAP'!$G$9*('3f CPIH'!H$16/'3f CPIH'!$G$16))</f>
        <v>3.4666423679060667</v>
      </c>
      <c r="M32" s="133">
        <f>IF('3f CPIH'!I$16="-","-",'3i PAAC PAP'!$G$9*('3f CPIH'!I$16/'3f CPIH'!$G$16))</f>
        <v>3.516883561643835</v>
      </c>
      <c r="N32" s="133">
        <f>IF('3f CPIH'!J$16="-","-",'3i PAAC PAP'!$G$9*('3f CPIH'!J$16/'3f CPIH'!$G$16))</f>
        <v>3.547028277886497</v>
      </c>
      <c r="O32" s="31"/>
      <c r="P32" s="133">
        <f>IF('3f CPIH'!L$16="-","-",'3i PAAC PAP'!$G$9*('3f CPIH'!L$16/'3f CPIH'!$G$16))</f>
        <v>3.547028277886497</v>
      </c>
      <c r="Q32" s="133">
        <f>IF('3f CPIH'!M$16="-","-",'3i PAAC PAP'!$G$9*('3f CPIH'!M$16/'3f CPIH'!$G$16))</f>
        <v>3.5872212328767121</v>
      </c>
      <c r="R32" s="133">
        <f>IF('3f CPIH'!N$16="-","-",'3i PAAC PAP'!$G$9*('3f CPIH'!N$16/'3f CPIH'!$G$16))</f>
        <v>3.6140165362035224</v>
      </c>
      <c r="S32" s="133">
        <f>IF('3f CPIH'!O$16="-","-",'3i PAAC PAP'!$G$9*('3f CPIH'!O$16/'3f CPIH'!$G$16))</f>
        <v>3.6341130136986299</v>
      </c>
      <c r="T32" s="133" t="str">
        <f>IF('3f CPIH'!P$16="-","-",'3i PAAC PAP'!$G$9*('3f CPIH'!P$16/'3f CPIH'!$G$16))</f>
        <v>-</v>
      </c>
      <c r="U32" s="133" t="str">
        <f>IF('3f CPIH'!Q$16="-","-",'3i PAAC PAP'!$G$9*('3f CPIH'!Q$16/'3f CPIH'!$G$16))</f>
        <v>-</v>
      </c>
      <c r="V32" s="133" t="str">
        <f>IF('3f CPIH'!R$16="-","-",'3i PAAC PAP'!$G$9*('3f CPIH'!R$16/'3f CPIH'!$G$16))</f>
        <v>-</v>
      </c>
      <c r="W32" s="133" t="str">
        <f>IF('3f CPIH'!S$16="-","-",'3i PAAC PAP'!$G$9*('3f CPIH'!S$16/'3f CPIH'!$G$16))</f>
        <v>-</v>
      </c>
      <c r="X32" s="133" t="str">
        <f>IF('3f CPIH'!T$16="-","-",'3i PAAC PAP'!$G$9*('3f CPIH'!T$16/'3f CPIH'!$G$16))</f>
        <v>-</v>
      </c>
      <c r="Y32" s="133" t="str">
        <f>IF('3f CPIH'!U$16="-","-",'3i PAAC PAP'!$G$9*('3f CPIH'!U$16/'3f CPIH'!$G$16))</f>
        <v>-</v>
      </c>
      <c r="Z32" s="133" t="str">
        <f>IF('3f CPIH'!V$16="-","-",'3i PAAC PAP'!$G$9*('3f CPIH'!V$16/'3f CPIH'!$G$16))</f>
        <v>-</v>
      </c>
      <c r="AA32" s="29"/>
    </row>
    <row r="33" spans="1:27" s="30" customFormat="1" ht="11.25" x14ac:dyDescent="0.15">
      <c r="A33" s="267">
        <v>8</v>
      </c>
      <c r="B33" s="136" t="s">
        <v>349</v>
      </c>
      <c r="C33" s="136" t="s">
        <v>412</v>
      </c>
      <c r="D33" s="134" t="s">
        <v>317</v>
      </c>
      <c r="E33" s="135"/>
      <c r="F33" s="31"/>
      <c r="G33" s="133">
        <f>IF(G28="-","-",SUM(G26:G31)*'3i PAAC PAP'!$G$21)</f>
        <v>0.2662681446309243</v>
      </c>
      <c r="H33" s="133">
        <f>IF(H28="-","-",SUM(H26:H31)*'3i PAAC PAP'!$G$21)</f>
        <v>0.26664492141996543</v>
      </c>
      <c r="I33" s="133">
        <f>IF(I28="-","-",SUM(I26:I31)*'3i PAAC PAP'!$G$21)</f>
        <v>0.30064675439796462</v>
      </c>
      <c r="J33" s="133">
        <f>IF(J28="-","-",SUM(J26:J31)*'3i PAAC PAP'!$G$21)</f>
        <v>0.30177708476508791</v>
      </c>
      <c r="K33" s="133">
        <f>IF(K28="-","-",SUM(K26:K31)*'3i PAAC PAP'!$G$21)</f>
        <v>0.28032967821222071</v>
      </c>
      <c r="L33" s="133">
        <f>IF(L28="-","-",SUM(L26:L31)*'3i PAAC PAP'!$G$21)</f>
        <v>0.28214252948199581</v>
      </c>
      <c r="M33" s="133">
        <f>IF(M28="-","-",SUM(M26:M31)*'3i PAAC PAP'!$G$21)</f>
        <v>0.298982796117921</v>
      </c>
      <c r="N33" s="133">
        <f>IF(N28="-","-",SUM(N26:N31)*'3i PAAC PAP'!$G$21)</f>
        <v>0.33114180783868924</v>
      </c>
      <c r="O33" s="31"/>
      <c r="P33" s="133">
        <f>IF(P28="-","-",SUM(P26:P31)*'3i PAAC PAP'!$G$21)</f>
        <v>0.33114180783868924</v>
      </c>
      <c r="Q33" s="133">
        <f>IF(Q28="-","-",SUM(Q26:Q31)*'3i PAAC PAP'!$G$21)</f>
        <v>0.33877527490563175</v>
      </c>
      <c r="R33" s="133">
        <f>IF(R28="-","-",SUM(R26:R31)*'3i PAAC PAP'!$G$21)</f>
        <v>0.34020540467436938</v>
      </c>
      <c r="S33" s="133">
        <f>IF(S28="-","-",SUM(S26:S31)*'3i PAAC PAP'!$G$21)</f>
        <v>0.35504799470426984</v>
      </c>
      <c r="T33" s="133" t="str">
        <f>IF(T28="-","-",SUM(T26:T31)*'3i PAAC PAP'!$G$21)</f>
        <v>-</v>
      </c>
      <c r="U33" s="133" t="str">
        <f>IF(U28="-","-",SUM(U26:U31)*'3i PAAC PAP'!$G$21)</f>
        <v>-</v>
      </c>
      <c r="V33" s="133" t="str">
        <f>IF(V28="-","-",SUM(V26:V31)*'3i PAAC PAP'!$G$21)</f>
        <v>-</v>
      </c>
      <c r="W33" s="133" t="str">
        <f>IF(W28="-","-",SUM(W26:W31)*'3i PAAC PAP'!$G$21)</f>
        <v>-</v>
      </c>
      <c r="X33" s="133" t="str">
        <f>IF(X28="-","-",SUM(X26:X31)*'3i PAAC PAP'!$G$21)</f>
        <v>-</v>
      </c>
      <c r="Y33" s="133" t="str">
        <f>IF(Y28="-","-",SUM(Y26:Y31)*'3i PAAC PAP'!$G$21)</f>
        <v>-</v>
      </c>
      <c r="Z33" s="133" t="str">
        <f>IF(Z28="-","-",SUM(Z26:Z31)*'3i PAAC PAP'!$G$21)</f>
        <v>-</v>
      </c>
      <c r="AA33" s="29"/>
    </row>
    <row r="34" spans="1:27" s="30" customFormat="1" ht="11.25" x14ac:dyDescent="0.15">
      <c r="A34" s="267">
        <v>9</v>
      </c>
      <c r="B34" s="136" t="s">
        <v>393</v>
      </c>
      <c r="C34" s="136" t="s">
        <v>536</v>
      </c>
      <c r="D34" s="134" t="s">
        <v>317</v>
      </c>
      <c r="E34" s="135"/>
      <c r="F34" s="31"/>
      <c r="G34" s="133">
        <f>IF(G28="-","-",SUM(G26:G33)*'3j EBIT'!$E$7)</f>
        <v>1.1324031583471277</v>
      </c>
      <c r="H34" s="133">
        <f>IF(H28="-","-",SUM(H26:H33)*'3j EBIT'!$E$7)</f>
        <v>1.1340435799227957</v>
      </c>
      <c r="I34" s="133">
        <f>IF(I28="-","-",SUM(I26:I33)*'3j EBIT'!$E$7)</f>
        <v>1.2705678379455749</v>
      </c>
      <c r="J34" s="133">
        <f>IF(J28="-","-",SUM(J26:J33)*'3j EBIT'!$E$7)</f>
        <v>1.2754891026725794</v>
      </c>
      <c r="K34" s="133">
        <f>IF(K28="-","-",SUM(K26:K33)*'3j EBIT'!$E$7)</f>
        <v>1.1902746283179337</v>
      </c>
      <c r="L34" s="133">
        <f>IF(L28="-","-",SUM(L26:L33)*'3j EBIT'!$E$7)</f>
        <v>1.1983865464462369</v>
      </c>
      <c r="M34" s="133">
        <f>IF(M28="-","-",SUM(M26:M33)*'3j EBIT'!$E$7)</f>
        <v>1.2668803175017394</v>
      </c>
      <c r="N34" s="133">
        <f>IF(N28="-","-",SUM(N26:N33)*'3j EBIT'!$E$7)</f>
        <v>1.3964050505111645</v>
      </c>
      <c r="O34" s="31"/>
      <c r="P34" s="133">
        <f>IF(P28="-","-",SUM(P26:P33)*'3j EBIT'!$E$7)</f>
        <v>1.3964050505111645</v>
      </c>
      <c r="Q34" s="133">
        <f>IF(Q28="-","-",SUM(Q26:Q33)*'3j EBIT'!$E$7)</f>
        <v>1.4277897354620848</v>
      </c>
      <c r="R34" s="133">
        <f>IF(R28="-","-",SUM(R26:R33)*'3j EBIT'!$E$7)</f>
        <v>1.4340427825272695</v>
      </c>
      <c r="S34" s="133">
        <f>IF(S28="-","-",SUM(S26:S33)*'3j EBIT'!$E$7)</f>
        <v>1.4939430678216037</v>
      </c>
      <c r="T34" s="133" t="str">
        <f>IF(T28="-","-",SUM(T26:T33)*'3j EBIT'!$E$7)</f>
        <v>-</v>
      </c>
      <c r="U34" s="133" t="str">
        <f>IF(U28="-","-",SUM(U26:U33)*'3j EBIT'!$E$7)</f>
        <v>-</v>
      </c>
      <c r="V34" s="133" t="str">
        <f>IF(V28="-","-",SUM(V26:V33)*'3j EBIT'!$E$7)</f>
        <v>-</v>
      </c>
      <c r="W34" s="133" t="str">
        <f>IF(W28="-","-",SUM(W26:W33)*'3j EBIT'!$E$7)</f>
        <v>-</v>
      </c>
      <c r="X34" s="133" t="str">
        <f>IF(X28="-","-",SUM(X26:X33)*'3j EBIT'!$E$7)</f>
        <v>-</v>
      </c>
      <c r="Y34" s="133" t="str">
        <f>IF(Y28="-","-",SUM(Y26:Y33)*'3j EBIT'!$E$7)</f>
        <v>-</v>
      </c>
      <c r="Z34" s="133" t="str">
        <f>IF(Z28="-","-",SUM(Z26:Z33)*'3j EBIT'!$E$7)</f>
        <v>-</v>
      </c>
      <c r="AA34" s="29"/>
    </row>
    <row r="35" spans="1:27" s="30" customFormat="1" ht="11.25" customHeight="1" x14ac:dyDescent="0.15">
      <c r="A35" s="267">
        <v>10</v>
      </c>
      <c r="B35" s="136" t="s">
        <v>292</v>
      </c>
      <c r="C35" s="186" t="s">
        <v>537</v>
      </c>
      <c r="D35" s="134" t="s">
        <v>317</v>
      </c>
      <c r="E35" s="134"/>
      <c r="F35" s="31"/>
      <c r="G35" s="133">
        <f>IF(G30="-","-",SUM(G26:G28,G30:G34)*'3k HAP'!$E$8)</f>
        <v>0.73312818682373837</v>
      </c>
      <c r="H35" s="133">
        <f>IF(H30="-","-",SUM(H26:H28,H30:H34)*'3k HAP'!$E$8)</f>
        <v>0.73439226063262808</v>
      </c>
      <c r="I35" s="133">
        <f>IF(I30="-","-",SUM(I26:I28,I30:I34)*'3k HAP'!$E$8)</f>
        <v>0.73966279071583452</v>
      </c>
      <c r="J35" s="133">
        <f>IF(J30="-","-",SUM(J26:J28,J30:J34)*'3k HAP'!$E$8)</f>
        <v>0.74345501214250376</v>
      </c>
      <c r="K35" s="133">
        <f>IF(K30="-","-",SUM(K26:K28,K30:K34)*'3k HAP'!$E$8)</f>
        <v>0.7504684833166223</v>
      </c>
      <c r="L35" s="133">
        <f>IF(L30="-","-",SUM(L26:L28,L30:L34)*'3k HAP'!$E$8)</f>
        <v>0.75671935406713031</v>
      </c>
      <c r="M35" s="133">
        <f>IF(M30="-","-",SUM(M26:M28,M30:M34)*'3k HAP'!$E$8)</f>
        <v>0.79934565676752278</v>
      </c>
      <c r="N35" s="133">
        <f>IF(N30="-","-",SUM(N26:N28,N30:N34)*'3k HAP'!$E$8)</f>
        <v>0.89915464796173539</v>
      </c>
      <c r="O35" s="31"/>
      <c r="P35" s="133">
        <f>IF(P30="-","-",SUM(P26:P28,P30:P34)*'3k HAP'!$E$8)</f>
        <v>0.89915464796173539</v>
      </c>
      <c r="Q35" s="133">
        <f>IF(Q30="-","-",SUM(Q26:Q28,Q30:Q34)*'3k HAP'!$E$8)</f>
        <v>0.93402694546528875</v>
      </c>
      <c r="R35" s="133">
        <f>IF(R30="-","-",SUM(R26:R28,R30:R34)*'3k HAP'!$E$8)</f>
        <v>0.93884540990034471</v>
      </c>
      <c r="S35" s="133">
        <f>IF(S30="-","-",SUM(S26:S28,S30:S34)*'3k HAP'!$E$8)</f>
        <v>0.97217777362388702</v>
      </c>
      <c r="T35" s="133" t="str">
        <f>IF(T30="-","-",SUM(T26:T28,T30:T34)*'3k HAP'!$E$8)</f>
        <v>-</v>
      </c>
      <c r="U35" s="133" t="str">
        <f>IF(U30="-","-",SUM(U26:U28,U30:U34)*'3k HAP'!$E$8)</f>
        <v>-</v>
      </c>
      <c r="V35" s="133" t="str">
        <f>IF(V30="-","-",SUM(V26:V28,V30:V34)*'3k HAP'!$E$8)</f>
        <v>-</v>
      </c>
      <c r="W35" s="133" t="str">
        <f>IF(W30="-","-",SUM(W26:W28,W30:W34)*'3k HAP'!$E$8)</f>
        <v>-</v>
      </c>
      <c r="X35" s="133" t="str">
        <f>IF(X30="-","-",SUM(X26:X28,X30:X34)*'3k HAP'!$E$8)</f>
        <v>-</v>
      </c>
      <c r="Y35" s="133" t="str">
        <f>IF(Y30="-","-",SUM(Y26:Y28,Y30:Y34)*'3k HAP'!$E$8)</f>
        <v>-</v>
      </c>
      <c r="Z35" s="133" t="str">
        <f>IF(Z30="-","-",SUM(Z26:Z28,Z30:Z34)*'3k HAP'!$E$8)</f>
        <v>-</v>
      </c>
      <c r="AA35" s="29"/>
    </row>
    <row r="36" spans="1:27" s="30" customFormat="1" ht="11.25" customHeight="1" x14ac:dyDescent="0.15">
      <c r="A36" s="267">
        <v>11</v>
      </c>
      <c r="B36" s="136" t="s">
        <v>44</v>
      </c>
      <c r="C36" s="136" t="str">
        <f>B36&amp;"_"&amp;D36</f>
        <v>Total_East Midlands</v>
      </c>
      <c r="D36" s="134" t="s">
        <v>317</v>
      </c>
      <c r="E36" s="135"/>
      <c r="F36" s="31"/>
      <c r="G36" s="133">
        <f t="shared" ref="G36:N36" si="2">IF(G30="-","-",SUM(G26:G35))</f>
        <v>60.333269797624801</v>
      </c>
      <c r="H36" s="133">
        <f t="shared" si="2"/>
        <v>60.42087181343831</v>
      </c>
      <c r="I36" s="133">
        <f t="shared" si="2"/>
        <v>67.61162663989515</v>
      </c>
      <c r="J36" s="133">
        <f t="shared" si="2"/>
        <v>67.874432687335712</v>
      </c>
      <c r="K36" s="133">
        <f t="shared" si="2"/>
        <v>63.396475676583634</v>
      </c>
      <c r="L36" s="133">
        <f t="shared" si="2"/>
        <v>63.829669430368632</v>
      </c>
      <c r="M36" s="133">
        <f t="shared" si="2"/>
        <v>67.477229562752299</v>
      </c>
      <c r="N36" s="133">
        <f t="shared" si="2"/>
        <v>74.394126949152607</v>
      </c>
      <c r="O36" s="31"/>
      <c r="P36" s="133">
        <f t="shared" ref="P36:Z36" si="3">IF(P30="-","-",SUM(P26:P35))</f>
        <v>74.394126949152607</v>
      </c>
      <c r="Q36" s="133">
        <f t="shared" si="3"/>
        <v>76.080824088098211</v>
      </c>
      <c r="R36" s="133">
        <f t="shared" si="3"/>
        <v>76.414750156867385</v>
      </c>
      <c r="S36" s="133">
        <f t="shared" si="3"/>
        <v>79.600727812821148</v>
      </c>
      <c r="T36" s="133" t="str">
        <f t="shared" si="3"/>
        <v>-</v>
      </c>
      <c r="U36" s="133" t="str">
        <f t="shared" si="3"/>
        <v>-</v>
      </c>
      <c r="V36" s="133" t="str">
        <f t="shared" si="3"/>
        <v>-</v>
      </c>
      <c r="W36" s="133" t="str">
        <f t="shared" si="3"/>
        <v>-</v>
      </c>
      <c r="X36" s="133" t="str">
        <f t="shared" si="3"/>
        <v>-</v>
      </c>
      <c r="Y36" s="133" t="str">
        <f t="shared" si="3"/>
        <v>-</v>
      </c>
      <c r="Z36" s="133" t="str">
        <f t="shared" si="3"/>
        <v>-</v>
      </c>
      <c r="AA36" s="29"/>
    </row>
    <row r="37" spans="1:27" s="30" customFormat="1" ht="11.25" customHeight="1" x14ac:dyDescent="0.15">
      <c r="A37" s="267">
        <v>1</v>
      </c>
      <c r="B37" s="140" t="s">
        <v>350</v>
      </c>
      <c r="C37" s="140" t="s">
        <v>341</v>
      </c>
      <c r="D37" s="131" t="s">
        <v>318</v>
      </c>
      <c r="E37" s="132"/>
      <c r="F37" s="31"/>
      <c r="G37" s="41" t="s">
        <v>333</v>
      </c>
      <c r="H37" s="41" t="s">
        <v>333</v>
      </c>
      <c r="I37" s="41" t="s">
        <v>333</v>
      </c>
      <c r="J37" s="41" t="s">
        <v>333</v>
      </c>
      <c r="K37" s="41" t="s">
        <v>333</v>
      </c>
      <c r="L37" s="41" t="s">
        <v>333</v>
      </c>
      <c r="M37" s="41" t="s">
        <v>333</v>
      </c>
      <c r="N37" s="41" t="s">
        <v>333</v>
      </c>
      <c r="O37" s="31"/>
      <c r="P37" s="41" t="s">
        <v>333</v>
      </c>
      <c r="Q37" s="41" t="s">
        <v>333</v>
      </c>
      <c r="R37" s="41" t="s">
        <v>333</v>
      </c>
      <c r="S37" s="41" t="s">
        <v>333</v>
      </c>
      <c r="T37" s="41" t="s">
        <v>333</v>
      </c>
      <c r="U37" s="41" t="s">
        <v>333</v>
      </c>
      <c r="V37" s="41" t="s">
        <v>333</v>
      </c>
      <c r="W37" s="41" t="s">
        <v>333</v>
      </c>
      <c r="X37" s="41" t="s">
        <v>333</v>
      </c>
      <c r="Y37" s="41" t="s">
        <v>333</v>
      </c>
      <c r="Z37" s="41" t="s">
        <v>333</v>
      </c>
      <c r="AA37" s="29"/>
    </row>
    <row r="38" spans="1:27" s="30" customFormat="1" ht="11.25" customHeight="1" x14ac:dyDescent="0.15">
      <c r="A38" s="267">
        <v>2</v>
      </c>
      <c r="B38" s="140" t="s">
        <v>350</v>
      </c>
      <c r="C38" s="140" t="s">
        <v>300</v>
      </c>
      <c r="D38" s="131" t="s">
        <v>318</v>
      </c>
      <c r="E38" s="132"/>
      <c r="F38" s="31"/>
      <c r="G38" s="41" t="s">
        <v>333</v>
      </c>
      <c r="H38" s="41" t="s">
        <v>333</v>
      </c>
      <c r="I38" s="41" t="s">
        <v>333</v>
      </c>
      <c r="J38" s="41" t="s">
        <v>333</v>
      </c>
      <c r="K38" s="41" t="s">
        <v>333</v>
      </c>
      <c r="L38" s="41" t="s">
        <v>333</v>
      </c>
      <c r="M38" s="41" t="s">
        <v>333</v>
      </c>
      <c r="N38" s="41" t="s">
        <v>333</v>
      </c>
      <c r="O38" s="31"/>
      <c r="P38" s="41" t="s">
        <v>333</v>
      </c>
      <c r="Q38" s="41" t="s">
        <v>333</v>
      </c>
      <c r="R38" s="41" t="s">
        <v>333</v>
      </c>
      <c r="S38" s="41" t="s">
        <v>333</v>
      </c>
      <c r="T38" s="41" t="s">
        <v>333</v>
      </c>
      <c r="U38" s="41" t="s">
        <v>333</v>
      </c>
      <c r="V38" s="41" t="s">
        <v>333</v>
      </c>
      <c r="W38" s="41" t="s">
        <v>333</v>
      </c>
      <c r="X38" s="41" t="s">
        <v>333</v>
      </c>
      <c r="Y38" s="41" t="s">
        <v>333</v>
      </c>
      <c r="Z38" s="41" t="s">
        <v>333</v>
      </c>
      <c r="AA38" s="29"/>
    </row>
    <row r="39" spans="1:27" s="30" customFormat="1" ht="11.25" customHeight="1" x14ac:dyDescent="0.15">
      <c r="A39" s="267">
        <v>3</v>
      </c>
      <c r="B39" s="140" t="s">
        <v>2</v>
      </c>
      <c r="C39" s="140" t="s">
        <v>342</v>
      </c>
      <c r="D39" s="131" t="s">
        <v>318</v>
      </c>
      <c r="E39" s="132"/>
      <c r="F39" s="31"/>
      <c r="G39" s="41">
        <f>IF('3c PC'!G14="-","-",'3c PC'!G55)</f>
        <v>6.5567588596821027</v>
      </c>
      <c r="H39" s="41">
        <f>IF('3c PC'!H14="-","-",'3c PC'!H55)</f>
        <v>6.5567588596821027</v>
      </c>
      <c r="I39" s="41">
        <f>IF('3c PC'!I14="-","-",'3c PC'!I55)</f>
        <v>6.6197359495950758</v>
      </c>
      <c r="J39" s="41">
        <f>IF('3c PC'!J14="-","-",'3c PC'!J55)</f>
        <v>6.6197359495950758</v>
      </c>
      <c r="K39" s="41">
        <f>IF('3c PC'!K14="-","-",'3c PC'!K55)</f>
        <v>6.6995028867368616</v>
      </c>
      <c r="L39" s="41">
        <f>IF('3c PC'!L14="-","-",'3c PC'!L55)</f>
        <v>6.6995028867368616</v>
      </c>
      <c r="M39" s="41">
        <f>IF('3c PC'!M14="-","-",'3c PC'!M55)</f>
        <v>7.1131218301273513</v>
      </c>
      <c r="N39" s="41">
        <f>IF('3c PC'!N14="-","-",'3c PC'!N55)</f>
        <v>7.1131218301273513</v>
      </c>
      <c r="O39" s="31"/>
      <c r="P39" s="41">
        <f>'3c PC'!P55</f>
        <v>7.1131218301273513</v>
      </c>
      <c r="Q39" s="41">
        <f>'3c PC'!Q55</f>
        <v>7.2804579515147188</v>
      </c>
      <c r="R39" s="41">
        <f>'3c PC'!R55</f>
        <v>7.1935840895118579</v>
      </c>
      <c r="S39" s="41">
        <f>'3c PC'!S55</f>
        <v>7.3593999937099728</v>
      </c>
      <c r="T39" s="41" t="str">
        <f>'3c PC'!T55</f>
        <v>-</v>
      </c>
      <c r="U39" s="41" t="str">
        <f>'3c PC'!U55</f>
        <v>-</v>
      </c>
      <c r="V39" s="41" t="str">
        <f>'3c PC'!V55</f>
        <v>-</v>
      </c>
      <c r="W39" s="41" t="str">
        <f>'3c PC'!W55</f>
        <v>-</v>
      </c>
      <c r="X39" s="41" t="str">
        <f>'3c PC'!X55</f>
        <v>-</v>
      </c>
      <c r="Y39" s="41" t="str">
        <f>'3c PC'!Y55</f>
        <v>-</v>
      </c>
      <c r="Z39" s="41" t="str">
        <f>'3c PC'!Z55</f>
        <v>-</v>
      </c>
      <c r="AA39" s="29"/>
    </row>
    <row r="40" spans="1:27" s="30" customFormat="1" ht="11.25" customHeight="1" x14ac:dyDescent="0.15">
      <c r="A40" s="267">
        <v>4</v>
      </c>
      <c r="B40" s="140" t="s">
        <v>352</v>
      </c>
      <c r="C40" s="140" t="s">
        <v>343</v>
      </c>
      <c r="D40" s="131" t="s">
        <v>318</v>
      </c>
      <c r="E40" s="132"/>
      <c r="F40" s="31"/>
      <c r="G40" s="41">
        <f>IF('3d NC-Elec'!H16="-","-",'3d NC-Elec'!H16)</f>
        <v>16.096500000000002</v>
      </c>
      <c r="H40" s="41">
        <f>IF('3d NC-Elec'!I16="-","-",'3d NC-Elec'!I16)</f>
        <v>16.096500000000002</v>
      </c>
      <c r="I40" s="41">
        <f>IF('3d NC-Elec'!J16="-","-",'3d NC-Elec'!J16)</f>
        <v>23.7469</v>
      </c>
      <c r="J40" s="41">
        <f>IF('3d NC-Elec'!K16="-","-",'3d NC-Elec'!K16)</f>
        <v>23.7469</v>
      </c>
      <c r="K40" s="41">
        <f>IF('3d NC-Elec'!L16="-","-",'3d NC-Elec'!L16)</f>
        <v>14.855500000000001</v>
      </c>
      <c r="L40" s="41">
        <f>IF('3d NC-Elec'!M16="-","-",'3d NC-Elec'!M16)</f>
        <v>14.855500000000001</v>
      </c>
      <c r="M40" s="41">
        <f>IF('3d NC-Elec'!N16="-","-",'3d NC-Elec'!N16)</f>
        <v>15.439500000000001</v>
      </c>
      <c r="N40" s="41">
        <f>IF('3d NC-Elec'!O16="-","-",'3d NC-Elec'!O16)</f>
        <v>15.439500000000001</v>
      </c>
      <c r="O40" s="31"/>
      <c r="P40" s="41">
        <f>'3d NC-Elec'!Q16</f>
        <v>15.439500000000001</v>
      </c>
      <c r="Q40" s="41">
        <f>'3d NC-Elec'!R16</f>
        <v>14.892000000000001</v>
      </c>
      <c r="R40" s="41">
        <f>'3d NC-Elec'!S16</f>
        <v>14.892000000000001</v>
      </c>
      <c r="S40" s="41">
        <f>'3d NC-Elec'!T16</f>
        <v>15.0015</v>
      </c>
      <c r="T40" s="41" t="str">
        <f>'3d NC-Elec'!U16</f>
        <v>-</v>
      </c>
      <c r="U40" s="41" t="str">
        <f>'3d NC-Elec'!V16</f>
        <v>-</v>
      </c>
      <c r="V40" s="41" t="str">
        <f>'3d NC-Elec'!W16</f>
        <v>-</v>
      </c>
      <c r="W40" s="41" t="str">
        <f>'3d NC-Elec'!X16</f>
        <v>-</v>
      </c>
      <c r="X40" s="41" t="str">
        <f>'3d NC-Elec'!Y16</f>
        <v>-</v>
      </c>
      <c r="Y40" s="41" t="str">
        <f>'3d NC-Elec'!Z16</f>
        <v>-</v>
      </c>
      <c r="Z40" s="41" t="str">
        <f>'3d NC-Elec'!AA16</f>
        <v>-</v>
      </c>
      <c r="AA40" s="29"/>
    </row>
    <row r="41" spans="1:27" s="30" customFormat="1" ht="12.4" customHeight="1" x14ac:dyDescent="0.15">
      <c r="A41" s="267">
        <v>5</v>
      </c>
      <c r="B41" s="140" t="s">
        <v>349</v>
      </c>
      <c r="C41" s="140" t="s">
        <v>344</v>
      </c>
      <c r="D41" s="131" t="s">
        <v>318</v>
      </c>
      <c r="E41" s="132"/>
      <c r="F41" s="31"/>
      <c r="G41" s="41">
        <f>IF('3f CPIH'!C$16="-","-",'3g OC '!$E$7*('3f CPIH'!C$16/'3f CPIH'!$G$16))</f>
        <v>38.772147945205475</v>
      </c>
      <c r="H41" s="41">
        <f>IF('3f CPIH'!D$16="-","-",'3g OC '!$E$7*('3f CPIH'!D$16/'3f CPIH'!$G$16))</f>
        <v>38.849769863013698</v>
      </c>
      <c r="I41" s="41">
        <f>IF('3f CPIH'!E$16="-","-",'3g OC '!$E$7*('3f CPIH'!E$16/'3f CPIH'!$G$16))</f>
        <v>38.966202739726029</v>
      </c>
      <c r="J41" s="41">
        <f>IF('3f CPIH'!F$16="-","-",'3g OC '!$E$7*('3f CPIH'!F$16/'3f CPIH'!$G$16))</f>
        <v>39.199068493150683</v>
      </c>
      <c r="K41" s="41">
        <f>IF('3f CPIH'!G$16="-","-",'3g OC '!$E$7*('3f CPIH'!G$16/'3f CPIH'!$G$16))</f>
        <v>39.6648</v>
      </c>
      <c r="L41" s="41">
        <f>IF('3f CPIH'!H$16="-","-",'3g OC '!$E$7*('3f CPIH'!H$16/'3f CPIH'!$G$16))</f>
        <v>40.169342465753431</v>
      </c>
      <c r="M41" s="41">
        <f>IF('3f CPIH'!I$16="-","-",'3g OC '!$E$7*('3f CPIH'!I$16/'3f CPIH'!$G$16))</f>
        <v>40.751506849315064</v>
      </c>
      <c r="N41" s="41">
        <f>IF('3f CPIH'!J$16="-","-",'3g OC '!$E$7*('3f CPIH'!J$16/'3f CPIH'!$G$16))</f>
        <v>41.100805479452056</v>
      </c>
      <c r="O41" s="31"/>
      <c r="P41" s="41">
        <f>IF('3f CPIH'!L$16="-","-",'3g OC '!$E$7*('3f CPIH'!L$16/'3f CPIH'!$G$16))</f>
        <v>41.100805479452056</v>
      </c>
      <c r="Q41" s="41">
        <f>IF('3f CPIH'!M$16="-","-",'3g OC '!$E$7*('3f CPIH'!M$16/'3f CPIH'!$G$16))</f>
        <v>41.566536986301365</v>
      </c>
      <c r="R41" s="41">
        <f>IF('3f CPIH'!N$16="-","-",'3g OC '!$E$7*('3f CPIH'!N$16/'3f CPIH'!$G$16))</f>
        <v>41.877024657534243</v>
      </c>
      <c r="S41" s="41">
        <f>IF('3f CPIH'!O$16="-","-",'3g OC '!$E$7*('3f CPIH'!O$16/'3f CPIH'!$G$16))</f>
        <v>42.109890410958904</v>
      </c>
      <c r="T41" s="41" t="str">
        <f>IF('3f CPIH'!P$16="-","-",'3g OC '!$E$7*('3f CPIH'!P$16/'3f CPIH'!$G$16))</f>
        <v>-</v>
      </c>
      <c r="U41" s="41" t="str">
        <f>IF('3f CPIH'!Q$16="-","-",'3g OC '!$E$7*('3f CPIH'!Q$16/'3f CPIH'!$G$16))</f>
        <v>-</v>
      </c>
      <c r="V41" s="41" t="str">
        <f>IF('3f CPIH'!R$16="-","-",'3g OC '!$E$7*('3f CPIH'!R$16/'3f CPIH'!$G$16))</f>
        <v>-</v>
      </c>
      <c r="W41" s="41" t="str">
        <f>IF('3f CPIH'!S$16="-","-",'3g OC '!$E$7*('3f CPIH'!S$16/'3f CPIH'!$G$16))</f>
        <v>-</v>
      </c>
      <c r="X41" s="41" t="str">
        <f>IF('3f CPIH'!T$16="-","-",'3g OC '!$E$7*('3f CPIH'!T$16/'3f CPIH'!$G$16))</f>
        <v>-</v>
      </c>
      <c r="Y41" s="41" t="str">
        <f>IF('3f CPIH'!U$16="-","-",'3g OC '!$E$7*('3f CPIH'!U$16/'3f CPIH'!$G$16))</f>
        <v>-</v>
      </c>
      <c r="Z41" s="41" t="str">
        <f>IF('3f CPIH'!V$16="-","-",'3g OC '!$E$7*('3f CPIH'!V$16/'3f CPIH'!$G$16))</f>
        <v>-</v>
      </c>
      <c r="AA41" s="29"/>
    </row>
    <row r="42" spans="1:27" s="30" customFormat="1" ht="11.25" x14ac:dyDescent="0.15">
      <c r="A42" s="267">
        <v>6</v>
      </c>
      <c r="B42" s="140" t="s">
        <v>349</v>
      </c>
      <c r="C42" s="140" t="s">
        <v>43</v>
      </c>
      <c r="D42" s="131" t="s">
        <v>318</v>
      </c>
      <c r="E42" s="132"/>
      <c r="F42" s="31"/>
      <c r="G42" s="41" t="s">
        <v>333</v>
      </c>
      <c r="H42" s="41" t="s">
        <v>333</v>
      </c>
      <c r="I42" s="41" t="s">
        <v>333</v>
      </c>
      <c r="J42" s="41" t="s">
        <v>333</v>
      </c>
      <c r="K42" s="41">
        <f>IF('3h SMNCC'!F$36="-","-",'3h SMNCC'!F$44)</f>
        <v>0</v>
      </c>
      <c r="L42" s="41">
        <f>IF('3h SMNCC'!G$36="-","-",'3h SMNCC'!G$44)</f>
        <v>-0.13106672002308281</v>
      </c>
      <c r="M42" s="41">
        <f>IF('3h SMNCC'!H$36="-","-",'3h SMNCC'!H$44)</f>
        <v>1.6490085512788448</v>
      </c>
      <c r="N42" s="41">
        <f>IF('3h SMNCC'!I$36="-","-",'3h SMNCC'!I$44)</f>
        <v>7.9249698553751093</v>
      </c>
      <c r="O42" s="31"/>
      <c r="P42" s="41">
        <f>IF('3h SMNCC'!K$36="-","-",'3h SMNCC'!K$44)</f>
        <v>7.9249698553751093</v>
      </c>
      <c r="Q42" s="41">
        <f>IF('3h SMNCC'!L$36="-","-",'3h SMNCC'!L$44)</f>
        <v>9.5945159615724194</v>
      </c>
      <c r="R42" s="41">
        <f>IF('3h SMNCC'!M$36="-","-",'3h SMNCC'!M$44)</f>
        <v>9.6655312765157912</v>
      </c>
      <c r="S42" s="41">
        <f>IF('3h SMNCC'!N$36="-","-",'3h SMNCC'!N$44)</f>
        <v>11.448655558303892</v>
      </c>
      <c r="T42" s="41" t="str">
        <f>IF('3h SMNCC'!O$36="-","-",'3h SMNCC'!O$44)</f>
        <v>-</v>
      </c>
      <c r="U42" s="41" t="str">
        <f>IF('3h SMNCC'!P$36="-","-",'3h SMNCC'!P$44)</f>
        <v>-</v>
      </c>
      <c r="V42" s="41" t="str">
        <f>IF('3h SMNCC'!Q$36="-","-",'3h SMNCC'!Q$44)</f>
        <v>-</v>
      </c>
      <c r="W42" s="41" t="str">
        <f>IF('3h SMNCC'!R$36="-","-",'3h SMNCC'!R$44)</f>
        <v>-</v>
      </c>
      <c r="X42" s="41" t="str">
        <f>IF('3h SMNCC'!S$36="-","-",'3h SMNCC'!S$44)</f>
        <v>-</v>
      </c>
      <c r="Y42" s="41" t="str">
        <f>IF('3h SMNCC'!T$36="-","-",'3h SMNCC'!T$44)</f>
        <v>-</v>
      </c>
      <c r="Z42" s="41" t="str">
        <f>IF('3h SMNCC'!U$36="-","-",'3h SMNCC'!U$44)</f>
        <v>-</v>
      </c>
      <c r="AA42" s="29"/>
    </row>
    <row r="43" spans="1:27" s="30" customFormat="1" ht="11.25" x14ac:dyDescent="0.15">
      <c r="A43" s="267">
        <v>7</v>
      </c>
      <c r="B43" s="140" t="s">
        <v>349</v>
      </c>
      <c r="C43" s="140" t="s">
        <v>394</v>
      </c>
      <c r="D43" s="131" t="s">
        <v>318</v>
      </c>
      <c r="E43" s="132"/>
      <c r="F43" s="31"/>
      <c r="G43" s="41">
        <f>IF('3f CPIH'!C$16="-","-",'3i PAAC PAP'!$G$9*('3f CPIH'!C$16/'3f CPIH'!$G$16))</f>
        <v>3.3460635029354204</v>
      </c>
      <c r="H43" s="41">
        <f>IF('3f CPIH'!D$16="-","-",'3i PAAC PAP'!$G$9*('3f CPIH'!D$16/'3f CPIH'!$G$16))</f>
        <v>3.3527623287671227</v>
      </c>
      <c r="I43" s="41">
        <f>IF('3f CPIH'!E$16="-","-",'3i PAAC PAP'!$G$9*('3f CPIH'!E$16/'3f CPIH'!$G$16))</f>
        <v>3.3628105675146771</v>
      </c>
      <c r="J43" s="41">
        <f>IF('3f CPIH'!F$16="-","-",'3i PAAC PAP'!$G$9*('3f CPIH'!F$16/'3f CPIH'!$G$16))</f>
        <v>3.3829070450097847</v>
      </c>
      <c r="K43" s="41">
        <f>IF('3f CPIH'!G$16="-","-",'3i PAAC PAP'!$G$9*('3f CPIH'!G$16/'3f CPIH'!$G$16))</f>
        <v>3.4230999999999998</v>
      </c>
      <c r="L43" s="41">
        <f>IF('3f CPIH'!H$16="-","-",'3i PAAC PAP'!$G$9*('3f CPIH'!H$16/'3f CPIH'!$G$16))</f>
        <v>3.4666423679060667</v>
      </c>
      <c r="M43" s="41">
        <f>IF('3f CPIH'!I$16="-","-",'3i PAAC PAP'!$G$9*('3f CPIH'!I$16/'3f CPIH'!$G$16))</f>
        <v>3.516883561643835</v>
      </c>
      <c r="N43" s="41">
        <f>IF('3f CPIH'!J$16="-","-",'3i PAAC PAP'!$G$9*('3f CPIH'!J$16/'3f CPIH'!$G$16))</f>
        <v>3.547028277886497</v>
      </c>
      <c r="O43" s="31"/>
      <c r="P43" s="41">
        <f>IF('3f CPIH'!L$16="-","-",'3i PAAC PAP'!$G$9*('3f CPIH'!L$16/'3f CPIH'!$G$16))</f>
        <v>3.547028277886497</v>
      </c>
      <c r="Q43" s="41">
        <f>IF('3f CPIH'!M$16="-","-",'3i PAAC PAP'!$G$9*('3f CPIH'!M$16/'3f CPIH'!$G$16))</f>
        <v>3.5872212328767121</v>
      </c>
      <c r="R43" s="41">
        <f>IF('3f CPIH'!N$16="-","-",'3i PAAC PAP'!$G$9*('3f CPIH'!N$16/'3f CPIH'!$G$16))</f>
        <v>3.6140165362035224</v>
      </c>
      <c r="S43" s="41">
        <f>IF('3f CPIH'!O$16="-","-",'3i PAAC PAP'!$G$9*('3f CPIH'!O$16/'3f CPIH'!$G$16))</f>
        <v>3.6341130136986299</v>
      </c>
      <c r="T43" s="41" t="str">
        <f>IF('3f CPIH'!P$16="-","-",'3i PAAC PAP'!$G$9*('3f CPIH'!P$16/'3f CPIH'!$G$16))</f>
        <v>-</v>
      </c>
      <c r="U43" s="41" t="str">
        <f>IF('3f CPIH'!Q$16="-","-",'3i PAAC PAP'!$G$9*('3f CPIH'!Q$16/'3f CPIH'!$G$16))</f>
        <v>-</v>
      </c>
      <c r="V43" s="41" t="str">
        <f>IF('3f CPIH'!R$16="-","-",'3i PAAC PAP'!$G$9*('3f CPIH'!R$16/'3f CPIH'!$G$16))</f>
        <v>-</v>
      </c>
      <c r="W43" s="41" t="str">
        <f>IF('3f CPIH'!S$16="-","-",'3i PAAC PAP'!$G$9*('3f CPIH'!S$16/'3f CPIH'!$G$16))</f>
        <v>-</v>
      </c>
      <c r="X43" s="41" t="str">
        <f>IF('3f CPIH'!T$16="-","-",'3i PAAC PAP'!$G$9*('3f CPIH'!T$16/'3f CPIH'!$G$16))</f>
        <v>-</v>
      </c>
      <c r="Y43" s="41" t="str">
        <f>IF('3f CPIH'!U$16="-","-",'3i PAAC PAP'!$G$9*('3f CPIH'!U$16/'3f CPIH'!$G$16))</f>
        <v>-</v>
      </c>
      <c r="Z43" s="41" t="str">
        <f>IF('3f CPIH'!V$16="-","-",'3i PAAC PAP'!$G$9*('3f CPIH'!V$16/'3f CPIH'!$G$16))</f>
        <v>-</v>
      </c>
      <c r="AA43" s="29"/>
    </row>
    <row r="44" spans="1:27" s="30" customFormat="1" ht="11.25" x14ac:dyDescent="0.15">
      <c r="A44" s="267">
        <v>8</v>
      </c>
      <c r="B44" s="140" t="s">
        <v>349</v>
      </c>
      <c r="C44" s="140" t="s">
        <v>412</v>
      </c>
      <c r="D44" s="131" t="s">
        <v>318</v>
      </c>
      <c r="E44" s="132"/>
      <c r="F44" s="31"/>
      <c r="G44" s="41">
        <f>IF(G39="-","-",SUM(G37:G42)*'3i PAAC PAP'!$G$21)</f>
        <v>0.2981589246309243</v>
      </c>
      <c r="H44" s="41">
        <f>IF(H39="-","-",SUM(H37:H42)*'3i PAAC PAP'!$G$21)</f>
        <v>0.29853570141996544</v>
      </c>
      <c r="I44" s="41">
        <f>IF(I39="-","-",SUM(I37:I42)*'3i PAAC PAP'!$G$21)</f>
        <v>0.33654159899796465</v>
      </c>
      <c r="J44" s="41">
        <f>IF(J39="-","-",SUM(J37:J42)*'3i PAAC PAP'!$G$21)</f>
        <v>0.33767192936508789</v>
      </c>
      <c r="K44" s="41">
        <f>IF(K39="-","-",SUM(K37:K42)*'3i PAAC PAP'!$G$21)</f>
        <v>0.29716092321222071</v>
      </c>
      <c r="L44" s="41">
        <f>IF(L39="-","-",SUM(L37:L42)*'3i PAAC PAP'!$G$21)</f>
        <v>0.2989737744819958</v>
      </c>
      <c r="M44" s="41">
        <f>IF(M39="-","-",SUM(M37:M42)*'3i PAAC PAP'!$G$21)</f>
        <v>0.31528252811792096</v>
      </c>
      <c r="N44" s="41">
        <f>IF(N39="-","-",SUM(N37:N42)*'3i PAAC PAP'!$G$21)</f>
        <v>0.3474415398386892</v>
      </c>
      <c r="O44" s="31"/>
      <c r="P44" s="41">
        <f>IF(P39="-","-",SUM(P37:P42)*'3i PAAC PAP'!$G$21)</f>
        <v>0.3474415398386892</v>
      </c>
      <c r="Q44" s="41">
        <f>IF(Q39="-","-",SUM(Q37:Q42)*'3i PAAC PAP'!$G$21)</f>
        <v>0.35596086190563175</v>
      </c>
      <c r="R44" s="41">
        <f>IF(R39="-","-",SUM(R37:R42)*'3i PAAC PAP'!$G$21)</f>
        <v>0.35739099167436944</v>
      </c>
      <c r="S44" s="41">
        <f>IF(S39="-","-",SUM(S37:S42)*'3i PAAC PAP'!$G$21)</f>
        <v>0.36851299070426985</v>
      </c>
      <c r="T44" s="41" t="str">
        <f>IF(T39="-","-",SUM(T37:T42)*'3i PAAC PAP'!$G$21)</f>
        <v>-</v>
      </c>
      <c r="U44" s="41" t="str">
        <f>IF(U39="-","-",SUM(U37:U42)*'3i PAAC PAP'!$G$21)</f>
        <v>-</v>
      </c>
      <c r="V44" s="41" t="str">
        <f>IF(V39="-","-",SUM(V37:V42)*'3i PAAC PAP'!$G$21)</f>
        <v>-</v>
      </c>
      <c r="W44" s="41" t="str">
        <f>IF(W39="-","-",SUM(W37:W42)*'3i PAAC PAP'!$G$21)</f>
        <v>-</v>
      </c>
      <c r="X44" s="41" t="str">
        <f>IF(X39="-","-",SUM(X37:X42)*'3i PAAC PAP'!$G$21)</f>
        <v>-</v>
      </c>
      <c r="Y44" s="41" t="str">
        <f>IF(Y39="-","-",SUM(Y37:Y42)*'3i PAAC PAP'!$G$21)</f>
        <v>-</v>
      </c>
      <c r="Z44" s="41" t="str">
        <f>IF(Z39="-","-",SUM(Z37:Z42)*'3i PAAC PAP'!$G$21)</f>
        <v>-</v>
      </c>
      <c r="AA44" s="29"/>
    </row>
    <row r="45" spans="1:27" s="30" customFormat="1" ht="11.25" customHeight="1" x14ac:dyDescent="0.15">
      <c r="A45" s="267">
        <v>9</v>
      </c>
      <c r="B45" s="140" t="s">
        <v>393</v>
      </c>
      <c r="C45" s="140" t="s">
        <v>536</v>
      </c>
      <c r="D45" s="138" t="s">
        <v>318</v>
      </c>
      <c r="E45" s="132"/>
      <c r="F45" s="31"/>
      <c r="G45" s="41">
        <f>IF(G39="-","-",SUM(G37:G44)*'3j EBIT'!$E$7)</f>
        <v>1.2602685789741674</v>
      </c>
      <c r="H45" s="41">
        <f>IF(H39="-","-",SUM(H37:H44)*'3j EBIT'!$E$7)</f>
        <v>1.2619090005498359</v>
      </c>
      <c r="I45" s="41">
        <f>IF(I39="-","-",SUM(I37:I44)*'3j EBIT'!$E$7)</f>
        <v>1.4144874724957881</v>
      </c>
      <c r="J45" s="41">
        <f>IF(J39="-","-",SUM(J37:J44)*'3j EBIT'!$E$7)</f>
        <v>1.4194087372227924</v>
      </c>
      <c r="K45" s="41">
        <f>IF(K39="-","-",SUM(K37:K44)*'3j EBIT'!$E$7)</f>
        <v>1.2577591558710939</v>
      </c>
      <c r="L45" s="41">
        <f>IF(L39="-","-",SUM(L37:L44)*'3j EBIT'!$E$7)</f>
        <v>1.2658710739993966</v>
      </c>
      <c r="M45" s="41">
        <f>IF(M39="-","-",SUM(M37:M44)*'3j EBIT'!$E$7)</f>
        <v>1.3322337547111149</v>
      </c>
      <c r="N45" s="41">
        <f>IF(N39="-","-",SUM(N37:N44)*'3j EBIT'!$E$7)</f>
        <v>1.4617584877205403</v>
      </c>
      <c r="O45" s="31"/>
      <c r="P45" s="41">
        <f>IF(P39="-","-",SUM(P37:P44)*'3j EBIT'!$E$7)</f>
        <v>1.4617584877205403</v>
      </c>
      <c r="Q45" s="41">
        <f>IF(Q39="-","-",SUM(Q37:Q44)*'3j EBIT'!$E$7)</f>
        <v>1.4966949899111008</v>
      </c>
      <c r="R45" s="41">
        <f>IF(R39="-","-",SUM(R37:R44)*'3j EBIT'!$E$7)</f>
        <v>1.5029480369762858</v>
      </c>
      <c r="S45" s="41">
        <f>IF(S39="-","-",SUM(S37:S44)*'3j EBIT'!$E$7)</f>
        <v>1.5479306898641321</v>
      </c>
      <c r="T45" s="41" t="str">
        <f>IF(T39="-","-",SUM(T37:T44)*'3j EBIT'!$E$7)</f>
        <v>-</v>
      </c>
      <c r="U45" s="41" t="str">
        <f>IF(U39="-","-",SUM(U37:U44)*'3j EBIT'!$E$7)</f>
        <v>-</v>
      </c>
      <c r="V45" s="41" t="str">
        <f>IF(V39="-","-",SUM(V37:V44)*'3j EBIT'!$E$7)</f>
        <v>-</v>
      </c>
      <c r="W45" s="41" t="str">
        <f>IF(W39="-","-",SUM(W37:W44)*'3j EBIT'!$E$7)</f>
        <v>-</v>
      </c>
      <c r="X45" s="41" t="str">
        <f>IF(X39="-","-",SUM(X37:X44)*'3j EBIT'!$E$7)</f>
        <v>-</v>
      </c>
      <c r="Y45" s="41" t="str">
        <f>IF(Y39="-","-",SUM(Y37:Y44)*'3j EBIT'!$E$7)</f>
        <v>-</v>
      </c>
      <c r="Z45" s="41" t="str">
        <f>IF(Z39="-","-",SUM(Z37:Z44)*'3j EBIT'!$E$7)</f>
        <v>-</v>
      </c>
      <c r="AA45" s="29"/>
    </row>
    <row r="46" spans="1:27" s="30" customFormat="1" ht="11.25" customHeight="1" x14ac:dyDescent="0.15">
      <c r="A46" s="267">
        <v>10</v>
      </c>
      <c r="B46" s="140" t="s">
        <v>292</v>
      </c>
      <c r="C46" s="188" t="s">
        <v>537</v>
      </c>
      <c r="D46" s="138" t="s">
        <v>318</v>
      </c>
      <c r="E46" s="131"/>
      <c r="F46" s="31"/>
      <c r="G46" s="41">
        <f>IF(G41="-","-",SUM(G37:G39,G41:G45)*'3k HAP'!$E$8)</f>
        <v>0.73546717735711875</v>
      </c>
      <c r="H46" s="41">
        <f>IF(H41="-","-",SUM(H37:H39,H41:H45)*'3k HAP'!$E$8)</f>
        <v>0.73673125116600846</v>
      </c>
      <c r="I46" s="41">
        <f>IF(I41="-","-",SUM(I37:I39,I41:I45)*'3k HAP'!$E$8)</f>
        <v>0.74229545450507273</v>
      </c>
      <c r="J46" s="41">
        <f>IF(J41="-","-",SUM(J37:J39,J41:J45)*'3k HAP'!$E$8)</f>
        <v>0.74608767593174208</v>
      </c>
      <c r="K46" s="41">
        <f>IF(K41="-","-",SUM(K37:K39,K41:K45)*'3k HAP'!$E$8)</f>
        <v>0.75170295054257308</v>
      </c>
      <c r="L46" s="41">
        <f>IF(L41="-","-",SUM(L37:L39,L41:L45)*'3k HAP'!$E$8)</f>
        <v>0.75795382129308109</v>
      </c>
      <c r="M46" s="41">
        <f>IF(M41="-","-",SUM(M37:M39,M41:M45)*'3k HAP'!$E$8)</f>
        <v>0.80054114081791727</v>
      </c>
      <c r="N46" s="41">
        <f>IF(N41="-","-",SUM(N37:N39,N41:N45)*'3k HAP'!$E$8)</f>
        <v>0.90035013201212988</v>
      </c>
      <c r="O46" s="31"/>
      <c r="P46" s="41">
        <f>IF(P41="-","-",SUM(P37:P39,P41:P45)*'3k HAP'!$E$8)</f>
        <v>0.90035013201212988</v>
      </c>
      <c r="Q46" s="41">
        <f>IF(Q41="-","-",SUM(Q37:Q39,Q41:Q45)*'3k HAP'!$E$8)</f>
        <v>0.93528740147494371</v>
      </c>
      <c r="R46" s="41">
        <f>IF(R41="-","-",SUM(R37:R39,R41:R45)*'3k HAP'!$E$8)</f>
        <v>0.94010586590999978</v>
      </c>
      <c r="S46" s="41">
        <f>IF(S41="-","-",SUM(S37:S39,S41:S45)*'3k HAP'!$E$8)</f>
        <v>0.97316534740464777</v>
      </c>
      <c r="T46" s="41" t="str">
        <f>IF(T41="-","-",SUM(T37:T39,T41:T45)*'3k HAP'!$E$8)</f>
        <v>-</v>
      </c>
      <c r="U46" s="41" t="str">
        <f>IF(U41="-","-",SUM(U37:U39,U41:U45)*'3k HAP'!$E$8)</f>
        <v>-</v>
      </c>
      <c r="V46" s="41" t="str">
        <f>IF(V41="-","-",SUM(V37:V39,V41:V45)*'3k HAP'!$E$8)</f>
        <v>-</v>
      </c>
      <c r="W46" s="41" t="str">
        <f>IF(W41="-","-",SUM(W37:W39,W41:W45)*'3k HAP'!$E$8)</f>
        <v>-</v>
      </c>
      <c r="X46" s="41" t="str">
        <f>IF(X41="-","-",SUM(X37:X39,X41:X45)*'3k HAP'!$E$8)</f>
        <v>-</v>
      </c>
      <c r="Y46" s="41" t="str">
        <f>IF(Y41="-","-",SUM(Y37:Y39,Y41:Y45)*'3k HAP'!$E$8)</f>
        <v>-</v>
      </c>
      <c r="Z46" s="41" t="str">
        <f>IF(Z41="-","-",SUM(Z37:Z39,Z41:Z45)*'3k HAP'!$E$8)</f>
        <v>-</v>
      </c>
      <c r="AA46" s="29"/>
    </row>
    <row r="47" spans="1:27" s="30" customFormat="1" ht="11.25" customHeight="1" x14ac:dyDescent="0.15">
      <c r="A47" s="267">
        <v>11</v>
      </c>
      <c r="B47" s="140" t="s">
        <v>44</v>
      </c>
      <c r="C47" s="140" t="str">
        <f>B47&amp;"_"&amp;D47</f>
        <v>Total_London</v>
      </c>
      <c r="D47" s="138" t="s">
        <v>318</v>
      </c>
      <c r="E47" s="132"/>
      <c r="F47" s="31"/>
      <c r="G47" s="41">
        <f t="shared" ref="G47:N47" si="4">IF(G41="-","-",SUM(G37:G46))</f>
        <v>67.065364988785205</v>
      </c>
      <c r="H47" s="41">
        <f t="shared" si="4"/>
        <v>67.152967004598736</v>
      </c>
      <c r="I47" s="41">
        <f t="shared" si="4"/>
        <v>75.188973782834609</v>
      </c>
      <c r="J47" s="41">
        <f t="shared" si="4"/>
        <v>75.451779830275171</v>
      </c>
      <c r="K47" s="41">
        <f t="shared" si="4"/>
        <v>66.949525916362759</v>
      </c>
      <c r="L47" s="41">
        <f t="shared" si="4"/>
        <v>67.382719670147736</v>
      </c>
      <c r="M47" s="41">
        <f t="shared" si="4"/>
        <v>70.918078216012034</v>
      </c>
      <c r="N47" s="41">
        <f t="shared" si="4"/>
        <v>77.834975602412371</v>
      </c>
      <c r="O47" s="31"/>
      <c r="P47" s="41">
        <f t="shared" ref="P47:Z47" si="5">IF(P41="-","-",SUM(P37:P46))</f>
        <v>77.834975602412371</v>
      </c>
      <c r="Q47" s="41">
        <f t="shared" si="5"/>
        <v>79.708675385556887</v>
      </c>
      <c r="R47" s="41">
        <f t="shared" si="5"/>
        <v>80.042601454326075</v>
      </c>
      <c r="S47" s="41">
        <f t="shared" si="5"/>
        <v>82.443168004644448</v>
      </c>
      <c r="T47" s="41" t="str">
        <f t="shared" si="5"/>
        <v>-</v>
      </c>
      <c r="U47" s="41" t="str">
        <f t="shared" si="5"/>
        <v>-</v>
      </c>
      <c r="V47" s="41" t="str">
        <f t="shared" si="5"/>
        <v>-</v>
      </c>
      <c r="W47" s="41" t="str">
        <f t="shared" si="5"/>
        <v>-</v>
      </c>
      <c r="X47" s="41" t="str">
        <f t="shared" si="5"/>
        <v>-</v>
      </c>
      <c r="Y47" s="41" t="str">
        <f t="shared" si="5"/>
        <v>-</v>
      </c>
      <c r="Z47" s="41" t="str">
        <f t="shared" si="5"/>
        <v>-</v>
      </c>
      <c r="AA47" s="29"/>
    </row>
    <row r="48" spans="1:27" s="30" customFormat="1" ht="11.25" customHeight="1" x14ac:dyDescent="0.15">
      <c r="A48" s="267">
        <v>1</v>
      </c>
      <c r="B48" s="136" t="s">
        <v>350</v>
      </c>
      <c r="C48" s="136" t="s">
        <v>341</v>
      </c>
      <c r="D48" s="139" t="s">
        <v>319</v>
      </c>
      <c r="E48" s="135"/>
      <c r="F48" s="31"/>
      <c r="G48" s="133" t="s">
        <v>333</v>
      </c>
      <c r="H48" s="133" t="s">
        <v>333</v>
      </c>
      <c r="I48" s="133" t="s">
        <v>333</v>
      </c>
      <c r="J48" s="133" t="s">
        <v>333</v>
      </c>
      <c r="K48" s="133" t="s">
        <v>333</v>
      </c>
      <c r="L48" s="133" t="s">
        <v>333</v>
      </c>
      <c r="M48" s="133" t="s">
        <v>333</v>
      </c>
      <c r="N48" s="133" t="s">
        <v>333</v>
      </c>
      <c r="O48" s="31"/>
      <c r="P48" s="133" t="s">
        <v>333</v>
      </c>
      <c r="Q48" s="133" t="s">
        <v>333</v>
      </c>
      <c r="R48" s="133" t="s">
        <v>333</v>
      </c>
      <c r="S48" s="133" t="s">
        <v>333</v>
      </c>
      <c r="T48" s="133" t="s">
        <v>333</v>
      </c>
      <c r="U48" s="133" t="s">
        <v>333</v>
      </c>
      <c r="V48" s="133" t="s">
        <v>333</v>
      </c>
      <c r="W48" s="133" t="s">
        <v>333</v>
      </c>
      <c r="X48" s="133" t="s">
        <v>333</v>
      </c>
      <c r="Y48" s="133" t="s">
        <v>333</v>
      </c>
      <c r="Z48" s="133" t="s">
        <v>333</v>
      </c>
      <c r="AA48" s="29"/>
    </row>
    <row r="49" spans="1:27" s="30" customFormat="1" ht="11.25" customHeight="1" x14ac:dyDescent="0.15">
      <c r="A49" s="267">
        <v>2</v>
      </c>
      <c r="B49" s="136" t="s">
        <v>350</v>
      </c>
      <c r="C49" s="136" t="s">
        <v>300</v>
      </c>
      <c r="D49" s="139" t="s">
        <v>319</v>
      </c>
      <c r="E49" s="135"/>
      <c r="F49" s="31"/>
      <c r="G49" s="133" t="s">
        <v>333</v>
      </c>
      <c r="H49" s="133" t="s">
        <v>333</v>
      </c>
      <c r="I49" s="133" t="s">
        <v>333</v>
      </c>
      <c r="J49" s="133" t="s">
        <v>333</v>
      </c>
      <c r="K49" s="133" t="s">
        <v>333</v>
      </c>
      <c r="L49" s="133" t="s">
        <v>333</v>
      </c>
      <c r="M49" s="133" t="s">
        <v>333</v>
      </c>
      <c r="N49" s="133" t="s">
        <v>333</v>
      </c>
      <c r="O49" s="31"/>
      <c r="P49" s="133" t="s">
        <v>333</v>
      </c>
      <c r="Q49" s="133" t="s">
        <v>333</v>
      </c>
      <c r="R49" s="133" t="s">
        <v>333</v>
      </c>
      <c r="S49" s="133" t="s">
        <v>333</v>
      </c>
      <c r="T49" s="133" t="s">
        <v>333</v>
      </c>
      <c r="U49" s="133" t="s">
        <v>333</v>
      </c>
      <c r="V49" s="133" t="s">
        <v>333</v>
      </c>
      <c r="W49" s="133" t="s">
        <v>333</v>
      </c>
      <c r="X49" s="133" t="s">
        <v>333</v>
      </c>
      <c r="Y49" s="133" t="s">
        <v>333</v>
      </c>
      <c r="Z49" s="133" t="s">
        <v>333</v>
      </c>
      <c r="AA49" s="29"/>
    </row>
    <row r="50" spans="1:27" s="30" customFormat="1" ht="11.25" customHeight="1" x14ac:dyDescent="0.15">
      <c r="A50" s="267">
        <v>3</v>
      </c>
      <c r="B50" s="136" t="s">
        <v>2</v>
      </c>
      <c r="C50" s="136" t="s">
        <v>342</v>
      </c>
      <c r="D50" s="139" t="s">
        <v>319</v>
      </c>
      <c r="E50" s="135"/>
      <c r="F50" s="31"/>
      <c r="G50" s="133">
        <f>IF('3c PC'!G14="-","-",'3c PC'!G55)</f>
        <v>6.5567588596821027</v>
      </c>
      <c r="H50" s="133">
        <f>IF('3c PC'!H14="-","-",'3c PC'!H55)</f>
        <v>6.5567588596821027</v>
      </c>
      <c r="I50" s="133">
        <f>IF('3c PC'!I14="-","-",'3c PC'!I55)</f>
        <v>6.6197359495950758</v>
      </c>
      <c r="J50" s="133">
        <f>IF('3c PC'!J14="-","-",'3c PC'!J55)</f>
        <v>6.6197359495950758</v>
      </c>
      <c r="K50" s="133">
        <f>IF('3c PC'!K14="-","-",'3c PC'!K55)</f>
        <v>6.6995028867368616</v>
      </c>
      <c r="L50" s="133">
        <f>IF('3c PC'!L14="-","-",'3c PC'!L55)</f>
        <v>6.6995028867368616</v>
      </c>
      <c r="M50" s="133">
        <f>IF('3c PC'!M14="-","-",'3c PC'!M55)</f>
        <v>7.1131218301273513</v>
      </c>
      <c r="N50" s="133">
        <f>IF('3c PC'!N14="-","-",'3c PC'!N55)</f>
        <v>7.1131218301273513</v>
      </c>
      <c r="O50" s="31"/>
      <c r="P50" s="133">
        <f>'3c PC'!P55</f>
        <v>7.1131218301273513</v>
      </c>
      <c r="Q50" s="133">
        <f>'3c PC'!Q55</f>
        <v>7.2804579515147188</v>
      </c>
      <c r="R50" s="133">
        <f>'3c PC'!R55</f>
        <v>7.1935840895118579</v>
      </c>
      <c r="S50" s="133">
        <f>'3c PC'!S55</f>
        <v>7.3593999937099728</v>
      </c>
      <c r="T50" s="133" t="str">
        <f>'3c PC'!T55</f>
        <v>-</v>
      </c>
      <c r="U50" s="133" t="str">
        <f>'3c PC'!U55</f>
        <v>-</v>
      </c>
      <c r="V50" s="133" t="str">
        <f>'3c PC'!V55</f>
        <v>-</v>
      </c>
      <c r="W50" s="133" t="str">
        <f>'3c PC'!W55</f>
        <v>-</v>
      </c>
      <c r="X50" s="133" t="str">
        <f>'3c PC'!X55</f>
        <v>-</v>
      </c>
      <c r="Y50" s="133" t="str">
        <f>'3c PC'!Y55</f>
        <v>-</v>
      </c>
      <c r="Z50" s="133" t="str">
        <f>'3c PC'!Z55</f>
        <v>-</v>
      </c>
      <c r="AA50" s="29"/>
    </row>
    <row r="51" spans="1:27" s="30" customFormat="1" ht="11.25" customHeight="1" x14ac:dyDescent="0.15">
      <c r="A51" s="267">
        <v>4</v>
      </c>
      <c r="B51" s="136" t="s">
        <v>352</v>
      </c>
      <c r="C51" s="136" t="s">
        <v>343</v>
      </c>
      <c r="D51" s="139" t="s">
        <v>319</v>
      </c>
      <c r="E51" s="135"/>
      <c r="F51" s="31"/>
      <c r="G51" s="133">
        <f>IF('3d NC-Elec'!H17="-","-",'3d NC-Elec'!H17)</f>
        <v>19.293899999999997</v>
      </c>
      <c r="H51" s="133">
        <f>IF('3d NC-Elec'!I17="-","-",'3d NC-Elec'!I17)</f>
        <v>19.293899999999997</v>
      </c>
      <c r="I51" s="133">
        <f>IF('3d NC-Elec'!J17="-","-",'3d NC-Elec'!J17)</f>
        <v>14.818999999999999</v>
      </c>
      <c r="J51" s="133">
        <f>IF('3d NC-Elec'!K17="-","-",'3d NC-Elec'!K17)</f>
        <v>14.818999999999999</v>
      </c>
      <c r="K51" s="133">
        <f>IF('3d NC-Elec'!L17="-","-",'3d NC-Elec'!L17)</f>
        <v>15.184000000000001</v>
      </c>
      <c r="L51" s="133">
        <f>IF('3d NC-Elec'!M17="-","-",'3d NC-Elec'!M17)</f>
        <v>15.184000000000001</v>
      </c>
      <c r="M51" s="133">
        <f>IF('3d NC-Elec'!N17="-","-",'3d NC-Elec'!N17)</f>
        <v>13.468499999999999</v>
      </c>
      <c r="N51" s="133">
        <f>IF('3d NC-Elec'!O17="-","-",'3d NC-Elec'!O17)</f>
        <v>13.468499999999999</v>
      </c>
      <c r="O51" s="31"/>
      <c r="P51" s="133">
        <f>'3d NC-Elec'!Q17</f>
        <v>13.468499999999999</v>
      </c>
      <c r="Q51" s="133">
        <f>'3d NC-Elec'!R17</f>
        <v>13.432</v>
      </c>
      <c r="R51" s="133">
        <f>'3d NC-Elec'!S17</f>
        <v>13.432</v>
      </c>
      <c r="S51" s="133">
        <f>'3d NC-Elec'!T17</f>
        <v>11.351499999999998</v>
      </c>
      <c r="T51" s="133" t="str">
        <f>'3d NC-Elec'!U17</f>
        <v>-</v>
      </c>
      <c r="U51" s="133" t="str">
        <f>'3d NC-Elec'!V17</f>
        <v>-</v>
      </c>
      <c r="V51" s="133" t="str">
        <f>'3d NC-Elec'!W17</f>
        <v>-</v>
      </c>
      <c r="W51" s="133" t="str">
        <f>'3d NC-Elec'!X17</f>
        <v>-</v>
      </c>
      <c r="X51" s="133" t="str">
        <f>'3d NC-Elec'!Y17</f>
        <v>-</v>
      </c>
      <c r="Y51" s="133" t="str">
        <f>'3d NC-Elec'!Z17</f>
        <v>-</v>
      </c>
      <c r="Z51" s="133" t="str">
        <f>'3d NC-Elec'!AA17</f>
        <v>-</v>
      </c>
      <c r="AA51" s="29"/>
    </row>
    <row r="52" spans="1:27" s="30" customFormat="1" ht="11.25" x14ac:dyDescent="0.15">
      <c r="A52" s="267">
        <v>5</v>
      </c>
      <c r="B52" s="136" t="s">
        <v>349</v>
      </c>
      <c r="C52" s="136" t="s">
        <v>344</v>
      </c>
      <c r="D52" s="139" t="s">
        <v>319</v>
      </c>
      <c r="E52" s="135"/>
      <c r="F52" s="31"/>
      <c r="G52" s="133">
        <f>IF('3f CPIH'!C$16="-","-",'3g OC '!$E$7*('3f CPIH'!C$16/'3f CPIH'!$G$16))</f>
        <v>38.772147945205475</v>
      </c>
      <c r="H52" s="133">
        <f>IF('3f CPIH'!D$16="-","-",'3g OC '!$E$7*('3f CPIH'!D$16/'3f CPIH'!$G$16))</f>
        <v>38.849769863013698</v>
      </c>
      <c r="I52" s="133">
        <f>IF('3f CPIH'!E$16="-","-",'3g OC '!$E$7*('3f CPIH'!E$16/'3f CPIH'!$G$16))</f>
        <v>38.966202739726029</v>
      </c>
      <c r="J52" s="133">
        <f>IF('3f CPIH'!F$16="-","-",'3g OC '!$E$7*('3f CPIH'!F$16/'3f CPIH'!$G$16))</f>
        <v>39.199068493150683</v>
      </c>
      <c r="K52" s="133">
        <f>IF('3f CPIH'!G$16="-","-",'3g OC '!$E$7*('3f CPIH'!G$16/'3f CPIH'!$G$16))</f>
        <v>39.6648</v>
      </c>
      <c r="L52" s="133">
        <f>IF('3f CPIH'!H$16="-","-",'3g OC '!$E$7*('3f CPIH'!H$16/'3f CPIH'!$G$16))</f>
        <v>40.169342465753431</v>
      </c>
      <c r="M52" s="133">
        <f>IF('3f CPIH'!I$16="-","-",'3g OC '!$E$7*('3f CPIH'!I$16/'3f CPIH'!$G$16))</f>
        <v>40.751506849315064</v>
      </c>
      <c r="N52" s="133">
        <f>IF('3f CPIH'!J$16="-","-",'3g OC '!$E$7*('3f CPIH'!J$16/'3f CPIH'!$G$16))</f>
        <v>41.100805479452056</v>
      </c>
      <c r="O52" s="31"/>
      <c r="P52" s="133">
        <f>IF('3f CPIH'!L$16="-","-",'3g OC '!$E$7*('3f CPIH'!L$16/'3f CPIH'!$G$16))</f>
        <v>41.100805479452056</v>
      </c>
      <c r="Q52" s="133">
        <f>IF('3f CPIH'!M$16="-","-",'3g OC '!$E$7*('3f CPIH'!M$16/'3f CPIH'!$G$16))</f>
        <v>41.566536986301365</v>
      </c>
      <c r="R52" s="133">
        <f>IF('3f CPIH'!N$16="-","-",'3g OC '!$E$7*('3f CPIH'!N$16/'3f CPIH'!$G$16))</f>
        <v>41.877024657534243</v>
      </c>
      <c r="S52" s="133">
        <f>IF('3f CPIH'!O$16="-","-",'3g OC '!$E$7*('3f CPIH'!O$16/'3f CPIH'!$G$16))</f>
        <v>42.109890410958904</v>
      </c>
      <c r="T52" s="133" t="str">
        <f>IF('3f CPIH'!P$16="-","-",'3g OC '!$E$7*('3f CPIH'!P$16/'3f CPIH'!$G$16))</f>
        <v>-</v>
      </c>
      <c r="U52" s="133" t="str">
        <f>IF('3f CPIH'!Q$16="-","-",'3g OC '!$E$7*('3f CPIH'!Q$16/'3f CPIH'!$G$16))</f>
        <v>-</v>
      </c>
      <c r="V52" s="133" t="str">
        <f>IF('3f CPIH'!R$16="-","-",'3g OC '!$E$7*('3f CPIH'!R$16/'3f CPIH'!$G$16))</f>
        <v>-</v>
      </c>
      <c r="W52" s="133" t="str">
        <f>IF('3f CPIH'!S$16="-","-",'3g OC '!$E$7*('3f CPIH'!S$16/'3f CPIH'!$G$16))</f>
        <v>-</v>
      </c>
      <c r="X52" s="133" t="str">
        <f>IF('3f CPIH'!T$16="-","-",'3g OC '!$E$7*('3f CPIH'!T$16/'3f CPIH'!$G$16))</f>
        <v>-</v>
      </c>
      <c r="Y52" s="133" t="str">
        <f>IF('3f CPIH'!U$16="-","-",'3g OC '!$E$7*('3f CPIH'!U$16/'3f CPIH'!$G$16))</f>
        <v>-</v>
      </c>
      <c r="Z52" s="133" t="str">
        <f>IF('3f CPIH'!V$16="-","-",'3g OC '!$E$7*('3f CPIH'!V$16/'3f CPIH'!$G$16))</f>
        <v>-</v>
      </c>
      <c r="AA52" s="29"/>
    </row>
    <row r="53" spans="1:27" s="30" customFormat="1" ht="11.25" x14ac:dyDescent="0.15">
      <c r="A53" s="267">
        <v>6</v>
      </c>
      <c r="B53" s="136" t="s">
        <v>349</v>
      </c>
      <c r="C53" s="136" t="s">
        <v>43</v>
      </c>
      <c r="D53" s="139" t="s">
        <v>319</v>
      </c>
      <c r="E53" s="135"/>
      <c r="F53" s="31"/>
      <c r="G53" s="133" t="s">
        <v>333</v>
      </c>
      <c r="H53" s="133" t="s">
        <v>333</v>
      </c>
      <c r="I53" s="133" t="s">
        <v>333</v>
      </c>
      <c r="J53" s="133" t="s">
        <v>333</v>
      </c>
      <c r="K53" s="133">
        <f>IF('3h SMNCC'!F$36="-","-",'3h SMNCC'!F$44)</f>
        <v>0</v>
      </c>
      <c r="L53" s="133">
        <f>IF('3h SMNCC'!G$36="-","-",'3h SMNCC'!G$44)</f>
        <v>-0.13106672002308281</v>
      </c>
      <c r="M53" s="133">
        <f>IF('3h SMNCC'!H$36="-","-",'3h SMNCC'!H$44)</f>
        <v>1.6490085512788448</v>
      </c>
      <c r="N53" s="133">
        <f>IF('3h SMNCC'!I$36="-","-",'3h SMNCC'!I$44)</f>
        <v>7.9249698553751093</v>
      </c>
      <c r="O53" s="31"/>
      <c r="P53" s="133">
        <f>IF('3h SMNCC'!K$36="-","-",'3h SMNCC'!K$44)</f>
        <v>7.9249698553751093</v>
      </c>
      <c r="Q53" s="133">
        <f>IF('3h SMNCC'!L$36="-","-",'3h SMNCC'!L$44)</f>
        <v>9.5945159615724194</v>
      </c>
      <c r="R53" s="133">
        <f>IF('3h SMNCC'!M$36="-","-",'3h SMNCC'!M$44)</f>
        <v>9.6655312765157912</v>
      </c>
      <c r="S53" s="133">
        <f>IF('3h SMNCC'!N$36="-","-",'3h SMNCC'!N$44)</f>
        <v>11.448655558303892</v>
      </c>
      <c r="T53" s="133" t="str">
        <f>IF('3h SMNCC'!O$36="-","-",'3h SMNCC'!O$44)</f>
        <v>-</v>
      </c>
      <c r="U53" s="133" t="str">
        <f>IF('3h SMNCC'!P$36="-","-",'3h SMNCC'!P$44)</f>
        <v>-</v>
      </c>
      <c r="V53" s="133" t="str">
        <f>IF('3h SMNCC'!Q$36="-","-",'3h SMNCC'!Q$44)</f>
        <v>-</v>
      </c>
      <c r="W53" s="133" t="str">
        <f>IF('3h SMNCC'!R$36="-","-",'3h SMNCC'!R$44)</f>
        <v>-</v>
      </c>
      <c r="X53" s="133" t="str">
        <f>IF('3h SMNCC'!S$36="-","-",'3h SMNCC'!S$44)</f>
        <v>-</v>
      </c>
      <c r="Y53" s="133" t="str">
        <f>IF('3h SMNCC'!T$36="-","-",'3h SMNCC'!T$44)</f>
        <v>-</v>
      </c>
      <c r="Z53" s="133" t="str">
        <f>IF('3h SMNCC'!U$36="-","-",'3h SMNCC'!U$44)</f>
        <v>-</v>
      </c>
      <c r="AA53" s="29"/>
    </row>
    <row r="54" spans="1:27" s="30" customFormat="1" ht="12.4" customHeight="1" x14ac:dyDescent="0.15">
      <c r="A54" s="267">
        <v>7</v>
      </c>
      <c r="B54" s="136" t="s">
        <v>349</v>
      </c>
      <c r="C54" s="136" t="s">
        <v>394</v>
      </c>
      <c r="D54" s="139" t="s">
        <v>319</v>
      </c>
      <c r="E54" s="135"/>
      <c r="F54" s="31"/>
      <c r="G54" s="133">
        <f>IF('3f CPIH'!C$16="-","-",'3i PAAC PAP'!$G$9*('3f CPIH'!C$16/'3f CPIH'!$G$16))</f>
        <v>3.3460635029354204</v>
      </c>
      <c r="H54" s="133">
        <f>IF('3f CPIH'!D$16="-","-",'3i PAAC PAP'!$G$9*('3f CPIH'!D$16/'3f CPIH'!$G$16))</f>
        <v>3.3527623287671227</v>
      </c>
      <c r="I54" s="133">
        <f>IF('3f CPIH'!E$16="-","-",'3i PAAC PAP'!$G$9*('3f CPIH'!E$16/'3f CPIH'!$G$16))</f>
        <v>3.3628105675146771</v>
      </c>
      <c r="J54" s="133">
        <f>IF('3f CPIH'!F$16="-","-",'3i PAAC PAP'!$G$9*('3f CPIH'!F$16/'3f CPIH'!$G$16))</f>
        <v>3.3829070450097847</v>
      </c>
      <c r="K54" s="133">
        <f>IF('3f CPIH'!G$16="-","-",'3i PAAC PAP'!$G$9*('3f CPIH'!G$16/'3f CPIH'!$G$16))</f>
        <v>3.4230999999999998</v>
      </c>
      <c r="L54" s="133">
        <f>IF('3f CPIH'!H$16="-","-",'3i PAAC PAP'!$G$9*('3f CPIH'!H$16/'3f CPIH'!$G$16))</f>
        <v>3.4666423679060667</v>
      </c>
      <c r="M54" s="133">
        <f>IF('3f CPIH'!I$16="-","-",'3i PAAC PAP'!$G$9*('3f CPIH'!I$16/'3f CPIH'!$G$16))</f>
        <v>3.516883561643835</v>
      </c>
      <c r="N54" s="133">
        <f>IF('3f CPIH'!J$16="-","-",'3i PAAC PAP'!$G$9*('3f CPIH'!J$16/'3f CPIH'!$G$16))</f>
        <v>3.547028277886497</v>
      </c>
      <c r="O54" s="31"/>
      <c r="P54" s="133">
        <f>IF('3f CPIH'!L$16="-","-",'3i PAAC PAP'!$G$9*('3f CPIH'!L$16/'3f CPIH'!$G$16))</f>
        <v>3.547028277886497</v>
      </c>
      <c r="Q54" s="133">
        <f>IF('3f CPIH'!M$16="-","-",'3i PAAC PAP'!$G$9*('3f CPIH'!M$16/'3f CPIH'!$G$16))</f>
        <v>3.5872212328767121</v>
      </c>
      <c r="R54" s="133">
        <f>IF('3f CPIH'!N$16="-","-",'3i PAAC PAP'!$G$9*('3f CPIH'!N$16/'3f CPIH'!$G$16))</f>
        <v>3.6140165362035224</v>
      </c>
      <c r="S54" s="133">
        <f>IF('3f CPIH'!O$16="-","-",'3i PAAC PAP'!$G$9*('3f CPIH'!O$16/'3f CPIH'!$G$16))</f>
        <v>3.6341130136986299</v>
      </c>
      <c r="T54" s="133" t="str">
        <f>IF('3f CPIH'!P$16="-","-",'3i PAAC PAP'!$G$9*('3f CPIH'!P$16/'3f CPIH'!$G$16))</f>
        <v>-</v>
      </c>
      <c r="U54" s="133" t="str">
        <f>IF('3f CPIH'!Q$16="-","-",'3i PAAC PAP'!$G$9*('3f CPIH'!Q$16/'3f CPIH'!$G$16))</f>
        <v>-</v>
      </c>
      <c r="V54" s="133" t="str">
        <f>IF('3f CPIH'!R$16="-","-",'3i PAAC PAP'!$G$9*('3f CPIH'!R$16/'3f CPIH'!$G$16))</f>
        <v>-</v>
      </c>
      <c r="W54" s="133" t="str">
        <f>IF('3f CPIH'!S$16="-","-",'3i PAAC PAP'!$G$9*('3f CPIH'!S$16/'3f CPIH'!$G$16))</f>
        <v>-</v>
      </c>
      <c r="X54" s="133" t="str">
        <f>IF('3f CPIH'!T$16="-","-",'3i PAAC PAP'!$G$9*('3f CPIH'!T$16/'3f CPIH'!$G$16))</f>
        <v>-</v>
      </c>
      <c r="Y54" s="133" t="str">
        <f>IF('3f CPIH'!U$16="-","-",'3i PAAC PAP'!$G$9*('3f CPIH'!U$16/'3f CPIH'!$G$16))</f>
        <v>-</v>
      </c>
      <c r="Z54" s="133" t="str">
        <f>IF('3f CPIH'!V$16="-","-",'3i PAAC PAP'!$G$9*('3f CPIH'!V$16/'3f CPIH'!$G$16))</f>
        <v>-</v>
      </c>
      <c r="AA54" s="29"/>
    </row>
    <row r="55" spans="1:27" s="30" customFormat="1" ht="11.25" x14ac:dyDescent="0.15">
      <c r="A55" s="267">
        <v>8</v>
      </c>
      <c r="B55" s="136" t="s">
        <v>349</v>
      </c>
      <c r="C55" s="136" t="s">
        <v>412</v>
      </c>
      <c r="D55" s="139" t="s">
        <v>319</v>
      </c>
      <c r="E55" s="135"/>
      <c r="F55" s="31"/>
      <c r="G55" s="133">
        <f>IF(G50="-","-",SUM(G48:G53)*'3i PAAC PAP'!$G$21)</f>
        <v>0.31367910423092427</v>
      </c>
      <c r="H55" s="133">
        <f>IF(H50="-","-",SUM(H48:H53)*'3i PAAC PAP'!$G$21)</f>
        <v>0.31405588101996534</v>
      </c>
      <c r="I55" s="133">
        <f>IF(I50="-","-",SUM(I48:I53)*'3i PAAC PAP'!$G$21)</f>
        <v>0.29320557239796463</v>
      </c>
      <c r="J55" s="133">
        <f>IF(J50="-","-",SUM(J48:J53)*'3i PAAC PAP'!$G$21)</f>
        <v>0.29433590276508792</v>
      </c>
      <c r="K55" s="133">
        <f>IF(K50="-","-",SUM(K48:K53)*'3i PAAC PAP'!$G$21)</f>
        <v>0.29875546221222071</v>
      </c>
      <c r="L55" s="133">
        <f>IF(L50="-","-",SUM(L48:L53)*'3i PAAC PAP'!$G$21)</f>
        <v>0.30056831348199581</v>
      </c>
      <c r="M55" s="133">
        <f>IF(M50="-","-",SUM(M48:M53)*'3i PAAC PAP'!$G$21)</f>
        <v>0.30571529411792098</v>
      </c>
      <c r="N55" s="133">
        <f>IF(N50="-","-",SUM(N48:N53)*'3i PAAC PAP'!$G$21)</f>
        <v>0.33787430583868922</v>
      </c>
      <c r="O55" s="31"/>
      <c r="P55" s="133">
        <f>IF(P50="-","-",SUM(P48:P53)*'3i PAAC PAP'!$G$21)</f>
        <v>0.33787430583868922</v>
      </c>
      <c r="Q55" s="133">
        <f>IF(Q50="-","-",SUM(Q48:Q53)*'3i PAAC PAP'!$G$21)</f>
        <v>0.34887402190563171</v>
      </c>
      <c r="R55" s="133">
        <f>IF(R50="-","-",SUM(R48:R53)*'3i PAAC PAP'!$G$21)</f>
        <v>0.3503041516743694</v>
      </c>
      <c r="S55" s="133">
        <f>IF(S50="-","-",SUM(S48:S53)*'3i PAAC PAP'!$G$21)</f>
        <v>0.35079589070426981</v>
      </c>
      <c r="T55" s="133" t="str">
        <f>IF(T50="-","-",SUM(T48:T53)*'3i PAAC PAP'!$G$21)</f>
        <v>-</v>
      </c>
      <c r="U55" s="133" t="str">
        <f>IF(U50="-","-",SUM(U48:U53)*'3i PAAC PAP'!$G$21)</f>
        <v>-</v>
      </c>
      <c r="V55" s="133" t="str">
        <f>IF(V50="-","-",SUM(V48:V53)*'3i PAAC PAP'!$G$21)</f>
        <v>-</v>
      </c>
      <c r="W55" s="133" t="str">
        <f>IF(W50="-","-",SUM(W48:W53)*'3i PAAC PAP'!$G$21)</f>
        <v>-</v>
      </c>
      <c r="X55" s="133" t="str">
        <f>IF(X50="-","-",SUM(X48:X53)*'3i PAAC PAP'!$G$21)</f>
        <v>-</v>
      </c>
      <c r="Y55" s="133" t="str">
        <f>IF(Y50="-","-",SUM(Y48:Y53)*'3i PAAC PAP'!$G$21)</f>
        <v>-</v>
      </c>
      <c r="Z55" s="133" t="str">
        <f>IF(Z50="-","-",SUM(Z48:Z53)*'3i PAAC PAP'!$G$21)</f>
        <v>-</v>
      </c>
      <c r="AA55" s="29"/>
    </row>
    <row r="56" spans="1:27" s="30" customFormat="1" ht="11.25" customHeight="1" x14ac:dyDescent="0.15">
      <c r="A56" s="267">
        <v>9</v>
      </c>
      <c r="B56" s="136" t="s">
        <v>393</v>
      </c>
      <c r="C56" s="136" t="s">
        <v>536</v>
      </c>
      <c r="D56" s="139" t="s">
        <v>319</v>
      </c>
      <c r="E56" s="135"/>
      <c r="F56" s="31"/>
      <c r="G56" s="133">
        <f>IF(G50="-","-",SUM(G48:G55)*'3j EBIT'!$E$7)</f>
        <v>1.3224964170126603</v>
      </c>
      <c r="H56" s="133">
        <f>IF(H50="-","-",SUM(H48:H55)*'3j EBIT'!$E$7)</f>
        <v>1.3241368385883285</v>
      </c>
      <c r="I56" s="133">
        <f>IF(I50="-","-",SUM(I48:I55)*'3j EBIT'!$E$7)</f>
        <v>1.2407325731325991</v>
      </c>
      <c r="J56" s="133">
        <f>IF(J50="-","-",SUM(J48:J55)*'3j EBIT'!$E$7)</f>
        <v>1.2456538378596036</v>
      </c>
      <c r="K56" s="133">
        <f>IF(K50="-","-",SUM(K48:K55)*'3j EBIT'!$E$7)</f>
        <v>1.264152426902446</v>
      </c>
      <c r="L56" s="133">
        <f>IF(L50="-","-",SUM(L48:L55)*'3j EBIT'!$E$7)</f>
        <v>1.2722643450307487</v>
      </c>
      <c r="M56" s="133">
        <f>IF(M50="-","-",SUM(M48:M55)*'3j EBIT'!$E$7)</f>
        <v>1.2938741285230029</v>
      </c>
      <c r="N56" s="133">
        <f>IF(N50="-","-",SUM(N48:N55)*'3j EBIT'!$E$7)</f>
        <v>1.4233988615324287</v>
      </c>
      <c r="O56" s="31"/>
      <c r="P56" s="133">
        <f>IF(P50="-","-",SUM(P48:P55)*'3j EBIT'!$E$7)</f>
        <v>1.4233988615324287</v>
      </c>
      <c r="Q56" s="133">
        <f>IF(Q50="-","-",SUM(Q48:Q55)*'3j EBIT'!$E$7)</f>
        <v>1.4682804519939807</v>
      </c>
      <c r="R56" s="133">
        <f>IF(R50="-","-",SUM(R48:R55)*'3j EBIT'!$E$7)</f>
        <v>1.4745334990591656</v>
      </c>
      <c r="S56" s="133">
        <f>IF(S50="-","-",SUM(S48:S55)*'3j EBIT'!$E$7)</f>
        <v>1.4768943450713319</v>
      </c>
      <c r="T56" s="133" t="str">
        <f>IF(T50="-","-",SUM(T48:T55)*'3j EBIT'!$E$7)</f>
        <v>-</v>
      </c>
      <c r="U56" s="133" t="str">
        <f>IF(U50="-","-",SUM(U48:U55)*'3j EBIT'!$E$7)</f>
        <v>-</v>
      </c>
      <c r="V56" s="133" t="str">
        <f>IF(V50="-","-",SUM(V48:V55)*'3j EBIT'!$E$7)</f>
        <v>-</v>
      </c>
      <c r="W56" s="133" t="str">
        <f>IF(W50="-","-",SUM(W48:W55)*'3j EBIT'!$E$7)</f>
        <v>-</v>
      </c>
      <c r="X56" s="133" t="str">
        <f>IF(X50="-","-",SUM(X48:X55)*'3j EBIT'!$E$7)</f>
        <v>-</v>
      </c>
      <c r="Y56" s="133" t="str">
        <f>IF(Y50="-","-",SUM(Y48:Y55)*'3j EBIT'!$E$7)</f>
        <v>-</v>
      </c>
      <c r="Z56" s="133" t="str">
        <f>IF(Z50="-","-",SUM(Z48:Z55)*'3j EBIT'!$E$7)</f>
        <v>-</v>
      </c>
      <c r="AA56" s="29"/>
    </row>
    <row r="57" spans="1:27" s="30" customFormat="1" ht="11.25" customHeight="1" x14ac:dyDescent="0.15">
      <c r="A57" s="267">
        <v>10</v>
      </c>
      <c r="B57" s="136" t="s">
        <v>292</v>
      </c>
      <c r="C57" s="186" t="s">
        <v>537</v>
      </c>
      <c r="D57" s="139" t="s">
        <v>319</v>
      </c>
      <c r="E57" s="134"/>
      <c r="F57" s="31"/>
      <c r="G57" s="133">
        <f>IF(G52="-","-",SUM(G48:G50,G52:G56)*'3k HAP'!$E$8)</f>
        <v>0.73660548608336385</v>
      </c>
      <c r="H57" s="133">
        <f>IF(H52="-","-",SUM(H48:H50,H52:H56)*'3k HAP'!$E$8)</f>
        <v>0.73786955989225378</v>
      </c>
      <c r="I57" s="133">
        <f>IF(I52="-","-",SUM(I48:I50,I52:I56)*'3k HAP'!$E$8)</f>
        <v>0.73911702625804565</v>
      </c>
      <c r="J57" s="133">
        <f>IF(J52="-","-",SUM(J48:J50,J52:J56)*'3k HAP'!$E$8)</f>
        <v>0.74290924768471511</v>
      </c>
      <c r="K57" s="133">
        <f>IF(K52="-","-",SUM(K48:K50,K52:K56)*'3k HAP'!$E$8)</f>
        <v>0.75181990006924215</v>
      </c>
      <c r="L57" s="133">
        <f>IF(L52="-","-",SUM(L48:L50,L52:L56)*'3k HAP'!$E$8)</f>
        <v>0.75807077081975016</v>
      </c>
      <c r="M57" s="133">
        <f>IF(M52="-","-",SUM(M48:M50,M52:M56)*'3k HAP'!$E$8)</f>
        <v>0.79983944365790327</v>
      </c>
      <c r="N57" s="133">
        <f>IF(N52="-","-",SUM(N48:N50,N52:N56)*'3k HAP'!$E$8)</f>
        <v>0.89964843485211576</v>
      </c>
      <c r="O57" s="31"/>
      <c r="P57" s="133">
        <f>IF(P52="-","-",SUM(P48:P50,P52:P56)*'3k HAP'!$E$8)</f>
        <v>0.89964843485211576</v>
      </c>
      <c r="Q57" s="133">
        <f>IF(Q52="-","-",SUM(Q48:Q50,Q52:Q56)*'3k HAP'!$E$8)</f>
        <v>0.93476762580085926</v>
      </c>
      <c r="R57" s="133">
        <f>IF(R52="-","-",SUM(R48:R50,R52:R56)*'3k HAP'!$E$8)</f>
        <v>0.93958609023591511</v>
      </c>
      <c r="S57" s="133">
        <f>IF(S52="-","-",SUM(S48:S50,S52:S56)*'3k HAP'!$E$8)</f>
        <v>0.97186590821943641</v>
      </c>
      <c r="T57" s="133" t="str">
        <f>IF(T52="-","-",SUM(T48:T50,T52:T56)*'3k HAP'!$E$8)</f>
        <v>-</v>
      </c>
      <c r="U57" s="133" t="str">
        <f>IF(U52="-","-",SUM(U48:U50,U52:U56)*'3k HAP'!$E$8)</f>
        <v>-</v>
      </c>
      <c r="V57" s="133" t="str">
        <f>IF(V52="-","-",SUM(V48:V50,V52:V56)*'3k HAP'!$E$8)</f>
        <v>-</v>
      </c>
      <c r="W57" s="133" t="str">
        <f>IF(W52="-","-",SUM(W48:W50,W52:W56)*'3k HAP'!$E$8)</f>
        <v>-</v>
      </c>
      <c r="X57" s="133" t="str">
        <f>IF(X52="-","-",SUM(X48:X50,X52:X56)*'3k HAP'!$E$8)</f>
        <v>-</v>
      </c>
      <c r="Y57" s="133" t="str">
        <f>IF(Y52="-","-",SUM(Y48:Y50,Y52:Y56)*'3k HAP'!$E$8)</f>
        <v>-</v>
      </c>
      <c r="Z57" s="133" t="str">
        <f>IF(Z52="-","-",SUM(Z48:Z50,Z52:Z56)*'3k HAP'!$E$8)</f>
        <v>-</v>
      </c>
      <c r="AA57" s="29"/>
    </row>
    <row r="58" spans="1:27" s="30" customFormat="1" ht="11.25" customHeight="1" x14ac:dyDescent="0.15">
      <c r="A58" s="267">
        <v>11</v>
      </c>
      <c r="B58" s="136" t="s">
        <v>44</v>
      </c>
      <c r="C58" s="136" t="str">
        <f>B58&amp;"_"&amp;D58</f>
        <v>Total_N Wales and Mersey</v>
      </c>
      <c r="D58" s="139" t="s">
        <v>319</v>
      </c>
      <c r="E58" s="135"/>
      <c r="F58" s="31"/>
      <c r="G58" s="133">
        <f t="shared" ref="G58:N58" si="6">IF(G52="-","-",SUM(G48:G57))</f>
        <v>70.341651315149946</v>
      </c>
      <c r="H58" s="133">
        <f t="shared" si="6"/>
        <v>70.429253330963476</v>
      </c>
      <c r="I58" s="133">
        <f t="shared" si="6"/>
        <v>66.040804428624384</v>
      </c>
      <c r="J58" s="133">
        <f t="shared" si="6"/>
        <v>66.303610476064961</v>
      </c>
      <c r="K58" s="133">
        <f t="shared" si="6"/>
        <v>67.286130675920774</v>
      </c>
      <c r="L58" s="133">
        <f t="shared" si="6"/>
        <v>67.719324429705765</v>
      </c>
      <c r="M58" s="133">
        <f t="shared" si="6"/>
        <v>68.898449658663907</v>
      </c>
      <c r="N58" s="133">
        <f t="shared" si="6"/>
        <v>75.815347045064257</v>
      </c>
      <c r="O58" s="31"/>
      <c r="P58" s="133">
        <f t="shared" ref="P58:Z58" si="7">IF(P52="-","-",SUM(P48:P57))</f>
        <v>75.815347045064257</v>
      </c>
      <c r="Q58" s="133">
        <f t="shared" si="7"/>
        <v>78.212654231965672</v>
      </c>
      <c r="R58" s="133">
        <f t="shared" si="7"/>
        <v>78.54658030073486</v>
      </c>
      <c r="S58" s="133">
        <f t="shared" si="7"/>
        <v>78.703115120666439</v>
      </c>
      <c r="T58" s="133" t="str">
        <f t="shared" si="7"/>
        <v>-</v>
      </c>
      <c r="U58" s="133" t="str">
        <f t="shared" si="7"/>
        <v>-</v>
      </c>
      <c r="V58" s="133" t="str">
        <f t="shared" si="7"/>
        <v>-</v>
      </c>
      <c r="W58" s="133" t="str">
        <f t="shared" si="7"/>
        <v>-</v>
      </c>
      <c r="X58" s="133" t="str">
        <f t="shared" si="7"/>
        <v>-</v>
      </c>
      <c r="Y58" s="133" t="str">
        <f t="shared" si="7"/>
        <v>-</v>
      </c>
      <c r="Z58" s="133" t="str">
        <f t="shared" si="7"/>
        <v>-</v>
      </c>
      <c r="AA58" s="29"/>
    </row>
    <row r="59" spans="1:27" s="30" customFormat="1" ht="11.25" customHeight="1" x14ac:dyDescent="0.15">
      <c r="A59" s="267">
        <v>1</v>
      </c>
      <c r="B59" s="140" t="s">
        <v>350</v>
      </c>
      <c r="C59" s="140" t="s">
        <v>341</v>
      </c>
      <c r="D59" s="138" t="s">
        <v>320</v>
      </c>
      <c r="E59" s="132"/>
      <c r="F59" s="31"/>
      <c r="G59" s="41" t="s">
        <v>333</v>
      </c>
      <c r="H59" s="41" t="s">
        <v>333</v>
      </c>
      <c r="I59" s="41" t="s">
        <v>333</v>
      </c>
      <c r="J59" s="41" t="s">
        <v>333</v>
      </c>
      <c r="K59" s="41" t="s">
        <v>333</v>
      </c>
      <c r="L59" s="41" t="s">
        <v>333</v>
      </c>
      <c r="M59" s="41" t="s">
        <v>333</v>
      </c>
      <c r="N59" s="41" t="s">
        <v>333</v>
      </c>
      <c r="O59" s="31"/>
      <c r="P59" s="41" t="s">
        <v>333</v>
      </c>
      <c r="Q59" s="41" t="s">
        <v>333</v>
      </c>
      <c r="R59" s="41" t="s">
        <v>333</v>
      </c>
      <c r="S59" s="41" t="s">
        <v>333</v>
      </c>
      <c r="T59" s="41" t="s">
        <v>333</v>
      </c>
      <c r="U59" s="41" t="s">
        <v>333</v>
      </c>
      <c r="V59" s="41" t="s">
        <v>333</v>
      </c>
      <c r="W59" s="41" t="s">
        <v>333</v>
      </c>
      <c r="X59" s="41" t="s">
        <v>333</v>
      </c>
      <c r="Y59" s="41" t="s">
        <v>333</v>
      </c>
      <c r="Z59" s="41" t="s">
        <v>333</v>
      </c>
      <c r="AA59" s="29"/>
    </row>
    <row r="60" spans="1:27" s="30" customFormat="1" ht="11.25" customHeight="1" x14ac:dyDescent="0.15">
      <c r="A60" s="267">
        <v>2</v>
      </c>
      <c r="B60" s="140" t="s">
        <v>350</v>
      </c>
      <c r="C60" s="140" t="s">
        <v>300</v>
      </c>
      <c r="D60" s="138" t="s">
        <v>320</v>
      </c>
      <c r="E60" s="132"/>
      <c r="F60" s="31"/>
      <c r="G60" s="41" t="s">
        <v>333</v>
      </c>
      <c r="H60" s="41" t="s">
        <v>333</v>
      </c>
      <c r="I60" s="41" t="s">
        <v>333</v>
      </c>
      <c r="J60" s="41" t="s">
        <v>333</v>
      </c>
      <c r="K60" s="41" t="s">
        <v>333</v>
      </c>
      <c r="L60" s="41" t="s">
        <v>333</v>
      </c>
      <c r="M60" s="41" t="s">
        <v>333</v>
      </c>
      <c r="N60" s="41" t="s">
        <v>333</v>
      </c>
      <c r="O60" s="31"/>
      <c r="P60" s="41" t="s">
        <v>333</v>
      </c>
      <c r="Q60" s="41" t="s">
        <v>333</v>
      </c>
      <c r="R60" s="41" t="s">
        <v>333</v>
      </c>
      <c r="S60" s="41" t="s">
        <v>333</v>
      </c>
      <c r="T60" s="41" t="s">
        <v>333</v>
      </c>
      <c r="U60" s="41" t="s">
        <v>333</v>
      </c>
      <c r="V60" s="41" t="s">
        <v>333</v>
      </c>
      <c r="W60" s="41" t="s">
        <v>333</v>
      </c>
      <c r="X60" s="41" t="s">
        <v>333</v>
      </c>
      <c r="Y60" s="41" t="s">
        <v>333</v>
      </c>
      <c r="Z60" s="41" t="s">
        <v>333</v>
      </c>
      <c r="AA60" s="29"/>
    </row>
    <row r="61" spans="1:27" s="30" customFormat="1" ht="11.25" customHeight="1" x14ac:dyDescent="0.15">
      <c r="A61" s="267">
        <v>3</v>
      </c>
      <c r="B61" s="140" t="s">
        <v>2</v>
      </c>
      <c r="C61" s="140" t="s">
        <v>342</v>
      </c>
      <c r="D61" s="138" t="s">
        <v>320</v>
      </c>
      <c r="E61" s="132"/>
      <c r="F61" s="31"/>
      <c r="G61" s="41">
        <f>IF('3c PC'!G14="-","-",'3c PC'!G55)</f>
        <v>6.5567588596821027</v>
      </c>
      <c r="H61" s="41">
        <f>IF('3c PC'!H14="-","-",'3c PC'!H55)</f>
        <v>6.5567588596821027</v>
      </c>
      <c r="I61" s="41">
        <f>IF('3c PC'!I14="-","-",'3c PC'!I55)</f>
        <v>6.6197359495950758</v>
      </c>
      <c r="J61" s="41">
        <f>IF('3c PC'!J14="-","-",'3c PC'!J55)</f>
        <v>6.6197359495950758</v>
      </c>
      <c r="K61" s="41">
        <f>IF('3c PC'!K14="-","-",'3c PC'!K55)</f>
        <v>6.6995028867368616</v>
      </c>
      <c r="L61" s="41">
        <f>IF('3c PC'!L14="-","-",'3c PC'!L55)</f>
        <v>6.6995028867368616</v>
      </c>
      <c r="M61" s="41">
        <f>IF('3c PC'!M14="-","-",'3c PC'!M55)</f>
        <v>7.1131218301273513</v>
      </c>
      <c r="N61" s="41">
        <f>IF('3c PC'!N14="-","-",'3c PC'!N55)</f>
        <v>7.1131218301273513</v>
      </c>
      <c r="O61" s="31"/>
      <c r="P61" s="41">
        <f>'3c PC'!P55</f>
        <v>7.1131218301273513</v>
      </c>
      <c r="Q61" s="41">
        <f>'3c PC'!Q55</f>
        <v>7.2804579515147188</v>
      </c>
      <c r="R61" s="41">
        <f>'3c PC'!R55</f>
        <v>7.1935840895118579</v>
      </c>
      <c r="S61" s="41">
        <f>'3c PC'!S55</f>
        <v>7.3593999937099728</v>
      </c>
      <c r="T61" s="41" t="str">
        <f>'3c PC'!T55</f>
        <v>-</v>
      </c>
      <c r="U61" s="41" t="str">
        <f>'3c PC'!U55</f>
        <v>-</v>
      </c>
      <c r="V61" s="41" t="str">
        <f>'3c PC'!V55</f>
        <v>-</v>
      </c>
      <c r="W61" s="41" t="str">
        <f>'3c PC'!W55</f>
        <v>-</v>
      </c>
      <c r="X61" s="41" t="str">
        <f>'3c PC'!X55</f>
        <v>-</v>
      </c>
      <c r="Y61" s="41" t="str">
        <f>'3c PC'!Y55</f>
        <v>-</v>
      </c>
      <c r="Z61" s="41" t="str">
        <f>'3c PC'!Z55</f>
        <v>-</v>
      </c>
      <c r="AA61" s="29"/>
    </row>
    <row r="62" spans="1:27" s="30" customFormat="1" ht="11.25" x14ac:dyDescent="0.15">
      <c r="A62" s="267">
        <v>4</v>
      </c>
      <c r="B62" s="140" t="s">
        <v>352</v>
      </c>
      <c r="C62" s="140" t="s">
        <v>343</v>
      </c>
      <c r="D62" s="138" t="s">
        <v>320</v>
      </c>
      <c r="E62" s="132"/>
      <c r="F62" s="31"/>
      <c r="G62" s="41">
        <f>IF('3d NC-Elec'!H18="-","-",'3d NC-Elec'!H18)</f>
        <v>12.555999999999999</v>
      </c>
      <c r="H62" s="41">
        <f>IF('3d NC-Elec'!I18="-","-",'3d NC-Elec'!I18)</f>
        <v>12.555999999999999</v>
      </c>
      <c r="I62" s="41">
        <f>IF('3d NC-Elec'!J18="-","-",'3d NC-Elec'!J18)</f>
        <v>19.491</v>
      </c>
      <c r="J62" s="41">
        <f>IF('3d NC-Elec'!K18="-","-",'3d NC-Elec'!K18)</f>
        <v>19.491</v>
      </c>
      <c r="K62" s="41">
        <f>IF('3d NC-Elec'!L18="-","-",'3d NC-Elec'!L18)</f>
        <v>14.234999999999999</v>
      </c>
      <c r="L62" s="41">
        <f>IF('3d NC-Elec'!M18="-","-",'3d NC-Elec'!M18)</f>
        <v>14.234999999999999</v>
      </c>
      <c r="M62" s="41">
        <f>IF('3d NC-Elec'!N18="-","-",'3d NC-Elec'!N18)</f>
        <v>15.658499999999998</v>
      </c>
      <c r="N62" s="41">
        <f>IF('3d NC-Elec'!O18="-","-",'3d NC-Elec'!O18)</f>
        <v>15.658499999999998</v>
      </c>
      <c r="O62" s="31"/>
      <c r="P62" s="41">
        <f>'3d NC-Elec'!Q18</f>
        <v>15.658499999999998</v>
      </c>
      <c r="Q62" s="41">
        <f>'3d NC-Elec'!R18</f>
        <v>15.402999999999999</v>
      </c>
      <c r="R62" s="41">
        <f>'3d NC-Elec'!S18</f>
        <v>15.402999999999999</v>
      </c>
      <c r="S62" s="41">
        <f>'3d NC-Elec'!T18</f>
        <v>17.155000000000001</v>
      </c>
      <c r="T62" s="41" t="str">
        <f>'3d NC-Elec'!U18</f>
        <v>-</v>
      </c>
      <c r="U62" s="41" t="str">
        <f>'3d NC-Elec'!V18</f>
        <v>-</v>
      </c>
      <c r="V62" s="41" t="str">
        <f>'3d NC-Elec'!W18</f>
        <v>-</v>
      </c>
      <c r="W62" s="41" t="str">
        <f>'3d NC-Elec'!X18</f>
        <v>-</v>
      </c>
      <c r="X62" s="41" t="str">
        <f>'3d NC-Elec'!Y18</f>
        <v>-</v>
      </c>
      <c r="Y62" s="41" t="str">
        <f>'3d NC-Elec'!Z18</f>
        <v>-</v>
      </c>
      <c r="Z62" s="41" t="str">
        <f>'3d NC-Elec'!AA18</f>
        <v>-</v>
      </c>
      <c r="AA62" s="29"/>
    </row>
    <row r="63" spans="1:27" s="30" customFormat="1" ht="11.25" x14ac:dyDescent="0.15">
      <c r="A63" s="267">
        <v>5</v>
      </c>
      <c r="B63" s="140" t="s">
        <v>349</v>
      </c>
      <c r="C63" s="140" t="s">
        <v>344</v>
      </c>
      <c r="D63" s="138" t="s">
        <v>320</v>
      </c>
      <c r="E63" s="132"/>
      <c r="F63" s="31"/>
      <c r="G63" s="41">
        <f>IF('3f CPIH'!C$16="-","-",'3g OC '!$E$7*('3f CPIH'!C$16/'3f CPIH'!$G$16))</f>
        <v>38.772147945205475</v>
      </c>
      <c r="H63" s="41">
        <f>IF('3f CPIH'!D$16="-","-",'3g OC '!$E$7*('3f CPIH'!D$16/'3f CPIH'!$G$16))</f>
        <v>38.849769863013698</v>
      </c>
      <c r="I63" s="41">
        <f>IF('3f CPIH'!E$16="-","-",'3g OC '!$E$7*('3f CPIH'!E$16/'3f CPIH'!$G$16))</f>
        <v>38.966202739726029</v>
      </c>
      <c r="J63" s="41">
        <f>IF('3f CPIH'!F$16="-","-",'3g OC '!$E$7*('3f CPIH'!F$16/'3f CPIH'!$G$16))</f>
        <v>39.199068493150683</v>
      </c>
      <c r="K63" s="41">
        <f>IF('3f CPIH'!G$16="-","-",'3g OC '!$E$7*('3f CPIH'!G$16/'3f CPIH'!$G$16))</f>
        <v>39.6648</v>
      </c>
      <c r="L63" s="41">
        <f>IF('3f CPIH'!H$16="-","-",'3g OC '!$E$7*('3f CPIH'!H$16/'3f CPIH'!$G$16))</f>
        <v>40.169342465753431</v>
      </c>
      <c r="M63" s="41">
        <f>IF('3f CPIH'!I$16="-","-",'3g OC '!$E$7*('3f CPIH'!I$16/'3f CPIH'!$G$16))</f>
        <v>40.751506849315064</v>
      </c>
      <c r="N63" s="41">
        <f>IF('3f CPIH'!J$16="-","-",'3g OC '!$E$7*('3f CPIH'!J$16/'3f CPIH'!$G$16))</f>
        <v>41.100805479452056</v>
      </c>
      <c r="O63" s="31"/>
      <c r="P63" s="41">
        <f>IF('3f CPIH'!L$16="-","-",'3g OC '!$E$7*('3f CPIH'!L$16/'3f CPIH'!$G$16))</f>
        <v>41.100805479452056</v>
      </c>
      <c r="Q63" s="41">
        <f>IF('3f CPIH'!M$16="-","-",'3g OC '!$E$7*('3f CPIH'!M$16/'3f CPIH'!$G$16))</f>
        <v>41.566536986301365</v>
      </c>
      <c r="R63" s="41">
        <f>IF('3f CPIH'!N$16="-","-",'3g OC '!$E$7*('3f CPIH'!N$16/'3f CPIH'!$G$16))</f>
        <v>41.877024657534243</v>
      </c>
      <c r="S63" s="41">
        <f>IF('3f CPIH'!O$16="-","-",'3g OC '!$E$7*('3f CPIH'!O$16/'3f CPIH'!$G$16))</f>
        <v>42.109890410958904</v>
      </c>
      <c r="T63" s="41" t="str">
        <f>IF('3f CPIH'!P$16="-","-",'3g OC '!$E$7*('3f CPIH'!P$16/'3f CPIH'!$G$16))</f>
        <v>-</v>
      </c>
      <c r="U63" s="41" t="str">
        <f>IF('3f CPIH'!Q$16="-","-",'3g OC '!$E$7*('3f CPIH'!Q$16/'3f CPIH'!$G$16))</f>
        <v>-</v>
      </c>
      <c r="V63" s="41" t="str">
        <f>IF('3f CPIH'!R$16="-","-",'3g OC '!$E$7*('3f CPIH'!R$16/'3f CPIH'!$G$16))</f>
        <v>-</v>
      </c>
      <c r="W63" s="41" t="str">
        <f>IF('3f CPIH'!S$16="-","-",'3g OC '!$E$7*('3f CPIH'!S$16/'3f CPIH'!$G$16))</f>
        <v>-</v>
      </c>
      <c r="X63" s="41" t="str">
        <f>IF('3f CPIH'!T$16="-","-",'3g OC '!$E$7*('3f CPIH'!T$16/'3f CPIH'!$G$16))</f>
        <v>-</v>
      </c>
      <c r="Y63" s="41" t="str">
        <f>IF('3f CPIH'!U$16="-","-",'3g OC '!$E$7*('3f CPIH'!U$16/'3f CPIH'!$G$16))</f>
        <v>-</v>
      </c>
      <c r="Z63" s="41" t="str">
        <f>IF('3f CPIH'!V$16="-","-",'3g OC '!$E$7*('3f CPIH'!V$16/'3f CPIH'!$G$16))</f>
        <v>-</v>
      </c>
      <c r="AA63" s="29"/>
    </row>
    <row r="64" spans="1:27" s="30" customFormat="1" ht="11.25" x14ac:dyDescent="0.15">
      <c r="A64" s="267">
        <v>6</v>
      </c>
      <c r="B64" s="140" t="s">
        <v>349</v>
      </c>
      <c r="C64" s="140" t="s">
        <v>43</v>
      </c>
      <c r="D64" s="138" t="s">
        <v>320</v>
      </c>
      <c r="E64" s="132"/>
      <c r="F64" s="31"/>
      <c r="G64" s="41" t="s">
        <v>333</v>
      </c>
      <c r="H64" s="41" t="s">
        <v>333</v>
      </c>
      <c r="I64" s="41" t="s">
        <v>333</v>
      </c>
      <c r="J64" s="41" t="s">
        <v>333</v>
      </c>
      <c r="K64" s="41">
        <f>IF('3h SMNCC'!F$36="-","-",'3h SMNCC'!F$44)</f>
        <v>0</v>
      </c>
      <c r="L64" s="41">
        <f>IF('3h SMNCC'!G$36="-","-",'3h SMNCC'!G$44)</f>
        <v>-0.13106672002308281</v>
      </c>
      <c r="M64" s="41">
        <f>IF('3h SMNCC'!H$36="-","-",'3h SMNCC'!H$44)</f>
        <v>1.6490085512788448</v>
      </c>
      <c r="N64" s="41">
        <f>IF('3h SMNCC'!I$36="-","-",'3h SMNCC'!I$44)</f>
        <v>7.9249698553751093</v>
      </c>
      <c r="O64" s="31"/>
      <c r="P64" s="41">
        <f>IF('3h SMNCC'!K$36="-","-",'3h SMNCC'!K$44)</f>
        <v>7.9249698553751093</v>
      </c>
      <c r="Q64" s="41">
        <f>IF('3h SMNCC'!L$36="-","-",'3h SMNCC'!L$44)</f>
        <v>9.5945159615724194</v>
      </c>
      <c r="R64" s="41">
        <f>IF('3h SMNCC'!M$36="-","-",'3h SMNCC'!M$44)</f>
        <v>9.6655312765157912</v>
      </c>
      <c r="S64" s="41">
        <f>IF('3h SMNCC'!N$36="-","-",'3h SMNCC'!N$44)</f>
        <v>11.448655558303892</v>
      </c>
      <c r="T64" s="41" t="str">
        <f>IF('3h SMNCC'!O$36="-","-",'3h SMNCC'!O$44)</f>
        <v>-</v>
      </c>
      <c r="U64" s="41" t="str">
        <f>IF('3h SMNCC'!P$36="-","-",'3h SMNCC'!P$44)</f>
        <v>-</v>
      </c>
      <c r="V64" s="41" t="str">
        <f>IF('3h SMNCC'!Q$36="-","-",'3h SMNCC'!Q$44)</f>
        <v>-</v>
      </c>
      <c r="W64" s="41" t="str">
        <f>IF('3h SMNCC'!R$36="-","-",'3h SMNCC'!R$44)</f>
        <v>-</v>
      </c>
      <c r="X64" s="41" t="str">
        <f>IF('3h SMNCC'!S$36="-","-",'3h SMNCC'!S$44)</f>
        <v>-</v>
      </c>
      <c r="Y64" s="41" t="str">
        <f>IF('3h SMNCC'!T$36="-","-",'3h SMNCC'!T$44)</f>
        <v>-</v>
      </c>
      <c r="Z64" s="41" t="str">
        <f>IF('3h SMNCC'!U$36="-","-",'3h SMNCC'!U$44)</f>
        <v>-</v>
      </c>
      <c r="AA64" s="29"/>
    </row>
    <row r="65" spans="1:27" s="30" customFormat="1" ht="11.25" x14ac:dyDescent="0.15">
      <c r="A65" s="267">
        <v>7</v>
      </c>
      <c r="B65" s="140" t="s">
        <v>349</v>
      </c>
      <c r="C65" s="140" t="s">
        <v>394</v>
      </c>
      <c r="D65" s="138" t="s">
        <v>320</v>
      </c>
      <c r="E65" s="132"/>
      <c r="F65" s="31"/>
      <c r="G65" s="41">
        <f>IF('3f CPIH'!C$16="-","-",'3i PAAC PAP'!$G$9*('3f CPIH'!C$16/'3f CPIH'!$G$16))</f>
        <v>3.3460635029354204</v>
      </c>
      <c r="H65" s="41">
        <f>IF('3f CPIH'!D$16="-","-",'3i PAAC PAP'!$G$9*('3f CPIH'!D$16/'3f CPIH'!$G$16))</f>
        <v>3.3527623287671227</v>
      </c>
      <c r="I65" s="41">
        <f>IF('3f CPIH'!E$16="-","-",'3i PAAC PAP'!$G$9*('3f CPIH'!E$16/'3f CPIH'!$G$16))</f>
        <v>3.3628105675146771</v>
      </c>
      <c r="J65" s="41">
        <f>IF('3f CPIH'!F$16="-","-",'3i PAAC PAP'!$G$9*('3f CPIH'!F$16/'3f CPIH'!$G$16))</f>
        <v>3.3829070450097847</v>
      </c>
      <c r="K65" s="41">
        <f>IF('3f CPIH'!G$16="-","-",'3i PAAC PAP'!$G$9*('3f CPIH'!G$16/'3f CPIH'!$G$16))</f>
        <v>3.4230999999999998</v>
      </c>
      <c r="L65" s="41">
        <f>IF('3f CPIH'!H$16="-","-",'3i PAAC PAP'!$G$9*('3f CPIH'!H$16/'3f CPIH'!$G$16))</f>
        <v>3.4666423679060667</v>
      </c>
      <c r="M65" s="41">
        <f>IF('3f CPIH'!I$16="-","-",'3i PAAC PAP'!$G$9*('3f CPIH'!I$16/'3f CPIH'!$G$16))</f>
        <v>3.516883561643835</v>
      </c>
      <c r="N65" s="41">
        <f>IF('3f CPIH'!J$16="-","-",'3i PAAC PAP'!$G$9*('3f CPIH'!J$16/'3f CPIH'!$G$16))</f>
        <v>3.547028277886497</v>
      </c>
      <c r="O65" s="31"/>
      <c r="P65" s="41">
        <f>IF('3f CPIH'!L$16="-","-",'3i PAAC PAP'!$G$9*('3f CPIH'!L$16/'3f CPIH'!$G$16))</f>
        <v>3.547028277886497</v>
      </c>
      <c r="Q65" s="41">
        <f>IF('3f CPIH'!M$16="-","-",'3i PAAC PAP'!$G$9*('3f CPIH'!M$16/'3f CPIH'!$G$16))</f>
        <v>3.5872212328767121</v>
      </c>
      <c r="R65" s="41">
        <f>IF('3f CPIH'!N$16="-","-",'3i PAAC PAP'!$G$9*('3f CPIH'!N$16/'3f CPIH'!$G$16))</f>
        <v>3.6140165362035224</v>
      </c>
      <c r="S65" s="41">
        <f>IF('3f CPIH'!O$16="-","-",'3i PAAC PAP'!$G$9*('3f CPIH'!O$16/'3f CPIH'!$G$16))</f>
        <v>3.6341130136986299</v>
      </c>
      <c r="T65" s="41" t="str">
        <f>IF('3f CPIH'!P$16="-","-",'3i PAAC PAP'!$G$9*('3f CPIH'!P$16/'3f CPIH'!$G$16))</f>
        <v>-</v>
      </c>
      <c r="U65" s="41" t="str">
        <f>IF('3f CPIH'!Q$16="-","-",'3i PAAC PAP'!$G$9*('3f CPIH'!Q$16/'3f CPIH'!$G$16))</f>
        <v>-</v>
      </c>
      <c r="V65" s="41" t="str">
        <f>IF('3f CPIH'!R$16="-","-",'3i PAAC PAP'!$G$9*('3f CPIH'!R$16/'3f CPIH'!$G$16))</f>
        <v>-</v>
      </c>
      <c r="W65" s="41" t="str">
        <f>IF('3f CPIH'!S$16="-","-",'3i PAAC PAP'!$G$9*('3f CPIH'!S$16/'3f CPIH'!$G$16))</f>
        <v>-</v>
      </c>
      <c r="X65" s="41" t="str">
        <f>IF('3f CPIH'!T$16="-","-",'3i PAAC PAP'!$G$9*('3f CPIH'!T$16/'3f CPIH'!$G$16))</f>
        <v>-</v>
      </c>
      <c r="Y65" s="41" t="str">
        <f>IF('3f CPIH'!U$16="-","-",'3i PAAC PAP'!$G$9*('3f CPIH'!U$16/'3f CPIH'!$G$16))</f>
        <v>-</v>
      </c>
      <c r="Z65" s="41" t="str">
        <f>IF('3f CPIH'!V$16="-","-",'3i PAAC PAP'!$G$9*('3f CPIH'!V$16/'3f CPIH'!$G$16))</f>
        <v>-</v>
      </c>
      <c r="AA65" s="29"/>
    </row>
    <row r="66" spans="1:27" s="30" customFormat="1" ht="11.25" customHeight="1" x14ac:dyDescent="0.15">
      <c r="A66" s="267">
        <v>8</v>
      </c>
      <c r="B66" s="140" t="s">
        <v>349</v>
      </c>
      <c r="C66" s="140" t="s">
        <v>412</v>
      </c>
      <c r="D66" s="138" t="s">
        <v>320</v>
      </c>
      <c r="E66" s="132"/>
      <c r="F66" s="31"/>
      <c r="G66" s="41">
        <f>IF(G61="-","-",SUM(G59:G64)*'3i PAAC PAP'!$G$21)</f>
        <v>0.2809733376309243</v>
      </c>
      <c r="H66" s="41">
        <f>IF(H61="-","-",SUM(H59:H64)*'3i PAAC PAP'!$G$21)</f>
        <v>0.28135011441996538</v>
      </c>
      <c r="I66" s="41">
        <f>IF(I61="-","-",SUM(I59:I64)*'3i PAAC PAP'!$G$21)</f>
        <v>0.31588346039796467</v>
      </c>
      <c r="J66" s="41">
        <f>IF(J61="-","-",SUM(J59:J64)*'3i PAAC PAP'!$G$21)</f>
        <v>0.3170137907650879</v>
      </c>
      <c r="K66" s="41">
        <f>IF(K61="-","-",SUM(K59:K64)*'3i PAAC PAP'!$G$21)</f>
        <v>0.29414901621222073</v>
      </c>
      <c r="L66" s="41">
        <f>IF(L61="-","-",SUM(L59:L64)*'3i PAAC PAP'!$G$21)</f>
        <v>0.29596186748199582</v>
      </c>
      <c r="M66" s="41">
        <f>IF(M61="-","-",SUM(M59:M64)*'3i PAAC PAP'!$G$21)</f>
        <v>0.31634555411792098</v>
      </c>
      <c r="N66" s="41">
        <f>IF(N61="-","-",SUM(N59:N64)*'3i PAAC PAP'!$G$21)</f>
        <v>0.34850456583868922</v>
      </c>
      <c r="O66" s="31"/>
      <c r="P66" s="41">
        <f>IF(P61="-","-",SUM(P59:P64)*'3i PAAC PAP'!$G$21)</f>
        <v>0.34850456583868922</v>
      </c>
      <c r="Q66" s="41">
        <f>IF(Q61="-","-",SUM(Q59:Q64)*'3i PAAC PAP'!$G$21)</f>
        <v>0.35844125590563175</v>
      </c>
      <c r="R66" s="41">
        <f>IF(R61="-","-",SUM(R59:R64)*'3i PAAC PAP'!$G$21)</f>
        <v>0.35987138567436944</v>
      </c>
      <c r="S66" s="41">
        <f>IF(S61="-","-",SUM(S59:S64)*'3i PAAC PAP'!$G$21)</f>
        <v>0.37896607970426982</v>
      </c>
      <c r="T66" s="41" t="str">
        <f>IF(T61="-","-",SUM(T59:T64)*'3i PAAC PAP'!$G$21)</f>
        <v>-</v>
      </c>
      <c r="U66" s="41" t="str">
        <f>IF(U61="-","-",SUM(U59:U64)*'3i PAAC PAP'!$G$21)</f>
        <v>-</v>
      </c>
      <c r="V66" s="41" t="str">
        <f>IF(V61="-","-",SUM(V59:V64)*'3i PAAC PAP'!$G$21)</f>
        <v>-</v>
      </c>
      <c r="W66" s="41" t="str">
        <f>IF(W61="-","-",SUM(W59:W64)*'3i PAAC PAP'!$G$21)</f>
        <v>-</v>
      </c>
      <c r="X66" s="41" t="str">
        <f>IF(X61="-","-",SUM(X59:X64)*'3i PAAC PAP'!$G$21)</f>
        <v>-</v>
      </c>
      <c r="Y66" s="41" t="str">
        <f>IF(Y61="-","-",SUM(Y59:Y64)*'3i PAAC PAP'!$G$21)</f>
        <v>-</v>
      </c>
      <c r="Z66" s="41" t="str">
        <f>IF(Z61="-","-",SUM(Z59:Z64)*'3i PAAC PAP'!$G$21)</f>
        <v>-</v>
      </c>
      <c r="AA66" s="29"/>
    </row>
    <row r="67" spans="1:27" s="30" customFormat="1" ht="11.25" customHeight="1" x14ac:dyDescent="0.15">
      <c r="A67" s="267">
        <v>9</v>
      </c>
      <c r="B67" s="140" t="s">
        <v>393</v>
      </c>
      <c r="C67" s="140" t="s">
        <v>536</v>
      </c>
      <c r="D67" s="138" t="s">
        <v>320</v>
      </c>
      <c r="E67" s="132"/>
      <c r="F67" s="31"/>
      <c r="G67" s="41">
        <f>IF(G61="-","-",SUM(G59:G66)*'3j EBIT'!$E$7)</f>
        <v>1.1913633245251516</v>
      </c>
      <c r="H67" s="41">
        <f>IF(H61="-","-",SUM(H59:H66)*'3j EBIT'!$E$7)</f>
        <v>1.1930037461008198</v>
      </c>
      <c r="I67" s="41">
        <f>IF(I61="-","-",SUM(I59:I66)*'3j EBIT'!$E$7)</f>
        <v>1.3316590944673834</v>
      </c>
      <c r="J67" s="41">
        <f>IF(J61="-","-",SUM(J59:J66)*'3j EBIT'!$E$7)</f>
        <v>1.3365803591943877</v>
      </c>
      <c r="K67" s="41">
        <f>IF(K61="-","-",SUM(K59:K66)*'3j EBIT'!$E$7)</f>
        <v>1.2456829772563178</v>
      </c>
      <c r="L67" s="41">
        <f>IF(L61="-","-",SUM(L59:L66)*'3j EBIT'!$E$7)</f>
        <v>1.2537948953846207</v>
      </c>
      <c r="M67" s="41">
        <f>IF(M61="-","-",SUM(M59:M66)*'3j EBIT'!$E$7)</f>
        <v>1.3364959353986829</v>
      </c>
      <c r="N67" s="41">
        <f>IF(N61="-","-",SUM(N59:N66)*'3j EBIT'!$E$7)</f>
        <v>1.4660206684081085</v>
      </c>
      <c r="O67" s="31"/>
      <c r="P67" s="41">
        <f>IF(P61="-","-",SUM(P59:P66)*'3j EBIT'!$E$7)</f>
        <v>1.4660206684081085</v>
      </c>
      <c r="Q67" s="41">
        <f>IF(Q61="-","-",SUM(Q59:Q66)*'3j EBIT'!$E$7)</f>
        <v>1.5066400781820928</v>
      </c>
      <c r="R67" s="41">
        <f>IF(R61="-","-",SUM(R59:R66)*'3j EBIT'!$E$7)</f>
        <v>1.5128931252472777</v>
      </c>
      <c r="S67" s="41">
        <f>IF(S61="-","-",SUM(S59:S66)*'3j EBIT'!$E$7)</f>
        <v>1.5898421332918837</v>
      </c>
      <c r="T67" s="41" t="str">
        <f>IF(T61="-","-",SUM(T59:T66)*'3j EBIT'!$E$7)</f>
        <v>-</v>
      </c>
      <c r="U67" s="41" t="str">
        <f>IF(U61="-","-",SUM(U59:U66)*'3j EBIT'!$E$7)</f>
        <v>-</v>
      </c>
      <c r="V67" s="41" t="str">
        <f>IF(V61="-","-",SUM(V59:V66)*'3j EBIT'!$E$7)</f>
        <v>-</v>
      </c>
      <c r="W67" s="41" t="str">
        <f>IF(W61="-","-",SUM(W59:W66)*'3j EBIT'!$E$7)</f>
        <v>-</v>
      </c>
      <c r="X67" s="41" t="str">
        <f>IF(X61="-","-",SUM(X59:X66)*'3j EBIT'!$E$7)</f>
        <v>-</v>
      </c>
      <c r="Y67" s="41" t="str">
        <f>IF(Y61="-","-",SUM(Y59:Y66)*'3j EBIT'!$E$7)</f>
        <v>-</v>
      </c>
      <c r="Z67" s="41" t="str">
        <f>IF(Z61="-","-",SUM(Z59:Z66)*'3j EBIT'!$E$7)</f>
        <v>-</v>
      </c>
      <c r="AA67" s="29"/>
    </row>
    <row r="68" spans="1:27" s="30" customFormat="1" ht="11.25" customHeight="1" x14ac:dyDescent="0.15">
      <c r="A68" s="267">
        <v>10</v>
      </c>
      <c r="B68" s="140" t="s">
        <v>292</v>
      </c>
      <c r="C68" s="188" t="s">
        <v>537</v>
      </c>
      <c r="D68" s="138" t="s">
        <v>320</v>
      </c>
      <c r="E68" s="131"/>
      <c r="F68" s="31"/>
      <c r="G68" s="41">
        <f>IF(G63="-","-",SUM(G59:G61,G63:G67)*'3k HAP'!$E$8)</f>
        <v>0.73420672134746368</v>
      </c>
      <c r="H68" s="41">
        <f>IF(H63="-","-",SUM(H59:H61,H63:H67)*'3k HAP'!$E$8)</f>
        <v>0.7354707951563535</v>
      </c>
      <c r="I68" s="41">
        <f>IF(I63="-","-",SUM(I59:I61,I63:I67)*'3k HAP'!$E$8)</f>
        <v>0.74078030841511622</v>
      </c>
      <c r="J68" s="41">
        <f>IF(J63="-","-",SUM(J59:J61,J63:J67)*'3k HAP'!$E$8)</f>
        <v>0.74457252984178557</v>
      </c>
      <c r="K68" s="41">
        <f>IF(K63="-","-",SUM(K59:K61,K63:K67)*'3k HAP'!$E$8)</f>
        <v>0.75148204588108714</v>
      </c>
      <c r="L68" s="41">
        <f>IF(L63="-","-",SUM(L59:L61,L63:L67)*'3k HAP'!$E$8)</f>
        <v>0.75773291663159525</v>
      </c>
      <c r="M68" s="41">
        <f>IF(M63="-","-",SUM(M59:M61,M63:M67)*'3k HAP'!$E$8)</f>
        <v>0.80061910716903006</v>
      </c>
      <c r="N68" s="41">
        <f>IF(N63="-","-",SUM(N59:N61,N63:N67)*'3k HAP'!$E$8)</f>
        <v>0.90042809836324256</v>
      </c>
      <c r="O68" s="31"/>
      <c r="P68" s="41">
        <f>IF(P63="-","-",SUM(P59:P61,P63:P67)*'3k HAP'!$E$8)</f>
        <v>0.90042809836324256</v>
      </c>
      <c r="Q68" s="41">
        <f>IF(Q63="-","-",SUM(Q59:Q61,Q63:Q67)*'3k HAP'!$E$8)</f>
        <v>0.93546932296087348</v>
      </c>
      <c r="R68" s="41">
        <f>IF(R63="-","-",SUM(R59:R61,R63:R67)*'3k HAP'!$E$8)</f>
        <v>0.94028778739592933</v>
      </c>
      <c r="S68" s="41">
        <f>IF(S63="-","-",SUM(S59:S61,S63:S67)*'3k HAP'!$E$8)</f>
        <v>0.97393201652392247</v>
      </c>
      <c r="T68" s="41" t="str">
        <f>IF(T63="-","-",SUM(T59:T61,T63:T67)*'3k HAP'!$E$8)</f>
        <v>-</v>
      </c>
      <c r="U68" s="41" t="str">
        <f>IF(U63="-","-",SUM(U59:U61,U63:U67)*'3k HAP'!$E$8)</f>
        <v>-</v>
      </c>
      <c r="V68" s="41" t="str">
        <f>IF(V63="-","-",SUM(V59:V61,V63:V67)*'3k HAP'!$E$8)</f>
        <v>-</v>
      </c>
      <c r="W68" s="41" t="str">
        <f>IF(W63="-","-",SUM(W59:W61,W63:W67)*'3k HAP'!$E$8)</f>
        <v>-</v>
      </c>
      <c r="X68" s="41" t="str">
        <f>IF(X63="-","-",SUM(X59:X61,X63:X67)*'3k HAP'!$E$8)</f>
        <v>-</v>
      </c>
      <c r="Y68" s="41" t="str">
        <f>IF(Y63="-","-",SUM(Y59:Y61,Y63:Y67)*'3k HAP'!$E$8)</f>
        <v>-</v>
      </c>
      <c r="Z68" s="41" t="str">
        <f>IF(Z63="-","-",SUM(Z59:Z61,Z63:Z67)*'3k HAP'!$E$8)</f>
        <v>-</v>
      </c>
      <c r="AA68" s="29"/>
    </row>
    <row r="69" spans="1:27" s="30" customFormat="1" ht="11.25" customHeight="1" x14ac:dyDescent="0.15">
      <c r="A69" s="267">
        <v>11</v>
      </c>
      <c r="B69" s="140" t="s">
        <v>44</v>
      </c>
      <c r="C69" s="140" t="str">
        <f>B69&amp;"_"&amp;D69</f>
        <v>Total_Midlands</v>
      </c>
      <c r="D69" s="138" t="s">
        <v>320</v>
      </c>
      <c r="E69" s="132"/>
      <c r="F69" s="31"/>
      <c r="G69" s="41">
        <f t="shared" ref="G69:N69" si="8">IF(G63="-","-",SUM(G59:G68))</f>
        <v>63.437513691326537</v>
      </c>
      <c r="H69" s="41">
        <f t="shared" si="8"/>
        <v>63.52511570714006</v>
      </c>
      <c r="I69" s="41">
        <f t="shared" si="8"/>
        <v>70.828072120116246</v>
      </c>
      <c r="J69" s="41">
        <f t="shared" si="8"/>
        <v>71.090878167556809</v>
      </c>
      <c r="K69" s="41">
        <f t="shared" si="8"/>
        <v>66.313716926086499</v>
      </c>
      <c r="L69" s="41">
        <f t="shared" si="8"/>
        <v>66.746910679871476</v>
      </c>
      <c r="M69" s="41">
        <f t="shared" si="8"/>
        <v>71.142481389050729</v>
      </c>
      <c r="N69" s="41">
        <f t="shared" si="8"/>
        <v>78.059378775451052</v>
      </c>
      <c r="O69" s="31"/>
      <c r="P69" s="41">
        <f t="shared" ref="P69:Z69" si="9">IF(P63="-","-",SUM(P59:P68))</f>
        <v>78.059378775451052</v>
      </c>
      <c r="Q69" s="41">
        <f t="shared" si="9"/>
        <v>80.2322827893138</v>
      </c>
      <c r="R69" s="41">
        <f t="shared" si="9"/>
        <v>80.566208858082987</v>
      </c>
      <c r="S69" s="41">
        <f t="shared" si="9"/>
        <v>84.64979920619146</v>
      </c>
      <c r="T69" s="41" t="str">
        <f t="shared" si="9"/>
        <v>-</v>
      </c>
      <c r="U69" s="41" t="str">
        <f t="shared" si="9"/>
        <v>-</v>
      </c>
      <c r="V69" s="41" t="str">
        <f t="shared" si="9"/>
        <v>-</v>
      </c>
      <c r="W69" s="41" t="str">
        <f t="shared" si="9"/>
        <v>-</v>
      </c>
      <c r="X69" s="41" t="str">
        <f t="shared" si="9"/>
        <v>-</v>
      </c>
      <c r="Y69" s="41" t="str">
        <f t="shared" si="9"/>
        <v>-</v>
      </c>
      <c r="Z69" s="41" t="str">
        <f t="shared" si="9"/>
        <v>-</v>
      </c>
      <c r="AA69" s="29"/>
    </row>
    <row r="70" spans="1:27" s="30" customFormat="1" ht="11.25" customHeight="1" x14ac:dyDescent="0.15">
      <c r="A70" s="267">
        <v>1</v>
      </c>
      <c r="B70" s="136" t="s">
        <v>350</v>
      </c>
      <c r="C70" s="136" t="s">
        <v>341</v>
      </c>
      <c r="D70" s="139" t="s">
        <v>321</v>
      </c>
      <c r="E70" s="135"/>
      <c r="F70" s="31"/>
      <c r="G70" s="133" t="s">
        <v>333</v>
      </c>
      <c r="H70" s="133" t="s">
        <v>333</v>
      </c>
      <c r="I70" s="133" t="s">
        <v>333</v>
      </c>
      <c r="J70" s="133" t="s">
        <v>333</v>
      </c>
      <c r="K70" s="133" t="s">
        <v>333</v>
      </c>
      <c r="L70" s="133" t="s">
        <v>333</v>
      </c>
      <c r="M70" s="133" t="s">
        <v>333</v>
      </c>
      <c r="N70" s="133" t="s">
        <v>333</v>
      </c>
      <c r="O70" s="31"/>
      <c r="P70" s="133" t="s">
        <v>333</v>
      </c>
      <c r="Q70" s="133" t="s">
        <v>333</v>
      </c>
      <c r="R70" s="133" t="s">
        <v>333</v>
      </c>
      <c r="S70" s="133" t="s">
        <v>333</v>
      </c>
      <c r="T70" s="133" t="s">
        <v>333</v>
      </c>
      <c r="U70" s="133" t="s">
        <v>333</v>
      </c>
      <c r="V70" s="133" t="s">
        <v>333</v>
      </c>
      <c r="W70" s="133" t="s">
        <v>333</v>
      </c>
      <c r="X70" s="133" t="s">
        <v>333</v>
      </c>
      <c r="Y70" s="133" t="s">
        <v>333</v>
      </c>
      <c r="Z70" s="133" t="s">
        <v>333</v>
      </c>
      <c r="AA70" s="29"/>
    </row>
    <row r="71" spans="1:27" s="30" customFormat="1" ht="11.25" customHeight="1" x14ac:dyDescent="0.15">
      <c r="A71" s="267">
        <v>2</v>
      </c>
      <c r="B71" s="136" t="s">
        <v>350</v>
      </c>
      <c r="C71" s="136" t="s">
        <v>300</v>
      </c>
      <c r="D71" s="139" t="s">
        <v>321</v>
      </c>
      <c r="E71" s="135"/>
      <c r="F71" s="31"/>
      <c r="G71" s="133" t="s">
        <v>333</v>
      </c>
      <c r="H71" s="133" t="s">
        <v>333</v>
      </c>
      <c r="I71" s="133" t="s">
        <v>333</v>
      </c>
      <c r="J71" s="133" t="s">
        <v>333</v>
      </c>
      <c r="K71" s="133" t="s">
        <v>333</v>
      </c>
      <c r="L71" s="133" t="s">
        <v>333</v>
      </c>
      <c r="M71" s="133" t="s">
        <v>333</v>
      </c>
      <c r="N71" s="133" t="s">
        <v>333</v>
      </c>
      <c r="O71" s="31"/>
      <c r="P71" s="133" t="s">
        <v>333</v>
      </c>
      <c r="Q71" s="133" t="s">
        <v>333</v>
      </c>
      <c r="R71" s="133" t="s">
        <v>333</v>
      </c>
      <c r="S71" s="133" t="s">
        <v>333</v>
      </c>
      <c r="T71" s="133" t="s">
        <v>333</v>
      </c>
      <c r="U71" s="133" t="s">
        <v>333</v>
      </c>
      <c r="V71" s="133" t="s">
        <v>333</v>
      </c>
      <c r="W71" s="133" t="s">
        <v>333</v>
      </c>
      <c r="X71" s="133" t="s">
        <v>333</v>
      </c>
      <c r="Y71" s="133" t="s">
        <v>333</v>
      </c>
      <c r="Z71" s="133" t="s">
        <v>333</v>
      </c>
      <c r="AA71" s="29"/>
    </row>
    <row r="72" spans="1:27" s="30" customFormat="1" ht="11.25" x14ac:dyDescent="0.15">
      <c r="A72" s="267">
        <v>3</v>
      </c>
      <c r="B72" s="136" t="s">
        <v>2</v>
      </c>
      <c r="C72" s="136" t="s">
        <v>342</v>
      </c>
      <c r="D72" s="139" t="s">
        <v>321</v>
      </c>
      <c r="E72" s="135"/>
      <c r="F72" s="31"/>
      <c r="G72" s="133">
        <f>IF('3c PC'!G14="-","-",'3c PC'!G55)</f>
        <v>6.5567588596821027</v>
      </c>
      <c r="H72" s="133">
        <f>IF('3c PC'!H14="-","-",'3c PC'!H55)</f>
        <v>6.5567588596821027</v>
      </c>
      <c r="I72" s="133">
        <f>IF('3c PC'!I14="-","-",'3c PC'!I55)</f>
        <v>6.6197359495950758</v>
      </c>
      <c r="J72" s="133">
        <f>IF('3c PC'!J14="-","-",'3c PC'!J55)</f>
        <v>6.6197359495950758</v>
      </c>
      <c r="K72" s="133">
        <f>IF('3c PC'!K14="-","-",'3c PC'!K55)</f>
        <v>6.6995028867368616</v>
      </c>
      <c r="L72" s="133">
        <f>IF('3c PC'!L14="-","-",'3c PC'!L55)</f>
        <v>6.6995028867368616</v>
      </c>
      <c r="M72" s="133">
        <f>IF('3c PC'!M14="-","-",'3c PC'!M55)</f>
        <v>7.1131218301273513</v>
      </c>
      <c r="N72" s="133">
        <f>IF('3c PC'!N14="-","-",'3c PC'!N55)</f>
        <v>7.1131218301273513</v>
      </c>
      <c r="O72" s="31"/>
      <c r="P72" s="133">
        <f>'3c PC'!P55</f>
        <v>7.1131218301273513</v>
      </c>
      <c r="Q72" s="133">
        <f>'3c PC'!Q55</f>
        <v>7.2804579515147188</v>
      </c>
      <c r="R72" s="133">
        <f>'3c PC'!R55</f>
        <v>7.1935840895118579</v>
      </c>
      <c r="S72" s="133">
        <f>'3c PC'!S55</f>
        <v>7.3593999937099728</v>
      </c>
      <c r="T72" s="133" t="str">
        <f>'3c PC'!T55</f>
        <v>-</v>
      </c>
      <c r="U72" s="133" t="str">
        <f>'3c PC'!U55</f>
        <v>-</v>
      </c>
      <c r="V72" s="133" t="str">
        <f>'3c PC'!V55</f>
        <v>-</v>
      </c>
      <c r="W72" s="133" t="str">
        <f>'3c PC'!W55</f>
        <v>-</v>
      </c>
      <c r="X72" s="133" t="str">
        <f>'3c PC'!X55</f>
        <v>-</v>
      </c>
      <c r="Y72" s="133" t="str">
        <f>'3c PC'!Y55</f>
        <v>-</v>
      </c>
      <c r="Z72" s="133" t="str">
        <f>'3c PC'!Z55</f>
        <v>-</v>
      </c>
      <c r="AA72" s="29"/>
    </row>
    <row r="73" spans="1:27" s="30" customFormat="1" ht="11.25" x14ac:dyDescent="0.15">
      <c r="A73" s="267">
        <v>4</v>
      </c>
      <c r="B73" s="136" t="s">
        <v>352</v>
      </c>
      <c r="C73" s="136" t="s">
        <v>343</v>
      </c>
      <c r="D73" s="139" t="s">
        <v>321</v>
      </c>
      <c r="E73" s="135"/>
      <c r="F73" s="31"/>
      <c r="G73" s="133">
        <f>IF('3d NC-Elec'!H19="-","-",'3d NC-Elec'!H19)</f>
        <v>29.9665</v>
      </c>
      <c r="H73" s="133">
        <f>IF('3d NC-Elec'!I19="-","-",'3d NC-Elec'!I19)</f>
        <v>29.9665</v>
      </c>
      <c r="I73" s="133">
        <f>IF('3d NC-Elec'!J19="-","-",'3d NC-Elec'!J19)</f>
        <v>19.564</v>
      </c>
      <c r="J73" s="133">
        <f>IF('3d NC-Elec'!K19="-","-",'3d NC-Elec'!K19)</f>
        <v>19.564</v>
      </c>
      <c r="K73" s="133">
        <f>IF('3d NC-Elec'!L19="-","-",'3d NC-Elec'!L19)</f>
        <v>17.848499999999998</v>
      </c>
      <c r="L73" s="133">
        <f>IF('3d NC-Elec'!M19="-","-",'3d NC-Elec'!M19)</f>
        <v>17.848499999999998</v>
      </c>
      <c r="M73" s="133">
        <f>IF('3d NC-Elec'!N19="-","-",'3d NC-Elec'!N19)</f>
        <v>19.637</v>
      </c>
      <c r="N73" s="133">
        <f>IF('3d NC-Elec'!O19="-","-",'3d NC-Elec'!O19)</f>
        <v>19.637</v>
      </c>
      <c r="O73" s="31"/>
      <c r="P73" s="133">
        <f>'3d NC-Elec'!Q19</f>
        <v>19.637</v>
      </c>
      <c r="Q73" s="133">
        <f>'3d NC-Elec'!R19</f>
        <v>20.330500000000001</v>
      </c>
      <c r="R73" s="133">
        <f>'3d NC-Elec'!S19</f>
        <v>20.330500000000001</v>
      </c>
      <c r="S73" s="133">
        <f>'3d NC-Elec'!T19</f>
        <v>24.418500000000005</v>
      </c>
      <c r="T73" s="133" t="str">
        <f>'3d NC-Elec'!U19</f>
        <v>-</v>
      </c>
      <c r="U73" s="133" t="str">
        <f>'3d NC-Elec'!V19</f>
        <v>-</v>
      </c>
      <c r="V73" s="133" t="str">
        <f>'3d NC-Elec'!W19</f>
        <v>-</v>
      </c>
      <c r="W73" s="133" t="str">
        <f>'3d NC-Elec'!X19</f>
        <v>-</v>
      </c>
      <c r="X73" s="133" t="str">
        <f>'3d NC-Elec'!Y19</f>
        <v>-</v>
      </c>
      <c r="Y73" s="133" t="str">
        <f>'3d NC-Elec'!Z19</f>
        <v>-</v>
      </c>
      <c r="Z73" s="133" t="str">
        <f>'3d NC-Elec'!AA19</f>
        <v>-</v>
      </c>
      <c r="AA73" s="29"/>
    </row>
    <row r="74" spans="1:27" s="30" customFormat="1" ht="11.25" x14ac:dyDescent="0.15">
      <c r="A74" s="267">
        <v>5</v>
      </c>
      <c r="B74" s="136" t="s">
        <v>349</v>
      </c>
      <c r="C74" s="136" t="s">
        <v>344</v>
      </c>
      <c r="D74" s="139" t="s">
        <v>321</v>
      </c>
      <c r="E74" s="135"/>
      <c r="F74" s="31"/>
      <c r="G74" s="133">
        <f>IF('3f CPIH'!C$16="-","-",'3g OC '!$E$7*('3f CPIH'!C$16/'3f CPIH'!$G$16))</f>
        <v>38.772147945205475</v>
      </c>
      <c r="H74" s="133">
        <f>IF('3f CPIH'!D$16="-","-",'3g OC '!$E$7*('3f CPIH'!D$16/'3f CPIH'!$G$16))</f>
        <v>38.849769863013698</v>
      </c>
      <c r="I74" s="133">
        <f>IF('3f CPIH'!E$16="-","-",'3g OC '!$E$7*('3f CPIH'!E$16/'3f CPIH'!$G$16))</f>
        <v>38.966202739726029</v>
      </c>
      <c r="J74" s="133">
        <f>IF('3f CPIH'!F$16="-","-",'3g OC '!$E$7*('3f CPIH'!F$16/'3f CPIH'!$G$16))</f>
        <v>39.199068493150683</v>
      </c>
      <c r="K74" s="133">
        <f>IF('3f CPIH'!G$16="-","-",'3g OC '!$E$7*('3f CPIH'!G$16/'3f CPIH'!$G$16))</f>
        <v>39.6648</v>
      </c>
      <c r="L74" s="133">
        <f>IF('3f CPIH'!H$16="-","-",'3g OC '!$E$7*('3f CPIH'!H$16/'3f CPIH'!$G$16))</f>
        <v>40.169342465753431</v>
      </c>
      <c r="M74" s="133">
        <f>IF('3f CPIH'!I$16="-","-",'3g OC '!$E$7*('3f CPIH'!I$16/'3f CPIH'!$G$16))</f>
        <v>40.751506849315064</v>
      </c>
      <c r="N74" s="133">
        <f>IF('3f CPIH'!J$16="-","-",'3g OC '!$E$7*('3f CPIH'!J$16/'3f CPIH'!$G$16))</f>
        <v>41.100805479452056</v>
      </c>
      <c r="O74" s="31"/>
      <c r="P74" s="133">
        <f>IF('3f CPIH'!L$16="-","-",'3g OC '!$E$7*('3f CPIH'!L$16/'3f CPIH'!$G$16))</f>
        <v>41.100805479452056</v>
      </c>
      <c r="Q74" s="133">
        <f>IF('3f CPIH'!M$16="-","-",'3g OC '!$E$7*('3f CPIH'!M$16/'3f CPIH'!$G$16))</f>
        <v>41.566536986301365</v>
      </c>
      <c r="R74" s="133">
        <f>IF('3f CPIH'!N$16="-","-",'3g OC '!$E$7*('3f CPIH'!N$16/'3f CPIH'!$G$16))</f>
        <v>41.877024657534243</v>
      </c>
      <c r="S74" s="133">
        <f>IF('3f CPIH'!O$16="-","-",'3g OC '!$E$7*('3f CPIH'!O$16/'3f CPIH'!$G$16))</f>
        <v>42.109890410958904</v>
      </c>
      <c r="T74" s="133" t="str">
        <f>IF('3f CPIH'!P$16="-","-",'3g OC '!$E$7*('3f CPIH'!P$16/'3f CPIH'!$G$16))</f>
        <v>-</v>
      </c>
      <c r="U74" s="133" t="str">
        <f>IF('3f CPIH'!Q$16="-","-",'3g OC '!$E$7*('3f CPIH'!Q$16/'3f CPIH'!$G$16))</f>
        <v>-</v>
      </c>
      <c r="V74" s="133" t="str">
        <f>IF('3f CPIH'!R$16="-","-",'3g OC '!$E$7*('3f CPIH'!R$16/'3f CPIH'!$G$16))</f>
        <v>-</v>
      </c>
      <c r="W74" s="133" t="str">
        <f>IF('3f CPIH'!S$16="-","-",'3g OC '!$E$7*('3f CPIH'!S$16/'3f CPIH'!$G$16))</f>
        <v>-</v>
      </c>
      <c r="X74" s="133" t="str">
        <f>IF('3f CPIH'!T$16="-","-",'3g OC '!$E$7*('3f CPIH'!T$16/'3f CPIH'!$G$16))</f>
        <v>-</v>
      </c>
      <c r="Y74" s="133" t="str">
        <f>IF('3f CPIH'!U$16="-","-",'3g OC '!$E$7*('3f CPIH'!U$16/'3f CPIH'!$G$16))</f>
        <v>-</v>
      </c>
      <c r="Z74" s="133" t="str">
        <f>IF('3f CPIH'!V$16="-","-",'3g OC '!$E$7*('3f CPIH'!V$16/'3f CPIH'!$G$16))</f>
        <v>-</v>
      </c>
      <c r="AA74" s="29"/>
    </row>
    <row r="75" spans="1:27" s="30" customFormat="1" ht="11.25" x14ac:dyDescent="0.15">
      <c r="A75" s="267">
        <v>6</v>
      </c>
      <c r="B75" s="136" t="s">
        <v>349</v>
      </c>
      <c r="C75" s="136" t="s">
        <v>43</v>
      </c>
      <c r="D75" s="139" t="s">
        <v>321</v>
      </c>
      <c r="E75" s="135"/>
      <c r="F75" s="31"/>
      <c r="G75" s="133" t="s">
        <v>333</v>
      </c>
      <c r="H75" s="133" t="s">
        <v>333</v>
      </c>
      <c r="I75" s="133" t="s">
        <v>333</v>
      </c>
      <c r="J75" s="133" t="s">
        <v>333</v>
      </c>
      <c r="K75" s="133">
        <f>IF('3h SMNCC'!F$36="-","-",'3h SMNCC'!F$44)</f>
        <v>0</v>
      </c>
      <c r="L75" s="133">
        <f>IF('3h SMNCC'!G$36="-","-",'3h SMNCC'!G$44)</f>
        <v>-0.13106672002308281</v>
      </c>
      <c r="M75" s="133">
        <f>IF('3h SMNCC'!H$36="-","-",'3h SMNCC'!H$44)</f>
        <v>1.6490085512788448</v>
      </c>
      <c r="N75" s="133">
        <f>IF('3h SMNCC'!I$36="-","-",'3h SMNCC'!I$44)</f>
        <v>7.9249698553751093</v>
      </c>
      <c r="O75" s="31"/>
      <c r="P75" s="133">
        <f>IF('3h SMNCC'!K$36="-","-",'3h SMNCC'!K$44)</f>
        <v>7.9249698553751093</v>
      </c>
      <c r="Q75" s="133">
        <f>IF('3h SMNCC'!L$36="-","-",'3h SMNCC'!L$44)</f>
        <v>9.5945159615724194</v>
      </c>
      <c r="R75" s="133">
        <f>IF('3h SMNCC'!M$36="-","-",'3h SMNCC'!M$44)</f>
        <v>9.6655312765157912</v>
      </c>
      <c r="S75" s="133">
        <f>IF('3h SMNCC'!N$36="-","-",'3h SMNCC'!N$44)</f>
        <v>11.448655558303892</v>
      </c>
      <c r="T75" s="133" t="str">
        <f>IF('3h SMNCC'!O$36="-","-",'3h SMNCC'!O$44)</f>
        <v>-</v>
      </c>
      <c r="U75" s="133" t="str">
        <f>IF('3h SMNCC'!P$36="-","-",'3h SMNCC'!P$44)</f>
        <v>-</v>
      </c>
      <c r="V75" s="133" t="str">
        <f>IF('3h SMNCC'!Q$36="-","-",'3h SMNCC'!Q$44)</f>
        <v>-</v>
      </c>
      <c r="W75" s="133" t="str">
        <f>IF('3h SMNCC'!R$36="-","-",'3h SMNCC'!R$44)</f>
        <v>-</v>
      </c>
      <c r="X75" s="133" t="str">
        <f>IF('3h SMNCC'!S$36="-","-",'3h SMNCC'!S$44)</f>
        <v>-</v>
      </c>
      <c r="Y75" s="133" t="str">
        <f>IF('3h SMNCC'!T$36="-","-",'3h SMNCC'!T$44)</f>
        <v>-</v>
      </c>
      <c r="Z75" s="133" t="str">
        <f>IF('3h SMNCC'!U$36="-","-",'3h SMNCC'!U$44)</f>
        <v>-</v>
      </c>
      <c r="AA75" s="29"/>
    </row>
    <row r="76" spans="1:27" s="30" customFormat="1" ht="11.25" customHeight="1" x14ac:dyDescent="0.15">
      <c r="A76" s="267">
        <v>7</v>
      </c>
      <c r="B76" s="136" t="s">
        <v>349</v>
      </c>
      <c r="C76" s="136" t="s">
        <v>394</v>
      </c>
      <c r="D76" s="139" t="s">
        <v>321</v>
      </c>
      <c r="E76" s="135"/>
      <c r="F76" s="31"/>
      <c r="G76" s="133">
        <f>IF('3f CPIH'!C$16="-","-",'3i PAAC PAP'!$G$9*('3f CPIH'!C$16/'3f CPIH'!$G$16))</f>
        <v>3.3460635029354204</v>
      </c>
      <c r="H76" s="133">
        <f>IF('3f CPIH'!D$16="-","-",'3i PAAC PAP'!$G$9*('3f CPIH'!D$16/'3f CPIH'!$G$16))</f>
        <v>3.3527623287671227</v>
      </c>
      <c r="I76" s="133">
        <f>IF('3f CPIH'!E$16="-","-",'3i PAAC PAP'!$G$9*('3f CPIH'!E$16/'3f CPIH'!$G$16))</f>
        <v>3.3628105675146771</v>
      </c>
      <c r="J76" s="133">
        <f>IF('3f CPIH'!F$16="-","-",'3i PAAC PAP'!$G$9*('3f CPIH'!F$16/'3f CPIH'!$G$16))</f>
        <v>3.3829070450097847</v>
      </c>
      <c r="K76" s="133">
        <f>IF('3f CPIH'!G$16="-","-",'3i PAAC PAP'!$G$9*('3f CPIH'!G$16/'3f CPIH'!$G$16))</f>
        <v>3.4230999999999998</v>
      </c>
      <c r="L76" s="133">
        <f>IF('3f CPIH'!H$16="-","-",'3i PAAC PAP'!$G$9*('3f CPIH'!H$16/'3f CPIH'!$G$16))</f>
        <v>3.4666423679060667</v>
      </c>
      <c r="M76" s="133">
        <f>IF('3f CPIH'!I$16="-","-",'3i PAAC PAP'!$G$9*('3f CPIH'!I$16/'3f CPIH'!$G$16))</f>
        <v>3.516883561643835</v>
      </c>
      <c r="N76" s="133">
        <f>IF('3f CPIH'!J$16="-","-",'3i PAAC PAP'!$G$9*('3f CPIH'!J$16/'3f CPIH'!$G$16))</f>
        <v>3.547028277886497</v>
      </c>
      <c r="O76" s="31"/>
      <c r="P76" s="133">
        <f>IF('3f CPIH'!L$16="-","-",'3i PAAC PAP'!$G$9*('3f CPIH'!L$16/'3f CPIH'!$G$16))</f>
        <v>3.547028277886497</v>
      </c>
      <c r="Q76" s="133">
        <f>IF('3f CPIH'!M$16="-","-",'3i PAAC PAP'!$G$9*('3f CPIH'!M$16/'3f CPIH'!$G$16))</f>
        <v>3.5872212328767121</v>
      </c>
      <c r="R76" s="133">
        <f>IF('3f CPIH'!N$16="-","-",'3i PAAC PAP'!$G$9*('3f CPIH'!N$16/'3f CPIH'!$G$16))</f>
        <v>3.6140165362035224</v>
      </c>
      <c r="S76" s="133">
        <f>IF('3f CPIH'!O$16="-","-",'3i PAAC PAP'!$G$9*('3f CPIH'!O$16/'3f CPIH'!$G$16))</f>
        <v>3.6341130136986299</v>
      </c>
      <c r="T76" s="133" t="str">
        <f>IF('3f CPIH'!P$16="-","-",'3i PAAC PAP'!$G$9*('3f CPIH'!P$16/'3f CPIH'!$G$16))</f>
        <v>-</v>
      </c>
      <c r="U76" s="133" t="str">
        <f>IF('3f CPIH'!Q$16="-","-",'3i PAAC PAP'!$G$9*('3f CPIH'!Q$16/'3f CPIH'!$G$16))</f>
        <v>-</v>
      </c>
      <c r="V76" s="133" t="str">
        <f>IF('3f CPIH'!R$16="-","-",'3i PAAC PAP'!$G$9*('3f CPIH'!R$16/'3f CPIH'!$G$16))</f>
        <v>-</v>
      </c>
      <c r="W76" s="133" t="str">
        <f>IF('3f CPIH'!S$16="-","-",'3i PAAC PAP'!$G$9*('3f CPIH'!S$16/'3f CPIH'!$G$16))</f>
        <v>-</v>
      </c>
      <c r="X76" s="133" t="str">
        <f>IF('3f CPIH'!T$16="-","-",'3i PAAC PAP'!$G$9*('3f CPIH'!T$16/'3f CPIH'!$G$16))</f>
        <v>-</v>
      </c>
      <c r="Y76" s="133" t="str">
        <f>IF('3f CPIH'!U$16="-","-",'3i PAAC PAP'!$G$9*('3f CPIH'!U$16/'3f CPIH'!$G$16))</f>
        <v>-</v>
      </c>
      <c r="Z76" s="133" t="str">
        <f>IF('3f CPIH'!V$16="-","-",'3i PAAC PAP'!$G$9*('3f CPIH'!V$16/'3f CPIH'!$G$16))</f>
        <v>-</v>
      </c>
      <c r="AA76" s="29"/>
    </row>
    <row r="77" spans="1:27" s="30" customFormat="1" ht="11.25" customHeight="1" x14ac:dyDescent="0.15">
      <c r="A77" s="267">
        <v>8</v>
      </c>
      <c r="B77" s="136" t="s">
        <v>349</v>
      </c>
      <c r="C77" s="136" t="s">
        <v>412</v>
      </c>
      <c r="D77" s="139" t="s">
        <v>321</v>
      </c>
      <c r="E77" s="135"/>
      <c r="F77" s="31"/>
      <c r="G77" s="133">
        <f>IF(G72="-","-",SUM(G70:G75)*'3i PAAC PAP'!$G$21)</f>
        <v>0.36548390463092428</v>
      </c>
      <c r="H77" s="133">
        <f>IF(H72="-","-",SUM(H70:H75)*'3i PAAC PAP'!$G$21)</f>
        <v>0.36586068141996542</v>
      </c>
      <c r="I77" s="133">
        <f>IF(I72="-","-",SUM(I70:I75)*'3i PAAC PAP'!$G$21)</f>
        <v>0.31623780239796462</v>
      </c>
      <c r="J77" s="133">
        <f>IF(J72="-","-",SUM(J70:J75)*'3i PAAC PAP'!$G$21)</f>
        <v>0.31736813276508791</v>
      </c>
      <c r="K77" s="133">
        <f>IF(K72="-","-",SUM(K70:K75)*'3i PAAC PAP'!$G$21)</f>
        <v>0.31168894521222068</v>
      </c>
      <c r="L77" s="133">
        <f>IF(L72="-","-",SUM(L70:L75)*'3i PAAC PAP'!$G$21)</f>
        <v>0.31350179648199583</v>
      </c>
      <c r="M77" s="133">
        <f>IF(M72="-","-",SUM(M70:M75)*'3i PAAC PAP'!$G$21)</f>
        <v>0.33565719311792097</v>
      </c>
      <c r="N77" s="133">
        <f>IF(N72="-","-",SUM(N70:N75)*'3i PAAC PAP'!$G$21)</f>
        <v>0.36781620483868921</v>
      </c>
      <c r="O77" s="31"/>
      <c r="P77" s="133">
        <f>IF(P72="-","-",SUM(P70:P75)*'3i PAAC PAP'!$G$21)</f>
        <v>0.36781620483868921</v>
      </c>
      <c r="Q77" s="133">
        <f>IF(Q72="-","-",SUM(Q70:Q75)*'3i PAAC PAP'!$G$21)</f>
        <v>0.38235934090563178</v>
      </c>
      <c r="R77" s="133">
        <f>IF(R72="-","-",SUM(R70:R75)*'3i PAAC PAP'!$G$21)</f>
        <v>0.38378947067436942</v>
      </c>
      <c r="S77" s="133">
        <f>IF(S72="-","-",SUM(S70:S75)*'3i PAAC PAP'!$G$21)</f>
        <v>0.41422310870426993</v>
      </c>
      <c r="T77" s="133" t="str">
        <f>IF(T72="-","-",SUM(T70:T75)*'3i PAAC PAP'!$G$21)</f>
        <v>-</v>
      </c>
      <c r="U77" s="133" t="str">
        <f>IF(U72="-","-",SUM(U70:U75)*'3i PAAC PAP'!$G$21)</f>
        <v>-</v>
      </c>
      <c r="V77" s="133" t="str">
        <f>IF(V72="-","-",SUM(V70:V75)*'3i PAAC PAP'!$G$21)</f>
        <v>-</v>
      </c>
      <c r="W77" s="133" t="str">
        <f>IF(W72="-","-",SUM(W70:W75)*'3i PAAC PAP'!$G$21)</f>
        <v>-</v>
      </c>
      <c r="X77" s="133" t="str">
        <f>IF(X72="-","-",SUM(X70:X75)*'3i PAAC PAP'!$G$21)</f>
        <v>-</v>
      </c>
      <c r="Y77" s="133" t="str">
        <f>IF(Y72="-","-",SUM(Y70:Y75)*'3i PAAC PAP'!$G$21)</f>
        <v>-</v>
      </c>
      <c r="Z77" s="133" t="str">
        <f>IF(Z72="-","-",SUM(Z70:Z75)*'3i PAAC PAP'!$G$21)</f>
        <v>-</v>
      </c>
      <c r="AA77" s="29"/>
    </row>
    <row r="78" spans="1:27" s="30" customFormat="1" ht="11.25" customHeight="1" x14ac:dyDescent="0.15">
      <c r="A78" s="267">
        <v>9</v>
      </c>
      <c r="B78" s="136" t="s">
        <v>393</v>
      </c>
      <c r="C78" s="136" t="s">
        <v>536</v>
      </c>
      <c r="D78" s="139" t="s">
        <v>321</v>
      </c>
      <c r="E78" s="135"/>
      <c r="F78" s="31"/>
      <c r="G78" s="133">
        <f>IF(G72="-","-",SUM(G70:G77)*'3j EBIT'!$E$7)</f>
        <v>1.5302066891868076</v>
      </c>
      <c r="H78" s="133">
        <f>IF(H72="-","-",SUM(H70:H77)*'3j EBIT'!$E$7)</f>
        <v>1.5318471107624758</v>
      </c>
      <c r="I78" s="133">
        <f>IF(I72="-","-",SUM(I70:I77)*'3j EBIT'!$E$7)</f>
        <v>1.3330798213632391</v>
      </c>
      <c r="J78" s="133">
        <f>IF(J72="-","-",SUM(J70:J77)*'3j EBIT'!$E$7)</f>
        <v>1.3380010860902436</v>
      </c>
      <c r="K78" s="133">
        <f>IF(K72="-","-",SUM(K70:K77)*'3j EBIT'!$E$7)</f>
        <v>1.3160089586011898</v>
      </c>
      <c r="L78" s="133">
        <f>IF(L72="-","-",SUM(L70:L77)*'3j EBIT'!$E$7)</f>
        <v>1.324120876729493</v>
      </c>
      <c r="M78" s="133">
        <f>IF(M72="-","-",SUM(M70:M77)*'3j EBIT'!$E$7)</f>
        <v>1.413925551222835</v>
      </c>
      <c r="N78" s="133">
        <f>IF(N72="-","-",SUM(N70:N77)*'3j EBIT'!$E$7)</f>
        <v>1.5434502842322604</v>
      </c>
      <c r="O78" s="31"/>
      <c r="P78" s="133">
        <f>IF(P72="-","-",SUM(P70:P77)*'3j EBIT'!$E$7)</f>
        <v>1.5434502842322604</v>
      </c>
      <c r="Q78" s="133">
        <f>IF(Q72="-","-",SUM(Q70:Q77)*'3j EBIT'!$E$7)</f>
        <v>1.602539143652373</v>
      </c>
      <c r="R78" s="133">
        <f>IF(R72="-","-",SUM(R70:R77)*'3j EBIT'!$E$7)</f>
        <v>1.6087921907175577</v>
      </c>
      <c r="S78" s="133">
        <f>IF(S72="-","-",SUM(S70:S77)*'3j EBIT'!$E$7)</f>
        <v>1.7312044594295561</v>
      </c>
      <c r="T78" s="133" t="str">
        <f>IF(T72="-","-",SUM(T70:T77)*'3j EBIT'!$E$7)</f>
        <v>-</v>
      </c>
      <c r="U78" s="133" t="str">
        <f>IF(U72="-","-",SUM(U70:U77)*'3j EBIT'!$E$7)</f>
        <v>-</v>
      </c>
      <c r="V78" s="133" t="str">
        <f>IF(V72="-","-",SUM(V70:V77)*'3j EBIT'!$E$7)</f>
        <v>-</v>
      </c>
      <c r="W78" s="133" t="str">
        <f>IF(W72="-","-",SUM(W70:W77)*'3j EBIT'!$E$7)</f>
        <v>-</v>
      </c>
      <c r="X78" s="133" t="str">
        <f>IF(X72="-","-",SUM(X70:X77)*'3j EBIT'!$E$7)</f>
        <v>-</v>
      </c>
      <c r="Y78" s="133" t="str">
        <f>IF(Y72="-","-",SUM(Y70:Y77)*'3j EBIT'!$E$7)</f>
        <v>-</v>
      </c>
      <c r="Z78" s="133" t="str">
        <f>IF(Z72="-","-",SUM(Z70:Z77)*'3j EBIT'!$E$7)</f>
        <v>-</v>
      </c>
      <c r="AA78" s="29"/>
    </row>
    <row r="79" spans="1:27" s="30" customFormat="1" ht="12.4" customHeight="1" x14ac:dyDescent="0.15">
      <c r="A79" s="267">
        <v>10</v>
      </c>
      <c r="B79" s="136" t="s">
        <v>292</v>
      </c>
      <c r="C79" s="186" t="s">
        <v>537</v>
      </c>
      <c r="D79" s="139" t="s">
        <v>321</v>
      </c>
      <c r="E79" s="134"/>
      <c r="F79" s="31"/>
      <c r="G79" s="133">
        <f>IF(G74="-","-",SUM(G70:G72,G74:G78)*'3k HAP'!$E$8)</f>
        <v>0.74040504626092196</v>
      </c>
      <c r="H79" s="133">
        <f>IF(H74="-","-",SUM(H70:H72,H74:H78)*'3k HAP'!$E$8)</f>
        <v>0.74166912006981178</v>
      </c>
      <c r="I79" s="133">
        <f>IF(I74="-","-",SUM(I70:I72,I74:I78)*'3k HAP'!$E$8)</f>
        <v>0.74080629719882052</v>
      </c>
      <c r="J79" s="133">
        <f>IF(J74="-","-",SUM(J70:J72,J74:J78)*'3k HAP'!$E$8)</f>
        <v>0.74459851862548987</v>
      </c>
      <c r="K79" s="133">
        <f>IF(K74="-","-",SUM(K70:K72,K74:K78)*'3k HAP'!$E$8)</f>
        <v>0.7527684906744464</v>
      </c>
      <c r="L79" s="133">
        <f>IF(L74="-","-",SUM(L70:L72,L74:L78)*'3k HAP'!$E$8)</f>
        <v>0.75901936142495452</v>
      </c>
      <c r="M79" s="133">
        <f>IF(M74="-","-",SUM(M70:M72,M74:M78)*'3k HAP'!$E$8)</f>
        <v>0.80203549588091039</v>
      </c>
      <c r="N79" s="133">
        <f>IF(N74="-","-",SUM(N70:N72,N74:N78)*'3k HAP'!$E$8)</f>
        <v>0.90184448707512299</v>
      </c>
      <c r="O79" s="31"/>
      <c r="P79" s="133">
        <f>IF(P74="-","-",SUM(P70:P72,P74:P78)*'3k HAP'!$E$8)</f>
        <v>0.90184448707512299</v>
      </c>
      <c r="Q79" s="133">
        <f>IF(Q74="-","-",SUM(Q70:Q72,Q74:Q78)*'3k HAP'!$E$8)</f>
        <v>0.93722356586090871</v>
      </c>
      <c r="R79" s="133">
        <f>IF(R74="-","-",SUM(R70:R72,R74:R78)*'3k HAP'!$E$8)</f>
        <v>0.94204203029596467</v>
      </c>
      <c r="S79" s="133">
        <f>IF(S74="-","-",SUM(S70:S72,S74:S78)*'3k HAP'!$E$8)</f>
        <v>0.9765179005024931</v>
      </c>
      <c r="T79" s="133" t="str">
        <f>IF(T74="-","-",SUM(T70:T72,T74:T78)*'3k HAP'!$E$8)</f>
        <v>-</v>
      </c>
      <c r="U79" s="133" t="str">
        <f>IF(U74="-","-",SUM(U70:U72,U74:U78)*'3k HAP'!$E$8)</f>
        <v>-</v>
      </c>
      <c r="V79" s="133" t="str">
        <f>IF(V74="-","-",SUM(V70:V72,V74:V78)*'3k HAP'!$E$8)</f>
        <v>-</v>
      </c>
      <c r="W79" s="133" t="str">
        <f>IF(W74="-","-",SUM(W70:W72,W74:W78)*'3k HAP'!$E$8)</f>
        <v>-</v>
      </c>
      <c r="X79" s="133" t="str">
        <f>IF(X74="-","-",SUM(X70:X72,X74:X78)*'3k HAP'!$E$8)</f>
        <v>-</v>
      </c>
      <c r="Y79" s="133" t="str">
        <f>IF(Y74="-","-",SUM(Y70:Y72,Y74:Y78)*'3k HAP'!$E$8)</f>
        <v>-</v>
      </c>
      <c r="Z79" s="133" t="str">
        <f>IF(Z74="-","-",SUM(Z70:Z72,Z74:Z78)*'3k HAP'!$E$8)</f>
        <v>-</v>
      </c>
      <c r="AA79" s="29"/>
    </row>
    <row r="80" spans="1:27" s="30" customFormat="1" ht="11.25" customHeight="1" x14ac:dyDescent="0.15">
      <c r="A80" s="267">
        <v>11</v>
      </c>
      <c r="B80" s="136" t="s">
        <v>44</v>
      </c>
      <c r="C80" s="136" t="str">
        <f>B80&amp;"_"&amp;D80</f>
        <v>Total_Northern</v>
      </c>
      <c r="D80" s="139" t="s">
        <v>321</v>
      </c>
      <c r="E80" s="135"/>
      <c r="F80" s="31"/>
      <c r="G80" s="133">
        <f t="shared" ref="G80:N80" si="10">IF(G74="-","-",SUM(G70:G79))</f>
        <v>81.27756594790165</v>
      </c>
      <c r="H80" s="133">
        <f t="shared" si="10"/>
        <v>81.36516796371518</v>
      </c>
      <c r="I80" s="133">
        <f t="shared" si="10"/>
        <v>70.902873177795797</v>
      </c>
      <c r="J80" s="133">
        <f t="shared" si="10"/>
        <v>71.165679225236374</v>
      </c>
      <c r="K80" s="133">
        <f t="shared" si="10"/>
        <v>70.016369281224712</v>
      </c>
      <c r="L80" s="133">
        <f t="shared" si="10"/>
        <v>70.449563035009731</v>
      </c>
      <c r="M80" s="133">
        <f t="shared" si="10"/>
        <v>75.219139032586767</v>
      </c>
      <c r="N80" s="133">
        <f t="shared" si="10"/>
        <v>82.136036418987089</v>
      </c>
      <c r="O80" s="31"/>
      <c r="P80" s="133">
        <f t="shared" ref="P80:Z80" si="11">IF(P74="-","-",SUM(P70:P79))</f>
        <v>82.136036418987089</v>
      </c>
      <c r="Q80" s="133">
        <f t="shared" si="11"/>
        <v>85.28135418268414</v>
      </c>
      <c r="R80" s="133">
        <f t="shared" si="11"/>
        <v>85.615280251453299</v>
      </c>
      <c r="S80" s="133">
        <f t="shared" si="11"/>
        <v>92.092504445307725</v>
      </c>
      <c r="T80" s="133" t="str">
        <f t="shared" si="11"/>
        <v>-</v>
      </c>
      <c r="U80" s="133" t="str">
        <f t="shared" si="11"/>
        <v>-</v>
      </c>
      <c r="V80" s="133" t="str">
        <f t="shared" si="11"/>
        <v>-</v>
      </c>
      <c r="W80" s="133" t="str">
        <f t="shared" si="11"/>
        <v>-</v>
      </c>
      <c r="X80" s="133" t="str">
        <f t="shared" si="11"/>
        <v>-</v>
      </c>
      <c r="Y80" s="133" t="str">
        <f t="shared" si="11"/>
        <v>-</v>
      </c>
      <c r="Z80" s="133" t="str">
        <f t="shared" si="11"/>
        <v>-</v>
      </c>
      <c r="AA80" s="29"/>
    </row>
    <row r="81" spans="1:27" s="30" customFormat="1" ht="11.25" customHeight="1" x14ac:dyDescent="0.15">
      <c r="A81" s="267">
        <v>1</v>
      </c>
      <c r="B81" s="140" t="s">
        <v>350</v>
      </c>
      <c r="C81" s="140" t="s">
        <v>341</v>
      </c>
      <c r="D81" s="138" t="s">
        <v>322</v>
      </c>
      <c r="E81" s="132"/>
      <c r="F81" s="31"/>
      <c r="G81" s="41" t="s">
        <v>333</v>
      </c>
      <c r="H81" s="41" t="s">
        <v>333</v>
      </c>
      <c r="I81" s="41" t="s">
        <v>333</v>
      </c>
      <c r="J81" s="41" t="s">
        <v>333</v>
      </c>
      <c r="K81" s="41" t="s">
        <v>333</v>
      </c>
      <c r="L81" s="41" t="s">
        <v>333</v>
      </c>
      <c r="M81" s="41" t="s">
        <v>333</v>
      </c>
      <c r="N81" s="41" t="s">
        <v>333</v>
      </c>
      <c r="O81" s="31"/>
      <c r="P81" s="41" t="s">
        <v>333</v>
      </c>
      <c r="Q81" s="41" t="s">
        <v>333</v>
      </c>
      <c r="R81" s="41" t="s">
        <v>333</v>
      </c>
      <c r="S81" s="41" t="s">
        <v>333</v>
      </c>
      <c r="T81" s="41" t="s">
        <v>333</v>
      </c>
      <c r="U81" s="41" t="s">
        <v>333</v>
      </c>
      <c r="V81" s="41" t="s">
        <v>333</v>
      </c>
      <c r="W81" s="41" t="s">
        <v>333</v>
      </c>
      <c r="X81" s="41" t="s">
        <v>333</v>
      </c>
      <c r="Y81" s="41" t="s">
        <v>333</v>
      </c>
      <c r="Z81" s="41" t="s">
        <v>333</v>
      </c>
      <c r="AA81" s="29"/>
    </row>
    <row r="82" spans="1:27" s="30" customFormat="1" ht="11.25" x14ac:dyDescent="0.15">
      <c r="A82" s="267">
        <v>2</v>
      </c>
      <c r="B82" s="140" t="s">
        <v>350</v>
      </c>
      <c r="C82" s="140" t="s">
        <v>300</v>
      </c>
      <c r="D82" s="138" t="s">
        <v>322</v>
      </c>
      <c r="E82" s="132"/>
      <c r="F82" s="31"/>
      <c r="G82" s="41" t="s">
        <v>333</v>
      </c>
      <c r="H82" s="41" t="s">
        <v>333</v>
      </c>
      <c r="I82" s="41" t="s">
        <v>333</v>
      </c>
      <c r="J82" s="41" t="s">
        <v>333</v>
      </c>
      <c r="K82" s="41" t="s">
        <v>333</v>
      </c>
      <c r="L82" s="41" t="s">
        <v>333</v>
      </c>
      <c r="M82" s="41" t="s">
        <v>333</v>
      </c>
      <c r="N82" s="41" t="s">
        <v>333</v>
      </c>
      <c r="O82" s="31"/>
      <c r="P82" s="41" t="s">
        <v>333</v>
      </c>
      <c r="Q82" s="41" t="s">
        <v>333</v>
      </c>
      <c r="R82" s="41" t="s">
        <v>333</v>
      </c>
      <c r="S82" s="41" t="s">
        <v>333</v>
      </c>
      <c r="T82" s="41" t="s">
        <v>333</v>
      </c>
      <c r="U82" s="41" t="s">
        <v>333</v>
      </c>
      <c r="V82" s="41" t="s">
        <v>333</v>
      </c>
      <c r="W82" s="41" t="s">
        <v>333</v>
      </c>
      <c r="X82" s="41" t="s">
        <v>333</v>
      </c>
      <c r="Y82" s="41" t="s">
        <v>333</v>
      </c>
      <c r="Z82" s="41" t="s">
        <v>333</v>
      </c>
      <c r="AA82" s="29"/>
    </row>
    <row r="83" spans="1:27" s="30" customFormat="1" ht="11.25" x14ac:dyDescent="0.15">
      <c r="A83" s="267">
        <v>3</v>
      </c>
      <c r="B83" s="140" t="s">
        <v>2</v>
      </c>
      <c r="C83" s="140" t="s">
        <v>342</v>
      </c>
      <c r="D83" s="138" t="s">
        <v>322</v>
      </c>
      <c r="E83" s="132"/>
      <c r="F83" s="31"/>
      <c r="G83" s="41">
        <f>IF('3c PC'!G14="-","-",'3c PC'!G55)</f>
        <v>6.5567588596821027</v>
      </c>
      <c r="H83" s="41">
        <f>IF('3c PC'!H14="-","-",'3c PC'!H55)</f>
        <v>6.5567588596821027</v>
      </c>
      <c r="I83" s="41">
        <f>IF('3c PC'!I14="-","-",'3c PC'!I55)</f>
        <v>6.6197359495950758</v>
      </c>
      <c r="J83" s="41">
        <f>IF('3c PC'!J14="-","-",'3c PC'!J55)</f>
        <v>6.6197359495950758</v>
      </c>
      <c r="K83" s="41">
        <f>IF('3c PC'!K14="-","-",'3c PC'!K55)</f>
        <v>6.6995028867368616</v>
      </c>
      <c r="L83" s="41">
        <f>IF('3c PC'!L14="-","-",'3c PC'!L55)</f>
        <v>6.6995028867368616</v>
      </c>
      <c r="M83" s="41">
        <f>IF('3c PC'!M14="-","-",'3c PC'!M55)</f>
        <v>7.1131218301273513</v>
      </c>
      <c r="N83" s="41">
        <f>IF('3c PC'!N14="-","-",'3c PC'!N55)</f>
        <v>7.1131218301273513</v>
      </c>
      <c r="O83" s="31"/>
      <c r="P83" s="41">
        <f>'3c PC'!P55</f>
        <v>7.1131218301273513</v>
      </c>
      <c r="Q83" s="41">
        <f>'3c PC'!Q55</f>
        <v>7.2804579515147188</v>
      </c>
      <c r="R83" s="41">
        <f>'3c PC'!R55</f>
        <v>7.1935840895118579</v>
      </c>
      <c r="S83" s="41">
        <f>'3c PC'!S55</f>
        <v>7.3593999937099728</v>
      </c>
      <c r="T83" s="41" t="str">
        <f>'3c PC'!T55</f>
        <v>-</v>
      </c>
      <c r="U83" s="41" t="str">
        <f>'3c PC'!U55</f>
        <v>-</v>
      </c>
      <c r="V83" s="41" t="str">
        <f>'3c PC'!V55</f>
        <v>-</v>
      </c>
      <c r="W83" s="41" t="str">
        <f>'3c PC'!W55</f>
        <v>-</v>
      </c>
      <c r="X83" s="41" t="str">
        <f>'3c PC'!X55</f>
        <v>-</v>
      </c>
      <c r="Y83" s="41" t="str">
        <f>'3c PC'!Y55</f>
        <v>-</v>
      </c>
      <c r="Z83" s="41" t="str">
        <f>'3c PC'!Z55</f>
        <v>-</v>
      </c>
      <c r="AA83" s="29"/>
    </row>
    <row r="84" spans="1:27" s="30" customFormat="1" ht="11.25" x14ac:dyDescent="0.15">
      <c r="A84" s="267">
        <v>4</v>
      </c>
      <c r="B84" s="140" t="s">
        <v>352</v>
      </c>
      <c r="C84" s="140" t="s">
        <v>343</v>
      </c>
      <c r="D84" s="138" t="s">
        <v>322</v>
      </c>
      <c r="E84" s="132"/>
      <c r="F84" s="31"/>
      <c r="G84" s="41">
        <f>IF('3d NC-Elec'!H20="-","-",'3d NC-Elec'!H20)</f>
        <v>17.227999999999998</v>
      </c>
      <c r="H84" s="41">
        <f>IF('3d NC-Elec'!I20="-","-",'3d NC-Elec'!I20)</f>
        <v>17.227999999999998</v>
      </c>
      <c r="I84" s="41">
        <f>IF('3d NC-Elec'!J20="-","-",'3d NC-Elec'!J20)</f>
        <v>11.753</v>
      </c>
      <c r="J84" s="41">
        <f>IF('3d NC-Elec'!K20="-","-",'3d NC-Elec'!K20)</f>
        <v>11.753</v>
      </c>
      <c r="K84" s="41">
        <f>IF('3d NC-Elec'!L20="-","-",'3d NC-Elec'!L20)</f>
        <v>11.4245</v>
      </c>
      <c r="L84" s="41">
        <f>IF('3d NC-Elec'!M20="-","-",'3d NC-Elec'!M20)</f>
        <v>11.4245</v>
      </c>
      <c r="M84" s="41">
        <f>IF('3d NC-Elec'!N20="-","-",'3d NC-Elec'!N20)</f>
        <v>12.0815</v>
      </c>
      <c r="N84" s="41">
        <f>IF('3d NC-Elec'!O20="-","-",'3d NC-Elec'!O20)</f>
        <v>12.0815</v>
      </c>
      <c r="O84" s="31"/>
      <c r="P84" s="41">
        <f>'3d NC-Elec'!Q20</f>
        <v>12.0815</v>
      </c>
      <c r="Q84" s="41">
        <f>'3d NC-Elec'!R20</f>
        <v>13.176499999999999</v>
      </c>
      <c r="R84" s="41">
        <f>'3d NC-Elec'!S20</f>
        <v>13.176499999999999</v>
      </c>
      <c r="S84" s="41">
        <f>'3d NC-Elec'!T20</f>
        <v>14.308</v>
      </c>
      <c r="T84" s="41" t="str">
        <f>'3d NC-Elec'!U20</f>
        <v>-</v>
      </c>
      <c r="U84" s="41" t="str">
        <f>'3d NC-Elec'!V20</f>
        <v>-</v>
      </c>
      <c r="V84" s="41" t="str">
        <f>'3d NC-Elec'!W20</f>
        <v>-</v>
      </c>
      <c r="W84" s="41" t="str">
        <f>'3d NC-Elec'!X20</f>
        <v>-</v>
      </c>
      <c r="X84" s="41" t="str">
        <f>'3d NC-Elec'!Y20</f>
        <v>-</v>
      </c>
      <c r="Y84" s="41" t="str">
        <f>'3d NC-Elec'!Z20</f>
        <v>-</v>
      </c>
      <c r="Z84" s="41" t="str">
        <f>'3d NC-Elec'!AA20</f>
        <v>-</v>
      </c>
      <c r="AA84" s="29"/>
    </row>
    <row r="85" spans="1:27" s="30" customFormat="1" ht="11.25" x14ac:dyDescent="0.15">
      <c r="A85" s="267">
        <v>5</v>
      </c>
      <c r="B85" s="140" t="s">
        <v>349</v>
      </c>
      <c r="C85" s="140" t="s">
        <v>344</v>
      </c>
      <c r="D85" s="138" t="s">
        <v>322</v>
      </c>
      <c r="E85" s="132"/>
      <c r="F85" s="31"/>
      <c r="G85" s="41">
        <f>IF('3f CPIH'!C$16="-","-",'3g OC '!$E$7*('3f CPIH'!C$16/'3f CPIH'!$G$16))</f>
        <v>38.772147945205475</v>
      </c>
      <c r="H85" s="41">
        <f>IF('3f CPIH'!D$16="-","-",'3g OC '!$E$7*('3f CPIH'!D$16/'3f CPIH'!$G$16))</f>
        <v>38.849769863013698</v>
      </c>
      <c r="I85" s="41">
        <f>IF('3f CPIH'!E$16="-","-",'3g OC '!$E$7*('3f CPIH'!E$16/'3f CPIH'!$G$16))</f>
        <v>38.966202739726029</v>
      </c>
      <c r="J85" s="41">
        <f>IF('3f CPIH'!F$16="-","-",'3g OC '!$E$7*('3f CPIH'!F$16/'3f CPIH'!$G$16))</f>
        <v>39.199068493150683</v>
      </c>
      <c r="K85" s="41">
        <f>IF('3f CPIH'!G$16="-","-",'3g OC '!$E$7*('3f CPIH'!G$16/'3f CPIH'!$G$16))</f>
        <v>39.6648</v>
      </c>
      <c r="L85" s="41">
        <f>IF('3f CPIH'!H$16="-","-",'3g OC '!$E$7*('3f CPIH'!H$16/'3f CPIH'!$G$16))</f>
        <v>40.169342465753431</v>
      </c>
      <c r="M85" s="41">
        <f>IF('3f CPIH'!I$16="-","-",'3g OC '!$E$7*('3f CPIH'!I$16/'3f CPIH'!$G$16))</f>
        <v>40.751506849315064</v>
      </c>
      <c r="N85" s="41">
        <f>IF('3f CPIH'!J$16="-","-",'3g OC '!$E$7*('3f CPIH'!J$16/'3f CPIH'!$G$16))</f>
        <v>41.100805479452056</v>
      </c>
      <c r="O85" s="31"/>
      <c r="P85" s="41">
        <f>IF('3f CPIH'!L$16="-","-",'3g OC '!$E$7*('3f CPIH'!L$16/'3f CPIH'!$G$16))</f>
        <v>41.100805479452056</v>
      </c>
      <c r="Q85" s="41">
        <f>IF('3f CPIH'!M$16="-","-",'3g OC '!$E$7*('3f CPIH'!M$16/'3f CPIH'!$G$16))</f>
        <v>41.566536986301365</v>
      </c>
      <c r="R85" s="41">
        <f>IF('3f CPIH'!N$16="-","-",'3g OC '!$E$7*('3f CPIH'!N$16/'3f CPIH'!$G$16))</f>
        <v>41.877024657534243</v>
      </c>
      <c r="S85" s="41">
        <f>IF('3f CPIH'!O$16="-","-",'3g OC '!$E$7*('3f CPIH'!O$16/'3f CPIH'!$G$16))</f>
        <v>42.109890410958904</v>
      </c>
      <c r="T85" s="41" t="str">
        <f>IF('3f CPIH'!P$16="-","-",'3g OC '!$E$7*('3f CPIH'!P$16/'3f CPIH'!$G$16))</f>
        <v>-</v>
      </c>
      <c r="U85" s="41" t="str">
        <f>IF('3f CPIH'!Q$16="-","-",'3g OC '!$E$7*('3f CPIH'!Q$16/'3f CPIH'!$G$16))</f>
        <v>-</v>
      </c>
      <c r="V85" s="41" t="str">
        <f>IF('3f CPIH'!R$16="-","-",'3g OC '!$E$7*('3f CPIH'!R$16/'3f CPIH'!$G$16))</f>
        <v>-</v>
      </c>
      <c r="W85" s="41" t="str">
        <f>IF('3f CPIH'!S$16="-","-",'3g OC '!$E$7*('3f CPIH'!S$16/'3f CPIH'!$G$16))</f>
        <v>-</v>
      </c>
      <c r="X85" s="41" t="str">
        <f>IF('3f CPIH'!T$16="-","-",'3g OC '!$E$7*('3f CPIH'!T$16/'3f CPIH'!$G$16))</f>
        <v>-</v>
      </c>
      <c r="Y85" s="41" t="str">
        <f>IF('3f CPIH'!U$16="-","-",'3g OC '!$E$7*('3f CPIH'!U$16/'3f CPIH'!$G$16))</f>
        <v>-</v>
      </c>
      <c r="Z85" s="41" t="str">
        <f>IF('3f CPIH'!V$16="-","-",'3g OC '!$E$7*('3f CPIH'!V$16/'3f CPIH'!$G$16))</f>
        <v>-</v>
      </c>
      <c r="AA85" s="29"/>
    </row>
    <row r="86" spans="1:27" s="30" customFormat="1" ht="11.25" customHeight="1" x14ac:dyDescent="0.15">
      <c r="A86" s="267">
        <v>6</v>
      </c>
      <c r="B86" s="140" t="s">
        <v>349</v>
      </c>
      <c r="C86" s="140" t="s">
        <v>43</v>
      </c>
      <c r="D86" s="138" t="s">
        <v>322</v>
      </c>
      <c r="E86" s="132"/>
      <c r="F86" s="31"/>
      <c r="G86" s="41" t="s">
        <v>333</v>
      </c>
      <c r="H86" s="41" t="s">
        <v>333</v>
      </c>
      <c r="I86" s="41" t="s">
        <v>333</v>
      </c>
      <c r="J86" s="41" t="s">
        <v>333</v>
      </c>
      <c r="K86" s="41">
        <f>IF('3h SMNCC'!F$36="-","-",'3h SMNCC'!F$44)</f>
        <v>0</v>
      </c>
      <c r="L86" s="41">
        <f>IF('3h SMNCC'!G$36="-","-",'3h SMNCC'!G$44)</f>
        <v>-0.13106672002308281</v>
      </c>
      <c r="M86" s="41">
        <f>IF('3h SMNCC'!H$36="-","-",'3h SMNCC'!H$44)</f>
        <v>1.6490085512788448</v>
      </c>
      <c r="N86" s="41">
        <f>IF('3h SMNCC'!I$36="-","-",'3h SMNCC'!I$44)</f>
        <v>7.9249698553751093</v>
      </c>
      <c r="O86" s="31"/>
      <c r="P86" s="41">
        <f>IF('3h SMNCC'!K$36="-","-",'3h SMNCC'!K$44)</f>
        <v>7.9249698553751093</v>
      </c>
      <c r="Q86" s="41">
        <f>IF('3h SMNCC'!L$36="-","-",'3h SMNCC'!L$44)</f>
        <v>9.5945159615724194</v>
      </c>
      <c r="R86" s="41">
        <f>IF('3h SMNCC'!M$36="-","-",'3h SMNCC'!M$44)</f>
        <v>9.6655312765157912</v>
      </c>
      <c r="S86" s="41">
        <f>IF('3h SMNCC'!N$36="-","-",'3h SMNCC'!N$44)</f>
        <v>11.448655558303892</v>
      </c>
      <c r="T86" s="41" t="str">
        <f>IF('3h SMNCC'!O$36="-","-",'3h SMNCC'!O$44)</f>
        <v>-</v>
      </c>
      <c r="U86" s="41" t="str">
        <f>IF('3h SMNCC'!P$36="-","-",'3h SMNCC'!P$44)</f>
        <v>-</v>
      </c>
      <c r="V86" s="41" t="str">
        <f>IF('3h SMNCC'!Q$36="-","-",'3h SMNCC'!Q$44)</f>
        <v>-</v>
      </c>
      <c r="W86" s="41" t="str">
        <f>IF('3h SMNCC'!R$36="-","-",'3h SMNCC'!R$44)</f>
        <v>-</v>
      </c>
      <c r="X86" s="41" t="str">
        <f>IF('3h SMNCC'!S$36="-","-",'3h SMNCC'!S$44)</f>
        <v>-</v>
      </c>
      <c r="Y86" s="41" t="str">
        <f>IF('3h SMNCC'!T$36="-","-",'3h SMNCC'!T$44)</f>
        <v>-</v>
      </c>
      <c r="Z86" s="41" t="str">
        <f>IF('3h SMNCC'!U$36="-","-",'3h SMNCC'!U$44)</f>
        <v>-</v>
      </c>
      <c r="AA86" s="29"/>
    </row>
    <row r="87" spans="1:27" s="30" customFormat="1" ht="11.25" customHeight="1" x14ac:dyDescent="0.15">
      <c r="A87" s="267">
        <v>7</v>
      </c>
      <c r="B87" s="140" t="s">
        <v>349</v>
      </c>
      <c r="C87" s="140" t="s">
        <v>394</v>
      </c>
      <c r="D87" s="138" t="s">
        <v>322</v>
      </c>
      <c r="E87" s="132"/>
      <c r="F87" s="31"/>
      <c r="G87" s="41">
        <f>IF('3f CPIH'!C$16="-","-",'3i PAAC PAP'!$G$9*('3f CPIH'!C$16/'3f CPIH'!$G$16))</f>
        <v>3.3460635029354204</v>
      </c>
      <c r="H87" s="41">
        <f>IF('3f CPIH'!D$16="-","-",'3i PAAC PAP'!$G$9*('3f CPIH'!D$16/'3f CPIH'!$G$16))</f>
        <v>3.3527623287671227</v>
      </c>
      <c r="I87" s="41">
        <f>IF('3f CPIH'!E$16="-","-",'3i PAAC PAP'!$G$9*('3f CPIH'!E$16/'3f CPIH'!$G$16))</f>
        <v>3.3628105675146771</v>
      </c>
      <c r="J87" s="41">
        <f>IF('3f CPIH'!F$16="-","-",'3i PAAC PAP'!$G$9*('3f CPIH'!F$16/'3f CPIH'!$G$16))</f>
        <v>3.3829070450097847</v>
      </c>
      <c r="K87" s="41">
        <f>IF('3f CPIH'!G$16="-","-",'3i PAAC PAP'!$G$9*('3f CPIH'!G$16/'3f CPIH'!$G$16))</f>
        <v>3.4230999999999998</v>
      </c>
      <c r="L87" s="41">
        <f>IF('3f CPIH'!H$16="-","-",'3i PAAC PAP'!$G$9*('3f CPIH'!H$16/'3f CPIH'!$G$16))</f>
        <v>3.4666423679060667</v>
      </c>
      <c r="M87" s="41">
        <f>IF('3f CPIH'!I$16="-","-",'3i PAAC PAP'!$G$9*('3f CPIH'!I$16/'3f CPIH'!$G$16))</f>
        <v>3.516883561643835</v>
      </c>
      <c r="N87" s="41">
        <f>IF('3f CPIH'!J$16="-","-",'3i PAAC PAP'!$G$9*('3f CPIH'!J$16/'3f CPIH'!$G$16))</f>
        <v>3.547028277886497</v>
      </c>
      <c r="O87" s="31"/>
      <c r="P87" s="41">
        <f>IF('3f CPIH'!L$16="-","-",'3i PAAC PAP'!$G$9*('3f CPIH'!L$16/'3f CPIH'!$G$16))</f>
        <v>3.547028277886497</v>
      </c>
      <c r="Q87" s="41">
        <f>IF('3f CPIH'!M$16="-","-",'3i PAAC PAP'!$G$9*('3f CPIH'!M$16/'3f CPIH'!$G$16))</f>
        <v>3.5872212328767121</v>
      </c>
      <c r="R87" s="41">
        <f>IF('3f CPIH'!N$16="-","-",'3i PAAC PAP'!$G$9*('3f CPIH'!N$16/'3f CPIH'!$G$16))</f>
        <v>3.6140165362035224</v>
      </c>
      <c r="S87" s="41">
        <f>IF('3f CPIH'!O$16="-","-",'3i PAAC PAP'!$G$9*('3f CPIH'!O$16/'3f CPIH'!$G$16))</f>
        <v>3.6341130136986299</v>
      </c>
      <c r="T87" s="41" t="str">
        <f>IF('3f CPIH'!P$16="-","-",'3i PAAC PAP'!$G$9*('3f CPIH'!P$16/'3f CPIH'!$G$16))</f>
        <v>-</v>
      </c>
      <c r="U87" s="41" t="str">
        <f>IF('3f CPIH'!Q$16="-","-",'3i PAAC PAP'!$G$9*('3f CPIH'!Q$16/'3f CPIH'!$G$16))</f>
        <v>-</v>
      </c>
      <c r="V87" s="41" t="str">
        <f>IF('3f CPIH'!R$16="-","-",'3i PAAC PAP'!$G$9*('3f CPIH'!R$16/'3f CPIH'!$G$16))</f>
        <v>-</v>
      </c>
      <c r="W87" s="41" t="str">
        <f>IF('3f CPIH'!S$16="-","-",'3i PAAC PAP'!$G$9*('3f CPIH'!S$16/'3f CPIH'!$G$16))</f>
        <v>-</v>
      </c>
      <c r="X87" s="41" t="str">
        <f>IF('3f CPIH'!T$16="-","-",'3i PAAC PAP'!$G$9*('3f CPIH'!T$16/'3f CPIH'!$G$16))</f>
        <v>-</v>
      </c>
      <c r="Y87" s="41" t="str">
        <f>IF('3f CPIH'!U$16="-","-",'3i PAAC PAP'!$G$9*('3f CPIH'!U$16/'3f CPIH'!$G$16))</f>
        <v>-</v>
      </c>
      <c r="Z87" s="41" t="str">
        <f>IF('3f CPIH'!V$16="-","-",'3i PAAC PAP'!$G$9*('3f CPIH'!V$16/'3f CPIH'!$G$16))</f>
        <v>-</v>
      </c>
      <c r="AA87" s="29"/>
    </row>
    <row r="88" spans="1:27" s="30" customFormat="1" ht="11.25" customHeight="1" x14ac:dyDescent="0.15">
      <c r="A88" s="267">
        <v>8</v>
      </c>
      <c r="B88" s="140" t="s">
        <v>349</v>
      </c>
      <c r="C88" s="140" t="s">
        <v>412</v>
      </c>
      <c r="D88" s="138" t="s">
        <v>322</v>
      </c>
      <c r="E88" s="132"/>
      <c r="F88" s="31"/>
      <c r="G88" s="41">
        <f>IF(G83="-","-",SUM(G81:G86)*'3i PAAC PAP'!$G$21)</f>
        <v>0.30365122563092428</v>
      </c>
      <c r="H88" s="41">
        <f>IF(H83="-","-",SUM(H81:H86)*'3i PAAC PAP'!$G$21)</f>
        <v>0.30402800241996542</v>
      </c>
      <c r="I88" s="41">
        <f>IF(I83="-","-",SUM(I81:I86)*'3i PAAC PAP'!$G$21)</f>
        <v>0.27832320839796465</v>
      </c>
      <c r="J88" s="41">
        <f>IF(J83="-","-",SUM(J81:J86)*'3i PAAC PAP'!$G$21)</f>
        <v>0.27945353876508788</v>
      </c>
      <c r="K88" s="41">
        <f>IF(K83="-","-",SUM(K81:K86)*'3i PAAC PAP'!$G$21)</f>
        <v>0.28050684921222069</v>
      </c>
      <c r="L88" s="41">
        <f>IF(L83="-","-",SUM(L81:L86)*'3i PAAC PAP'!$G$21)</f>
        <v>0.28231970048199578</v>
      </c>
      <c r="M88" s="41">
        <f>IF(M83="-","-",SUM(M81:M86)*'3i PAAC PAP'!$G$21)</f>
        <v>0.298982796117921</v>
      </c>
      <c r="N88" s="41">
        <f>IF(N83="-","-",SUM(N81:N86)*'3i PAAC PAP'!$G$21)</f>
        <v>0.33114180783868924</v>
      </c>
      <c r="O88" s="31"/>
      <c r="P88" s="41">
        <f>IF(P83="-","-",SUM(P81:P86)*'3i PAAC PAP'!$G$21)</f>
        <v>0.33114180783868924</v>
      </c>
      <c r="Q88" s="41">
        <f>IF(Q83="-","-",SUM(Q81:Q86)*'3i PAAC PAP'!$G$21)</f>
        <v>0.34763382490563183</v>
      </c>
      <c r="R88" s="41">
        <f>IF(R83="-","-",SUM(R81:R86)*'3i PAAC PAP'!$G$21)</f>
        <v>0.3490639546743694</v>
      </c>
      <c r="S88" s="41">
        <f>IF(S83="-","-",SUM(S81:S86)*'3i PAAC PAP'!$G$21)</f>
        <v>0.36514674170426981</v>
      </c>
      <c r="T88" s="41" t="str">
        <f>IF(T83="-","-",SUM(T81:T86)*'3i PAAC PAP'!$G$21)</f>
        <v>-</v>
      </c>
      <c r="U88" s="41" t="str">
        <f>IF(U83="-","-",SUM(U81:U86)*'3i PAAC PAP'!$G$21)</f>
        <v>-</v>
      </c>
      <c r="V88" s="41" t="str">
        <f>IF(V83="-","-",SUM(V81:V86)*'3i PAAC PAP'!$G$21)</f>
        <v>-</v>
      </c>
      <c r="W88" s="41" t="str">
        <f>IF(W83="-","-",SUM(W81:W86)*'3i PAAC PAP'!$G$21)</f>
        <v>-</v>
      </c>
      <c r="X88" s="41" t="str">
        <f>IF(X83="-","-",SUM(X81:X86)*'3i PAAC PAP'!$G$21)</f>
        <v>-</v>
      </c>
      <c r="Y88" s="41" t="str">
        <f>IF(Y83="-","-",SUM(Y81:Y86)*'3i PAAC PAP'!$G$21)</f>
        <v>-</v>
      </c>
      <c r="Z88" s="41" t="str">
        <f>IF(Z83="-","-",SUM(Z81:Z86)*'3i PAAC PAP'!$G$21)</f>
        <v>-</v>
      </c>
      <c r="AA88" s="29"/>
    </row>
    <row r="89" spans="1:27" s="30" customFormat="1" ht="11.25" customHeight="1" x14ac:dyDescent="0.15">
      <c r="A89" s="267">
        <v>9</v>
      </c>
      <c r="B89" s="140" t="s">
        <v>393</v>
      </c>
      <c r="C89" s="140" t="s">
        <v>536</v>
      </c>
      <c r="D89" s="138" t="s">
        <v>322</v>
      </c>
      <c r="E89" s="132"/>
      <c r="F89" s="31"/>
      <c r="G89" s="41">
        <f>IF(G83="-","-",SUM(G81:G88)*'3j EBIT'!$E$7)</f>
        <v>1.2822898458599357</v>
      </c>
      <c r="H89" s="41">
        <f>IF(H83="-","-",SUM(H81:H88)*'3j EBIT'!$E$7)</f>
        <v>1.2839302674356037</v>
      </c>
      <c r="I89" s="41">
        <f>IF(I83="-","-",SUM(I81:I88)*'3j EBIT'!$E$7)</f>
        <v>1.1810620435066472</v>
      </c>
      <c r="J89" s="41">
        <f>IF(J83="-","-",SUM(J81:J88)*'3j EBIT'!$E$7)</f>
        <v>1.1859833082336517</v>
      </c>
      <c r="K89" s="41">
        <f>IF(K83="-","-",SUM(K81:K88)*'3j EBIT'!$E$7)</f>
        <v>1.1909849917658617</v>
      </c>
      <c r="L89" s="41">
        <f>IF(L83="-","-",SUM(L81:L88)*'3j EBIT'!$E$7)</f>
        <v>1.1990969098941648</v>
      </c>
      <c r="M89" s="41">
        <f>IF(M83="-","-",SUM(M81:M88)*'3j EBIT'!$E$7)</f>
        <v>1.2668803175017394</v>
      </c>
      <c r="N89" s="41">
        <f>IF(N83="-","-",SUM(N81:N88)*'3j EBIT'!$E$7)</f>
        <v>1.3964050505111645</v>
      </c>
      <c r="O89" s="31"/>
      <c r="P89" s="41">
        <f>IF(P83="-","-",SUM(P81:P88)*'3j EBIT'!$E$7)</f>
        <v>1.3964050505111645</v>
      </c>
      <c r="Q89" s="41">
        <f>IF(Q83="-","-",SUM(Q81:Q88)*'3j EBIT'!$E$7)</f>
        <v>1.463307907858485</v>
      </c>
      <c r="R89" s="41">
        <f>IF(R83="-","-",SUM(R81:R88)*'3j EBIT'!$E$7)</f>
        <v>1.4695609549236697</v>
      </c>
      <c r="S89" s="41">
        <f>IF(S83="-","-",SUM(S81:S88)*'3j EBIT'!$E$7)</f>
        <v>1.5344337843534999</v>
      </c>
      <c r="T89" s="41" t="str">
        <f>IF(T83="-","-",SUM(T81:T88)*'3j EBIT'!$E$7)</f>
        <v>-</v>
      </c>
      <c r="U89" s="41" t="str">
        <f>IF(U83="-","-",SUM(U81:U88)*'3j EBIT'!$E$7)</f>
        <v>-</v>
      </c>
      <c r="V89" s="41" t="str">
        <f>IF(V83="-","-",SUM(V81:V88)*'3j EBIT'!$E$7)</f>
        <v>-</v>
      </c>
      <c r="W89" s="41" t="str">
        <f>IF(W83="-","-",SUM(W81:W88)*'3j EBIT'!$E$7)</f>
        <v>-</v>
      </c>
      <c r="X89" s="41" t="str">
        <f>IF(X83="-","-",SUM(X81:X88)*'3j EBIT'!$E$7)</f>
        <v>-</v>
      </c>
      <c r="Y89" s="41" t="str">
        <f>IF(Y83="-","-",SUM(Y81:Y88)*'3j EBIT'!$E$7)</f>
        <v>-</v>
      </c>
      <c r="Z89" s="41" t="str">
        <f>IF(Z83="-","-",SUM(Z81:Z88)*'3j EBIT'!$E$7)</f>
        <v>-</v>
      </c>
      <c r="AA89" s="29"/>
    </row>
    <row r="90" spans="1:27" s="30" customFormat="1" ht="11.25" customHeight="1" x14ac:dyDescent="0.15">
      <c r="A90" s="267">
        <v>10</v>
      </c>
      <c r="B90" s="140" t="s">
        <v>292</v>
      </c>
      <c r="C90" s="188" t="s">
        <v>537</v>
      </c>
      <c r="D90" s="138" t="s">
        <v>322</v>
      </c>
      <c r="E90" s="131"/>
      <c r="F90" s="31"/>
      <c r="G90" s="41">
        <f>IF(G85="-","-",SUM(G81:G83,G85:G89)*'3k HAP'!$E$8)</f>
        <v>0.73587000350453424</v>
      </c>
      <c r="H90" s="41">
        <f>IF(H85="-","-",SUM(H81:H83,H85:H89)*'3k HAP'!$E$8)</f>
        <v>0.73713407731342406</v>
      </c>
      <c r="I90" s="41">
        <f>IF(I85="-","-",SUM(I81:I83,I85:I89)*'3k HAP'!$E$8)</f>
        <v>0.73802549734246814</v>
      </c>
      <c r="J90" s="41">
        <f>IF(J85="-","-",SUM(J81:J83,J85:J89)*'3k HAP'!$E$8)</f>
        <v>0.74181771876913749</v>
      </c>
      <c r="K90" s="41">
        <f>IF(K85="-","-",SUM(K81:K83,K85:K89)*'3k HAP'!$E$8)</f>
        <v>0.7504814777084744</v>
      </c>
      <c r="L90" s="41">
        <f>IF(L85="-","-",SUM(L81:L83,L85:L89)*'3k HAP'!$E$8)</f>
        <v>0.75673234845898252</v>
      </c>
      <c r="M90" s="41">
        <f>IF(M85="-","-",SUM(M81:M83,M85:M89)*'3k HAP'!$E$8)</f>
        <v>0.79934565676752278</v>
      </c>
      <c r="N90" s="41">
        <f>IF(N85="-","-",SUM(N81:N83,N85:N89)*'3k HAP'!$E$8)</f>
        <v>0.89915464796173539</v>
      </c>
      <c r="O90" s="31"/>
      <c r="P90" s="41">
        <f>IF(P85="-","-",SUM(P81:P83,P85:P89)*'3k HAP'!$E$8)</f>
        <v>0.89915464796173539</v>
      </c>
      <c r="Q90" s="41">
        <f>IF(Q85="-","-",SUM(Q81:Q83,Q85:Q89)*'3k HAP'!$E$8)</f>
        <v>0.93467666505789448</v>
      </c>
      <c r="R90" s="41">
        <f>IF(R85="-","-",SUM(R81:R83,R85:R89)*'3k HAP'!$E$8)</f>
        <v>0.93949512949295022</v>
      </c>
      <c r="S90" s="41">
        <f>IF(S85="-","-",SUM(S81:S83,S85:S89)*'3k HAP'!$E$8)</f>
        <v>0.97291845395945742</v>
      </c>
      <c r="T90" s="41" t="str">
        <f>IF(T85="-","-",SUM(T81:T83,T85:T89)*'3k HAP'!$E$8)</f>
        <v>-</v>
      </c>
      <c r="U90" s="41" t="str">
        <f>IF(U85="-","-",SUM(U81:U83,U85:U89)*'3k HAP'!$E$8)</f>
        <v>-</v>
      </c>
      <c r="V90" s="41" t="str">
        <f>IF(V85="-","-",SUM(V81:V83,V85:V89)*'3k HAP'!$E$8)</f>
        <v>-</v>
      </c>
      <c r="W90" s="41" t="str">
        <f>IF(W85="-","-",SUM(W81:W83,W85:W89)*'3k HAP'!$E$8)</f>
        <v>-</v>
      </c>
      <c r="X90" s="41" t="str">
        <f>IF(X85="-","-",SUM(X81:X83,X85:X89)*'3k HAP'!$E$8)</f>
        <v>-</v>
      </c>
      <c r="Y90" s="41" t="str">
        <f>IF(Y85="-","-",SUM(Y81:Y83,Y85:Y89)*'3k HAP'!$E$8)</f>
        <v>-</v>
      </c>
      <c r="Z90" s="41" t="str">
        <f>IF(Z85="-","-",SUM(Z81:Z83,Z85:Z89)*'3k HAP'!$E$8)</f>
        <v>-</v>
      </c>
      <c r="AA90" s="29"/>
    </row>
    <row r="91" spans="1:27" s="30" customFormat="1" ht="11.25" customHeight="1" x14ac:dyDescent="0.15">
      <c r="A91" s="267">
        <v>11</v>
      </c>
      <c r="B91" s="140" t="s">
        <v>44</v>
      </c>
      <c r="C91" s="140" t="str">
        <f>B91&amp;"_"&amp;D91</f>
        <v>Total_North West</v>
      </c>
      <c r="D91" s="138" t="s">
        <v>322</v>
      </c>
      <c r="E91" s="132"/>
      <c r="F91" s="31"/>
      <c r="G91" s="41">
        <f t="shared" ref="G91:N91" si="12">IF(G85="-","-",SUM(G81:G90))</f>
        <v>68.224781382818392</v>
      </c>
      <c r="H91" s="41">
        <f t="shared" si="12"/>
        <v>68.312383398631923</v>
      </c>
      <c r="I91" s="41">
        <f t="shared" si="12"/>
        <v>62.899160006082866</v>
      </c>
      <c r="J91" s="41">
        <f t="shared" si="12"/>
        <v>63.161966053523422</v>
      </c>
      <c r="K91" s="41">
        <f t="shared" si="12"/>
        <v>63.433876205423417</v>
      </c>
      <c r="L91" s="41">
        <f t="shared" si="12"/>
        <v>63.867069959208422</v>
      </c>
      <c r="M91" s="41">
        <f t="shared" si="12"/>
        <v>67.477229562752299</v>
      </c>
      <c r="N91" s="41">
        <f t="shared" si="12"/>
        <v>74.394126949152607</v>
      </c>
      <c r="O91" s="31"/>
      <c r="P91" s="41">
        <f t="shared" ref="P91:Z91" si="13">IF(P85="-","-",SUM(P81:P90))</f>
        <v>74.394126949152607</v>
      </c>
      <c r="Q91" s="41">
        <f t="shared" si="13"/>
        <v>77.950850530087223</v>
      </c>
      <c r="R91" s="41">
        <f t="shared" si="13"/>
        <v>78.284776598856396</v>
      </c>
      <c r="S91" s="41">
        <f t="shared" si="13"/>
        <v>81.732557956688609</v>
      </c>
      <c r="T91" s="41" t="str">
        <f t="shared" si="13"/>
        <v>-</v>
      </c>
      <c r="U91" s="41" t="str">
        <f t="shared" si="13"/>
        <v>-</v>
      </c>
      <c r="V91" s="41" t="str">
        <f t="shared" si="13"/>
        <v>-</v>
      </c>
      <c r="W91" s="41" t="str">
        <f t="shared" si="13"/>
        <v>-</v>
      </c>
      <c r="X91" s="41" t="str">
        <f t="shared" si="13"/>
        <v>-</v>
      </c>
      <c r="Y91" s="41" t="str">
        <f t="shared" si="13"/>
        <v>-</v>
      </c>
      <c r="Z91" s="41" t="str">
        <f t="shared" si="13"/>
        <v>-</v>
      </c>
      <c r="AA91" s="29"/>
    </row>
    <row r="92" spans="1:27" s="30" customFormat="1" ht="12.4" customHeight="1" x14ac:dyDescent="0.15">
      <c r="A92" s="267">
        <v>1</v>
      </c>
      <c r="B92" s="136" t="s">
        <v>350</v>
      </c>
      <c r="C92" s="136" t="s">
        <v>341</v>
      </c>
      <c r="D92" s="139" t="s">
        <v>323</v>
      </c>
      <c r="E92" s="135"/>
      <c r="F92" s="31"/>
      <c r="G92" s="133" t="s">
        <v>333</v>
      </c>
      <c r="H92" s="133" t="s">
        <v>333</v>
      </c>
      <c r="I92" s="133" t="s">
        <v>333</v>
      </c>
      <c r="J92" s="133" t="s">
        <v>333</v>
      </c>
      <c r="K92" s="133" t="s">
        <v>333</v>
      </c>
      <c r="L92" s="133" t="s">
        <v>333</v>
      </c>
      <c r="M92" s="133" t="s">
        <v>333</v>
      </c>
      <c r="N92" s="133" t="s">
        <v>333</v>
      </c>
      <c r="O92" s="31"/>
      <c r="P92" s="133" t="s">
        <v>333</v>
      </c>
      <c r="Q92" s="133" t="s">
        <v>333</v>
      </c>
      <c r="R92" s="133" t="s">
        <v>333</v>
      </c>
      <c r="S92" s="133" t="s">
        <v>333</v>
      </c>
      <c r="T92" s="133" t="s">
        <v>333</v>
      </c>
      <c r="U92" s="133" t="s">
        <v>333</v>
      </c>
      <c r="V92" s="133" t="s">
        <v>333</v>
      </c>
      <c r="W92" s="133" t="s">
        <v>333</v>
      </c>
      <c r="X92" s="133" t="s">
        <v>333</v>
      </c>
      <c r="Y92" s="133" t="s">
        <v>333</v>
      </c>
      <c r="Z92" s="133" t="s">
        <v>333</v>
      </c>
      <c r="AA92" s="29"/>
    </row>
    <row r="93" spans="1:27" s="30" customFormat="1" ht="11.25" x14ac:dyDescent="0.15">
      <c r="A93" s="267">
        <v>2</v>
      </c>
      <c r="B93" s="136" t="s">
        <v>350</v>
      </c>
      <c r="C93" s="136" t="s">
        <v>300</v>
      </c>
      <c r="D93" s="139" t="s">
        <v>323</v>
      </c>
      <c r="E93" s="135"/>
      <c r="F93" s="31"/>
      <c r="G93" s="133" t="s">
        <v>333</v>
      </c>
      <c r="H93" s="133" t="s">
        <v>333</v>
      </c>
      <c r="I93" s="133" t="s">
        <v>333</v>
      </c>
      <c r="J93" s="133" t="s">
        <v>333</v>
      </c>
      <c r="K93" s="133" t="s">
        <v>333</v>
      </c>
      <c r="L93" s="133" t="s">
        <v>333</v>
      </c>
      <c r="M93" s="133" t="s">
        <v>333</v>
      </c>
      <c r="N93" s="133" t="s">
        <v>333</v>
      </c>
      <c r="O93" s="31"/>
      <c r="P93" s="133" t="s">
        <v>333</v>
      </c>
      <c r="Q93" s="133" t="s">
        <v>333</v>
      </c>
      <c r="R93" s="133" t="s">
        <v>333</v>
      </c>
      <c r="S93" s="133" t="s">
        <v>333</v>
      </c>
      <c r="T93" s="133" t="s">
        <v>333</v>
      </c>
      <c r="U93" s="133" t="s">
        <v>333</v>
      </c>
      <c r="V93" s="133" t="s">
        <v>333</v>
      </c>
      <c r="W93" s="133" t="s">
        <v>333</v>
      </c>
      <c r="X93" s="133" t="s">
        <v>333</v>
      </c>
      <c r="Y93" s="133" t="s">
        <v>333</v>
      </c>
      <c r="Z93" s="133" t="s">
        <v>333</v>
      </c>
      <c r="AA93" s="29"/>
    </row>
    <row r="94" spans="1:27" s="30" customFormat="1" ht="11.25" x14ac:dyDescent="0.15">
      <c r="A94" s="267">
        <v>3</v>
      </c>
      <c r="B94" s="136" t="s">
        <v>2</v>
      </c>
      <c r="C94" s="136" t="s">
        <v>342</v>
      </c>
      <c r="D94" s="139" t="s">
        <v>323</v>
      </c>
      <c r="E94" s="135"/>
      <c r="F94" s="31"/>
      <c r="G94" s="133">
        <f>IF('3c PC'!G14="-","-",'3c PC'!G55)</f>
        <v>6.5567588596821027</v>
      </c>
      <c r="H94" s="133">
        <f>IF('3c PC'!H14="-","-",'3c PC'!H55)</f>
        <v>6.5567588596821027</v>
      </c>
      <c r="I94" s="133">
        <f>IF('3c PC'!I14="-","-",'3c PC'!I55)</f>
        <v>6.6197359495950758</v>
      </c>
      <c r="J94" s="133">
        <f>IF('3c PC'!J14="-","-",'3c PC'!J55)</f>
        <v>6.6197359495950758</v>
      </c>
      <c r="K94" s="133">
        <f>IF('3c PC'!K14="-","-",'3c PC'!K55)</f>
        <v>6.6995028867368616</v>
      </c>
      <c r="L94" s="133">
        <f>IF('3c PC'!L14="-","-",'3c PC'!L55)</f>
        <v>6.6995028867368616</v>
      </c>
      <c r="M94" s="133">
        <f>IF('3c PC'!M14="-","-",'3c PC'!M55)</f>
        <v>7.1131218301273513</v>
      </c>
      <c r="N94" s="133">
        <f>IF('3c PC'!N14="-","-",'3c PC'!N55)</f>
        <v>7.1131218301273513</v>
      </c>
      <c r="O94" s="31"/>
      <c r="P94" s="133">
        <f>'3c PC'!P55</f>
        <v>7.1131218301273513</v>
      </c>
      <c r="Q94" s="133">
        <f>'3c PC'!Q55</f>
        <v>7.2804579515147188</v>
      </c>
      <c r="R94" s="133">
        <f>'3c PC'!R55</f>
        <v>7.1935840895118579</v>
      </c>
      <c r="S94" s="133">
        <f>'3c PC'!S55</f>
        <v>7.3593999937099728</v>
      </c>
      <c r="T94" s="133" t="str">
        <f>'3c PC'!T55</f>
        <v>-</v>
      </c>
      <c r="U94" s="133" t="str">
        <f>'3c PC'!U55</f>
        <v>-</v>
      </c>
      <c r="V94" s="133" t="str">
        <f>'3c PC'!V55</f>
        <v>-</v>
      </c>
      <c r="W94" s="133" t="str">
        <f>'3c PC'!W55</f>
        <v>-</v>
      </c>
      <c r="X94" s="133" t="str">
        <f>'3c PC'!X55</f>
        <v>-</v>
      </c>
      <c r="Y94" s="133" t="str">
        <f>'3c PC'!Y55</f>
        <v>-</v>
      </c>
      <c r="Z94" s="133" t="str">
        <f>'3c PC'!Z55</f>
        <v>-</v>
      </c>
      <c r="AA94" s="29"/>
    </row>
    <row r="95" spans="1:27" s="30" customFormat="1" ht="11.25" x14ac:dyDescent="0.15">
      <c r="A95" s="267">
        <v>4</v>
      </c>
      <c r="B95" s="136" t="s">
        <v>352</v>
      </c>
      <c r="C95" s="136" t="s">
        <v>343</v>
      </c>
      <c r="D95" s="139" t="s">
        <v>323</v>
      </c>
      <c r="E95" s="135"/>
      <c r="F95" s="31"/>
      <c r="G95" s="133">
        <f>IF('3d NC-Elec'!H21="-","-",'3d NC-Elec'!H21)</f>
        <v>11.753000000000002</v>
      </c>
      <c r="H95" s="133">
        <f>IF('3d NC-Elec'!I21="-","-",'3d NC-Elec'!I21)</f>
        <v>11.753000000000002</v>
      </c>
      <c r="I95" s="133">
        <f>IF('3d NC-Elec'!J21="-","-",'3d NC-Elec'!J21)</f>
        <v>10.621500000000001</v>
      </c>
      <c r="J95" s="133">
        <f>IF('3d NC-Elec'!K21="-","-",'3d NC-Elec'!K21)</f>
        <v>10.621500000000001</v>
      </c>
      <c r="K95" s="133">
        <f>IF('3d NC-Elec'!L21="-","-",'3d NC-Elec'!L21)</f>
        <v>11.095999999999998</v>
      </c>
      <c r="L95" s="133">
        <f>IF('3d NC-Elec'!M21="-","-",'3d NC-Elec'!M21)</f>
        <v>11.095999999999998</v>
      </c>
      <c r="M95" s="133">
        <f>IF('3d NC-Elec'!N21="-","-",'3d NC-Elec'!N21)</f>
        <v>10.804</v>
      </c>
      <c r="N95" s="133">
        <f>IF('3d NC-Elec'!O21="-","-",'3d NC-Elec'!O21)</f>
        <v>10.804</v>
      </c>
      <c r="O95" s="31"/>
      <c r="P95" s="133">
        <f>'3d NC-Elec'!Q21</f>
        <v>10.804</v>
      </c>
      <c r="Q95" s="133">
        <f>'3d NC-Elec'!R21</f>
        <v>11.315</v>
      </c>
      <c r="R95" s="133">
        <f>'3d NC-Elec'!S21</f>
        <v>11.315</v>
      </c>
      <c r="S95" s="133">
        <f>'3d NC-Elec'!T21</f>
        <v>12.811499999999999</v>
      </c>
      <c r="T95" s="133" t="str">
        <f>'3d NC-Elec'!U21</f>
        <v>-</v>
      </c>
      <c r="U95" s="133" t="str">
        <f>'3d NC-Elec'!V21</f>
        <v>-</v>
      </c>
      <c r="V95" s="133" t="str">
        <f>'3d NC-Elec'!W21</f>
        <v>-</v>
      </c>
      <c r="W95" s="133" t="str">
        <f>'3d NC-Elec'!X21</f>
        <v>-</v>
      </c>
      <c r="X95" s="133" t="str">
        <f>'3d NC-Elec'!Y21</f>
        <v>-</v>
      </c>
      <c r="Y95" s="133" t="str">
        <f>'3d NC-Elec'!Z21</f>
        <v>-</v>
      </c>
      <c r="Z95" s="133" t="str">
        <f>'3d NC-Elec'!AA21</f>
        <v>-</v>
      </c>
      <c r="AA95" s="29"/>
    </row>
    <row r="96" spans="1:27" s="30" customFormat="1" ht="11.25" customHeight="1" x14ac:dyDescent="0.15">
      <c r="A96" s="267">
        <v>5</v>
      </c>
      <c r="B96" s="136" t="s">
        <v>349</v>
      </c>
      <c r="C96" s="136" t="s">
        <v>344</v>
      </c>
      <c r="D96" s="139" t="s">
        <v>323</v>
      </c>
      <c r="E96" s="135"/>
      <c r="F96" s="31"/>
      <c r="G96" s="133">
        <f>IF('3f CPIH'!C$16="-","-",'3g OC '!$E$7*('3f CPIH'!C$16/'3f CPIH'!$G$16))</f>
        <v>38.772147945205475</v>
      </c>
      <c r="H96" s="133">
        <f>IF('3f CPIH'!D$16="-","-",'3g OC '!$E$7*('3f CPIH'!D$16/'3f CPIH'!$G$16))</f>
        <v>38.849769863013698</v>
      </c>
      <c r="I96" s="133">
        <f>IF('3f CPIH'!E$16="-","-",'3g OC '!$E$7*('3f CPIH'!E$16/'3f CPIH'!$G$16))</f>
        <v>38.966202739726029</v>
      </c>
      <c r="J96" s="133">
        <f>IF('3f CPIH'!F$16="-","-",'3g OC '!$E$7*('3f CPIH'!F$16/'3f CPIH'!$G$16))</f>
        <v>39.199068493150683</v>
      </c>
      <c r="K96" s="133">
        <f>IF('3f CPIH'!G$16="-","-",'3g OC '!$E$7*('3f CPIH'!G$16/'3f CPIH'!$G$16))</f>
        <v>39.6648</v>
      </c>
      <c r="L96" s="133">
        <f>IF('3f CPIH'!H$16="-","-",'3g OC '!$E$7*('3f CPIH'!H$16/'3f CPIH'!$G$16))</f>
        <v>40.169342465753431</v>
      </c>
      <c r="M96" s="133">
        <f>IF('3f CPIH'!I$16="-","-",'3g OC '!$E$7*('3f CPIH'!I$16/'3f CPIH'!$G$16))</f>
        <v>40.751506849315064</v>
      </c>
      <c r="N96" s="133">
        <f>IF('3f CPIH'!J$16="-","-",'3g OC '!$E$7*('3f CPIH'!J$16/'3f CPIH'!$G$16))</f>
        <v>41.100805479452056</v>
      </c>
      <c r="O96" s="31"/>
      <c r="P96" s="133">
        <f>IF('3f CPIH'!L$16="-","-",'3g OC '!$E$7*('3f CPIH'!L$16/'3f CPIH'!$G$16))</f>
        <v>41.100805479452056</v>
      </c>
      <c r="Q96" s="133">
        <f>IF('3f CPIH'!M$16="-","-",'3g OC '!$E$7*('3f CPIH'!M$16/'3f CPIH'!$G$16))</f>
        <v>41.566536986301365</v>
      </c>
      <c r="R96" s="133">
        <f>IF('3f CPIH'!N$16="-","-",'3g OC '!$E$7*('3f CPIH'!N$16/'3f CPIH'!$G$16))</f>
        <v>41.877024657534243</v>
      </c>
      <c r="S96" s="133">
        <f>IF('3f CPIH'!O$16="-","-",'3g OC '!$E$7*('3f CPIH'!O$16/'3f CPIH'!$G$16))</f>
        <v>42.109890410958904</v>
      </c>
      <c r="T96" s="133" t="str">
        <f>IF('3f CPIH'!P$16="-","-",'3g OC '!$E$7*('3f CPIH'!P$16/'3f CPIH'!$G$16))</f>
        <v>-</v>
      </c>
      <c r="U96" s="133" t="str">
        <f>IF('3f CPIH'!Q$16="-","-",'3g OC '!$E$7*('3f CPIH'!Q$16/'3f CPIH'!$G$16))</f>
        <v>-</v>
      </c>
      <c r="V96" s="133" t="str">
        <f>IF('3f CPIH'!R$16="-","-",'3g OC '!$E$7*('3f CPIH'!R$16/'3f CPIH'!$G$16))</f>
        <v>-</v>
      </c>
      <c r="W96" s="133" t="str">
        <f>IF('3f CPIH'!S$16="-","-",'3g OC '!$E$7*('3f CPIH'!S$16/'3f CPIH'!$G$16))</f>
        <v>-</v>
      </c>
      <c r="X96" s="133" t="str">
        <f>IF('3f CPIH'!T$16="-","-",'3g OC '!$E$7*('3f CPIH'!T$16/'3f CPIH'!$G$16))</f>
        <v>-</v>
      </c>
      <c r="Y96" s="133" t="str">
        <f>IF('3f CPIH'!U$16="-","-",'3g OC '!$E$7*('3f CPIH'!U$16/'3f CPIH'!$G$16))</f>
        <v>-</v>
      </c>
      <c r="Z96" s="133" t="str">
        <f>IF('3f CPIH'!V$16="-","-",'3g OC '!$E$7*('3f CPIH'!V$16/'3f CPIH'!$G$16))</f>
        <v>-</v>
      </c>
      <c r="AA96" s="29"/>
    </row>
    <row r="97" spans="1:27" s="30" customFormat="1" ht="11.25" customHeight="1" x14ac:dyDescent="0.15">
      <c r="A97" s="267">
        <v>6</v>
      </c>
      <c r="B97" s="136" t="s">
        <v>349</v>
      </c>
      <c r="C97" s="136" t="s">
        <v>43</v>
      </c>
      <c r="D97" s="139" t="s">
        <v>323</v>
      </c>
      <c r="E97" s="135"/>
      <c r="F97" s="31"/>
      <c r="G97" s="133" t="s">
        <v>333</v>
      </c>
      <c r="H97" s="133" t="s">
        <v>333</v>
      </c>
      <c r="I97" s="133" t="s">
        <v>333</v>
      </c>
      <c r="J97" s="133" t="s">
        <v>333</v>
      </c>
      <c r="K97" s="133">
        <f>IF('3h SMNCC'!F$36="-","-",'3h SMNCC'!F$44)</f>
        <v>0</v>
      </c>
      <c r="L97" s="133">
        <f>IF('3h SMNCC'!G$36="-","-",'3h SMNCC'!G$44)</f>
        <v>-0.13106672002308281</v>
      </c>
      <c r="M97" s="133">
        <f>IF('3h SMNCC'!H$36="-","-",'3h SMNCC'!H$44)</f>
        <v>1.6490085512788448</v>
      </c>
      <c r="N97" s="133">
        <f>IF('3h SMNCC'!I$36="-","-",'3h SMNCC'!I$44)</f>
        <v>7.9249698553751093</v>
      </c>
      <c r="O97" s="31"/>
      <c r="P97" s="133">
        <f>IF('3h SMNCC'!K$36="-","-",'3h SMNCC'!K$44)</f>
        <v>7.9249698553751093</v>
      </c>
      <c r="Q97" s="133">
        <f>IF('3h SMNCC'!L$36="-","-",'3h SMNCC'!L$44)</f>
        <v>9.5945159615724194</v>
      </c>
      <c r="R97" s="133">
        <f>IF('3h SMNCC'!M$36="-","-",'3h SMNCC'!M$44)</f>
        <v>9.6655312765157912</v>
      </c>
      <c r="S97" s="133">
        <f>IF('3h SMNCC'!N$36="-","-",'3h SMNCC'!N$44)</f>
        <v>11.448655558303892</v>
      </c>
      <c r="T97" s="133" t="str">
        <f>IF('3h SMNCC'!O$36="-","-",'3h SMNCC'!O$44)</f>
        <v>-</v>
      </c>
      <c r="U97" s="133" t="str">
        <f>IF('3h SMNCC'!P$36="-","-",'3h SMNCC'!P$44)</f>
        <v>-</v>
      </c>
      <c r="V97" s="133" t="str">
        <f>IF('3h SMNCC'!Q$36="-","-",'3h SMNCC'!Q$44)</f>
        <v>-</v>
      </c>
      <c r="W97" s="133" t="str">
        <f>IF('3h SMNCC'!R$36="-","-",'3h SMNCC'!R$44)</f>
        <v>-</v>
      </c>
      <c r="X97" s="133" t="str">
        <f>IF('3h SMNCC'!S$36="-","-",'3h SMNCC'!S$44)</f>
        <v>-</v>
      </c>
      <c r="Y97" s="133" t="str">
        <f>IF('3h SMNCC'!T$36="-","-",'3h SMNCC'!T$44)</f>
        <v>-</v>
      </c>
      <c r="Z97" s="133" t="str">
        <f>IF('3h SMNCC'!U$36="-","-",'3h SMNCC'!U$44)</f>
        <v>-</v>
      </c>
      <c r="AA97" s="29"/>
    </row>
    <row r="98" spans="1:27" s="30" customFormat="1" ht="11.25" customHeight="1" x14ac:dyDescent="0.15">
      <c r="A98" s="267">
        <v>7</v>
      </c>
      <c r="B98" s="136" t="s">
        <v>349</v>
      </c>
      <c r="C98" s="136" t="s">
        <v>394</v>
      </c>
      <c r="D98" s="139" t="s">
        <v>323</v>
      </c>
      <c r="E98" s="135"/>
      <c r="F98" s="31"/>
      <c r="G98" s="133">
        <f>IF('3f CPIH'!C$16="-","-",'3i PAAC PAP'!$G$9*('3f CPIH'!C$16/'3f CPIH'!$G$16))</f>
        <v>3.3460635029354204</v>
      </c>
      <c r="H98" s="133">
        <f>IF('3f CPIH'!D$16="-","-",'3i PAAC PAP'!$G$9*('3f CPIH'!D$16/'3f CPIH'!$G$16))</f>
        <v>3.3527623287671227</v>
      </c>
      <c r="I98" s="133">
        <f>IF('3f CPIH'!E$16="-","-",'3i PAAC PAP'!$G$9*('3f CPIH'!E$16/'3f CPIH'!$G$16))</f>
        <v>3.3628105675146771</v>
      </c>
      <c r="J98" s="133">
        <f>IF('3f CPIH'!F$16="-","-",'3i PAAC PAP'!$G$9*('3f CPIH'!F$16/'3f CPIH'!$G$16))</f>
        <v>3.3829070450097847</v>
      </c>
      <c r="K98" s="133">
        <f>IF('3f CPIH'!G$16="-","-",'3i PAAC PAP'!$G$9*('3f CPIH'!G$16/'3f CPIH'!$G$16))</f>
        <v>3.4230999999999998</v>
      </c>
      <c r="L98" s="133">
        <f>IF('3f CPIH'!H$16="-","-",'3i PAAC PAP'!$G$9*('3f CPIH'!H$16/'3f CPIH'!$G$16))</f>
        <v>3.4666423679060667</v>
      </c>
      <c r="M98" s="133">
        <f>IF('3f CPIH'!I$16="-","-",'3i PAAC PAP'!$G$9*('3f CPIH'!I$16/'3f CPIH'!$G$16))</f>
        <v>3.516883561643835</v>
      </c>
      <c r="N98" s="133">
        <f>IF('3f CPIH'!J$16="-","-",'3i PAAC PAP'!$G$9*('3f CPIH'!J$16/'3f CPIH'!$G$16))</f>
        <v>3.547028277886497</v>
      </c>
      <c r="O98" s="31"/>
      <c r="P98" s="133">
        <f>IF('3f CPIH'!L$16="-","-",'3i PAAC PAP'!$G$9*('3f CPIH'!L$16/'3f CPIH'!$G$16))</f>
        <v>3.547028277886497</v>
      </c>
      <c r="Q98" s="133">
        <f>IF('3f CPIH'!M$16="-","-",'3i PAAC PAP'!$G$9*('3f CPIH'!M$16/'3f CPIH'!$G$16))</f>
        <v>3.5872212328767121</v>
      </c>
      <c r="R98" s="133">
        <f>IF('3f CPIH'!N$16="-","-",'3i PAAC PAP'!$G$9*('3f CPIH'!N$16/'3f CPIH'!$G$16))</f>
        <v>3.6140165362035224</v>
      </c>
      <c r="S98" s="133">
        <f>IF('3f CPIH'!O$16="-","-",'3i PAAC PAP'!$G$9*('3f CPIH'!O$16/'3f CPIH'!$G$16))</f>
        <v>3.6341130136986299</v>
      </c>
      <c r="T98" s="133" t="str">
        <f>IF('3f CPIH'!P$16="-","-",'3i PAAC PAP'!$G$9*('3f CPIH'!P$16/'3f CPIH'!$G$16))</f>
        <v>-</v>
      </c>
      <c r="U98" s="133" t="str">
        <f>IF('3f CPIH'!Q$16="-","-",'3i PAAC PAP'!$G$9*('3f CPIH'!Q$16/'3f CPIH'!$G$16))</f>
        <v>-</v>
      </c>
      <c r="V98" s="133" t="str">
        <f>IF('3f CPIH'!R$16="-","-",'3i PAAC PAP'!$G$9*('3f CPIH'!R$16/'3f CPIH'!$G$16))</f>
        <v>-</v>
      </c>
      <c r="W98" s="133" t="str">
        <f>IF('3f CPIH'!S$16="-","-",'3i PAAC PAP'!$G$9*('3f CPIH'!S$16/'3f CPIH'!$G$16))</f>
        <v>-</v>
      </c>
      <c r="X98" s="133" t="str">
        <f>IF('3f CPIH'!T$16="-","-",'3i PAAC PAP'!$G$9*('3f CPIH'!T$16/'3f CPIH'!$G$16))</f>
        <v>-</v>
      </c>
      <c r="Y98" s="133" t="str">
        <f>IF('3f CPIH'!U$16="-","-",'3i PAAC PAP'!$G$9*('3f CPIH'!U$16/'3f CPIH'!$G$16))</f>
        <v>-</v>
      </c>
      <c r="Z98" s="133" t="str">
        <f>IF('3f CPIH'!V$16="-","-",'3i PAAC PAP'!$G$9*('3f CPIH'!V$16/'3f CPIH'!$G$16))</f>
        <v>-</v>
      </c>
      <c r="AA98" s="29"/>
    </row>
    <row r="99" spans="1:27" s="30" customFormat="1" ht="11.25" customHeight="1" x14ac:dyDescent="0.15">
      <c r="A99" s="267">
        <v>8</v>
      </c>
      <c r="B99" s="136" t="s">
        <v>349</v>
      </c>
      <c r="C99" s="136" t="s">
        <v>412</v>
      </c>
      <c r="D99" s="139" t="s">
        <v>323</v>
      </c>
      <c r="E99" s="135"/>
      <c r="F99" s="31"/>
      <c r="G99" s="133">
        <f>IF(G94="-","-",SUM(G92:G97)*'3i PAAC PAP'!$G$21)</f>
        <v>0.27707557563092433</v>
      </c>
      <c r="H99" s="133">
        <f>IF(H94="-","-",SUM(H92:H97)*'3i PAAC PAP'!$G$21)</f>
        <v>0.27745235241996541</v>
      </c>
      <c r="I99" s="133">
        <f>IF(I94="-","-",SUM(I92:I97)*'3i PAAC PAP'!$G$21)</f>
        <v>0.27283090739796467</v>
      </c>
      <c r="J99" s="133">
        <f>IF(J94="-","-",SUM(J92:J97)*'3i PAAC PAP'!$G$21)</f>
        <v>0.27396123776508791</v>
      </c>
      <c r="K99" s="133">
        <f>IF(K94="-","-",SUM(K92:K97)*'3i PAAC PAP'!$G$21)</f>
        <v>0.27891231021222068</v>
      </c>
      <c r="L99" s="133">
        <f>IF(L94="-","-",SUM(L92:L97)*'3i PAAC PAP'!$G$21)</f>
        <v>0.28072516148199578</v>
      </c>
      <c r="M99" s="133">
        <f>IF(M94="-","-",SUM(M92:M97)*'3i PAAC PAP'!$G$21)</f>
        <v>0.29278181111792101</v>
      </c>
      <c r="N99" s="133">
        <f>IF(N94="-","-",SUM(N92:N97)*'3i PAAC PAP'!$G$21)</f>
        <v>0.32494082283868919</v>
      </c>
      <c r="O99" s="31"/>
      <c r="P99" s="133">
        <f>IF(P94="-","-",SUM(P92:P97)*'3i PAAC PAP'!$G$21)</f>
        <v>0.32494082283868919</v>
      </c>
      <c r="Q99" s="133">
        <f>IF(Q94="-","-",SUM(Q92:Q97)*'3i PAAC PAP'!$G$21)</f>
        <v>0.33859810390563178</v>
      </c>
      <c r="R99" s="133">
        <f>IF(R94="-","-",SUM(R92:R97)*'3i PAAC PAP'!$G$21)</f>
        <v>0.34002823367436935</v>
      </c>
      <c r="S99" s="133">
        <f>IF(S94="-","-",SUM(S92:S97)*'3i PAAC PAP'!$G$21)</f>
        <v>0.35788273070426985</v>
      </c>
      <c r="T99" s="133" t="str">
        <f>IF(T94="-","-",SUM(T92:T97)*'3i PAAC PAP'!$G$21)</f>
        <v>-</v>
      </c>
      <c r="U99" s="133" t="str">
        <f>IF(U94="-","-",SUM(U92:U97)*'3i PAAC PAP'!$G$21)</f>
        <v>-</v>
      </c>
      <c r="V99" s="133" t="str">
        <f>IF(V94="-","-",SUM(V92:V97)*'3i PAAC PAP'!$G$21)</f>
        <v>-</v>
      </c>
      <c r="W99" s="133" t="str">
        <f>IF(W94="-","-",SUM(W92:W97)*'3i PAAC PAP'!$G$21)</f>
        <v>-</v>
      </c>
      <c r="X99" s="133" t="str">
        <f>IF(X94="-","-",SUM(X92:X97)*'3i PAAC PAP'!$G$21)</f>
        <v>-</v>
      </c>
      <c r="Y99" s="133" t="str">
        <f>IF(Y94="-","-",SUM(Y92:Y97)*'3i PAAC PAP'!$G$21)</f>
        <v>-</v>
      </c>
      <c r="Z99" s="133" t="str">
        <f>IF(Z94="-","-",SUM(Z92:Z97)*'3i PAAC PAP'!$G$21)</f>
        <v>-</v>
      </c>
      <c r="AA99" s="29"/>
    </row>
    <row r="100" spans="1:27" s="30" customFormat="1" ht="11.25" customHeight="1" x14ac:dyDescent="0.15">
      <c r="A100" s="267">
        <v>9</v>
      </c>
      <c r="B100" s="136" t="s">
        <v>393</v>
      </c>
      <c r="C100" s="136" t="s">
        <v>536</v>
      </c>
      <c r="D100" s="139" t="s">
        <v>323</v>
      </c>
      <c r="E100" s="135"/>
      <c r="F100" s="31"/>
      <c r="G100" s="133">
        <f>IF(G94="-","-",SUM(G92:G99)*'3j EBIT'!$E$7)</f>
        <v>1.1757353286707357</v>
      </c>
      <c r="H100" s="133">
        <f>IF(H94="-","-",SUM(H92:H99)*'3j EBIT'!$E$7)</f>
        <v>1.1773757502464037</v>
      </c>
      <c r="I100" s="133">
        <f>IF(I94="-","-",SUM(I92:I99)*'3j EBIT'!$E$7)</f>
        <v>1.1590407766208792</v>
      </c>
      <c r="J100" s="133">
        <f>IF(J94="-","-",SUM(J92:J99)*'3j EBIT'!$E$7)</f>
        <v>1.1639620413478835</v>
      </c>
      <c r="K100" s="133">
        <f>IF(K94="-","-",SUM(K92:K99)*'3j EBIT'!$E$7)</f>
        <v>1.1845917207345096</v>
      </c>
      <c r="L100" s="133">
        <f>IF(L94="-","-",SUM(L92:L99)*'3j EBIT'!$E$7)</f>
        <v>1.1927036388628127</v>
      </c>
      <c r="M100" s="133">
        <f>IF(M94="-","-",SUM(M92:M99)*'3j EBIT'!$E$7)</f>
        <v>1.2420175968242591</v>
      </c>
      <c r="N100" s="133">
        <f>IF(N94="-","-",SUM(N92:N99)*'3j EBIT'!$E$7)</f>
        <v>1.3715423298336844</v>
      </c>
      <c r="O100" s="31"/>
      <c r="P100" s="133">
        <f>IF(P94="-","-",SUM(P92:P99)*'3j EBIT'!$E$7)</f>
        <v>1.3715423298336844</v>
      </c>
      <c r="Q100" s="133">
        <f>IF(Q94="-","-",SUM(Q92:Q99)*'3j EBIT'!$E$7)</f>
        <v>1.4270793720141568</v>
      </c>
      <c r="R100" s="133">
        <f>IF(R94="-","-",SUM(R92:R99)*'3j EBIT'!$E$7)</f>
        <v>1.4333324190793417</v>
      </c>
      <c r="S100" s="133">
        <f>IF(S94="-","-",SUM(S92:S99)*'3j EBIT'!$E$7)</f>
        <v>1.505308882988452</v>
      </c>
      <c r="T100" s="133" t="str">
        <f>IF(T94="-","-",SUM(T92:T99)*'3j EBIT'!$E$7)</f>
        <v>-</v>
      </c>
      <c r="U100" s="133" t="str">
        <f>IF(U94="-","-",SUM(U92:U99)*'3j EBIT'!$E$7)</f>
        <v>-</v>
      </c>
      <c r="V100" s="133" t="str">
        <f>IF(V94="-","-",SUM(V92:V99)*'3j EBIT'!$E$7)</f>
        <v>-</v>
      </c>
      <c r="W100" s="133" t="str">
        <f>IF(W94="-","-",SUM(W92:W99)*'3j EBIT'!$E$7)</f>
        <v>-</v>
      </c>
      <c r="X100" s="133" t="str">
        <f>IF(X94="-","-",SUM(X92:X99)*'3j EBIT'!$E$7)</f>
        <v>-</v>
      </c>
      <c r="Y100" s="133" t="str">
        <f>IF(Y94="-","-",SUM(Y92:Y99)*'3j EBIT'!$E$7)</f>
        <v>-</v>
      </c>
      <c r="Z100" s="133" t="str">
        <f>IF(Z94="-","-",SUM(Z92:Z99)*'3j EBIT'!$E$7)</f>
        <v>-</v>
      </c>
      <c r="AA100" s="29"/>
    </row>
    <row r="101" spans="1:27" s="30" customFormat="1" ht="11.25" customHeight="1" x14ac:dyDescent="0.15">
      <c r="A101" s="267">
        <v>10</v>
      </c>
      <c r="B101" s="136" t="s">
        <v>292</v>
      </c>
      <c r="C101" s="186" t="s">
        <v>537</v>
      </c>
      <c r="D101" s="139" t="s">
        <v>323</v>
      </c>
      <c r="E101" s="134"/>
      <c r="F101" s="31"/>
      <c r="G101" s="133">
        <f>IF(G96="-","-",SUM(G92:G94,G96:G100)*'3k HAP'!$E$8)</f>
        <v>0.73392084472671715</v>
      </c>
      <c r="H101" s="133">
        <f>IF(H96="-","-",SUM(H92:H94,H96:H100)*'3k HAP'!$E$8)</f>
        <v>0.73518491853560697</v>
      </c>
      <c r="I101" s="133">
        <f>IF(I96="-","-",SUM(I92:I94,I96:I100)*'3k HAP'!$E$8)</f>
        <v>0.73762267119505254</v>
      </c>
      <c r="J101" s="133">
        <f>IF(J96="-","-",SUM(J92:J94,J96:J100)*'3k HAP'!$E$8)</f>
        <v>0.741414892621722</v>
      </c>
      <c r="K101" s="133">
        <f>IF(K96="-","-",SUM(K92:K94,K96:K100)*'3k HAP'!$E$8)</f>
        <v>0.75036452818180532</v>
      </c>
      <c r="L101" s="133">
        <f>IF(L96="-","-",SUM(L92:L94,L96:L100)*'3k HAP'!$E$8)</f>
        <v>0.75661539893231333</v>
      </c>
      <c r="M101" s="133">
        <f>IF(M96="-","-",SUM(M92:M94,M96:M100)*'3k HAP'!$E$8)</f>
        <v>0.79889085305269891</v>
      </c>
      <c r="N101" s="133">
        <f>IF(N96="-","-",SUM(N92:N94,N96:N100)*'3k HAP'!$E$8)</f>
        <v>0.89869984424691152</v>
      </c>
      <c r="O101" s="31"/>
      <c r="P101" s="133">
        <f>IF(P96="-","-",SUM(P92:P94,P96:P100)*'3k HAP'!$E$8)</f>
        <v>0.89869984424691152</v>
      </c>
      <c r="Q101" s="133">
        <f>IF(Q96="-","-",SUM(Q92:Q94,Q96:Q100)*'3k HAP'!$E$8)</f>
        <v>0.93401395107343665</v>
      </c>
      <c r="R101" s="133">
        <f>IF(R96="-","-",SUM(R92:R94,R96:R100)*'3k HAP'!$E$8)</f>
        <v>0.93883241550849239</v>
      </c>
      <c r="S101" s="133">
        <f>IF(S96="-","-",SUM(S92:S94,S96:S100)*'3k HAP'!$E$8)</f>
        <v>0.97238568389352109</v>
      </c>
      <c r="T101" s="133" t="str">
        <f>IF(T96="-","-",SUM(T92:T94,T96:T100)*'3k HAP'!$E$8)</f>
        <v>-</v>
      </c>
      <c r="U101" s="133" t="str">
        <f>IF(U96="-","-",SUM(U92:U94,U96:U100)*'3k HAP'!$E$8)</f>
        <v>-</v>
      </c>
      <c r="V101" s="133" t="str">
        <f>IF(V96="-","-",SUM(V92:V94,V96:V100)*'3k HAP'!$E$8)</f>
        <v>-</v>
      </c>
      <c r="W101" s="133" t="str">
        <f>IF(W96="-","-",SUM(W92:W94,W96:W100)*'3k HAP'!$E$8)</f>
        <v>-</v>
      </c>
      <c r="X101" s="133" t="str">
        <f>IF(X96="-","-",SUM(X92:X94,X96:X100)*'3k HAP'!$E$8)</f>
        <v>-</v>
      </c>
      <c r="Y101" s="133" t="str">
        <f>IF(Y96="-","-",SUM(Y92:Y94,Y96:Y100)*'3k HAP'!$E$8)</f>
        <v>-</v>
      </c>
      <c r="Z101" s="133" t="str">
        <f>IF(Z96="-","-",SUM(Z92:Z94,Z96:Z100)*'3k HAP'!$E$8)</f>
        <v>-</v>
      </c>
      <c r="AA101" s="29"/>
    </row>
    <row r="102" spans="1:27" s="30" customFormat="1" ht="11.25" x14ac:dyDescent="0.15">
      <c r="A102" s="267">
        <v>11</v>
      </c>
      <c r="B102" s="136" t="s">
        <v>44</v>
      </c>
      <c r="C102" s="136" t="str">
        <f>B102&amp;"_"&amp;D102</f>
        <v>Total_Southern</v>
      </c>
      <c r="D102" s="139" t="s">
        <v>323</v>
      </c>
      <c r="E102" s="135"/>
      <c r="F102" s="31"/>
      <c r="G102" s="133">
        <f t="shared" ref="G102:N102" si="14">IF(G96="-","-",SUM(G92:G101))</f>
        <v>62.614702056851378</v>
      </c>
      <c r="H102" s="133">
        <f t="shared" si="14"/>
        <v>62.702304072664901</v>
      </c>
      <c r="I102" s="133">
        <f t="shared" si="14"/>
        <v>61.739743612049686</v>
      </c>
      <c r="J102" s="133">
        <f t="shared" si="14"/>
        <v>62.002549659490235</v>
      </c>
      <c r="K102" s="133">
        <f t="shared" si="14"/>
        <v>63.097271445865388</v>
      </c>
      <c r="L102" s="133">
        <f t="shared" si="14"/>
        <v>63.530465199650386</v>
      </c>
      <c r="M102" s="133">
        <f t="shared" si="14"/>
        <v>66.168211053359968</v>
      </c>
      <c r="N102" s="133">
        <f t="shared" si="14"/>
        <v>73.08510843976029</v>
      </c>
      <c r="O102" s="31"/>
      <c r="P102" s="133">
        <f t="shared" ref="P102:Z102" si="15">IF(P96="-","-",SUM(P92:P101))</f>
        <v>73.08510843976029</v>
      </c>
      <c r="Q102" s="133">
        <f t="shared" si="15"/>
        <v>76.043423559258443</v>
      </c>
      <c r="R102" s="133">
        <f t="shared" si="15"/>
        <v>76.377349628027602</v>
      </c>
      <c r="S102" s="133">
        <f t="shared" si="15"/>
        <v>80.199136274257654</v>
      </c>
      <c r="T102" s="133" t="str">
        <f t="shared" si="15"/>
        <v>-</v>
      </c>
      <c r="U102" s="133" t="str">
        <f t="shared" si="15"/>
        <v>-</v>
      </c>
      <c r="V102" s="133" t="str">
        <f t="shared" si="15"/>
        <v>-</v>
      </c>
      <c r="W102" s="133" t="str">
        <f t="shared" si="15"/>
        <v>-</v>
      </c>
      <c r="X102" s="133" t="str">
        <f t="shared" si="15"/>
        <v>-</v>
      </c>
      <c r="Y102" s="133" t="str">
        <f t="shared" si="15"/>
        <v>-</v>
      </c>
      <c r="Z102" s="133" t="str">
        <f t="shared" si="15"/>
        <v>-</v>
      </c>
      <c r="AA102" s="29"/>
    </row>
    <row r="103" spans="1:27" s="30" customFormat="1" ht="11.25" x14ac:dyDescent="0.15">
      <c r="A103" s="267">
        <v>1</v>
      </c>
      <c r="B103" s="140" t="s">
        <v>350</v>
      </c>
      <c r="C103" s="140" t="s">
        <v>341</v>
      </c>
      <c r="D103" s="138" t="s">
        <v>324</v>
      </c>
      <c r="E103" s="132"/>
      <c r="F103" s="31"/>
      <c r="G103" s="41" t="s">
        <v>333</v>
      </c>
      <c r="H103" s="41" t="s">
        <v>333</v>
      </c>
      <c r="I103" s="41" t="s">
        <v>333</v>
      </c>
      <c r="J103" s="41" t="s">
        <v>333</v>
      </c>
      <c r="K103" s="41" t="s">
        <v>333</v>
      </c>
      <c r="L103" s="41" t="s">
        <v>333</v>
      </c>
      <c r="M103" s="41" t="s">
        <v>333</v>
      </c>
      <c r="N103" s="41" t="s">
        <v>333</v>
      </c>
      <c r="O103" s="31"/>
      <c r="P103" s="41" t="s">
        <v>333</v>
      </c>
      <c r="Q103" s="41" t="s">
        <v>333</v>
      </c>
      <c r="R103" s="41" t="s">
        <v>333</v>
      </c>
      <c r="S103" s="41" t="s">
        <v>333</v>
      </c>
      <c r="T103" s="41" t="s">
        <v>333</v>
      </c>
      <c r="U103" s="41" t="s">
        <v>333</v>
      </c>
      <c r="V103" s="41" t="s">
        <v>333</v>
      </c>
      <c r="W103" s="41" t="s">
        <v>333</v>
      </c>
      <c r="X103" s="41" t="s">
        <v>333</v>
      </c>
      <c r="Y103" s="41" t="s">
        <v>333</v>
      </c>
      <c r="Z103" s="41" t="s">
        <v>333</v>
      </c>
      <c r="AA103" s="29"/>
    </row>
    <row r="104" spans="1:27" s="30" customFormat="1" ht="11.25" x14ac:dyDescent="0.15">
      <c r="A104" s="267">
        <v>2</v>
      </c>
      <c r="B104" s="140" t="s">
        <v>350</v>
      </c>
      <c r="C104" s="140" t="s">
        <v>300</v>
      </c>
      <c r="D104" s="138" t="s">
        <v>324</v>
      </c>
      <c r="E104" s="132"/>
      <c r="F104" s="31"/>
      <c r="G104" s="41" t="s">
        <v>333</v>
      </c>
      <c r="H104" s="41" t="s">
        <v>333</v>
      </c>
      <c r="I104" s="41" t="s">
        <v>333</v>
      </c>
      <c r="J104" s="41" t="s">
        <v>333</v>
      </c>
      <c r="K104" s="41" t="s">
        <v>333</v>
      </c>
      <c r="L104" s="41" t="s">
        <v>333</v>
      </c>
      <c r="M104" s="41" t="s">
        <v>333</v>
      </c>
      <c r="N104" s="41" t="s">
        <v>333</v>
      </c>
      <c r="O104" s="31"/>
      <c r="P104" s="41" t="s">
        <v>333</v>
      </c>
      <c r="Q104" s="41" t="s">
        <v>333</v>
      </c>
      <c r="R104" s="41" t="s">
        <v>333</v>
      </c>
      <c r="S104" s="41" t="s">
        <v>333</v>
      </c>
      <c r="T104" s="41" t="s">
        <v>333</v>
      </c>
      <c r="U104" s="41" t="s">
        <v>333</v>
      </c>
      <c r="V104" s="41" t="s">
        <v>333</v>
      </c>
      <c r="W104" s="41" t="s">
        <v>333</v>
      </c>
      <c r="X104" s="41" t="s">
        <v>333</v>
      </c>
      <c r="Y104" s="41" t="s">
        <v>333</v>
      </c>
      <c r="Z104" s="41" t="s">
        <v>333</v>
      </c>
      <c r="AA104" s="29"/>
    </row>
    <row r="105" spans="1:27" s="30" customFormat="1" ht="12.4" customHeight="1" x14ac:dyDescent="0.15">
      <c r="A105" s="267">
        <v>3</v>
      </c>
      <c r="B105" s="140" t="s">
        <v>2</v>
      </c>
      <c r="C105" s="140" t="s">
        <v>342</v>
      </c>
      <c r="D105" s="138" t="s">
        <v>324</v>
      </c>
      <c r="E105" s="132"/>
      <c r="F105" s="31"/>
      <c r="G105" s="41">
        <f>IF('3c PC'!G14="-","-",'3c PC'!G55)</f>
        <v>6.5567588596821027</v>
      </c>
      <c r="H105" s="41">
        <f>IF('3c PC'!H14="-","-",'3c PC'!H55)</f>
        <v>6.5567588596821027</v>
      </c>
      <c r="I105" s="41">
        <f>IF('3c PC'!I14="-","-",'3c PC'!I55)</f>
        <v>6.6197359495950758</v>
      </c>
      <c r="J105" s="41">
        <f>IF('3c PC'!J14="-","-",'3c PC'!J55)</f>
        <v>6.6197359495950758</v>
      </c>
      <c r="K105" s="41">
        <f>IF('3c PC'!K14="-","-",'3c PC'!K55)</f>
        <v>6.6995028867368616</v>
      </c>
      <c r="L105" s="41">
        <f>IF('3c PC'!L14="-","-",'3c PC'!L55)</f>
        <v>6.6995028867368616</v>
      </c>
      <c r="M105" s="41">
        <f>IF('3c PC'!M14="-","-",'3c PC'!M55)</f>
        <v>7.1131218301273513</v>
      </c>
      <c r="N105" s="41">
        <f>IF('3c PC'!N14="-","-",'3c PC'!N55)</f>
        <v>7.1131218301273513</v>
      </c>
      <c r="O105" s="31"/>
      <c r="P105" s="41">
        <f>'3c PC'!P55</f>
        <v>7.1131218301273513</v>
      </c>
      <c r="Q105" s="41">
        <f>'3c PC'!Q55</f>
        <v>7.2804579515147188</v>
      </c>
      <c r="R105" s="41">
        <f>'3c PC'!R55</f>
        <v>7.1935840895118579</v>
      </c>
      <c r="S105" s="41">
        <f>'3c PC'!S55</f>
        <v>7.3593999937099728</v>
      </c>
      <c r="T105" s="41" t="str">
        <f>'3c PC'!T55</f>
        <v>-</v>
      </c>
      <c r="U105" s="41" t="str">
        <f>'3c PC'!U55</f>
        <v>-</v>
      </c>
      <c r="V105" s="41" t="str">
        <f>'3c PC'!V55</f>
        <v>-</v>
      </c>
      <c r="W105" s="41" t="str">
        <f>'3c PC'!W55</f>
        <v>-</v>
      </c>
      <c r="X105" s="41" t="str">
        <f>'3c PC'!X55</f>
        <v>-</v>
      </c>
      <c r="Y105" s="41" t="str">
        <f>'3c PC'!Y55</f>
        <v>-</v>
      </c>
      <c r="Z105" s="41" t="str">
        <f>'3c PC'!Z55</f>
        <v>-</v>
      </c>
      <c r="AA105" s="29"/>
    </row>
    <row r="106" spans="1:27" s="30" customFormat="1" ht="11.25" customHeight="1" x14ac:dyDescent="0.15">
      <c r="A106" s="267">
        <v>4</v>
      </c>
      <c r="B106" s="140" t="s">
        <v>352</v>
      </c>
      <c r="C106" s="140" t="s">
        <v>343</v>
      </c>
      <c r="D106" s="138" t="s">
        <v>324</v>
      </c>
      <c r="E106" s="132"/>
      <c r="F106" s="31"/>
      <c r="G106" s="41">
        <f>IF('3d NC-Elec'!H22="-","-",'3d NC-Elec'!H22)</f>
        <v>17.118500000000001</v>
      </c>
      <c r="H106" s="41">
        <f>IF('3d NC-Elec'!I22="-","-",'3d NC-Elec'!I22)</f>
        <v>17.118500000000001</v>
      </c>
      <c r="I106" s="41">
        <f>IF('3d NC-Elec'!J22="-","-",'3d NC-Elec'!J22)</f>
        <v>24.9879</v>
      </c>
      <c r="J106" s="41">
        <f>IF('3d NC-Elec'!K22="-","-",'3d NC-Elec'!K22)</f>
        <v>24.9879</v>
      </c>
      <c r="K106" s="41">
        <f>IF('3d NC-Elec'!L22="-","-",'3d NC-Elec'!L22)</f>
        <v>16.461499999999997</v>
      </c>
      <c r="L106" s="41">
        <f>IF('3d NC-Elec'!M22="-","-",'3d NC-Elec'!M22)</f>
        <v>16.461499999999997</v>
      </c>
      <c r="M106" s="41">
        <f>IF('3d NC-Elec'!N22="-","-",'3d NC-Elec'!N22)</f>
        <v>16.169499999999999</v>
      </c>
      <c r="N106" s="41">
        <f>IF('3d NC-Elec'!O22="-","-",'3d NC-Elec'!O22)</f>
        <v>16.169499999999999</v>
      </c>
      <c r="O106" s="31"/>
      <c r="P106" s="41">
        <f>'3d NC-Elec'!Q22</f>
        <v>16.169499999999999</v>
      </c>
      <c r="Q106" s="41">
        <f>'3d NC-Elec'!R22</f>
        <v>16.972500000000004</v>
      </c>
      <c r="R106" s="41">
        <f>'3d NC-Elec'!S22</f>
        <v>16.972500000000004</v>
      </c>
      <c r="S106" s="41">
        <f>'3d NC-Elec'!T22</f>
        <v>17.666</v>
      </c>
      <c r="T106" s="41" t="str">
        <f>'3d NC-Elec'!U22</f>
        <v>-</v>
      </c>
      <c r="U106" s="41" t="str">
        <f>'3d NC-Elec'!V22</f>
        <v>-</v>
      </c>
      <c r="V106" s="41" t="str">
        <f>'3d NC-Elec'!W22</f>
        <v>-</v>
      </c>
      <c r="W106" s="41" t="str">
        <f>'3d NC-Elec'!X22</f>
        <v>-</v>
      </c>
      <c r="X106" s="41" t="str">
        <f>'3d NC-Elec'!Y22</f>
        <v>-</v>
      </c>
      <c r="Y106" s="41" t="str">
        <f>'3d NC-Elec'!Z22</f>
        <v>-</v>
      </c>
      <c r="Z106" s="41" t="str">
        <f>'3d NC-Elec'!AA22</f>
        <v>-</v>
      </c>
      <c r="AA106" s="29"/>
    </row>
    <row r="107" spans="1:27" s="30" customFormat="1" ht="11.25" customHeight="1" x14ac:dyDescent="0.15">
      <c r="A107" s="267">
        <v>5</v>
      </c>
      <c r="B107" s="140" t="s">
        <v>349</v>
      </c>
      <c r="C107" s="140" t="s">
        <v>344</v>
      </c>
      <c r="D107" s="138" t="s">
        <v>324</v>
      </c>
      <c r="E107" s="132"/>
      <c r="F107" s="31"/>
      <c r="G107" s="41">
        <f>IF('3f CPIH'!C$16="-","-",'3g OC '!$E$7*('3f CPIH'!C$16/'3f CPIH'!$G$16))</f>
        <v>38.772147945205475</v>
      </c>
      <c r="H107" s="41">
        <f>IF('3f CPIH'!D$16="-","-",'3g OC '!$E$7*('3f CPIH'!D$16/'3f CPIH'!$G$16))</f>
        <v>38.849769863013698</v>
      </c>
      <c r="I107" s="41">
        <f>IF('3f CPIH'!E$16="-","-",'3g OC '!$E$7*('3f CPIH'!E$16/'3f CPIH'!$G$16))</f>
        <v>38.966202739726029</v>
      </c>
      <c r="J107" s="41">
        <f>IF('3f CPIH'!F$16="-","-",'3g OC '!$E$7*('3f CPIH'!F$16/'3f CPIH'!$G$16))</f>
        <v>39.199068493150683</v>
      </c>
      <c r="K107" s="41">
        <f>IF('3f CPIH'!G$16="-","-",'3g OC '!$E$7*('3f CPIH'!G$16/'3f CPIH'!$G$16))</f>
        <v>39.6648</v>
      </c>
      <c r="L107" s="41">
        <f>IF('3f CPIH'!H$16="-","-",'3g OC '!$E$7*('3f CPIH'!H$16/'3f CPIH'!$G$16))</f>
        <v>40.169342465753431</v>
      </c>
      <c r="M107" s="41">
        <f>IF('3f CPIH'!I$16="-","-",'3g OC '!$E$7*('3f CPIH'!I$16/'3f CPIH'!$G$16))</f>
        <v>40.751506849315064</v>
      </c>
      <c r="N107" s="41">
        <f>IF('3f CPIH'!J$16="-","-",'3g OC '!$E$7*('3f CPIH'!J$16/'3f CPIH'!$G$16))</f>
        <v>41.100805479452056</v>
      </c>
      <c r="O107" s="31"/>
      <c r="P107" s="41">
        <f>IF('3f CPIH'!L$16="-","-",'3g OC '!$E$7*('3f CPIH'!L$16/'3f CPIH'!$G$16))</f>
        <v>41.100805479452056</v>
      </c>
      <c r="Q107" s="41">
        <f>IF('3f CPIH'!M$16="-","-",'3g OC '!$E$7*('3f CPIH'!M$16/'3f CPIH'!$G$16))</f>
        <v>41.566536986301365</v>
      </c>
      <c r="R107" s="41">
        <f>IF('3f CPIH'!N$16="-","-",'3g OC '!$E$7*('3f CPIH'!N$16/'3f CPIH'!$G$16))</f>
        <v>41.877024657534243</v>
      </c>
      <c r="S107" s="41">
        <f>IF('3f CPIH'!O$16="-","-",'3g OC '!$E$7*('3f CPIH'!O$16/'3f CPIH'!$G$16))</f>
        <v>42.109890410958904</v>
      </c>
      <c r="T107" s="41" t="str">
        <f>IF('3f CPIH'!P$16="-","-",'3g OC '!$E$7*('3f CPIH'!P$16/'3f CPIH'!$G$16))</f>
        <v>-</v>
      </c>
      <c r="U107" s="41" t="str">
        <f>IF('3f CPIH'!Q$16="-","-",'3g OC '!$E$7*('3f CPIH'!Q$16/'3f CPIH'!$G$16))</f>
        <v>-</v>
      </c>
      <c r="V107" s="41" t="str">
        <f>IF('3f CPIH'!R$16="-","-",'3g OC '!$E$7*('3f CPIH'!R$16/'3f CPIH'!$G$16))</f>
        <v>-</v>
      </c>
      <c r="W107" s="41" t="str">
        <f>IF('3f CPIH'!S$16="-","-",'3g OC '!$E$7*('3f CPIH'!S$16/'3f CPIH'!$G$16))</f>
        <v>-</v>
      </c>
      <c r="X107" s="41" t="str">
        <f>IF('3f CPIH'!T$16="-","-",'3g OC '!$E$7*('3f CPIH'!T$16/'3f CPIH'!$G$16))</f>
        <v>-</v>
      </c>
      <c r="Y107" s="41" t="str">
        <f>IF('3f CPIH'!U$16="-","-",'3g OC '!$E$7*('3f CPIH'!U$16/'3f CPIH'!$G$16))</f>
        <v>-</v>
      </c>
      <c r="Z107" s="41" t="str">
        <f>IF('3f CPIH'!V$16="-","-",'3g OC '!$E$7*('3f CPIH'!V$16/'3f CPIH'!$G$16))</f>
        <v>-</v>
      </c>
      <c r="AA107" s="29"/>
    </row>
    <row r="108" spans="1:27" s="30" customFormat="1" ht="11.25" customHeight="1" x14ac:dyDescent="0.15">
      <c r="A108" s="267">
        <v>6</v>
      </c>
      <c r="B108" s="140" t="s">
        <v>349</v>
      </c>
      <c r="C108" s="140" t="s">
        <v>43</v>
      </c>
      <c r="D108" s="138" t="s">
        <v>324</v>
      </c>
      <c r="E108" s="132"/>
      <c r="F108" s="31"/>
      <c r="G108" s="41" t="s">
        <v>333</v>
      </c>
      <c r="H108" s="41" t="s">
        <v>333</v>
      </c>
      <c r="I108" s="41" t="s">
        <v>333</v>
      </c>
      <c r="J108" s="41" t="s">
        <v>333</v>
      </c>
      <c r="K108" s="41">
        <f>IF('3h SMNCC'!F$36="-","-",'3h SMNCC'!F$44)</f>
        <v>0</v>
      </c>
      <c r="L108" s="41">
        <f>IF('3h SMNCC'!G$36="-","-",'3h SMNCC'!G$44)</f>
        <v>-0.13106672002308281</v>
      </c>
      <c r="M108" s="41">
        <f>IF('3h SMNCC'!H$36="-","-",'3h SMNCC'!H$44)</f>
        <v>1.6490085512788448</v>
      </c>
      <c r="N108" s="41">
        <f>IF('3h SMNCC'!I$36="-","-",'3h SMNCC'!I$44)</f>
        <v>7.9249698553751093</v>
      </c>
      <c r="O108" s="31"/>
      <c r="P108" s="41">
        <f>IF('3h SMNCC'!K$36="-","-",'3h SMNCC'!K$44)</f>
        <v>7.9249698553751093</v>
      </c>
      <c r="Q108" s="41">
        <f>IF('3h SMNCC'!L$36="-","-",'3h SMNCC'!L$44)</f>
        <v>9.5945159615724194</v>
      </c>
      <c r="R108" s="41">
        <f>IF('3h SMNCC'!M$36="-","-",'3h SMNCC'!M$44)</f>
        <v>9.6655312765157912</v>
      </c>
      <c r="S108" s="41">
        <f>IF('3h SMNCC'!N$36="-","-",'3h SMNCC'!N$44)</f>
        <v>11.448655558303892</v>
      </c>
      <c r="T108" s="41" t="str">
        <f>IF('3h SMNCC'!O$36="-","-",'3h SMNCC'!O$44)</f>
        <v>-</v>
      </c>
      <c r="U108" s="41" t="str">
        <f>IF('3h SMNCC'!P$36="-","-",'3h SMNCC'!P$44)</f>
        <v>-</v>
      </c>
      <c r="V108" s="41" t="str">
        <f>IF('3h SMNCC'!Q$36="-","-",'3h SMNCC'!Q$44)</f>
        <v>-</v>
      </c>
      <c r="W108" s="41" t="str">
        <f>IF('3h SMNCC'!R$36="-","-",'3h SMNCC'!R$44)</f>
        <v>-</v>
      </c>
      <c r="X108" s="41" t="str">
        <f>IF('3h SMNCC'!S$36="-","-",'3h SMNCC'!S$44)</f>
        <v>-</v>
      </c>
      <c r="Y108" s="41" t="str">
        <f>IF('3h SMNCC'!T$36="-","-",'3h SMNCC'!T$44)</f>
        <v>-</v>
      </c>
      <c r="Z108" s="41" t="str">
        <f>IF('3h SMNCC'!U$36="-","-",'3h SMNCC'!U$44)</f>
        <v>-</v>
      </c>
      <c r="AA108" s="29"/>
    </row>
    <row r="109" spans="1:27" s="30" customFormat="1" ht="11.25" customHeight="1" x14ac:dyDescent="0.15">
      <c r="A109" s="267">
        <v>7</v>
      </c>
      <c r="B109" s="140" t="s">
        <v>349</v>
      </c>
      <c r="C109" s="140" t="s">
        <v>394</v>
      </c>
      <c r="D109" s="138" t="s">
        <v>324</v>
      </c>
      <c r="E109" s="132"/>
      <c r="F109" s="31"/>
      <c r="G109" s="41">
        <f>IF('3f CPIH'!C$16="-","-",'3i PAAC PAP'!$G$9*('3f CPIH'!C$16/'3f CPIH'!$G$16))</f>
        <v>3.3460635029354204</v>
      </c>
      <c r="H109" s="41">
        <f>IF('3f CPIH'!D$16="-","-",'3i PAAC PAP'!$G$9*('3f CPIH'!D$16/'3f CPIH'!$G$16))</f>
        <v>3.3527623287671227</v>
      </c>
      <c r="I109" s="41">
        <f>IF('3f CPIH'!E$16="-","-",'3i PAAC PAP'!$G$9*('3f CPIH'!E$16/'3f CPIH'!$G$16))</f>
        <v>3.3628105675146771</v>
      </c>
      <c r="J109" s="41">
        <f>IF('3f CPIH'!F$16="-","-",'3i PAAC PAP'!$G$9*('3f CPIH'!F$16/'3f CPIH'!$G$16))</f>
        <v>3.3829070450097847</v>
      </c>
      <c r="K109" s="41">
        <f>IF('3f CPIH'!G$16="-","-",'3i PAAC PAP'!$G$9*('3f CPIH'!G$16/'3f CPIH'!$G$16))</f>
        <v>3.4230999999999998</v>
      </c>
      <c r="L109" s="41">
        <f>IF('3f CPIH'!H$16="-","-",'3i PAAC PAP'!$G$9*('3f CPIH'!H$16/'3f CPIH'!$G$16))</f>
        <v>3.4666423679060667</v>
      </c>
      <c r="M109" s="41">
        <f>IF('3f CPIH'!I$16="-","-",'3i PAAC PAP'!$G$9*('3f CPIH'!I$16/'3f CPIH'!$G$16))</f>
        <v>3.516883561643835</v>
      </c>
      <c r="N109" s="41">
        <f>IF('3f CPIH'!J$16="-","-",'3i PAAC PAP'!$G$9*('3f CPIH'!J$16/'3f CPIH'!$G$16))</f>
        <v>3.547028277886497</v>
      </c>
      <c r="O109" s="31"/>
      <c r="P109" s="41">
        <f>IF('3f CPIH'!L$16="-","-",'3i PAAC PAP'!$G$9*('3f CPIH'!L$16/'3f CPIH'!$G$16))</f>
        <v>3.547028277886497</v>
      </c>
      <c r="Q109" s="41">
        <f>IF('3f CPIH'!M$16="-","-",'3i PAAC PAP'!$G$9*('3f CPIH'!M$16/'3f CPIH'!$G$16))</f>
        <v>3.5872212328767121</v>
      </c>
      <c r="R109" s="41">
        <f>IF('3f CPIH'!N$16="-","-",'3i PAAC PAP'!$G$9*('3f CPIH'!N$16/'3f CPIH'!$G$16))</f>
        <v>3.6140165362035224</v>
      </c>
      <c r="S109" s="41">
        <f>IF('3f CPIH'!O$16="-","-",'3i PAAC PAP'!$G$9*('3f CPIH'!O$16/'3f CPIH'!$G$16))</f>
        <v>3.6341130136986299</v>
      </c>
      <c r="T109" s="41" t="str">
        <f>IF('3f CPIH'!P$16="-","-",'3i PAAC PAP'!$G$9*('3f CPIH'!P$16/'3f CPIH'!$G$16))</f>
        <v>-</v>
      </c>
      <c r="U109" s="41" t="str">
        <f>IF('3f CPIH'!Q$16="-","-",'3i PAAC PAP'!$G$9*('3f CPIH'!Q$16/'3f CPIH'!$G$16))</f>
        <v>-</v>
      </c>
      <c r="V109" s="41" t="str">
        <f>IF('3f CPIH'!R$16="-","-",'3i PAAC PAP'!$G$9*('3f CPIH'!R$16/'3f CPIH'!$G$16))</f>
        <v>-</v>
      </c>
      <c r="W109" s="41" t="str">
        <f>IF('3f CPIH'!S$16="-","-",'3i PAAC PAP'!$G$9*('3f CPIH'!S$16/'3f CPIH'!$G$16))</f>
        <v>-</v>
      </c>
      <c r="X109" s="41" t="str">
        <f>IF('3f CPIH'!T$16="-","-",'3i PAAC PAP'!$G$9*('3f CPIH'!T$16/'3f CPIH'!$G$16))</f>
        <v>-</v>
      </c>
      <c r="Y109" s="41" t="str">
        <f>IF('3f CPIH'!U$16="-","-",'3i PAAC PAP'!$G$9*('3f CPIH'!U$16/'3f CPIH'!$G$16))</f>
        <v>-</v>
      </c>
      <c r="Z109" s="41" t="str">
        <f>IF('3f CPIH'!V$16="-","-",'3i PAAC PAP'!$G$9*('3f CPIH'!V$16/'3f CPIH'!$G$16))</f>
        <v>-</v>
      </c>
      <c r="AA109" s="29"/>
    </row>
    <row r="110" spans="1:27" s="30" customFormat="1" ht="11.25" customHeight="1" x14ac:dyDescent="0.15">
      <c r="A110" s="267">
        <v>8</v>
      </c>
      <c r="B110" s="140" t="s">
        <v>349</v>
      </c>
      <c r="C110" s="140" t="s">
        <v>412</v>
      </c>
      <c r="D110" s="138" t="s">
        <v>324</v>
      </c>
      <c r="E110" s="132"/>
      <c r="F110" s="31"/>
      <c r="G110" s="41">
        <f>IF(G105="-","-",SUM(G103:G108)*'3i PAAC PAP'!$G$21)</f>
        <v>0.3031197126309243</v>
      </c>
      <c r="H110" s="41">
        <f>IF(H105="-","-",SUM(H103:H108)*'3i PAAC PAP'!$G$21)</f>
        <v>0.30349648941996543</v>
      </c>
      <c r="I110" s="41">
        <f>IF(I105="-","-",SUM(I103:I108)*'3i PAAC PAP'!$G$21)</f>
        <v>0.34256541299796461</v>
      </c>
      <c r="J110" s="41">
        <f>IF(J105="-","-",SUM(J103:J108)*'3i PAAC PAP'!$G$21)</f>
        <v>0.3436957433650879</v>
      </c>
      <c r="K110" s="41">
        <f>IF(K105="-","-",SUM(K103:K108)*'3i PAAC PAP'!$G$21)</f>
        <v>0.3049564472122207</v>
      </c>
      <c r="L110" s="41">
        <f>IF(L105="-","-",SUM(L103:L108)*'3i PAAC PAP'!$G$21)</f>
        <v>0.3067692984819958</v>
      </c>
      <c r="M110" s="41">
        <f>IF(M105="-","-",SUM(M103:M108)*'3i PAAC PAP'!$G$21)</f>
        <v>0.31882594811792098</v>
      </c>
      <c r="N110" s="41">
        <f>IF(N105="-","-",SUM(N103:N108)*'3i PAAC PAP'!$G$21)</f>
        <v>0.35098495983868921</v>
      </c>
      <c r="O110" s="31"/>
      <c r="P110" s="41">
        <f>IF(P105="-","-",SUM(P103:P108)*'3i PAAC PAP'!$G$21)</f>
        <v>0.35098495983868921</v>
      </c>
      <c r="Q110" s="41">
        <f>IF(Q105="-","-",SUM(Q103:Q108)*'3i PAAC PAP'!$G$21)</f>
        <v>0.36605960890563177</v>
      </c>
      <c r="R110" s="41">
        <f>IF(R105="-","-",SUM(R103:R108)*'3i PAAC PAP'!$G$21)</f>
        <v>0.36748973867436946</v>
      </c>
      <c r="S110" s="41">
        <f>IF(S105="-","-",SUM(S103:S108)*'3i PAAC PAP'!$G$21)</f>
        <v>0.38144647370426982</v>
      </c>
      <c r="T110" s="41" t="str">
        <f>IF(T105="-","-",SUM(T103:T108)*'3i PAAC PAP'!$G$21)</f>
        <v>-</v>
      </c>
      <c r="U110" s="41" t="str">
        <f>IF(U105="-","-",SUM(U103:U108)*'3i PAAC PAP'!$G$21)</f>
        <v>-</v>
      </c>
      <c r="V110" s="41" t="str">
        <f>IF(V105="-","-",SUM(V103:V108)*'3i PAAC PAP'!$G$21)</f>
        <v>-</v>
      </c>
      <c r="W110" s="41" t="str">
        <f>IF(W105="-","-",SUM(W103:W108)*'3i PAAC PAP'!$G$21)</f>
        <v>-</v>
      </c>
      <c r="X110" s="41" t="str">
        <f>IF(X105="-","-",SUM(X103:X108)*'3i PAAC PAP'!$G$21)</f>
        <v>-</v>
      </c>
      <c r="Y110" s="41" t="str">
        <f>IF(Y105="-","-",SUM(Y103:Y108)*'3i PAAC PAP'!$G$21)</f>
        <v>-</v>
      </c>
      <c r="Z110" s="41" t="str">
        <f>IF(Z105="-","-",SUM(Z103:Z108)*'3i PAAC PAP'!$G$21)</f>
        <v>-</v>
      </c>
      <c r="AA110" s="29"/>
    </row>
    <row r="111" spans="1:27" s="30" customFormat="1" ht="11.25" customHeight="1" x14ac:dyDescent="0.15">
      <c r="A111" s="267">
        <v>9</v>
      </c>
      <c r="B111" s="140" t="s">
        <v>393</v>
      </c>
      <c r="C111" s="140" t="s">
        <v>536</v>
      </c>
      <c r="D111" s="138" t="s">
        <v>324</v>
      </c>
      <c r="E111" s="132"/>
      <c r="F111" s="31"/>
      <c r="G111" s="41">
        <f>IF(G105="-","-",SUM(G103:G110)*'3j EBIT'!$E$7)</f>
        <v>1.2801587555161518</v>
      </c>
      <c r="H111" s="41">
        <f>IF(H105="-","-",SUM(H103:H110)*'3j EBIT'!$E$7)</f>
        <v>1.2817991770918198</v>
      </c>
      <c r="I111" s="41">
        <f>IF(I105="-","-",SUM(I103:I110)*'3j EBIT'!$E$7)</f>
        <v>1.43863982972534</v>
      </c>
      <c r="J111" s="41">
        <f>IF(J105="-","-",SUM(J103:J110)*'3j EBIT'!$E$7)</f>
        <v>1.4435610944523443</v>
      </c>
      <c r="K111" s="41">
        <f>IF(K105="-","-",SUM(K103:K110)*'3j EBIT'!$E$7)</f>
        <v>1.2890151475799256</v>
      </c>
      <c r="L111" s="41">
        <f>IF(L105="-","-",SUM(L103:L110)*'3j EBIT'!$E$7)</f>
        <v>1.2971270657082288</v>
      </c>
      <c r="M111" s="41">
        <f>IF(M105="-","-",SUM(M103:M110)*'3j EBIT'!$E$7)</f>
        <v>1.3464410236696749</v>
      </c>
      <c r="N111" s="41">
        <f>IF(N105="-","-",SUM(N103:N110)*'3j EBIT'!$E$7)</f>
        <v>1.4759657566791002</v>
      </c>
      <c r="O111" s="31"/>
      <c r="P111" s="41">
        <f>IF(P105="-","-",SUM(P103:P110)*'3j EBIT'!$E$7)</f>
        <v>1.4759657566791002</v>
      </c>
      <c r="Q111" s="41">
        <f>IF(Q105="-","-",SUM(Q103:Q110)*'3j EBIT'!$E$7)</f>
        <v>1.537185706442997</v>
      </c>
      <c r="R111" s="41">
        <f>IF(R105="-","-",SUM(R103:R110)*'3j EBIT'!$E$7)</f>
        <v>1.5434387535081817</v>
      </c>
      <c r="S111" s="41">
        <f>IF(S105="-","-",SUM(S103:S110)*'3j EBIT'!$E$7)</f>
        <v>1.5997872215628761</v>
      </c>
      <c r="T111" s="41" t="str">
        <f>IF(T105="-","-",SUM(T103:T110)*'3j EBIT'!$E$7)</f>
        <v>-</v>
      </c>
      <c r="U111" s="41" t="str">
        <f>IF(U105="-","-",SUM(U103:U110)*'3j EBIT'!$E$7)</f>
        <v>-</v>
      </c>
      <c r="V111" s="41" t="str">
        <f>IF(V105="-","-",SUM(V103:V110)*'3j EBIT'!$E$7)</f>
        <v>-</v>
      </c>
      <c r="W111" s="41" t="str">
        <f>IF(W105="-","-",SUM(W103:W110)*'3j EBIT'!$E$7)</f>
        <v>-</v>
      </c>
      <c r="X111" s="41" t="str">
        <f>IF(X105="-","-",SUM(X103:X110)*'3j EBIT'!$E$7)</f>
        <v>-</v>
      </c>
      <c r="Y111" s="41" t="str">
        <f>IF(Y105="-","-",SUM(Y103:Y110)*'3j EBIT'!$E$7)</f>
        <v>-</v>
      </c>
      <c r="Z111" s="41" t="str">
        <f>IF(Z105="-","-",SUM(Z103:Z110)*'3j EBIT'!$E$7)</f>
        <v>-</v>
      </c>
      <c r="AA111" s="29"/>
    </row>
    <row r="112" spans="1:27" s="30" customFormat="1" ht="11.25" x14ac:dyDescent="0.15">
      <c r="A112" s="267">
        <v>10</v>
      </c>
      <c r="B112" s="140" t="s">
        <v>292</v>
      </c>
      <c r="C112" s="188" t="s">
        <v>537</v>
      </c>
      <c r="D112" s="138" t="s">
        <v>324</v>
      </c>
      <c r="E112" s="131"/>
      <c r="F112" s="31"/>
      <c r="G112" s="41">
        <f>IF(G107="-","-",SUM(G103:G105,G107:G111)*'3k HAP'!$E$8)</f>
        <v>0.73583102032897796</v>
      </c>
      <c r="H112" s="41">
        <f>IF(H107="-","-",SUM(H103:H105,H107:H111)*'3k HAP'!$E$8)</f>
        <v>0.73709509413786767</v>
      </c>
      <c r="I112" s="41">
        <f>IF(I107="-","-",SUM(I103:I105,I107:I111)*'3k HAP'!$E$8)</f>
        <v>0.7427372638280445</v>
      </c>
      <c r="J112" s="41">
        <f>IF(J107="-","-",SUM(J103:J105,J107:J111)*'3k HAP'!$E$8)</f>
        <v>0.74652948525471396</v>
      </c>
      <c r="K112" s="41">
        <f>IF(K107="-","-",SUM(K103:K105,K107:K111)*'3k HAP'!$E$8)</f>
        <v>0.75227470378406602</v>
      </c>
      <c r="L112" s="41">
        <f>IF(L107="-","-",SUM(L103:L105,L107:L111)*'3k HAP'!$E$8)</f>
        <v>0.75852557453457414</v>
      </c>
      <c r="M112" s="41">
        <f>IF(M107="-","-",SUM(M103:M105,M107:M111)*'3k HAP'!$E$8)</f>
        <v>0.80080102865495961</v>
      </c>
      <c r="N112" s="41">
        <f>IF(N107="-","-",SUM(N103:N105,N107:N111)*'3k HAP'!$E$8)</f>
        <v>0.90061001984917222</v>
      </c>
      <c r="O112" s="31"/>
      <c r="P112" s="41">
        <f>IF(P107="-","-",SUM(P103:P105,P107:P111)*'3k HAP'!$E$8)</f>
        <v>0.90061001984917222</v>
      </c>
      <c r="Q112" s="41">
        <f>IF(Q107="-","-",SUM(Q103:Q105,Q107:Q111)*'3k HAP'!$E$8)</f>
        <v>0.93602808181051433</v>
      </c>
      <c r="R112" s="41">
        <f>IF(R107="-","-",SUM(R103:R105,R107:R111)*'3k HAP'!$E$8)</f>
        <v>0.94084654624557018</v>
      </c>
      <c r="S112" s="41">
        <f>IF(S107="-","-",SUM(S103:S105,S107:S111)*'3k HAP'!$E$8)</f>
        <v>0.97411393800985213</v>
      </c>
      <c r="T112" s="41" t="str">
        <f>IF(T107="-","-",SUM(T103:T105,T107:T111)*'3k HAP'!$E$8)</f>
        <v>-</v>
      </c>
      <c r="U112" s="41" t="str">
        <f>IF(U107="-","-",SUM(U103:U105,U107:U111)*'3k HAP'!$E$8)</f>
        <v>-</v>
      </c>
      <c r="V112" s="41" t="str">
        <f>IF(V107="-","-",SUM(V103:V105,V107:V111)*'3k HAP'!$E$8)</f>
        <v>-</v>
      </c>
      <c r="W112" s="41" t="str">
        <f>IF(W107="-","-",SUM(W103:W105,W107:W111)*'3k HAP'!$E$8)</f>
        <v>-</v>
      </c>
      <c r="X112" s="41" t="str">
        <f>IF(X107="-","-",SUM(X103:X105,X107:X111)*'3k HAP'!$E$8)</f>
        <v>-</v>
      </c>
      <c r="Y112" s="41" t="str">
        <f>IF(Y107="-","-",SUM(Y103:Y105,Y107:Y111)*'3k HAP'!$E$8)</f>
        <v>-</v>
      </c>
      <c r="Z112" s="41" t="str">
        <f>IF(Z107="-","-",SUM(Z103:Z105,Z107:Z111)*'3k HAP'!$E$8)</f>
        <v>-</v>
      </c>
      <c r="AA112" s="29"/>
    </row>
    <row r="113" spans="1:27" s="30" customFormat="1" ht="11.25" x14ac:dyDescent="0.15">
      <c r="A113" s="267">
        <v>11</v>
      </c>
      <c r="B113" s="140" t="s">
        <v>44</v>
      </c>
      <c r="C113" s="140" t="str">
        <f>B113&amp;"_"&amp;D113</f>
        <v>Total_South East</v>
      </c>
      <c r="D113" s="138" t="s">
        <v>324</v>
      </c>
      <c r="E113" s="132"/>
      <c r="F113" s="31"/>
      <c r="G113" s="41">
        <f t="shared" ref="G113:N113" si="16">IF(G107="-","-",SUM(G103:G112))</f>
        <v>68.112579796299059</v>
      </c>
      <c r="H113" s="41">
        <f t="shared" si="16"/>
        <v>68.200181812112575</v>
      </c>
      <c r="I113" s="41">
        <f t="shared" si="16"/>
        <v>76.460591763387143</v>
      </c>
      <c r="J113" s="41">
        <f t="shared" si="16"/>
        <v>76.723397810827692</v>
      </c>
      <c r="K113" s="41">
        <f t="shared" si="16"/>
        <v>68.595149185313076</v>
      </c>
      <c r="L113" s="41">
        <f t="shared" si="16"/>
        <v>69.028342939098067</v>
      </c>
      <c r="M113" s="41">
        <f t="shared" si="16"/>
        <v>71.666088792807642</v>
      </c>
      <c r="N113" s="41">
        <f t="shared" si="16"/>
        <v>78.582986179207964</v>
      </c>
      <c r="O113" s="31"/>
      <c r="P113" s="41">
        <f t="shared" ref="P113:Z113" si="17">IF(P107="-","-",SUM(P103:P112))</f>
        <v>78.582986179207964</v>
      </c>
      <c r="Q113" s="41">
        <f t="shared" si="17"/>
        <v>81.840505529424362</v>
      </c>
      <c r="R113" s="41">
        <f t="shared" si="17"/>
        <v>82.174431598193536</v>
      </c>
      <c r="S113" s="41">
        <f t="shared" si="17"/>
        <v>85.173406609948401</v>
      </c>
      <c r="T113" s="41" t="str">
        <f t="shared" si="17"/>
        <v>-</v>
      </c>
      <c r="U113" s="41" t="str">
        <f t="shared" si="17"/>
        <v>-</v>
      </c>
      <c r="V113" s="41" t="str">
        <f t="shared" si="17"/>
        <v>-</v>
      </c>
      <c r="W113" s="41" t="str">
        <f t="shared" si="17"/>
        <v>-</v>
      </c>
      <c r="X113" s="41" t="str">
        <f t="shared" si="17"/>
        <v>-</v>
      </c>
      <c r="Y113" s="41" t="str">
        <f t="shared" si="17"/>
        <v>-</v>
      </c>
      <c r="Z113" s="41" t="str">
        <f t="shared" si="17"/>
        <v>-</v>
      </c>
      <c r="AA113" s="29"/>
    </row>
    <row r="114" spans="1:27" s="30" customFormat="1" ht="11.25" x14ac:dyDescent="0.15">
      <c r="A114" s="267">
        <v>1</v>
      </c>
      <c r="B114" s="136" t="s">
        <v>350</v>
      </c>
      <c r="C114" s="136" t="s">
        <v>341</v>
      </c>
      <c r="D114" s="139" t="s">
        <v>325</v>
      </c>
      <c r="E114" s="135"/>
      <c r="F114" s="31"/>
      <c r="G114" s="133" t="s">
        <v>333</v>
      </c>
      <c r="H114" s="133" t="s">
        <v>333</v>
      </c>
      <c r="I114" s="133" t="s">
        <v>333</v>
      </c>
      <c r="J114" s="133" t="s">
        <v>333</v>
      </c>
      <c r="K114" s="133" t="s">
        <v>333</v>
      </c>
      <c r="L114" s="133" t="s">
        <v>333</v>
      </c>
      <c r="M114" s="133" t="s">
        <v>333</v>
      </c>
      <c r="N114" s="133" t="s">
        <v>333</v>
      </c>
      <c r="O114" s="31"/>
      <c r="P114" s="133" t="s">
        <v>333</v>
      </c>
      <c r="Q114" s="133" t="s">
        <v>333</v>
      </c>
      <c r="R114" s="133" t="s">
        <v>333</v>
      </c>
      <c r="S114" s="133" t="s">
        <v>333</v>
      </c>
      <c r="T114" s="133" t="s">
        <v>333</v>
      </c>
      <c r="U114" s="133" t="s">
        <v>333</v>
      </c>
      <c r="V114" s="133" t="s">
        <v>333</v>
      </c>
      <c r="W114" s="133" t="s">
        <v>333</v>
      </c>
      <c r="X114" s="133" t="s">
        <v>333</v>
      </c>
      <c r="Y114" s="133" t="s">
        <v>333</v>
      </c>
      <c r="Z114" s="133" t="s">
        <v>333</v>
      </c>
      <c r="AA114" s="29"/>
    </row>
    <row r="115" spans="1:27" s="30" customFormat="1" ht="11.25" x14ac:dyDescent="0.15">
      <c r="A115" s="267">
        <v>2</v>
      </c>
      <c r="B115" s="136" t="s">
        <v>350</v>
      </c>
      <c r="C115" s="136" t="s">
        <v>300</v>
      </c>
      <c r="D115" s="139" t="s">
        <v>325</v>
      </c>
      <c r="E115" s="135"/>
      <c r="F115" s="31"/>
      <c r="G115" s="133" t="s">
        <v>333</v>
      </c>
      <c r="H115" s="133" t="s">
        <v>333</v>
      </c>
      <c r="I115" s="133" t="s">
        <v>333</v>
      </c>
      <c r="J115" s="133" t="s">
        <v>333</v>
      </c>
      <c r="K115" s="133" t="s">
        <v>333</v>
      </c>
      <c r="L115" s="133" t="s">
        <v>333</v>
      </c>
      <c r="M115" s="133" t="s">
        <v>333</v>
      </c>
      <c r="N115" s="133" t="s">
        <v>333</v>
      </c>
      <c r="O115" s="31"/>
      <c r="P115" s="133" t="s">
        <v>333</v>
      </c>
      <c r="Q115" s="133" t="s">
        <v>333</v>
      </c>
      <c r="R115" s="133" t="s">
        <v>333</v>
      </c>
      <c r="S115" s="133" t="s">
        <v>333</v>
      </c>
      <c r="T115" s="133" t="s">
        <v>333</v>
      </c>
      <c r="U115" s="133" t="s">
        <v>333</v>
      </c>
      <c r="V115" s="133" t="s">
        <v>333</v>
      </c>
      <c r="W115" s="133" t="s">
        <v>333</v>
      </c>
      <c r="X115" s="133" t="s">
        <v>333</v>
      </c>
      <c r="Y115" s="133" t="s">
        <v>333</v>
      </c>
      <c r="Z115" s="133" t="s">
        <v>333</v>
      </c>
      <c r="AA115" s="29"/>
    </row>
    <row r="116" spans="1:27" s="30" customFormat="1" ht="11.25" customHeight="1" x14ac:dyDescent="0.15">
      <c r="A116" s="267">
        <v>3</v>
      </c>
      <c r="B116" s="136" t="s">
        <v>2</v>
      </c>
      <c r="C116" s="136" t="s">
        <v>342</v>
      </c>
      <c r="D116" s="139" t="s">
        <v>325</v>
      </c>
      <c r="E116" s="135"/>
      <c r="F116" s="31"/>
      <c r="G116" s="133">
        <f>IF('3c PC'!G14="-","-",'3c PC'!G55)</f>
        <v>6.5567588596821027</v>
      </c>
      <c r="H116" s="133">
        <f>IF('3c PC'!H14="-","-",'3c PC'!H55)</f>
        <v>6.5567588596821027</v>
      </c>
      <c r="I116" s="133">
        <f>IF('3c PC'!I14="-","-",'3c PC'!I55)</f>
        <v>6.6197359495950758</v>
      </c>
      <c r="J116" s="133">
        <f>IF('3c PC'!J14="-","-",'3c PC'!J55)</f>
        <v>6.6197359495950758</v>
      </c>
      <c r="K116" s="133">
        <f>IF('3c PC'!K14="-","-",'3c PC'!K55)</f>
        <v>6.6995028867368616</v>
      </c>
      <c r="L116" s="133">
        <f>IF('3c PC'!L14="-","-",'3c PC'!L55)</f>
        <v>6.6995028867368616</v>
      </c>
      <c r="M116" s="133">
        <f>IF('3c PC'!M14="-","-",'3c PC'!M55)</f>
        <v>7.1131218301273513</v>
      </c>
      <c r="N116" s="133">
        <f>IF('3c PC'!N14="-","-",'3c PC'!N55)</f>
        <v>7.1131218301273513</v>
      </c>
      <c r="O116" s="31"/>
      <c r="P116" s="133">
        <f>'3c PC'!P55</f>
        <v>7.1131218301273513</v>
      </c>
      <c r="Q116" s="133">
        <f>'3c PC'!Q55</f>
        <v>7.2804579515147188</v>
      </c>
      <c r="R116" s="133">
        <f>'3c PC'!R55</f>
        <v>7.1935840895118579</v>
      </c>
      <c r="S116" s="133">
        <f>'3c PC'!S55</f>
        <v>7.3593999937099728</v>
      </c>
      <c r="T116" s="133" t="str">
        <f>'3c PC'!T55</f>
        <v>-</v>
      </c>
      <c r="U116" s="133" t="str">
        <f>'3c PC'!U55</f>
        <v>-</v>
      </c>
      <c r="V116" s="133" t="str">
        <f>'3c PC'!V55</f>
        <v>-</v>
      </c>
      <c r="W116" s="133" t="str">
        <f>'3c PC'!W55</f>
        <v>-</v>
      </c>
      <c r="X116" s="133" t="str">
        <f>'3c PC'!X55</f>
        <v>-</v>
      </c>
      <c r="Y116" s="133" t="str">
        <f>'3c PC'!Y55</f>
        <v>-</v>
      </c>
      <c r="Z116" s="133" t="str">
        <f>'3c PC'!Z55</f>
        <v>-</v>
      </c>
      <c r="AA116" s="29"/>
    </row>
    <row r="117" spans="1:27" s="30" customFormat="1" ht="11.25" customHeight="1" x14ac:dyDescent="0.15">
      <c r="A117" s="267">
        <v>4</v>
      </c>
      <c r="B117" s="136" t="s">
        <v>352</v>
      </c>
      <c r="C117" s="136" t="s">
        <v>343</v>
      </c>
      <c r="D117" s="139" t="s">
        <v>325</v>
      </c>
      <c r="E117" s="135"/>
      <c r="F117" s="31"/>
      <c r="G117" s="133">
        <f>IF('3d NC-Elec'!H23="-","-",'3d NC-Elec'!H23)</f>
        <v>14.490500000000003</v>
      </c>
      <c r="H117" s="133">
        <f>IF('3d NC-Elec'!I23="-","-",'3d NC-Elec'!I23)</f>
        <v>14.490500000000003</v>
      </c>
      <c r="I117" s="133">
        <f>IF('3d NC-Elec'!J23="-","-",'3d NC-Elec'!J23)</f>
        <v>20.293999999999997</v>
      </c>
      <c r="J117" s="133">
        <f>IF('3d NC-Elec'!K23="-","-",'3d NC-Elec'!K23)</f>
        <v>20.293999999999997</v>
      </c>
      <c r="K117" s="133">
        <f>IF('3d NC-Elec'!L23="-","-",'3d NC-Elec'!L23)</f>
        <v>16.206000000000003</v>
      </c>
      <c r="L117" s="133">
        <f>IF('3d NC-Elec'!M23="-","-",'3d NC-Elec'!M23)</f>
        <v>16.206000000000003</v>
      </c>
      <c r="M117" s="133">
        <f>IF('3d NC-Elec'!N23="-","-",'3d NC-Elec'!N23)</f>
        <v>16.716999999999999</v>
      </c>
      <c r="N117" s="133">
        <f>IF('3d NC-Elec'!O23="-","-",'3d NC-Elec'!O23)</f>
        <v>16.716999999999999</v>
      </c>
      <c r="O117" s="31"/>
      <c r="P117" s="133">
        <f>'3d NC-Elec'!Q23</f>
        <v>16.716999999999999</v>
      </c>
      <c r="Q117" s="133">
        <f>'3d NC-Elec'!R23</f>
        <v>15.9505</v>
      </c>
      <c r="R117" s="133">
        <f>'3d NC-Elec'!S23</f>
        <v>15.9505</v>
      </c>
      <c r="S117" s="133">
        <f>'3d NC-Elec'!T23</f>
        <v>16.023499999999999</v>
      </c>
      <c r="T117" s="133" t="str">
        <f>'3d NC-Elec'!U23</f>
        <v>-</v>
      </c>
      <c r="U117" s="133" t="str">
        <f>'3d NC-Elec'!V23</f>
        <v>-</v>
      </c>
      <c r="V117" s="133" t="str">
        <f>'3d NC-Elec'!W23</f>
        <v>-</v>
      </c>
      <c r="W117" s="133" t="str">
        <f>'3d NC-Elec'!X23</f>
        <v>-</v>
      </c>
      <c r="X117" s="133" t="str">
        <f>'3d NC-Elec'!Y23</f>
        <v>-</v>
      </c>
      <c r="Y117" s="133" t="str">
        <f>'3d NC-Elec'!Z23</f>
        <v>-</v>
      </c>
      <c r="Z117" s="133" t="str">
        <f>'3d NC-Elec'!AA23</f>
        <v>-</v>
      </c>
      <c r="AA117" s="29"/>
    </row>
    <row r="118" spans="1:27" s="30" customFormat="1" ht="12.4" customHeight="1" x14ac:dyDescent="0.15">
      <c r="A118" s="267">
        <v>5</v>
      </c>
      <c r="B118" s="136" t="s">
        <v>349</v>
      </c>
      <c r="C118" s="136" t="s">
        <v>344</v>
      </c>
      <c r="D118" s="139" t="s">
        <v>325</v>
      </c>
      <c r="E118" s="135"/>
      <c r="F118" s="31"/>
      <c r="G118" s="133">
        <f>IF('3f CPIH'!C$16="-","-",'3g OC '!$E$7*('3f CPIH'!C$16/'3f CPIH'!$G$16))</f>
        <v>38.772147945205475</v>
      </c>
      <c r="H118" s="133">
        <f>IF('3f CPIH'!D$16="-","-",'3g OC '!$E$7*('3f CPIH'!D$16/'3f CPIH'!$G$16))</f>
        <v>38.849769863013698</v>
      </c>
      <c r="I118" s="133">
        <f>IF('3f CPIH'!E$16="-","-",'3g OC '!$E$7*('3f CPIH'!E$16/'3f CPIH'!$G$16))</f>
        <v>38.966202739726029</v>
      </c>
      <c r="J118" s="133">
        <f>IF('3f CPIH'!F$16="-","-",'3g OC '!$E$7*('3f CPIH'!F$16/'3f CPIH'!$G$16))</f>
        <v>39.199068493150683</v>
      </c>
      <c r="K118" s="133">
        <f>IF('3f CPIH'!G$16="-","-",'3g OC '!$E$7*('3f CPIH'!G$16/'3f CPIH'!$G$16))</f>
        <v>39.6648</v>
      </c>
      <c r="L118" s="133">
        <f>IF('3f CPIH'!H$16="-","-",'3g OC '!$E$7*('3f CPIH'!H$16/'3f CPIH'!$G$16))</f>
        <v>40.169342465753431</v>
      </c>
      <c r="M118" s="133">
        <f>IF('3f CPIH'!I$16="-","-",'3g OC '!$E$7*('3f CPIH'!I$16/'3f CPIH'!$G$16))</f>
        <v>40.751506849315064</v>
      </c>
      <c r="N118" s="133">
        <f>IF('3f CPIH'!J$16="-","-",'3g OC '!$E$7*('3f CPIH'!J$16/'3f CPIH'!$G$16))</f>
        <v>41.100805479452056</v>
      </c>
      <c r="O118" s="31"/>
      <c r="P118" s="133">
        <f>IF('3f CPIH'!L$16="-","-",'3g OC '!$E$7*('3f CPIH'!L$16/'3f CPIH'!$G$16))</f>
        <v>41.100805479452056</v>
      </c>
      <c r="Q118" s="133">
        <f>IF('3f CPIH'!M$16="-","-",'3g OC '!$E$7*('3f CPIH'!M$16/'3f CPIH'!$G$16))</f>
        <v>41.566536986301365</v>
      </c>
      <c r="R118" s="133">
        <f>IF('3f CPIH'!N$16="-","-",'3g OC '!$E$7*('3f CPIH'!N$16/'3f CPIH'!$G$16))</f>
        <v>41.877024657534243</v>
      </c>
      <c r="S118" s="133">
        <f>IF('3f CPIH'!O$16="-","-",'3g OC '!$E$7*('3f CPIH'!O$16/'3f CPIH'!$G$16))</f>
        <v>42.109890410958904</v>
      </c>
      <c r="T118" s="133" t="str">
        <f>IF('3f CPIH'!P$16="-","-",'3g OC '!$E$7*('3f CPIH'!P$16/'3f CPIH'!$G$16))</f>
        <v>-</v>
      </c>
      <c r="U118" s="133" t="str">
        <f>IF('3f CPIH'!Q$16="-","-",'3g OC '!$E$7*('3f CPIH'!Q$16/'3f CPIH'!$G$16))</f>
        <v>-</v>
      </c>
      <c r="V118" s="133" t="str">
        <f>IF('3f CPIH'!R$16="-","-",'3g OC '!$E$7*('3f CPIH'!R$16/'3f CPIH'!$G$16))</f>
        <v>-</v>
      </c>
      <c r="W118" s="133" t="str">
        <f>IF('3f CPIH'!S$16="-","-",'3g OC '!$E$7*('3f CPIH'!S$16/'3f CPIH'!$G$16))</f>
        <v>-</v>
      </c>
      <c r="X118" s="133" t="str">
        <f>IF('3f CPIH'!T$16="-","-",'3g OC '!$E$7*('3f CPIH'!T$16/'3f CPIH'!$G$16))</f>
        <v>-</v>
      </c>
      <c r="Y118" s="133" t="str">
        <f>IF('3f CPIH'!U$16="-","-",'3g OC '!$E$7*('3f CPIH'!U$16/'3f CPIH'!$G$16))</f>
        <v>-</v>
      </c>
      <c r="Z118" s="133" t="str">
        <f>IF('3f CPIH'!V$16="-","-",'3g OC '!$E$7*('3f CPIH'!V$16/'3f CPIH'!$G$16))</f>
        <v>-</v>
      </c>
      <c r="AA118" s="29"/>
    </row>
    <row r="119" spans="1:27" s="30" customFormat="1" ht="11.25" customHeight="1" x14ac:dyDescent="0.15">
      <c r="A119" s="267">
        <v>6</v>
      </c>
      <c r="B119" s="136" t="s">
        <v>349</v>
      </c>
      <c r="C119" s="136" t="s">
        <v>43</v>
      </c>
      <c r="D119" s="139" t="s">
        <v>325</v>
      </c>
      <c r="E119" s="135"/>
      <c r="F119" s="31"/>
      <c r="G119" s="133" t="s">
        <v>333</v>
      </c>
      <c r="H119" s="133" t="s">
        <v>333</v>
      </c>
      <c r="I119" s="133" t="s">
        <v>333</v>
      </c>
      <c r="J119" s="133" t="s">
        <v>333</v>
      </c>
      <c r="K119" s="133">
        <f>IF('3h SMNCC'!F$36="-","-",'3h SMNCC'!F$44)</f>
        <v>0</v>
      </c>
      <c r="L119" s="133">
        <f>IF('3h SMNCC'!G$36="-","-",'3h SMNCC'!G$44)</f>
        <v>-0.13106672002308281</v>
      </c>
      <c r="M119" s="133">
        <f>IF('3h SMNCC'!H$36="-","-",'3h SMNCC'!H$44)</f>
        <v>1.6490085512788448</v>
      </c>
      <c r="N119" s="133">
        <f>IF('3h SMNCC'!I$36="-","-",'3h SMNCC'!I$44)</f>
        <v>7.9249698553751093</v>
      </c>
      <c r="O119" s="31"/>
      <c r="P119" s="133">
        <f>IF('3h SMNCC'!K$36="-","-",'3h SMNCC'!K$44)</f>
        <v>7.9249698553751093</v>
      </c>
      <c r="Q119" s="133">
        <f>IF('3h SMNCC'!L$36="-","-",'3h SMNCC'!L$44)</f>
        <v>9.5945159615724194</v>
      </c>
      <c r="R119" s="133">
        <f>IF('3h SMNCC'!M$36="-","-",'3h SMNCC'!M$44)</f>
        <v>9.6655312765157912</v>
      </c>
      <c r="S119" s="133">
        <f>IF('3h SMNCC'!N$36="-","-",'3h SMNCC'!N$44)</f>
        <v>11.448655558303892</v>
      </c>
      <c r="T119" s="133" t="str">
        <f>IF('3h SMNCC'!O$36="-","-",'3h SMNCC'!O$44)</f>
        <v>-</v>
      </c>
      <c r="U119" s="133" t="str">
        <f>IF('3h SMNCC'!P$36="-","-",'3h SMNCC'!P$44)</f>
        <v>-</v>
      </c>
      <c r="V119" s="133" t="str">
        <f>IF('3h SMNCC'!Q$36="-","-",'3h SMNCC'!Q$44)</f>
        <v>-</v>
      </c>
      <c r="W119" s="133" t="str">
        <f>IF('3h SMNCC'!R$36="-","-",'3h SMNCC'!R$44)</f>
        <v>-</v>
      </c>
      <c r="X119" s="133" t="str">
        <f>IF('3h SMNCC'!S$36="-","-",'3h SMNCC'!S$44)</f>
        <v>-</v>
      </c>
      <c r="Y119" s="133" t="str">
        <f>IF('3h SMNCC'!T$36="-","-",'3h SMNCC'!T$44)</f>
        <v>-</v>
      </c>
      <c r="Z119" s="133" t="str">
        <f>IF('3h SMNCC'!U$36="-","-",'3h SMNCC'!U$44)</f>
        <v>-</v>
      </c>
      <c r="AA119" s="29"/>
    </row>
    <row r="120" spans="1:27" s="30" customFormat="1" ht="11.25" customHeight="1" x14ac:dyDescent="0.15">
      <c r="A120" s="267">
        <v>7</v>
      </c>
      <c r="B120" s="136" t="s">
        <v>349</v>
      </c>
      <c r="C120" s="136" t="s">
        <v>394</v>
      </c>
      <c r="D120" s="139" t="s">
        <v>325</v>
      </c>
      <c r="E120" s="135"/>
      <c r="F120" s="31"/>
      <c r="G120" s="133">
        <f>IF('3f CPIH'!C$16="-","-",'3i PAAC PAP'!$G$9*('3f CPIH'!C$16/'3f CPIH'!$G$16))</f>
        <v>3.3460635029354204</v>
      </c>
      <c r="H120" s="133">
        <f>IF('3f CPIH'!D$16="-","-",'3i PAAC PAP'!$G$9*('3f CPIH'!D$16/'3f CPIH'!$G$16))</f>
        <v>3.3527623287671227</v>
      </c>
      <c r="I120" s="133">
        <f>IF('3f CPIH'!E$16="-","-",'3i PAAC PAP'!$G$9*('3f CPIH'!E$16/'3f CPIH'!$G$16))</f>
        <v>3.3628105675146771</v>
      </c>
      <c r="J120" s="133">
        <f>IF('3f CPIH'!F$16="-","-",'3i PAAC PAP'!$G$9*('3f CPIH'!F$16/'3f CPIH'!$G$16))</f>
        <v>3.3829070450097847</v>
      </c>
      <c r="K120" s="133">
        <f>IF('3f CPIH'!G$16="-","-",'3i PAAC PAP'!$G$9*('3f CPIH'!G$16/'3f CPIH'!$G$16))</f>
        <v>3.4230999999999998</v>
      </c>
      <c r="L120" s="133">
        <f>IF('3f CPIH'!H$16="-","-",'3i PAAC PAP'!$G$9*('3f CPIH'!H$16/'3f CPIH'!$G$16))</f>
        <v>3.4666423679060667</v>
      </c>
      <c r="M120" s="133">
        <f>IF('3f CPIH'!I$16="-","-",'3i PAAC PAP'!$G$9*('3f CPIH'!I$16/'3f CPIH'!$G$16))</f>
        <v>3.516883561643835</v>
      </c>
      <c r="N120" s="133">
        <f>IF('3f CPIH'!J$16="-","-",'3i PAAC PAP'!$G$9*('3f CPIH'!J$16/'3f CPIH'!$G$16))</f>
        <v>3.547028277886497</v>
      </c>
      <c r="O120" s="31"/>
      <c r="P120" s="133">
        <f>IF('3f CPIH'!L$16="-","-",'3i PAAC PAP'!$G$9*('3f CPIH'!L$16/'3f CPIH'!$G$16))</f>
        <v>3.547028277886497</v>
      </c>
      <c r="Q120" s="133">
        <f>IF('3f CPIH'!M$16="-","-",'3i PAAC PAP'!$G$9*('3f CPIH'!M$16/'3f CPIH'!$G$16))</f>
        <v>3.5872212328767121</v>
      </c>
      <c r="R120" s="133">
        <f>IF('3f CPIH'!N$16="-","-",'3i PAAC PAP'!$G$9*('3f CPIH'!N$16/'3f CPIH'!$G$16))</f>
        <v>3.6140165362035224</v>
      </c>
      <c r="S120" s="133">
        <f>IF('3f CPIH'!O$16="-","-",'3i PAAC PAP'!$G$9*('3f CPIH'!O$16/'3f CPIH'!$G$16))</f>
        <v>3.6341130136986299</v>
      </c>
      <c r="T120" s="133" t="str">
        <f>IF('3f CPIH'!P$16="-","-",'3i PAAC PAP'!$G$9*('3f CPIH'!P$16/'3f CPIH'!$G$16))</f>
        <v>-</v>
      </c>
      <c r="U120" s="133" t="str">
        <f>IF('3f CPIH'!Q$16="-","-",'3i PAAC PAP'!$G$9*('3f CPIH'!Q$16/'3f CPIH'!$G$16))</f>
        <v>-</v>
      </c>
      <c r="V120" s="133" t="str">
        <f>IF('3f CPIH'!R$16="-","-",'3i PAAC PAP'!$G$9*('3f CPIH'!R$16/'3f CPIH'!$G$16))</f>
        <v>-</v>
      </c>
      <c r="W120" s="133" t="str">
        <f>IF('3f CPIH'!S$16="-","-",'3i PAAC PAP'!$G$9*('3f CPIH'!S$16/'3f CPIH'!$G$16))</f>
        <v>-</v>
      </c>
      <c r="X120" s="133" t="str">
        <f>IF('3f CPIH'!T$16="-","-",'3i PAAC PAP'!$G$9*('3f CPIH'!T$16/'3f CPIH'!$G$16))</f>
        <v>-</v>
      </c>
      <c r="Y120" s="133" t="str">
        <f>IF('3f CPIH'!U$16="-","-",'3i PAAC PAP'!$G$9*('3f CPIH'!U$16/'3f CPIH'!$G$16))</f>
        <v>-</v>
      </c>
      <c r="Z120" s="133" t="str">
        <f>IF('3f CPIH'!V$16="-","-",'3i PAAC PAP'!$G$9*('3f CPIH'!V$16/'3f CPIH'!$G$16))</f>
        <v>-</v>
      </c>
      <c r="AA120" s="29"/>
    </row>
    <row r="121" spans="1:27" s="30" customFormat="1" ht="11.25" customHeight="1" x14ac:dyDescent="0.15">
      <c r="A121" s="267">
        <v>8</v>
      </c>
      <c r="B121" s="136" t="s">
        <v>349</v>
      </c>
      <c r="C121" s="136" t="s">
        <v>412</v>
      </c>
      <c r="D121" s="139" t="s">
        <v>325</v>
      </c>
      <c r="E121" s="135"/>
      <c r="F121" s="31"/>
      <c r="G121" s="133">
        <f>IF(G116="-","-",SUM(G114:G119)*'3i PAAC PAP'!$G$21)</f>
        <v>0.29036340063092431</v>
      </c>
      <c r="H121" s="133">
        <f>IF(H116="-","-",SUM(H114:H119)*'3i PAAC PAP'!$G$21)</f>
        <v>0.29074017741996544</v>
      </c>
      <c r="I121" s="133">
        <f>IF(I116="-","-",SUM(I114:I119)*'3i PAAC PAP'!$G$21)</f>
        <v>0.31978122239796464</v>
      </c>
      <c r="J121" s="133">
        <f>IF(J116="-","-",SUM(J114:J119)*'3i PAAC PAP'!$G$21)</f>
        <v>0.32091155276508787</v>
      </c>
      <c r="K121" s="133">
        <f>IF(K116="-","-",SUM(K114:K119)*'3i PAAC PAP'!$G$21)</f>
        <v>0.30371625021222076</v>
      </c>
      <c r="L121" s="133">
        <f>IF(L116="-","-",SUM(L114:L119)*'3i PAAC PAP'!$G$21)</f>
        <v>0.30552910148199586</v>
      </c>
      <c r="M121" s="133">
        <f>IF(M116="-","-",SUM(M114:M119)*'3i PAAC PAP'!$G$21)</f>
        <v>0.32148351311792095</v>
      </c>
      <c r="N121" s="133">
        <f>IF(N116="-","-",SUM(N114:N119)*'3i PAAC PAP'!$G$21)</f>
        <v>0.35364252483868919</v>
      </c>
      <c r="O121" s="31"/>
      <c r="P121" s="133">
        <f>IF(P116="-","-",SUM(P114:P119)*'3i PAAC PAP'!$G$21)</f>
        <v>0.35364252483868919</v>
      </c>
      <c r="Q121" s="133">
        <f>IF(Q116="-","-",SUM(Q114:Q119)*'3i PAAC PAP'!$G$21)</f>
        <v>0.36109882090563183</v>
      </c>
      <c r="R121" s="133">
        <f>IF(R116="-","-",SUM(R114:R119)*'3i PAAC PAP'!$G$21)</f>
        <v>0.36252895067436941</v>
      </c>
      <c r="S121" s="133">
        <f>IF(S116="-","-",SUM(S114:S119)*'3i PAAC PAP'!$G$21)</f>
        <v>0.37347377870426984</v>
      </c>
      <c r="T121" s="133" t="str">
        <f>IF(T116="-","-",SUM(T114:T119)*'3i PAAC PAP'!$G$21)</f>
        <v>-</v>
      </c>
      <c r="U121" s="133" t="str">
        <f>IF(U116="-","-",SUM(U114:U119)*'3i PAAC PAP'!$G$21)</f>
        <v>-</v>
      </c>
      <c r="V121" s="133" t="str">
        <f>IF(V116="-","-",SUM(V114:V119)*'3i PAAC PAP'!$G$21)</f>
        <v>-</v>
      </c>
      <c r="W121" s="133" t="str">
        <f>IF(W116="-","-",SUM(W114:W119)*'3i PAAC PAP'!$G$21)</f>
        <v>-</v>
      </c>
      <c r="X121" s="133" t="str">
        <f>IF(X116="-","-",SUM(X114:X119)*'3i PAAC PAP'!$G$21)</f>
        <v>-</v>
      </c>
      <c r="Y121" s="133" t="str">
        <f>IF(Y116="-","-",SUM(Y114:Y119)*'3i PAAC PAP'!$G$21)</f>
        <v>-</v>
      </c>
      <c r="Z121" s="133" t="str">
        <f>IF(Z116="-","-",SUM(Z114:Z119)*'3i PAAC PAP'!$G$21)</f>
        <v>-</v>
      </c>
      <c r="AA121" s="29"/>
    </row>
    <row r="122" spans="1:27" s="30" customFormat="1" ht="11.25" x14ac:dyDescent="0.15">
      <c r="A122" s="267">
        <v>9</v>
      </c>
      <c r="B122" s="136" t="s">
        <v>393</v>
      </c>
      <c r="C122" s="136" t="s">
        <v>536</v>
      </c>
      <c r="D122" s="139" t="s">
        <v>325</v>
      </c>
      <c r="E122" s="135"/>
      <c r="F122" s="31"/>
      <c r="G122" s="133">
        <f>IF(G116="-","-",SUM(G114:G121)*'3j EBIT'!$E$7)</f>
        <v>1.2290125872653355</v>
      </c>
      <c r="H122" s="133">
        <f>IF(H116="-","-",SUM(H114:H121)*'3j EBIT'!$E$7)</f>
        <v>1.2306530088410039</v>
      </c>
      <c r="I122" s="133">
        <f>IF(I116="-","-",SUM(I114:I121)*'3j EBIT'!$E$7)</f>
        <v>1.3472870903217991</v>
      </c>
      <c r="J122" s="133">
        <f>IF(J116="-","-",SUM(J114:J121)*'3j EBIT'!$E$7)</f>
        <v>1.3522083550488035</v>
      </c>
      <c r="K122" s="133">
        <f>IF(K116="-","-",SUM(K114:K121)*'3j EBIT'!$E$7)</f>
        <v>1.2840426034444301</v>
      </c>
      <c r="L122" s="133">
        <f>IF(L116="-","-",SUM(L114:L121)*'3j EBIT'!$E$7)</f>
        <v>1.2921545215727328</v>
      </c>
      <c r="M122" s="133">
        <f>IF(M116="-","-",SUM(M114:M121)*'3j EBIT'!$E$7)</f>
        <v>1.357096475388595</v>
      </c>
      <c r="N122" s="133">
        <f>IF(N116="-","-",SUM(N114:N121)*'3j EBIT'!$E$7)</f>
        <v>1.4866212083980204</v>
      </c>
      <c r="O122" s="31"/>
      <c r="P122" s="133">
        <f>IF(P116="-","-",SUM(P114:P121)*'3j EBIT'!$E$7)</f>
        <v>1.4866212083980204</v>
      </c>
      <c r="Q122" s="133">
        <f>IF(Q116="-","-",SUM(Q114:Q121)*'3j EBIT'!$E$7)</f>
        <v>1.5172955299010134</v>
      </c>
      <c r="R122" s="133">
        <f>IF(R116="-","-",SUM(R114:R121)*'3j EBIT'!$E$7)</f>
        <v>1.5235485769661978</v>
      </c>
      <c r="S122" s="133">
        <f>IF(S116="-","-",SUM(S114:S121)*'3j EBIT'!$E$7)</f>
        <v>1.567820866406116</v>
      </c>
      <c r="T122" s="133" t="str">
        <f>IF(T116="-","-",SUM(T114:T121)*'3j EBIT'!$E$7)</f>
        <v>-</v>
      </c>
      <c r="U122" s="133" t="str">
        <f>IF(U116="-","-",SUM(U114:U121)*'3j EBIT'!$E$7)</f>
        <v>-</v>
      </c>
      <c r="V122" s="133" t="str">
        <f>IF(V116="-","-",SUM(V114:V121)*'3j EBIT'!$E$7)</f>
        <v>-</v>
      </c>
      <c r="W122" s="133" t="str">
        <f>IF(W116="-","-",SUM(W114:W121)*'3j EBIT'!$E$7)</f>
        <v>-</v>
      </c>
      <c r="X122" s="133" t="str">
        <f>IF(X116="-","-",SUM(X114:X121)*'3j EBIT'!$E$7)</f>
        <v>-</v>
      </c>
      <c r="Y122" s="133" t="str">
        <f>IF(Y116="-","-",SUM(Y114:Y121)*'3j EBIT'!$E$7)</f>
        <v>-</v>
      </c>
      <c r="Z122" s="133" t="str">
        <f>IF(Z116="-","-",SUM(Z114:Z121)*'3j EBIT'!$E$7)</f>
        <v>-</v>
      </c>
      <c r="AA122" s="29"/>
    </row>
    <row r="123" spans="1:27" s="30" customFormat="1" ht="11.25" x14ac:dyDescent="0.15">
      <c r="A123" s="267">
        <v>10</v>
      </c>
      <c r="B123" s="136" t="s">
        <v>292</v>
      </c>
      <c r="C123" s="186" t="s">
        <v>537</v>
      </c>
      <c r="D123" s="139" t="s">
        <v>325</v>
      </c>
      <c r="E123" s="134"/>
      <c r="F123" s="31"/>
      <c r="G123" s="133">
        <f>IF(G118="-","-",SUM(G114:G116,G118:G122)*'3k HAP'!$E$8)</f>
        <v>0.7348954241156257</v>
      </c>
      <c r="H123" s="133">
        <f>IF(H118="-","-",SUM(H114:H116,H118:H122)*'3k HAP'!$E$8)</f>
        <v>0.7361594979245154</v>
      </c>
      <c r="I123" s="133">
        <f>IF(I118="-","-",SUM(I114:I116,I118:I122)*'3k HAP'!$E$8)</f>
        <v>0.74106618503586275</v>
      </c>
      <c r="J123" s="133">
        <f>IF(J118="-","-",SUM(J114:J116,J118:J122)*'3k HAP'!$E$8)</f>
        <v>0.7448584064625321</v>
      </c>
      <c r="K123" s="133">
        <f>IF(K118="-","-",SUM(K114:K116,K118:K122)*'3k HAP'!$E$8)</f>
        <v>0.75218374304110136</v>
      </c>
      <c r="L123" s="133">
        <f>IF(L118="-","-",SUM(L114:L116,L118:L122)*'3k HAP'!$E$8)</f>
        <v>0.75843461379160937</v>
      </c>
      <c r="M123" s="133">
        <f>IF(M118="-","-",SUM(M114:M116,M118:M122)*'3k HAP'!$E$8)</f>
        <v>0.80099594453274126</v>
      </c>
      <c r="N123" s="133">
        <f>IF(N118="-","-",SUM(N114:N116,N118:N122)*'3k HAP'!$E$8)</f>
        <v>0.90080493572695386</v>
      </c>
      <c r="O123" s="31"/>
      <c r="P123" s="133">
        <f>IF(P118="-","-",SUM(P114:P116,P118:P122)*'3k HAP'!$E$8)</f>
        <v>0.90080493572695386</v>
      </c>
      <c r="Q123" s="133">
        <f>IF(Q118="-","-",SUM(Q114:Q116,Q118:Q122)*'3k HAP'!$E$8)</f>
        <v>0.93566423883865513</v>
      </c>
      <c r="R123" s="133">
        <f>IF(R118="-","-",SUM(R114:R116,R118:R122)*'3k HAP'!$E$8)</f>
        <v>0.94048270327371086</v>
      </c>
      <c r="S123" s="133">
        <f>IF(S118="-","-",SUM(S114:S116,S118:S122)*'3k HAP'!$E$8)</f>
        <v>0.97352919037650698</v>
      </c>
      <c r="T123" s="133" t="str">
        <f>IF(T118="-","-",SUM(T114:T116,T118:T122)*'3k HAP'!$E$8)</f>
        <v>-</v>
      </c>
      <c r="U123" s="133" t="str">
        <f>IF(U118="-","-",SUM(U114:U116,U118:U122)*'3k HAP'!$E$8)</f>
        <v>-</v>
      </c>
      <c r="V123" s="133" t="str">
        <f>IF(V118="-","-",SUM(V114:V116,V118:V122)*'3k HAP'!$E$8)</f>
        <v>-</v>
      </c>
      <c r="W123" s="133" t="str">
        <f>IF(W118="-","-",SUM(W114:W116,W118:W122)*'3k HAP'!$E$8)</f>
        <v>-</v>
      </c>
      <c r="X123" s="133" t="str">
        <f>IF(X118="-","-",SUM(X114:X116,X118:X122)*'3k HAP'!$E$8)</f>
        <v>-</v>
      </c>
      <c r="Y123" s="133" t="str">
        <f>IF(Y118="-","-",SUM(Y114:Y116,Y118:Y122)*'3k HAP'!$E$8)</f>
        <v>-</v>
      </c>
      <c r="Z123" s="133" t="str">
        <f>IF(Z118="-","-",SUM(Z114:Z116,Z118:Z122)*'3k HAP'!$E$8)</f>
        <v>-</v>
      </c>
      <c r="AA123" s="29"/>
    </row>
    <row r="124" spans="1:27" s="30" customFormat="1" ht="11.25" x14ac:dyDescent="0.15">
      <c r="A124" s="267">
        <v>11</v>
      </c>
      <c r="B124" s="136" t="s">
        <v>44</v>
      </c>
      <c r="C124" s="136" t="str">
        <f>B124&amp;"_"&amp;D124</f>
        <v>Total_South Wales</v>
      </c>
      <c r="D124" s="139" t="s">
        <v>325</v>
      </c>
      <c r="E124" s="135"/>
      <c r="F124" s="31"/>
      <c r="G124" s="133">
        <f t="shared" ref="G124:N124" si="18">IF(G118="-","-",SUM(G114:G123))</f>
        <v>65.419741719834875</v>
      </c>
      <c r="H124" s="133">
        <f t="shared" si="18"/>
        <v>65.507343735648419</v>
      </c>
      <c r="I124" s="133">
        <f t="shared" si="18"/>
        <v>71.650883754591405</v>
      </c>
      <c r="J124" s="133">
        <f t="shared" si="18"/>
        <v>71.913689802031953</v>
      </c>
      <c r="K124" s="133">
        <f t="shared" si="18"/>
        <v>68.333345483434627</v>
      </c>
      <c r="L124" s="133">
        <f t="shared" si="18"/>
        <v>68.766539237219604</v>
      </c>
      <c r="M124" s="133">
        <f t="shared" si="18"/>
        <v>72.227096725404365</v>
      </c>
      <c r="N124" s="133">
        <f t="shared" si="18"/>
        <v>79.143994111804673</v>
      </c>
      <c r="O124" s="31"/>
      <c r="P124" s="133">
        <f t="shared" ref="P124:Z124" si="19">IF(P118="-","-",SUM(P114:P123))</f>
        <v>79.143994111804673</v>
      </c>
      <c r="Q124" s="133">
        <f t="shared" si="19"/>
        <v>80.793290721910537</v>
      </c>
      <c r="R124" s="133">
        <f t="shared" si="19"/>
        <v>81.127216790679697</v>
      </c>
      <c r="S124" s="133">
        <f t="shared" si="19"/>
        <v>83.490382812158302</v>
      </c>
      <c r="T124" s="133" t="str">
        <f t="shared" si="19"/>
        <v>-</v>
      </c>
      <c r="U124" s="133" t="str">
        <f t="shared" si="19"/>
        <v>-</v>
      </c>
      <c r="V124" s="133" t="str">
        <f t="shared" si="19"/>
        <v>-</v>
      </c>
      <c r="W124" s="133" t="str">
        <f t="shared" si="19"/>
        <v>-</v>
      </c>
      <c r="X124" s="133" t="str">
        <f t="shared" si="19"/>
        <v>-</v>
      </c>
      <c r="Y124" s="133" t="str">
        <f t="shared" si="19"/>
        <v>-</v>
      </c>
      <c r="Z124" s="133" t="str">
        <f t="shared" si="19"/>
        <v>-</v>
      </c>
      <c r="AA124" s="29"/>
    </row>
    <row r="125" spans="1:27" s="30" customFormat="1" ht="11.25" x14ac:dyDescent="0.15">
      <c r="A125" s="267">
        <v>1</v>
      </c>
      <c r="B125" s="140" t="s">
        <v>350</v>
      </c>
      <c r="C125" s="140" t="s">
        <v>341</v>
      </c>
      <c r="D125" s="138" t="s">
        <v>326</v>
      </c>
      <c r="E125" s="132"/>
      <c r="F125" s="31"/>
      <c r="G125" s="41" t="s">
        <v>333</v>
      </c>
      <c r="H125" s="41" t="s">
        <v>333</v>
      </c>
      <c r="I125" s="41" t="s">
        <v>333</v>
      </c>
      <c r="J125" s="41" t="s">
        <v>333</v>
      </c>
      <c r="K125" s="41" t="s">
        <v>333</v>
      </c>
      <c r="L125" s="41" t="s">
        <v>333</v>
      </c>
      <c r="M125" s="41" t="s">
        <v>333</v>
      </c>
      <c r="N125" s="41" t="s">
        <v>333</v>
      </c>
      <c r="O125" s="31"/>
      <c r="P125" s="41" t="s">
        <v>333</v>
      </c>
      <c r="Q125" s="41" t="s">
        <v>333</v>
      </c>
      <c r="R125" s="41" t="s">
        <v>333</v>
      </c>
      <c r="S125" s="41" t="s">
        <v>333</v>
      </c>
      <c r="T125" s="41" t="s">
        <v>333</v>
      </c>
      <c r="U125" s="41" t="s">
        <v>333</v>
      </c>
      <c r="V125" s="41" t="s">
        <v>333</v>
      </c>
      <c r="W125" s="41" t="s">
        <v>333</v>
      </c>
      <c r="X125" s="41" t="s">
        <v>333</v>
      </c>
      <c r="Y125" s="41" t="s">
        <v>333</v>
      </c>
      <c r="Z125" s="41" t="s">
        <v>333</v>
      </c>
      <c r="AA125" s="29"/>
    </row>
    <row r="126" spans="1:27" s="30" customFormat="1" ht="11.25" customHeight="1" x14ac:dyDescent="0.15">
      <c r="A126" s="267">
        <v>2</v>
      </c>
      <c r="B126" s="140" t="s">
        <v>350</v>
      </c>
      <c r="C126" s="140" t="s">
        <v>300</v>
      </c>
      <c r="D126" s="138" t="s">
        <v>326</v>
      </c>
      <c r="E126" s="132"/>
      <c r="F126" s="31"/>
      <c r="G126" s="41" t="s">
        <v>333</v>
      </c>
      <c r="H126" s="41" t="s">
        <v>333</v>
      </c>
      <c r="I126" s="41" t="s">
        <v>333</v>
      </c>
      <c r="J126" s="41" t="s">
        <v>333</v>
      </c>
      <c r="K126" s="41" t="s">
        <v>333</v>
      </c>
      <c r="L126" s="41" t="s">
        <v>333</v>
      </c>
      <c r="M126" s="41" t="s">
        <v>333</v>
      </c>
      <c r="N126" s="41" t="s">
        <v>333</v>
      </c>
      <c r="O126" s="31"/>
      <c r="P126" s="41" t="s">
        <v>333</v>
      </c>
      <c r="Q126" s="41" t="s">
        <v>333</v>
      </c>
      <c r="R126" s="41" t="s">
        <v>333</v>
      </c>
      <c r="S126" s="41" t="s">
        <v>333</v>
      </c>
      <c r="T126" s="41" t="s">
        <v>333</v>
      </c>
      <c r="U126" s="41" t="s">
        <v>333</v>
      </c>
      <c r="V126" s="41" t="s">
        <v>333</v>
      </c>
      <c r="W126" s="41" t="s">
        <v>333</v>
      </c>
      <c r="X126" s="41" t="s">
        <v>333</v>
      </c>
      <c r="Y126" s="41" t="s">
        <v>333</v>
      </c>
      <c r="Z126" s="41" t="s">
        <v>333</v>
      </c>
      <c r="AA126" s="29"/>
    </row>
    <row r="127" spans="1:27" s="30" customFormat="1" ht="11.25" customHeight="1" x14ac:dyDescent="0.15">
      <c r="A127" s="267">
        <v>3</v>
      </c>
      <c r="B127" s="140" t="s">
        <v>2</v>
      </c>
      <c r="C127" s="140" t="s">
        <v>342</v>
      </c>
      <c r="D127" s="138" t="s">
        <v>326</v>
      </c>
      <c r="E127" s="132"/>
      <c r="F127" s="31"/>
      <c r="G127" s="41">
        <f>IF('3c PC'!G14="-","-",'3c PC'!G55)</f>
        <v>6.5567588596821027</v>
      </c>
      <c r="H127" s="41">
        <f>IF('3c PC'!H14="-","-",'3c PC'!H55)</f>
        <v>6.5567588596821027</v>
      </c>
      <c r="I127" s="41">
        <f>IF('3c PC'!I14="-","-",'3c PC'!I55)</f>
        <v>6.6197359495950758</v>
      </c>
      <c r="J127" s="41">
        <f>IF('3c PC'!J14="-","-",'3c PC'!J55)</f>
        <v>6.6197359495950758</v>
      </c>
      <c r="K127" s="41">
        <f>IF('3c PC'!K14="-","-",'3c PC'!K55)</f>
        <v>6.6995028867368616</v>
      </c>
      <c r="L127" s="41">
        <f>IF('3c PC'!L14="-","-",'3c PC'!L55)</f>
        <v>6.6995028867368616</v>
      </c>
      <c r="M127" s="41">
        <f>IF('3c PC'!M14="-","-",'3c PC'!M55)</f>
        <v>7.1131218301273513</v>
      </c>
      <c r="N127" s="41">
        <f>IF('3c PC'!N14="-","-",'3c PC'!N55)</f>
        <v>7.1131218301273513</v>
      </c>
      <c r="O127" s="31"/>
      <c r="P127" s="41">
        <f>'3c PC'!P55</f>
        <v>7.1131218301273513</v>
      </c>
      <c r="Q127" s="41">
        <f>'3c PC'!Q55</f>
        <v>7.2804579515147188</v>
      </c>
      <c r="R127" s="41">
        <f>'3c PC'!R55</f>
        <v>7.1935840895118579</v>
      </c>
      <c r="S127" s="41">
        <f>'3c PC'!S55</f>
        <v>7.3593999937099728</v>
      </c>
      <c r="T127" s="41" t="str">
        <f>'3c PC'!T55</f>
        <v>-</v>
      </c>
      <c r="U127" s="41" t="str">
        <f>'3c PC'!U55</f>
        <v>-</v>
      </c>
      <c r="V127" s="41" t="str">
        <f>'3c PC'!V55</f>
        <v>-</v>
      </c>
      <c r="W127" s="41" t="str">
        <f>'3c PC'!W55</f>
        <v>-</v>
      </c>
      <c r="X127" s="41" t="str">
        <f>'3c PC'!X55</f>
        <v>-</v>
      </c>
      <c r="Y127" s="41" t="str">
        <f>'3c PC'!Y55</f>
        <v>-</v>
      </c>
      <c r="Z127" s="41" t="str">
        <f>'3c PC'!Z55</f>
        <v>-</v>
      </c>
      <c r="AA127" s="29"/>
    </row>
    <row r="128" spans="1:27" s="30" customFormat="1" ht="11.25" customHeight="1" x14ac:dyDescent="0.15">
      <c r="A128" s="267">
        <v>4</v>
      </c>
      <c r="B128" s="140" t="s">
        <v>352</v>
      </c>
      <c r="C128" s="140" t="s">
        <v>343</v>
      </c>
      <c r="D128" s="138" t="s">
        <v>326</v>
      </c>
      <c r="E128" s="132"/>
      <c r="F128" s="31"/>
      <c r="G128" s="41">
        <f>IF('3d NC-Elec'!H24="-","-",'3d NC-Elec'!H24)</f>
        <v>16.643999999999998</v>
      </c>
      <c r="H128" s="41">
        <f>IF('3d NC-Elec'!I24="-","-",'3d NC-Elec'!I24)</f>
        <v>16.643999999999998</v>
      </c>
      <c r="I128" s="41">
        <f>IF('3d NC-Elec'!J24="-","-",'3d NC-Elec'!J24)</f>
        <v>22.191999999999997</v>
      </c>
      <c r="J128" s="41">
        <f>IF('3d NC-Elec'!K24="-","-",'3d NC-Elec'!K24)</f>
        <v>22.191999999999997</v>
      </c>
      <c r="K128" s="41">
        <f>IF('3d NC-Elec'!L24="-","-",'3d NC-Elec'!L24)</f>
        <v>17.009</v>
      </c>
      <c r="L128" s="41">
        <f>IF('3d NC-Elec'!M24="-","-",'3d NC-Elec'!M24)</f>
        <v>17.009</v>
      </c>
      <c r="M128" s="41">
        <f>IF('3d NC-Elec'!N24="-","-",'3d NC-Elec'!N24)</f>
        <v>19.162500000000001</v>
      </c>
      <c r="N128" s="41">
        <f>IF('3d NC-Elec'!O24="-","-",'3d NC-Elec'!O24)</f>
        <v>19.162500000000001</v>
      </c>
      <c r="O128" s="31"/>
      <c r="P128" s="41">
        <f>'3d NC-Elec'!Q24</f>
        <v>19.162500000000001</v>
      </c>
      <c r="Q128" s="41">
        <f>'3d NC-Elec'!R24</f>
        <v>18.614999999999998</v>
      </c>
      <c r="R128" s="41">
        <f>'3d NC-Elec'!S24</f>
        <v>18.614999999999998</v>
      </c>
      <c r="S128" s="41">
        <f>'3d NC-Elec'!T24</f>
        <v>17.957999999999998</v>
      </c>
      <c r="T128" s="41" t="str">
        <f>'3d NC-Elec'!U24</f>
        <v>-</v>
      </c>
      <c r="U128" s="41" t="str">
        <f>'3d NC-Elec'!V24</f>
        <v>-</v>
      </c>
      <c r="V128" s="41" t="str">
        <f>'3d NC-Elec'!W24</f>
        <v>-</v>
      </c>
      <c r="W128" s="41" t="str">
        <f>'3d NC-Elec'!X24</f>
        <v>-</v>
      </c>
      <c r="X128" s="41" t="str">
        <f>'3d NC-Elec'!Y24</f>
        <v>-</v>
      </c>
      <c r="Y128" s="41" t="str">
        <f>'3d NC-Elec'!Z24</f>
        <v>-</v>
      </c>
      <c r="Z128" s="41" t="str">
        <f>'3d NC-Elec'!AA24</f>
        <v>-</v>
      </c>
      <c r="AA128" s="29"/>
    </row>
    <row r="129" spans="1:27" s="30" customFormat="1" ht="11.25" customHeight="1" x14ac:dyDescent="0.15">
      <c r="A129" s="267">
        <v>5</v>
      </c>
      <c r="B129" s="140" t="s">
        <v>349</v>
      </c>
      <c r="C129" s="140" t="s">
        <v>344</v>
      </c>
      <c r="D129" s="138" t="s">
        <v>326</v>
      </c>
      <c r="E129" s="132"/>
      <c r="F129" s="31"/>
      <c r="G129" s="41">
        <f>IF('3f CPIH'!C$16="-","-",'3g OC '!$E$7*('3f CPIH'!C$16/'3f CPIH'!$G$16))</f>
        <v>38.772147945205475</v>
      </c>
      <c r="H129" s="41">
        <f>IF('3f CPIH'!D$16="-","-",'3g OC '!$E$7*('3f CPIH'!D$16/'3f CPIH'!$G$16))</f>
        <v>38.849769863013698</v>
      </c>
      <c r="I129" s="41">
        <f>IF('3f CPIH'!E$16="-","-",'3g OC '!$E$7*('3f CPIH'!E$16/'3f CPIH'!$G$16))</f>
        <v>38.966202739726029</v>
      </c>
      <c r="J129" s="41">
        <f>IF('3f CPIH'!F$16="-","-",'3g OC '!$E$7*('3f CPIH'!F$16/'3f CPIH'!$G$16))</f>
        <v>39.199068493150683</v>
      </c>
      <c r="K129" s="41">
        <f>IF('3f CPIH'!G$16="-","-",'3g OC '!$E$7*('3f CPIH'!G$16/'3f CPIH'!$G$16))</f>
        <v>39.6648</v>
      </c>
      <c r="L129" s="41">
        <f>IF('3f CPIH'!H$16="-","-",'3g OC '!$E$7*('3f CPIH'!H$16/'3f CPIH'!$G$16))</f>
        <v>40.169342465753431</v>
      </c>
      <c r="M129" s="41">
        <f>IF('3f CPIH'!I$16="-","-",'3g OC '!$E$7*('3f CPIH'!I$16/'3f CPIH'!$G$16))</f>
        <v>40.751506849315064</v>
      </c>
      <c r="N129" s="41">
        <f>IF('3f CPIH'!J$16="-","-",'3g OC '!$E$7*('3f CPIH'!J$16/'3f CPIH'!$G$16))</f>
        <v>41.100805479452056</v>
      </c>
      <c r="O129" s="31"/>
      <c r="P129" s="41">
        <f>IF('3f CPIH'!L$16="-","-",'3g OC '!$E$7*('3f CPIH'!L$16/'3f CPIH'!$G$16))</f>
        <v>41.100805479452056</v>
      </c>
      <c r="Q129" s="41">
        <f>IF('3f CPIH'!M$16="-","-",'3g OC '!$E$7*('3f CPIH'!M$16/'3f CPIH'!$G$16))</f>
        <v>41.566536986301365</v>
      </c>
      <c r="R129" s="41">
        <f>IF('3f CPIH'!N$16="-","-",'3g OC '!$E$7*('3f CPIH'!N$16/'3f CPIH'!$G$16))</f>
        <v>41.877024657534243</v>
      </c>
      <c r="S129" s="41">
        <f>IF('3f CPIH'!O$16="-","-",'3g OC '!$E$7*('3f CPIH'!O$16/'3f CPIH'!$G$16))</f>
        <v>42.109890410958904</v>
      </c>
      <c r="T129" s="41" t="str">
        <f>IF('3f CPIH'!P$16="-","-",'3g OC '!$E$7*('3f CPIH'!P$16/'3f CPIH'!$G$16))</f>
        <v>-</v>
      </c>
      <c r="U129" s="41" t="str">
        <f>IF('3f CPIH'!Q$16="-","-",'3g OC '!$E$7*('3f CPIH'!Q$16/'3f CPIH'!$G$16))</f>
        <v>-</v>
      </c>
      <c r="V129" s="41" t="str">
        <f>IF('3f CPIH'!R$16="-","-",'3g OC '!$E$7*('3f CPIH'!R$16/'3f CPIH'!$G$16))</f>
        <v>-</v>
      </c>
      <c r="W129" s="41" t="str">
        <f>IF('3f CPIH'!S$16="-","-",'3g OC '!$E$7*('3f CPIH'!S$16/'3f CPIH'!$G$16))</f>
        <v>-</v>
      </c>
      <c r="X129" s="41" t="str">
        <f>IF('3f CPIH'!T$16="-","-",'3g OC '!$E$7*('3f CPIH'!T$16/'3f CPIH'!$G$16))</f>
        <v>-</v>
      </c>
      <c r="Y129" s="41" t="str">
        <f>IF('3f CPIH'!U$16="-","-",'3g OC '!$E$7*('3f CPIH'!U$16/'3f CPIH'!$G$16))</f>
        <v>-</v>
      </c>
      <c r="Z129" s="41" t="str">
        <f>IF('3f CPIH'!V$16="-","-",'3g OC '!$E$7*('3f CPIH'!V$16/'3f CPIH'!$G$16))</f>
        <v>-</v>
      </c>
      <c r="AA129" s="29"/>
    </row>
    <row r="130" spans="1:27" s="30" customFormat="1" ht="11.25" customHeight="1" x14ac:dyDescent="0.15">
      <c r="A130" s="267">
        <v>6</v>
      </c>
      <c r="B130" s="140" t="s">
        <v>349</v>
      </c>
      <c r="C130" s="140" t="s">
        <v>43</v>
      </c>
      <c r="D130" s="138" t="s">
        <v>326</v>
      </c>
      <c r="E130" s="132"/>
      <c r="F130" s="31"/>
      <c r="G130" s="41" t="s">
        <v>333</v>
      </c>
      <c r="H130" s="41" t="s">
        <v>333</v>
      </c>
      <c r="I130" s="41" t="s">
        <v>333</v>
      </c>
      <c r="J130" s="41" t="s">
        <v>333</v>
      </c>
      <c r="K130" s="41">
        <f>IF('3h SMNCC'!F$36="-","-",'3h SMNCC'!F$44)</f>
        <v>0</v>
      </c>
      <c r="L130" s="41">
        <f>IF('3h SMNCC'!G$36="-","-",'3h SMNCC'!G$44)</f>
        <v>-0.13106672002308281</v>
      </c>
      <c r="M130" s="41">
        <f>IF('3h SMNCC'!H$36="-","-",'3h SMNCC'!H$44)</f>
        <v>1.6490085512788448</v>
      </c>
      <c r="N130" s="41">
        <f>IF('3h SMNCC'!I$36="-","-",'3h SMNCC'!I$44)</f>
        <v>7.9249698553751093</v>
      </c>
      <c r="O130" s="31"/>
      <c r="P130" s="41">
        <f>IF('3h SMNCC'!K$36="-","-",'3h SMNCC'!K$44)</f>
        <v>7.9249698553751093</v>
      </c>
      <c r="Q130" s="41">
        <f>IF('3h SMNCC'!L$36="-","-",'3h SMNCC'!L$44)</f>
        <v>9.5945159615724194</v>
      </c>
      <c r="R130" s="41">
        <f>IF('3h SMNCC'!M$36="-","-",'3h SMNCC'!M$44)</f>
        <v>9.6655312765157912</v>
      </c>
      <c r="S130" s="41">
        <f>IF('3h SMNCC'!N$36="-","-",'3h SMNCC'!N$44)</f>
        <v>11.448655558303892</v>
      </c>
      <c r="T130" s="41" t="str">
        <f>IF('3h SMNCC'!O$36="-","-",'3h SMNCC'!O$44)</f>
        <v>-</v>
      </c>
      <c r="U130" s="41" t="str">
        <f>IF('3h SMNCC'!P$36="-","-",'3h SMNCC'!P$44)</f>
        <v>-</v>
      </c>
      <c r="V130" s="41" t="str">
        <f>IF('3h SMNCC'!Q$36="-","-",'3h SMNCC'!Q$44)</f>
        <v>-</v>
      </c>
      <c r="W130" s="41" t="str">
        <f>IF('3h SMNCC'!R$36="-","-",'3h SMNCC'!R$44)</f>
        <v>-</v>
      </c>
      <c r="X130" s="41" t="str">
        <f>IF('3h SMNCC'!S$36="-","-",'3h SMNCC'!S$44)</f>
        <v>-</v>
      </c>
      <c r="Y130" s="41" t="str">
        <f>IF('3h SMNCC'!T$36="-","-",'3h SMNCC'!T$44)</f>
        <v>-</v>
      </c>
      <c r="Z130" s="41" t="str">
        <f>IF('3h SMNCC'!U$36="-","-",'3h SMNCC'!U$44)</f>
        <v>-</v>
      </c>
      <c r="AA130" s="29"/>
    </row>
    <row r="131" spans="1:27" s="30" customFormat="1" ht="12.4" customHeight="1" x14ac:dyDescent="0.15">
      <c r="A131" s="267">
        <v>7</v>
      </c>
      <c r="B131" s="140" t="s">
        <v>349</v>
      </c>
      <c r="C131" s="140" t="s">
        <v>394</v>
      </c>
      <c r="D131" s="138" t="s">
        <v>326</v>
      </c>
      <c r="E131" s="132"/>
      <c r="F131" s="31"/>
      <c r="G131" s="41">
        <f>IF('3f CPIH'!C$16="-","-",'3i PAAC PAP'!$G$9*('3f CPIH'!C$16/'3f CPIH'!$G$16))</f>
        <v>3.3460635029354204</v>
      </c>
      <c r="H131" s="41">
        <f>IF('3f CPIH'!D$16="-","-",'3i PAAC PAP'!$G$9*('3f CPIH'!D$16/'3f CPIH'!$G$16))</f>
        <v>3.3527623287671227</v>
      </c>
      <c r="I131" s="41">
        <f>IF('3f CPIH'!E$16="-","-",'3i PAAC PAP'!$G$9*('3f CPIH'!E$16/'3f CPIH'!$G$16))</f>
        <v>3.3628105675146771</v>
      </c>
      <c r="J131" s="41">
        <f>IF('3f CPIH'!F$16="-","-",'3i PAAC PAP'!$G$9*('3f CPIH'!F$16/'3f CPIH'!$G$16))</f>
        <v>3.3829070450097847</v>
      </c>
      <c r="K131" s="41">
        <f>IF('3f CPIH'!G$16="-","-",'3i PAAC PAP'!$G$9*('3f CPIH'!G$16/'3f CPIH'!$G$16))</f>
        <v>3.4230999999999998</v>
      </c>
      <c r="L131" s="41">
        <f>IF('3f CPIH'!H$16="-","-",'3i PAAC PAP'!$G$9*('3f CPIH'!H$16/'3f CPIH'!$G$16))</f>
        <v>3.4666423679060667</v>
      </c>
      <c r="M131" s="41">
        <f>IF('3f CPIH'!I$16="-","-",'3i PAAC PAP'!$G$9*('3f CPIH'!I$16/'3f CPIH'!$G$16))</f>
        <v>3.516883561643835</v>
      </c>
      <c r="N131" s="41">
        <f>IF('3f CPIH'!J$16="-","-",'3i PAAC PAP'!$G$9*('3f CPIH'!J$16/'3f CPIH'!$G$16))</f>
        <v>3.547028277886497</v>
      </c>
      <c r="O131" s="31"/>
      <c r="P131" s="41">
        <f>IF('3f CPIH'!L$16="-","-",'3i PAAC PAP'!$G$9*('3f CPIH'!L$16/'3f CPIH'!$G$16))</f>
        <v>3.547028277886497</v>
      </c>
      <c r="Q131" s="41">
        <f>IF('3f CPIH'!M$16="-","-",'3i PAAC PAP'!$G$9*('3f CPIH'!M$16/'3f CPIH'!$G$16))</f>
        <v>3.5872212328767121</v>
      </c>
      <c r="R131" s="41">
        <f>IF('3f CPIH'!N$16="-","-",'3i PAAC PAP'!$G$9*('3f CPIH'!N$16/'3f CPIH'!$G$16))</f>
        <v>3.6140165362035224</v>
      </c>
      <c r="S131" s="41">
        <f>IF('3f CPIH'!O$16="-","-",'3i PAAC PAP'!$G$9*('3f CPIH'!O$16/'3f CPIH'!$G$16))</f>
        <v>3.6341130136986299</v>
      </c>
      <c r="T131" s="41" t="str">
        <f>IF('3f CPIH'!P$16="-","-",'3i PAAC PAP'!$G$9*('3f CPIH'!P$16/'3f CPIH'!$G$16))</f>
        <v>-</v>
      </c>
      <c r="U131" s="41" t="str">
        <f>IF('3f CPIH'!Q$16="-","-",'3i PAAC PAP'!$G$9*('3f CPIH'!Q$16/'3f CPIH'!$G$16))</f>
        <v>-</v>
      </c>
      <c r="V131" s="41" t="str">
        <f>IF('3f CPIH'!R$16="-","-",'3i PAAC PAP'!$G$9*('3f CPIH'!R$16/'3f CPIH'!$G$16))</f>
        <v>-</v>
      </c>
      <c r="W131" s="41" t="str">
        <f>IF('3f CPIH'!S$16="-","-",'3i PAAC PAP'!$G$9*('3f CPIH'!S$16/'3f CPIH'!$G$16))</f>
        <v>-</v>
      </c>
      <c r="X131" s="41" t="str">
        <f>IF('3f CPIH'!T$16="-","-",'3i PAAC PAP'!$G$9*('3f CPIH'!T$16/'3f CPIH'!$G$16))</f>
        <v>-</v>
      </c>
      <c r="Y131" s="41" t="str">
        <f>IF('3f CPIH'!U$16="-","-",'3i PAAC PAP'!$G$9*('3f CPIH'!U$16/'3f CPIH'!$G$16))</f>
        <v>-</v>
      </c>
      <c r="Z131" s="41" t="str">
        <f>IF('3f CPIH'!V$16="-","-",'3i PAAC PAP'!$G$9*('3f CPIH'!V$16/'3f CPIH'!$G$16))</f>
        <v>-</v>
      </c>
      <c r="AA131" s="29"/>
    </row>
    <row r="132" spans="1:27" s="30" customFormat="1" ht="11.25" customHeight="1" x14ac:dyDescent="0.15">
      <c r="A132" s="267">
        <v>8</v>
      </c>
      <c r="B132" s="140" t="s">
        <v>349</v>
      </c>
      <c r="C132" s="140" t="s">
        <v>412</v>
      </c>
      <c r="D132" s="138" t="s">
        <v>326</v>
      </c>
      <c r="E132" s="132"/>
      <c r="F132" s="31"/>
      <c r="G132" s="41">
        <f>IF(G127="-","-",SUM(G125:G130)*'3i PAAC PAP'!$G$21)</f>
        <v>0.30081648963092428</v>
      </c>
      <c r="H132" s="41">
        <f>IF(H127="-","-",SUM(H125:H130)*'3i PAAC PAP'!$G$21)</f>
        <v>0.30119326641996541</v>
      </c>
      <c r="I132" s="41">
        <f>IF(I127="-","-",SUM(I125:I130)*'3i PAAC PAP'!$G$21)</f>
        <v>0.32899411439796461</v>
      </c>
      <c r="J132" s="41">
        <f>IF(J127="-","-",SUM(J125:J130)*'3i PAAC PAP'!$G$21)</f>
        <v>0.33012444476508784</v>
      </c>
      <c r="K132" s="41">
        <f>IF(K127="-","-",SUM(K125:K130)*'3i PAAC PAP'!$G$21)</f>
        <v>0.30761401221222073</v>
      </c>
      <c r="L132" s="41">
        <f>IF(L127="-","-",SUM(L125:L130)*'3i PAAC PAP'!$G$21)</f>
        <v>0.30942686348199583</v>
      </c>
      <c r="M132" s="41">
        <f>IF(M127="-","-",SUM(M125:M130)*'3i PAAC PAP'!$G$21)</f>
        <v>0.33335397011792095</v>
      </c>
      <c r="N132" s="41">
        <f>IF(N127="-","-",SUM(N125:N130)*'3i PAAC PAP'!$G$21)</f>
        <v>0.36551298183868924</v>
      </c>
      <c r="O132" s="31"/>
      <c r="P132" s="41">
        <f>IF(P127="-","-",SUM(P125:P130)*'3i PAAC PAP'!$G$21)</f>
        <v>0.36551298183868924</v>
      </c>
      <c r="Q132" s="41">
        <f>IF(Q127="-","-",SUM(Q125:Q130)*'3i PAAC PAP'!$G$21)</f>
        <v>0.3740323039056318</v>
      </c>
      <c r="R132" s="41">
        <f>IF(R127="-","-",SUM(R125:R130)*'3i PAAC PAP'!$G$21)</f>
        <v>0.37546243367436943</v>
      </c>
      <c r="S132" s="41">
        <f>IF(S127="-","-",SUM(S125:S130)*'3i PAAC PAP'!$G$21)</f>
        <v>0.38286384170426979</v>
      </c>
      <c r="T132" s="41" t="str">
        <f>IF(T127="-","-",SUM(T125:T130)*'3i PAAC PAP'!$G$21)</f>
        <v>-</v>
      </c>
      <c r="U132" s="41" t="str">
        <f>IF(U127="-","-",SUM(U125:U130)*'3i PAAC PAP'!$G$21)</f>
        <v>-</v>
      </c>
      <c r="V132" s="41" t="str">
        <f>IF(V127="-","-",SUM(V125:V130)*'3i PAAC PAP'!$G$21)</f>
        <v>-</v>
      </c>
      <c r="W132" s="41" t="str">
        <f>IF(W127="-","-",SUM(W125:W130)*'3i PAAC PAP'!$G$21)</f>
        <v>-</v>
      </c>
      <c r="X132" s="41" t="str">
        <f>IF(X127="-","-",SUM(X125:X130)*'3i PAAC PAP'!$G$21)</f>
        <v>-</v>
      </c>
      <c r="Y132" s="41" t="str">
        <f>IF(Y127="-","-",SUM(Y125:Y130)*'3i PAAC PAP'!$G$21)</f>
        <v>-</v>
      </c>
      <c r="Z132" s="41" t="str">
        <f>IF(Z127="-","-",SUM(Z125:Z130)*'3i PAAC PAP'!$G$21)</f>
        <v>-</v>
      </c>
      <c r="AA132" s="29"/>
    </row>
    <row r="133" spans="1:27" s="30" customFormat="1" ht="11.25" x14ac:dyDescent="0.15">
      <c r="A133" s="267">
        <v>9</v>
      </c>
      <c r="B133" s="140" t="s">
        <v>393</v>
      </c>
      <c r="C133" s="140" t="s">
        <v>536</v>
      </c>
      <c r="D133" s="138" t="s">
        <v>326</v>
      </c>
      <c r="E133" s="132"/>
      <c r="F133" s="31"/>
      <c r="G133" s="41">
        <f>IF(G127="-","-",SUM(G125:G132)*'3j EBIT'!$E$7)</f>
        <v>1.2709240306930873</v>
      </c>
      <c r="H133" s="41">
        <f>IF(H127="-","-",SUM(H125:H132)*'3j EBIT'!$E$7)</f>
        <v>1.272564452268756</v>
      </c>
      <c r="I133" s="41">
        <f>IF(I127="-","-",SUM(I125:I132)*'3j EBIT'!$E$7)</f>
        <v>1.384225989614055</v>
      </c>
      <c r="J133" s="41">
        <f>IF(J127="-","-",SUM(J125:J132)*'3j EBIT'!$E$7)</f>
        <v>1.3891472543410595</v>
      </c>
      <c r="K133" s="41">
        <f>IF(K127="-","-",SUM(K125:K132)*'3j EBIT'!$E$7)</f>
        <v>1.2996705992988462</v>
      </c>
      <c r="L133" s="41">
        <f>IF(L127="-","-",SUM(L125:L132)*'3j EBIT'!$E$7)</f>
        <v>1.3077825174271489</v>
      </c>
      <c r="M133" s="41">
        <f>IF(M127="-","-",SUM(M125:M132)*'3j EBIT'!$E$7)</f>
        <v>1.4046908263997711</v>
      </c>
      <c r="N133" s="41">
        <f>IF(N127="-","-",SUM(N125:N132)*'3j EBIT'!$E$7)</f>
        <v>1.5342155594091966</v>
      </c>
      <c r="O133" s="31"/>
      <c r="P133" s="41">
        <f>IF(P127="-","-",SUM(P125:P132)*'3j EBIT'!$E$7)</f>
        <v>1.5342155594091966</v>
      </c>
      <c r="Q133" s="41">
        <f>IF(Q127="-","-",SUM(Q125:Q132)*'3j EBIT'!$E$7)</f>
        <v>1.5691520615997572</v>
      </c>
      <c r="R133" s="41">
        <f>IF(R127="-","-",SUM(R125:R132)*'3j EBIT'!$E$7)</f>
        <v>1.5754051086649419</v>
      </c>
      <c r="S133" s="41">
        <f>IF(S127="-","-",SUM(S125:S132)*'3j EBIT'!$E$7)</f>
        <v>1.6054701291462996</v>
      </c>
      <c r="T133" s="41" t="str">
        <f>IF(T127="-","-",SUM(T125:T132)*'3j EBIT'!$E$7)</f>
        <v>-</v>
      </c>
      <c r="U133" s="41" t="str">
        <f>IF(U127="-","-",SUM(U125:U132)*'3j EBIT'!$E$7)</f>
        <v>-</v>
      </c>
      <c r="V133" s="41" t="str">
        <f>IF(V127="-","-",SUM(V125:V132)*'3j EBIT'!$E$7)</f>
        <v>-</v>
      </c>
      <c r="W133" s="41" t="str">
        <f>IF(W127="-","-",SUM(W125:W132)*'3j EBIT'!$E$7)</f>
        <v>-</v>
      </c>
      <c r="X133" s="41" t="str">
        <f>IF(X127="-","-",SUM(X125:X132)*'3j EBIT'!$E$7)</f>
        <v>-</v>
      </c>
      <c r="Y133" s="41" t="str">
        <f>IF(Y127="-","-",SUM(Y125:Y132)*'3j EBIT'!$E$7)</f>
        <v>-</v>
      </c>
      <c r="Z133" s="41" t="str">
        <f>IF(Z127="-","-",SUM(Z125:Z132)*'3j EBIT'!$E$7)</f>
        <v>-</v>
      </c>
      <c r="AA133" s="29"/>
    </row>
    <row r="134" spans="1:27" s="30" customFormat="1" ht="11.25" x14ac:dyDescent="0.15">
      <c r="A134" s="267">
        <v>10</v>
      </c>
      <c r="B134" s="140" t="s">
        <v>292</v>
      </c>
      <c r="C134" s="188" t="s">
        <v>537</v>
      </c>
      <c r="D134" s="138" t="s">
        <v>326</v>
      </c>
      <c r="E134" s="131"/>
      <c r="F134" s="31"/>
      <c r="G134" s="41">
        <f>IF(G129="-","-",SUM(G125:G127,G129:G133)*'3k HAP'!$E$8)</f>
        <v>0.73566209323490039</v>
      </c>
      <c r="H134" s="41">
        <f>IF(H129="-","-",SUM(H125:H127,H129:H133)*'3k HAP'!$E$8)</f>
        <v>0.73692616704379021</v>
      </c>
      <c r="I134" s="41">
        <f>IF(I129="-","-",SUM(I125:I127,I129:I133)*'3k HAP'!$E$8)</f>
        <v>0.74174189341217256</v>
      </c>
      <c r="J134" s="41">
        <f>IF(J129="-","-",SUM(J125:J127,J129:J133)*'3k HAP'!$E$8)</f>
        <v>0.74553411483884213</v>
      </c>
      <c r="K134" s="41">
        <f>IF(K129="-","-",SUM(K125:K127,K129:K133)*'3k HAP'!$E$8)</f>
        <v>0.75246961966184789</v>
      </c>
      <c r="L134" s="41">
        <f>IF(L129="-","-",SUM(L125:L127,L129:L133)*'3k HAP'!$E$8)</f>
        <v>0.7587204904123559</v>
      </c>
      <c r="M134" s="41">
        <f>IF(M129="-","-",SUM(M125:M127,M129:M133)*'3k HAP'!$E$8)</f>
        <v>0.80186656878683293</v>
      </c>
      <c r="N134" s="41">
        <f>IF(N129="-","-",SUM(N125:N127,N129:N133)*'3k HAP'!$E$8)</f>
        <v>0.90167555998104554</v>
      </c>
      <c r="O134" s="31"/>
      <c r="P134" s="41">
        <f>IF(P129="-","-",SUM(P125:P127,P129:P133)*'3k HAP'!$E$8)</f>
        <v>0.90167555998104554</v>
      </c>
      <c r="Q134" s="41">
        <f>IF(Q129="-","-",SUM(Q125:Q127,Q129:Q133)*'3k HAP'!$E$8)</f>
        <v>0.93661282944385937</v>
      </c>
      <c r="R134" s="41">
        <f>IF(R129="-","-",SUM(R125:R127,R129:R133)*'3k HAP'!$E$8)</f>
        <v>0.94143129387891533</v>
      </c>
      <c r="S134" s="41">
        <f>IF(S129="-","-",SUM(S125:S127,S129:S133)*'3k HAP'!$E$8)</f>
        <v>0.97421789314466889</v>
      </c>
      <c r="T134" s="41" t="str">
        <f>IF(T129="-","-",SUM(T125:T127,T129:T133)*'3k HAP'!$E$8)</f>
        <v>-</v>
      </c>
      <c r="U134" s="41" t="str">
        <f>IF(U129="-","-",SUM(U125:U127,U129:U133)*'3k HAP'!$E$8)</f>
        <v>-</v>
      </c>
      <c r="V134" s="41" t="str">
        <f>IF(V129="-","-",SUM(V125:V127,V129:V133)*'3k HAP'!$E$8)</f>
        <v>-</v>
      </c>
      <c r="W134" s="41" t="str">
        <f>IF(W129="-","-",SUM(W125:W127,W129:W133)*'3k HAP'!$E$8)</f>
        <v>-</v>
      </c>
      <c r="X134" s="41" t="str">
        <f>IF(X129="-","-",SUM(X125:X127,X129:X133)*'3k HAP'!$E$8)</f>
        <v>-</v>
      </c>
      <c r="Y134" s="41" t="str">
        <f>IF(Y129="-","-",SUM(Y125:Y127,Y129:Y133)*'3k HAP'!$E$8)</f>
        <v>-</v>
      </c>
      <c r="Z134" s="41" t="str">
        <f>IF(Z129="-","-",SUM(Z125:Z127,Z129:Z133)*'3k HAP'!$E$8)</f>
        <v>-</v>
      </c>
      <c r="AA134" s="29"/>
    </row>
    <row r="135" spans="1:27" s="30" customFormat="1" ht="11.25" x14ac:dyDescent="0.15">
      <c r="A135" s="267">
        <v>11</v>
      </c>
      <c r="B135" s="140" t="s">
        <v>44</v>
      </c>
      <c r="C135" s="140" t="str">
        <f>B135&amp;"_"&amp;D135</f>
        <v>Total_Southern Western</v>
      </c>
      <c r="D135" s="138" t="s">
        <v>326</v>
      </c>
      <c r="E135" s="132"/>
      <c r="F135" s="31"/>
      <c r="G135" s="41">
        <f t="shared" ref="G135:N135" si="20">IF(G129="-","-",SUM(G125:G134))</f>
        <v>67.6263729213819</v>
      </c>
      <c r="H135" s="41">
        <f t="shared" si="20"/>
        <v>67.713974937195445</v>
      </c>
      <c r="I135" s="41">
        <f t="shared" si="20"/>
        <v>73.595711254259953</v>
      </c>
      <c r="J135" s="41">
        <f t="shared" si="20"/>
        <v>73.85851730170053</v>
      </c>
      <c r="K135" s="41">
        <f t="shared" si="20"/>
        <v>69.1561571179098</v>
      </c>
      <c r="L135" s="41">
        <f t="shared" si="20"/>
        <v>69.589350871694776</v>
      </c>
      <c r="M135" s="41">
        <f t="shared" si="20"/>
        <v>74.732932157669623</v>
      </c>
      <c r="N135" s="41">
        <f t="shared" si="20"/>
        <v>81.649829544069945</v>
      </c>
      <c r="O135" s="31"/>
      <c r="P135" s="41">
        <f t="shared" ref="P135:Z135" si="21">IF(P129="-","-",SUM(P125:P134))</f>
        <v>81.649829544069945</v>
      </c>
      <c r="Q135" s="41">
        <f t="shared" si="21"/>
        <v>83.523529327214476</v>
      </c>
      <c r="R135" s="41">
        <f t="shared" si="21"/>
        <v>83.857455395983649</v>
      </c>
      <c r="S135" s="41">
        <f t="shared" si="21"/>
        <v>85.472610840666619</v>
      </c>
      <c r="T135" s="41" t="str">
        <f t="shared" si="21"/>
        <v>-</v>
      </c>
      <c r="U135" s="41" t="str">
        <f t="shared" si="21"/>
        <v>-</v>
      </c>
      <c r="V135" s="41" t="str">
        <f t="shared" si="21"/>
        <v>-</v>
      </c>
      <c r="W135" s="41" t="str">
        <f t="shared" si="21"/>
        <v>-</v>
      </c>
      <c r="X135" s="41" t="str">
        <f t="shared" si="21"/>
        <v>-</v>
      </c>
      <c r="Y135" s="41" t="str">
        <f t="shared" si="21"/>
        <v>-</v>
      </c>
      <c r="Z135" s="41" t="str">
        <f t="shared" si="21"/>
        <v>-</v>
      </c>
      <c r="AA135" s="29"/>
    </row>
    <row r="136" spans="1:27" s="30" customFormat="1" ht="11.25" customHeight="1" x14ac:dyDescent="0.15">
      <c r="A136" s="267">
        <v>1</v>
      </c>
      <c r="B136" s="136" t="s">
        <v>350</v>
      </c>
      <c r="C136" s="136" t="s">
        <v>341</v>
      </c>
      <c r="D136" s="139" t="s">
        <v>327</v>
      </c>
      <c r="E136" s="135"/>
      <c r="F136" s="31"/>
      <c r="G136" s="133" t="s">
        <v>333</v>
      </c>
      <c r="H136" s="133" t="s">
        <v>333</v>
      </c>
      <c r="I136" s="133" t="s">
        <v>333</v>
      </c>
      <c r="J136" s="133" t="s">
        <v>333</v>
      </c>
      <c r="K136" s="133" t="s">
        <v>333</v>
      </c>
      <c r="L136" s="133" t="s">
        <v>333</v>
      </c>
      <c r="M136" s="133" t="s">
        <v>333</v>
      </c>
      <c r="N136" s="133" t="s">
        <v>333</v>
      </c>
      <c r="O136" s="31"/>
      <c r="P136" s="133" t="s">
        <v>333</v>
      </c>
      <c r="Q136" s="133" t="s">
        <v>333</v>
      </c>
      <c r="R136" s="133" t="s">
        <v>333</v>
      </c>
      <c r="S136" s="133" t="s">
        <v>333</v>
      </c>
      <c r="T136" s="133" t="s">
        <v>333</v>
      </c>
      <c r="U136" s="133" t="s">
        <v>333</v>
      </c>
      <c r="V136" s="133" t="s">
        <v>333</v>
      </c>
      <c r="W136" s="133" t="s">
        <v>333</v>
      </c>
      <c r="X136" s="133" t="s">
        <v>333</v>
      </c>
      <c r="Y136" s="133" t="s">
        <v>333</v>
      </c>
      <c r="Z136" s="133" t="s">
        <v>333</v>
      </c>
      <c r="AA136" s="29"/>
    </row>
    <row r="137" spans="1:27" s="30" customFormat="1" ht="11.25" customHeight="1" x14ac:dyDescent="0.15">
      <c r="A137" s="267">
        <v>2</v>
      </c>
      <c r="B137" s="136" t="s">
        <v>350</v>
      </c>
      <c r="C137" s="136" t="s">
        <v>300</v>
      </c>
      <c r="D137" s="139" t="s">
        <v>327</v>
      </c>
      <c r="E137" s="135"/>
      <c r="F137" s="31"/>
      <c r="G137" s="133" t="s">
        <v>333</v>
      </c>
      <c r="H137" s="133" t="s">
        <v>333</v>
      </c>
      <c r="I137" s="133" t="s">
        <v>333</v>
      </c>
      <c r="J137" s="133" t="s">
        <v>333</v>
      </c>
      <c r="K137" s="133" t="s">
        <v>333</v>
      </c>
      <c r="L137" s="133" t="s">
        <v>333</v>
      </c>
      <c r="M137" s="133" t="s">
        <v>333</v>
      </c>
      <c r="N137" s="133" t="s">
        <v>333</v>
      </c>
      <c r="O137" s="31"/>
      <c r="P137" s="133" t="s">
        <v>333</v>
      </c>
      <c r="Q137" s="133" t="s">
        <v>333</v>
      </c>
      <c r="R137" s="133" t="s">
        <v>333</v>
      </c>
      <c r="S137" s="133" t="s">
        <v>333</v>
      </c>
      <c r="T137" s="133" t="s">
        <v>333</v>
      </c>
      <c r="U137" s="133" t="s">
        <v>333</v>
      </c>
      <c r="V137" s="133" t="s">
        <v>333</v>
      </c>
      <c r="W137" s="133" t="s">
        <v>333</v>
      </c>
      <c r="X137" s="133" t="s">
        <v>333</v>
      </c>
      <c r="Y137" s="133" t="s">
        <v>333</v>
      </c>
      <c r="Z137" s="133" t="s">
        <v>333</v>
      </c>
      <c r="AA137" s="29"/>
    </row>
    <row r="138" spans="1:27" s="30" customFormat="1" ht="11.25" customHeight="1" x14ac:dyDescent="0.15">
      <c r="A138" s="267">
        <v>3</v>
      </c>
      <c r="B138" s="136" t="s">
        <v>2</v>
      </c>
      <c r="C138" s="136" t="s">
        <v>342</v>
      </c>
      <c r="D138" s="139" t="s">
        <v>327</v>
      </c>
      <c r="E138" s="135"/>
      <c r="F138" s="31"/>
      <c r="G138" s="133">
        <f>IF('3c PC'!G14="-","-",'3c PC'!G55)</f>
        <v>6.5567588596821027</v>
      </c>
      <c r="H138" s="133">
        <f>IF('3c PC'!H14="-","-",'3c PC'!H55)</f>
        <v>6.5567588596821027</v>
      </c>
      <c r="I138" s="133">
        <f>IF('3c PC'!I14="-","-",'3c PC'!I55)</f>
        <v>6.6197359495950758</v>
      </c>
      <c r="J138" s="133">
        <f>IF('3c PC'!J14="-","-",'3c PC'!J55)</f>
        <v>6.6197359495950758</v>
      </c>
      <c r="K138" s="133">
        <f>IF('3c PC'!K14="-","-",'3c PC'!K55)</f>
        <v>6.6995028867368616</v>
      </c>
      <c r="L138" s="133">
        <f>IF('3c PC'!L14="-","-",'3c PC'!L55)</f>
        <v>6.6995028867368616</v>
      </c>
      <c r="M138" s="133">
        <f>IF('3c PC'!M14="-","-",'3c PC'!M55)</f>
        <v>7.1131218301273513</v>
      </c>
      <c r="N138" s="133">
        <f>IF('3c PC'!N14="-","-",'3c PC'!N55)</f>
        <v>7.1131218301273513</v>
      </c>
      <c r="O138" s="31"/>
      <c r="P138" s="133">
        <f>'3c PC'!P55</f>
        <v>7.1131218301273513</v>
      </c>
      <c r="Q138" s="133">
        <f>'3c PC'!Q55</f>
        <v>7.2804579515147188</v>
      </c>
      <c r="R138" s="133">
        <f>'3c PC'!R55</f>
        <v>7.1935840895118579</v>
      </c>
      <c r="S138" s="133">
        <f>'3c PC'!S55</f>
        <v>7.3593999937099728</v>
      </c>
      <c r="T138" s="133" t="str">
        <f>'3c PC'!T55</f>
        <v>-</v>
      </c>
      <c r="U138" s="133" t="str">
        <f>'3c PC'!U55</f>
        <v>-</v>
      </c>
      <c r="V138" s="133" t="str">
        <f>'3c PC'!V55</f>
        <v>-</v>
      </c>
      <c r="W138" s="133" t="str">
        <f>'3c PC'!W55</f>
        <v>-</v>
      </c>
      <c r="X138" s="133" t="str">
        <f>'3c PC'!X55</f>
        <v>-</v>
      </c>
      <c r="Y138" s="133" t="str">
        <f>'3c PC'!Y55</f>
        <v>-</v>
      </c>
      <c r="Z138" s="133" t="str">
        <f>'3c PC'!Z55</f>
        <v>-</v>
      </c>
      <c r="AA138" s="29"/>
    </row>
    <row r="139" spans="1:27" s="30" customFormat="1" ht="11.25" customHeight="1" x14ac:dyDescent="0.15">
      <c r="A139" s="267">
        <v>4</v>
      </c>
      <c r="B139" s="136" t="s">
        <v>352</v>
      </c>
      <c r="C139" s="136" t="s">
        <v>343</v>
      </c>
      <c r="D139" s="139" t="s">
        <v>327</v>
      </c>
      <c r="E139" s="135"/>
      <c r="F139" s="31"/>
      <c r="G139" s="133">
        <f>IF('3d NC-Elec'!H25="-","-",'3d NC-Elec'!H25)</f>
        <v>25.367499999999996</v>
      </c>
      <c r="H139" s="133">
        <f>IF('3d NC-Elec'!I25="-","-",'3d NC-Elec'!I25)</f>
        <v>25.367499999999996</v>
      </c>
      <c r="I139" s="133">
        <f>IF('3d NC-Elec'!J25="-","-",'3d NC-Elec'!J25)</f>
        <v>19.381500000000003</v>
      </c>
      <c r="J139" s="133">
        <f>IF('3d NC-Elec'!K25="-","-",'3d NC-Elec'!K25)</f>
        <v>19.381500000000003</v>
      </c>
      <c r="K139" s="133">
        <f>IF('3d NC-Elec'!L25="-","-",'3d NC-Elec'!L25)</f>
        <v>18.651500000000002</v>
      </c>
      <c r="L139" s="133">
        <f>IF('3d NC-Elec'!M25="-","-",'3d NC-Elec'!M25)</f>
        <v>18.651500000000002</v>
      </c>
      <c r="M139" s="133">
        <f>IF('3d NC-Elec'!N25="-","-",'3d NC-Elec'!N25)</f>
        <v>18.906999999999996</v>
      </c>
      <c r="N139" s="133">
        <f>IF('3d NC-Elec'!O25="-","-",'3d NC-Elec'!O25)</f>
        <v>18.906999999999996</v>
      </c>
      <c r="O139" s="31"/>
      <c r="P139" s="133">
        <f>'3d NC-Elec'!Q25</f>
        <v>18.906999999999996</v>
      </c>
      <c r="Q139" s="133">
        <f>'3d NC-Elec'!R25</f>
        <v>21.097000000000001</v>
      </c>
      <c r="R139" s="133">
        <f>'3d NC-Elec'!S25</f>
        <v>21.097000000000001</v>
      </c>
      <c r="S139" s="133">
        <f>'3d NC-Elec'!T25</f>
        <v>24.856499999999997</v>
      </c>
      <c r="T139" s="133" t="str">
        <f>'3d NC-Elec'!U25</f>
        <v>-</v>
      </c>
      <c r="U139" s="133" t="str">
        <f>'3d NC-Elec'!V25</f>
        <v>-</v>
      </c>
      <c r="V139" s="133" t="str">
        <f>'3d NC-Elec'!W25</f>
        <v>-</v>
      </c>
      <c r="W139" s="133" t="str">
        <f>'3d NC-Elec'!X25</f>
        <v>-</v>
      </c>
      <c r="X139" s="133" t="str">
        <f>'3d NC-Elec'!Y25</f>
        <v>-</v>
      </c>
      <c r="Y139" s="133" t="str">
        <f>'3d NC-Elec'!Z25</f>
        <v>-</v>
      </c>
      <c r="Z139" s="133" t="str">
        <f>'3d NC-Elec'!AA25</f>
        <v>-</v>
      </c>
      <c r="AA139" s="29"/>
    </row>
    <row r="140" spans="1:27" s="30" customFormat="1" ht="11.25" customHeight="1" x14ac:dyDescent="0.15">
      <c r="A140" s="267">
        <v>5</v>
      </c>
      <c r="B140" s="136" t="s">
        <v>349</v>
      </c>
      <c r="C140" s="136" t="s">
        <v>344</v>
      </c>
      <c r="D140" s="139" t="s">
        <v>327</v>
      </c>
      <c r="E140" s="135"/>
      <c r="F140" s="31"/>
      <c r="G140" s="133">
        <f>IF('3f CPIH'!C$16="-","-",'3g OC '!$E$7*('3f CPIH'!C$16/'3f CPIH'!$G$16))</f>
        <v>38.772147945205475</v>
      </c>
      <c r="H140" s="133">
        <f>IF('3f CPIH'!D$16="-","-",'3g OC '!$E$7*('3f CPIH'!D$16/'3f CPIH'!$G$16))</f>
        <v>38.849769863013698</v>
      </c>
      <c r="I140" s="133">
        <f>IF('3f CPIH'!E$16="-","-",'3g OC '!$E$7*('3f CPIH'!E$16/'3f CPIH'!$G$16))</f>
        <v>38.966202739726029</v>
      </c>
      <c r="J140" s="133">
        <f>IF('3f CPIH'!F$16="-","-",'3g OC '!$E$7*('3f CPIH'!F$16/'3f CPIH'!$G$16))</f>
        <v>39.199068493150683</v>
      </c>
      <c r="K140" s="133">
        <f>IF('3f CPIH'!G$16="-","-",'3g OC '!$E$7*('3f CPIH'!G$16/'3f CPIH'!$G$16))</f>
        <v>39.6648</v>
      </c>
      <c r="L140" s="133">
        <f>IF('3f CPIH'!H$16="-","-",'3g OC '!$E$7*('3f CPIH'!H$16/'3f CPIH'!$G$16))</f>
        <v>40.169342465753431</v>
      </c>
      <c r="M140" s="133">
        <f>IF('3f CPIH'!I$16="-","-",'3g OC '!$E$7*('3f CPIH'!I$16/'3f CPIH'!$G$16))</f>
        <v>40.751506849315064</v>
      </c>
      <c r="N140" s="133">
        <f>IF('3f CPIH'!J$16="-","-",'3g OC '!$E$7*('3f CPIH'!J$16/'3f CPIH'!$G$16))</f>
        <v>41.100805479452056</v>
      </c>
      <c r="O140" s="31"/>
      <c r="P140" s="133">
        <f>IF('3f CPIH'!L$16="-","-",'3g OC '!$E$7*('3f CPIH'!L$16/'3f CPIH'!$G$16))</f>
        <v>41.100805479452056</v>
      </c>
      <c r="Q140" s="133">
        <f>IF('3f CPIH'!M$16="-","-",'3g OC '!$E$7*('3f CPIH'!M$16/'3f CPIH'!$G$16))</f>
        <v>41.566536986301365</v>
      </c>
      <c r="R140" s="133">
        <f>IF('3f CPIH'!N$16="-","-",'3g OC '!$E$7*('3f CPIH'!N$16/'3f CPIH'!$G$16))</f>
        <v>41.877024657534243</v>
      </c>
      <c r="S140" s="133">
        <f>IF('3f CPIH'!O$16="-","-",'3g OC '!$E$7*('3f CPIH'!O$16/'3f CPIH'!$G$16))</f>
        <v>42.109890410958904</v>
      </c>
      <c r="T140" s="133" t="str">
        <f>IF('3f CPIH'!P$16="-","-",'3g OC '!$E$7*('3f CPIH'!P$16/'3f CPIH'!$G$16))</f>
        <v>-</v>
      </c>
      <c r="U140" s="133" t="str">
        <f>IF('3f CPIH'!Q$16="-","-",'3g OC '!$E$7*('3f CPIH'!Q$16/'3f CPIH'!$G$16))</f>
        <v>-</v>
      </c>
      <c r="V140" s="133" t="str">
        <f>IF('3f CPIH'!R$16="-","-",'3g OC '!$E$7*('3f CPIH'!R$16/'3f CPIH'!$G$16))</f>
        <v>-</v>
      </c>
      <c r="W140" s="133" t="str">
        <f>IF('3f CPIH'!S$16="-","-",'3g OC '!$E$7*('3f CPIH'!S$16/'3f CPIH'!$G$16))</f>
        <v>-</v>
      </c>
      <c r="X140" s="133" t="str">
        <f>IF('3f CPIH'!T$16="-","-",'3g OC '!$E$7*('3f CPIH'!T$16/'3f CPIH'!$G$16))</f>
        <v>-</v>
      </c>
      <c r="Y140" s="133" t="str">
        <f>IF('3f CPIH'!U$16="-","-",'3g OC '!$E$7*('3f CPIH'!U$16/'3f CPIH'!$G$16))</f>
        <v>-</v>
      </c>
      <c r="Z140" s="133" t="str">
        <f>IF('3f CPIH'!V$16="-","-",'3g OC '!$E$7*('3f CPIH'!V$16/'3f CPIH'!$G$16))</f>
        <v>-</v>
      </c>
      <c r="AA140" s="29"/>
    </row>
    <row r="141" spans="1:27" s="30" customFormat="1" ht="11.25" customHeight="1" x14ac:dyDescent="0.15">
      <c r="A141" s="267">
        <v>6</v>
      </c>
      <c r="B141" s="136" t="s">
        <v>349</v>
      </c>
      <c r="C141" s="136" t="s">
        <v>43</v>
      </c>
      <c r="D141" s="139" t="s">
        <v>327</v>
      </c>
      <c r="E141" s="135"/>
      <c r="F141" s="31"/>
      <c r="G141" s="133" t="s">
        <v>333</v>
      </c>
      <c r="H141" s="133" t="s">
        <v>333</v>
      </c>
      <c r="I141" s="133" t="s">
        <v>333</v>
      </c>
      <c r="J141" s="133" t="s">
        <v>333</v>
      </c>
      <c r="K141" s="133">
        <f>IF('3h SMNCC'!F$36="-","-",'3h SMNCC'!F$44)</f>
        <v>0</v>
      </c>
      <c r="L141" s="133">
        <f>IF('3h SMNCC'!G$36="-","-",'3h SMNCC'!G$44)</f>
        <v>-0.13106672002308281</v>
      </c>
      <c r="M141" s="133">
        <f>IF('3h SMNCC'!H$36="-","-",'3h SMNCC'!H$44)</f>
        <v>1.6490085512788448</v>
      </c>
      <c r="N141" s="133">
        <f>IF('3h SMNCC'!I$36="-","-",'3h SMNCC'!I$44)</f>
        <v>7.9249698553751093</v>
      </c>
      <c r="O141" s="31"/>
      <c r="P141" s="133">
        <f>IF('3h SMNCC'!K$36="-","-",'3h SMNCC'!K$44)</f>
        <v>7.9249698553751093</v>
      </c>
      <c r="Q141" s="133">
        <f>IF('3h SMNCC'!L$36="-","-",'3h SMNCC'!L$44)</f>
        <v>9.5945159615724194</v>
      </c>
      <c r="R141" s="133">
        <f>IF('3h SMNCC'!M$36="-","-",'3h SMNCC'!M$44)</f>
        <v>9.6655312765157912</v>
      </c>
      <c r="S141" s="133">
        <f>IF('3h SMNCC'!N$36="-","-",'3h SMNCC'!N$44)</f>
        <v>11.448655558303892</v>
      </c>
      <c r="T141" s="133" t="str">
        <f>IF('3h SMNCC'!O$36="-","-",'3h SMNCC'!O$44)</f>
        <v>-</v>
      </c>
      <c r="U141" s="133" t="str">
        <f>IF('3h SMNCC'!P$36="-","-",'3h SMNCC'!P$44)</f>
        <v>-</v>
      </c>
      <c r="V141" s="133" t="str">
        <f>IF('3h SMNCC'!Q$36="-","-",'3h SMNCC'!Q$44)</f>
        <v>-</v>
      </c>
      <c r="W141" s="133" t="str">
        <f>IF('3h SMNCC'!R$36="-","-",'3h SMNCC'!R$44)</f>
        <v>-</v>
      </c>
      <c r="X141" s="133" t="str">
        <f>IF('3h SMNCC'!S$36="-","-",'3h SMNCC'!S$44)</f>
        <v>-</v>
      </c>
      <c r="Y141" s="133" t="str">
        <f>IF('3h SMNCC'!T$36="-","-",'3h SMNCC'!T$44)</f>
        <v>-</v>
      </c>
      <c r="Z141" s="133" t="str">
        <f>IF('3h SMNCC'!U$36="-","-",'3h SMNCC'!U$44)</f>
        <v>-</v>
      </c>
      <c r="AA141" s="29"/>
    </row>
    <row r="142" spans="1:27" s="30" customFormat="1" ht="11.25" customHeight="1" x14ac:dyDescent="0.15">
      <c r="A142" s="267">
        <v>7</v>
      </c>
      <c r="B142" s="136" t="s">
        <v>349</v>
      </c>
      <c r="C142" s="136" t="s">
        <v>394</v>
      </c>
      <c r="D142" s="139" t="s">
        <v>327</v>
      </c>
      <c r="E142" s="135"/>
      <c r="F142" s="31"/>
      <c r="G142" s="133">
        <f>IF('3f CPIH'!C$16="-","-",'3i PAAC PAP'!$G$9*('3f CPIH'!C$16/'3f CPIH'!$G$16))</f>
        <v>3.3460635029354204</v>
      </c>
      <c r="H142" s="133">
        <f>IF('3f CPIH'!D$16="-","-",'3i PAAC PAP'!$G$9*('3f CPIH'!D$16/'3f CPIH'!$G$16))</f>
        <v>3.3527623287671227</v>
      </c>
      <c r="I142" s="133">
        <f>IF('3f CPIH'!E$16="-","-",'3i PAAC PAP'!$G$9*('3f CPIH'!E$16/'3f CPIH'!$G$16))</f>
        <v>3.3628105675146771</v>
      </c>
      <c r="J142" s="133">
        <f>IF('3f CPIH'!F$16="-","-",'3i PAAC PAP'!$G$9*('3f CPIH'!F$16/'3f CPIH'!$G$16))</f>
        <v>3.3829070450097847</v>
      </c>
      <c r="K142" s="133">
        <f>IF('3f CPIH'!G$16="-","-",'3i PAAC PAP'!$G$9*('3f CPIH'!G$16/'3f CPIH'!$G$16))</f>
        <v>3.4230999999999998</v>
      </c>
      <c r="L142" s="133">
        <f>IF('3f CPIH'!H$16="-","-",'3i PAAC PAP'!$G$9*('3f CPIH'!H$16/'3f CPIH'!$G$16))</f>
        <v>3.4666423679060667</v>
      </c>
      <c r="M142" s="133">
        <f>IF('3f CPIH'!I$16="-","-",'3i PAAC PAP'!$G$9*('3f CPIH'!I$16/'3f CPIH'!$G$16))</f>
        <v>3.516883561643835</v>
      </c>
      <c r="N142" s="133">
        <f>IF('3f CPIH'!J$16="-","-",'3i PAAC PAP'!$G$9*('3f CPIH'!J$16/'3f CPIH'!$G$16))</f>
        <v>3.547028277886497</v>
      </c>
      <c r="O142" s="31"/>
      <c r="P142" s="133">
        <f>IF('3f CPIH'!L$16="-","-",'3i PAAC PAP'!$G$9*('3f CPIH'!L$16/'3f CPIH'!$G$16))</f>
        <v>3.547028277886497</v>
      </c>
      <c r="Q142" s="133">
        <f>IF('3f CPIH'!M$16="-","-",'3i PAAC PAP'!$G$9*('3f CPIH'!M$16/'3f CPIH'!$G$16))</f>
        <v>3.5872212328767121</v>
      </c>
      <c r="R142" s="133">
        <f>IF('3f CPIH'!N$16="-","-",'3i PAAC PAP'!$G$9*('3f CPIH'!N$16/'3f CPIH'!$G$16))</f>
        <v>3.6140165362035224</v>
      </c>
      <c r="S142" s="133">
        <f>IF('3f CPIH'!O$16="-","-",'3i PAAC PAP'!$G$9*('3f CPIH'!O$16/'3f CPIH'!$G$16))</f>
        <v>3.6341130136986299</v>
      </c>
      <c r="T142" s="133" t="str">
        <f>IF('3f CPIH'!P$16="-","-",'3i PAAC PAP'!$G$9*('3f CPIH'!P$16/'3f CPIH'!$G$16))</f>
        <v>-</v>
      </c>
      <c r="U142" s="133" t="str">
        <f>IF('3f CPIH'!Q$16="-","-",'3i PAAC PAP'!$G$9*('3f CPIH'!Q$16/'3f CPIH'!$G$16))</f>
        <v>-</v>
      </c>
      <c r="V142" s="133" t="str">
        <f>IF('3f CPIH'!R$16="-","-",'3i PAAC PAP'!$G$9*('3f CPIH'!R$16/'3f CPIH'!$G$16))</f>
        <v>-</v>
      </c>
      <c r="W142" s="133" t="str">
        <f>IF('3f CPIH'!S$16="-","-",'3i PAAC PAP'!$G$9*('3f CPIH'!S$16/'3f CPIH'!$G$16))</f>
        <v>-</v>
      </c>
      <c r="X142" s="133" t="str">
        <f>IF('3f CPIH'!T$16="-","-",'3i PAAC PAP'!$G$9*('3f CPIH'!T$16/'3f CPIH'!$G$16))</f>
        <v>-</v>
      </c>
      <c r="Y142" s="133" t="str">
        <f>IF('3f CPIH'!U$16="-","-",'3i PAAC PAP'!$G$9*('3f CPIH'!U$16/'3f CPIH'!$G$16))</f>
        <v>-</v>
      </c>
      <c r="Z142" s="133" t="str">
        <f>IF('3f CPIH'!V$16="-","-",'3i PAAC PAP'!$G$9*('3f CPIH'!V$16/'3f CPIH'!$G$16))</f>
        <v>-</v>
      </c>
      <c r="AA142" s="29"/>
    </row>
    <row r="143" spans="1:27" s="30" customFormat="1" ht="11.25" x14ac:dyDescent="0.15">
      <c r="A143" s="267">
        <v>8</v>
      </c>
      <c r="B143" s="136" t="s">
        <v>349</v>
      </c>
      <c r="C143" s="136" t="s">
        <v>412</v>
      </c>
      <c r="D143" s="139" t="s">
        <v>327</v>
      </c>
      <c r="E143" s="135"/>
      <c r="F143" s="31"/>
      <c r="G143" s="133">
        <f>IF(G138="-","-",SUM(G136:G141)*'3i PAAC PAP'!$G$21)</f>
        <v>0.34316035863092426</v>
      </c>
      <c r="H143" s="133">
        <f>IF(H138="-","-",SUM(H136:H141)*'3i PAAC PAP'!$G$21)</f>
        <v>0.34353713541996533</v>
      </c>
      <c r="I143" s="133">
        <f>IF(I138="-","-",SUM(I136:I141)*'3i PAAC PAP'!$G$21)</f>
        <v>0.31535194739796468</v>
      </c>
      <c r="J143" s="133">
        <f>IF(J138="-","-",SUM(J136:J141)*'3i PAAC PAP'!$G$21)</f>
        <v>0.31648227776508792</v>
      </c>
      <c r="K143" s="133">
        <f>IF(K138="-","-",SUM(K136:K141)*'3i PAAC PAP'!$G$21)</f>
        <v>0.31558670721222071</v>
      </c>
      <c r="L143" s="133">
        <f>IF(L138="-","-",SUM(L136:L141)*'3i PAAC PAP'!$G$21)</f>
        <v>0.3173995584819958</v>
      </c>
      <c r="M143" s="133">
        <f>IF(M138="-","-",SUM(M136:M141)*'3i PAAC PAP'!$G$21)</f>
        <v>0.33211377311792095</v>
      </c>
      <c r="N143" s="133">
        <f>IF(N138="-","-",SUM(N136:N141)*'3i PAAC PAP'!$G$21)</f>
        <v>0.36427278483868919</v>
      </c>
      <c r="O143" s="31"/>
      <c r="P143" s="133">
        <f>IF(P138="-","-",SUM(P136:P141)*'3i PAAC PAP'!$G$21)</f>
        <v>0.36427278483868919</v>
      </c>
      <c r="Q143" s="133">
        <f>IF(Q138="-","-",SUM(Q136:Q141)*'3i PAAC PAP'!$G$21)</f>
        <v>0.38607993190563183</v>
      </c>
      <c r="R143" s="133">
        <f>IF(R138="-","-",SUM(R136:R141)*'3i PAAC PAP'!$G$21)</f>
        <v>0.38751006167436941</v>
      </c>
      <c r="S143" s="133">
        <f>IF(S138="-","-",SUM(S136:S141)*'3i PAAC PAP'!$G$21)</f>
        <v>0.41634916070426986</v>
      </c>
      <c r="T143" s="133" t="str">
        <f>IF(T138="-","-",SUM(T136:T141)*'3i PAAC PAP'!$G$21)</f>
        <v>-</v>
      </c>
      <c r="U143" s="133" t="str">
        <f>IF(U138="-","-",SUM(U136:U141)*'3i PAAC PAP'!$G$21)</f>
        <v>-</v>
      </c>
      <c r="V143" s="133" t="str">
        <f>IF(V138="-","-",SUM(V136:V141)*'3i PAAC PAP'!$G$21)</f>
        <v>-</v>
      </c>
      <c r="W143" s="133" t="str">
        <f>IF(W138="-","-",SUM(W136:W141)*'3i PAAC PAP'!$G$21)</f>
        <v>-</v>
      </c>
      <c r="X143" s="133" t="str">
        <f>IF(X138="-","-",SUM(X136:X141)*'3i PAAC PAP'!$G$21)</f>
        <v>-</v>
      </c>
      <c r="Y143" s="133" t="str">
        <f>IF(Y138="-","-",SUM(Y136:Y141)*'3i PAAC PAP'!$G$21)</f>
        <v>-</v>
      </c>
      <c r="Z143" s="133" t="str">
        <f>IF(Z138="-","-",SUM(Z136:Z141)*'3i PAAC PAP'!$G$21)</f>
        <v>-</v>
      </c>
      <c r="AA143" s="29"/>
    </row>
    <row r="144" spans="1:27" s="30" customFormat="1" ht="11.25" x14ac:dyDescent="0.15">
      <c r="A144" s="267">
        <v>9</v>
      </c>
      <c r="B144" s="136" t="s">
        <v>393</v>
      </c>
      <c r="C144" s="136" t="s">
        <v>536</v>
      </c>
      <c r="D144" s="139" t="s">
        <v>327</v>
      </c>
      <c r="E144" s="191"/>
      <c r="F144" s="31"/>
      <c r="G144" s="133">
        <f>IF(G138="-","-",SUM(G136:G143)*'3j EBIT'!$E$7)</f>
        <v>1.4407008947478794</v>
      </c>
      <c r="H144" s="133">
        <f>IF(H138="-","-",SUM(H136:H143)*'3j EBIT'!$E$7)</f>
        <v>1.4423413163235477</v>
      </c>
      <c r="I144" s="133">
        <f>IF(I138="-","-",SUM(I136:I143)*'3j EBIT'!$E$7)</f>
        <v>1.3295280041235993</v>
      </c>
      <c r="J144" s="133">
        <f>IF(J138="-","-",SUM(J136:J143)*'3j EBIT'!$E$7)</f>
        <v>1.3344492688506038</v>
      </c>
      <c r="K144" s="133">
        <f>IF(K138="-","-",SUM(K136:K143)*'3j EBIT'!$E$7)</f>
        <v>1.3316369544556059</v>
      </c>
      <c r="L144" s="133">
        <f>IF(L138="-","-",SUM(L136:L143)*'3j EBIT'!$E$7)</f>
        <v>1.3397488725839088</v>
      </c>
      <c r="M144" s="133">
        <f>IF(M138="-","-",SUM(M136:M143)*'3j EBIT'!$E$7)</f>
        <v>1.3997182822642751</v>
      </c>
      <c r="N144" s="133">
        <f>IF(N138="-","-",SUM(N136:N143)*'3j EBIT'!$E$7)</f>
        <v>1.5292430152737004</v>
      </c>
      <c r="O144" s="31"/>
      <c r="P144" s="133">
        <f>IF(P138="-","-",SUM(P136:P143)*'3j EBIT'!$E$7)</f>
        <v>1.5292430152737004</v>
      </c>
      <c r="Q144" s="133">
        <f>IF(Q138="-","-",SUM(Q136:Q143)*'3j EBIT'!$E$7)</f>
        <v>1.6174567760588612</v>
      </c>
      <c r="R144" s="133">
        <f>IF(R138="-","-",SUM(R136:R143)*'3j EBIT'!$E$7)</f>
        <v>1.6237098231240459</v>
      </c>
      <c r="S144" s="133">
        <f>IF(S138="-","-",SUM(S136:S143)*'3j EBIT'!$E$7)</f>
        <v>1.7397288208046919</v>
      </c>
      <c r="T144" s="133" t="str">
        <f>IF(T138="-","-",SUM(T136:T143)*'3j EBIT'!$E$7)</f>
        <v>-</v>
      </c>
      <c r="U144" s="133" t="str">
        <f>IF(U138="-","-",SUM(U136:U143)*'3j EBIT'!$E$7)</f>
        <v>-</v>
      </c>
      <c r="V144" s="133" t="str">
        <f>IF(V138="-","-",SUM(V136:V143)*'3j EBIT'!$E$7)</f>
        <v>-</v>
      </c>
      <c r="W144" s="133" t="str">
        <f>IF(W138="-","-",SUM(W136:W143)*'3j EBIT'!$E$7)</f>
        <v>-</v>
      </c>
      <c r="X144" s="133" t="str">
        <f>IF(X138="-","-",SUM(X136:X143)*'3j EBIT'!$E$7)</f>
        <v>-</v>
      </c>
      <c r="Y144" s="133" t="str">
        <f>IF(Y138="-","-",SUM(Y136:Y143)*'3j EBIT'!$E$7)</f>
        <v>-</v>
      </c>
      <c r="Z144" s="133" t="str">
        <f>IF(Z138="-","-",SUM(Z136:Z143)*'3j EBIT'!$E$7)</f>
        <v>-</v>
      </c>
      <c r="AA144" s="29"/>
    </row>
    <row r="145" spans="1:27" s="30" customFormat="1" ht="11.25" x14ac:dyDescent="0.15">
      <c r="A145" s="267">
        <v>10</v>
      </c>
      <c r="B145" s="136" t="s">
        <v>292</v>
      </c>
      <c r="C145" s="186" t="s">
        <v>537</v>
      </c>
      <c r="D145" s="139" t="s">
        <v>327</v>
      </c>
      <c r="E145" s="139"/>
      <c r="F145" s="31"/>
      <c r="G145" s="133">
        <f>IF(G140="-","-",SUM(G136:G138,G140:G144)*'3k HAP'!$E$8)</f>
        <v>0.73876775288755558</v>
      </c>
      <c r="H145" s="133">
        <f>IF(H140="-","-",SUM(H136:H138,H140:H144)*'3k HAP'!$E$8)</f>
        <v>0.74003182669644541</v>
      </c>
      <c r="I145" s="133">
        <f>IF(I140="-","-",SUM(I136:I138,I140:I144)*'3k HAP'!$E$8)</f>
        <v>0.74074132523955993</v>
      </c>
      <c r="J145" s="133">
        <f>IF(J140="-","-",SUM(J136:J138,J140:J144)*'3k HAP'!$E$8)</f>
        <v>0.74453354666622928</v>
      </c>
      <c r="K145" s="133">
        <f>IF(K140="-","-",SUM(K136:K138,K140:K144)*'3k HAP'!$E$8)</f>
        <v>0.75305436729519293</v>
      </c>
      <c r="L145" s="133">
        <f>IF(L140="-","-",SUM(L136:L138,L140:L144)*'3k HAP'!$E$8)</f>
        <v>0.75930523804570094</v>
      </c>
      <c r="M145" s="133">
        <f>IF(M140="-","-",SUM(M136:M138,M140:M144)*'3k HAP'!$E$8)</f>
        <v>0.80177560804386816</v>
      </c>
      <c r="N145" s="133">
        <f>IF(N140="-","-",SUM(N136:N138,N140:N144)*'3k HAP'!$E$8)</f>
        <v>0.90158459923808065</v>
      </c>
      <c r="O145" s="31"/>
      <c r="P145" s="133">
        <f>IF(P140="-","-",SUM(P136:P138,P140:P144)*'3k HAP'!$E$8)</f>
        <v>0.90158459923808065</v>
      </c>
      <c r="Q145" s="133">
        <f>IF(Q140="-","-",SUM(Q136:Q138,Q140:Q144)*'3k HAP'!$E$8)</f>
        <v>0.93749644808980326</v>
      </c>
      <c r="R145" s="133">
        <f>IF(R140="-","-",SUM(R136:R138,R140:R144)*'3k HAP'!$E$8)</f>
        <v>0.94231491252485899</v>
      </c>
      <c r="S145" s="133">
        <f>IF(S140="-","-",SUM(S136:S138,S140:S144)*'3k HAP'!$E$8)</f>
        <v>0.97667383320471846</v>
      </c>
      <c r="T145" s="133" t="str">
        <f>IF(T140="-","-",SUM(T136:T138,T140:T144)*'3k HAP'!$E$8)</f>
        <v>-</v>
      </c>
      <c r="U145" s="133" t="str">
        <f>IF(U140="-","-",SUM(U136:U138,U140:U144)*'3k HAP'!$E$8)</f>
        <v>-</v>
      </c>
      <c r="V145" s="133" t="str">
        <f>IF(V140="-","-",SUM(V136:V138,V140:V144)*'3k HAP'!$E$8)</f>
        <v>-</v>
      </c>
      <c r="W145" s="133" t="str">
        <f>IF(W140="-","-",SUM(W136:W138,W140:W144)*'3k HAP'!$E$8)</f>
        <v>-</v>
      </c>
      <c r="X145" s="133" t="str">
        <f>IF(X140="-","-",SUM(X136:X138,X140:X144)*'3k HAP'!$E$8)</f>
        <v>-</v>
      </c>
      <c r="Y145" s="133" t="str">
        <f>IF(Y140="-","-",SUM(Y136:Y138,Y140:Y144)*'3k HAP'!$E$8)</f>
        <v>-</v>
      </c>
      <c r="Z145" s="133" t="str">
        <f>IF(Z140="-","-",SUM(Z136:Z138,Z140:Z144)*'3k HAP'!$E$8)</f>
        <v>-</v>
      </c>
      <c r="AA145" s="29"/>
    </row>
    <row r="146" spans="1:27" s="30" customFormat="1" ht="11.25" customHeight="1" x14ac:dyDescent="0.15">
      <c r="A146" s="267">
        <v>11</v>
      </c>
      <c r="B146" s="136" t="s">
        <v>44</v>
      </c>
      <c r="C146" s="136" t="str">
        <f>B146&amp;"_"&amp;D146</f>
        <v>Total_Yorkshire</v>
      </c>
      <c r="D146" s="139" t="s">
        <v>327</v>
      </c>
      <c r="E146" s="191"/>
      <c r="F146" s="31"/>
      <c r="G146" s="133">
        <f t="shared" ref="G146:N146" si="22">IF(G140="-","-",SUM(G136:G145))</f>
        <v>76.565099314089352</v>
      </c>
      <c r="H146" s="133">
        <f t="shared" si="22"/>
        <v>76.652701329902882</v>
      </c>
      <c r="I146" s="133">
        <f t="shared" si="22"/>
        <v>70.715870533596913</v>
      </c>
      <c r="J146" s="133">
        <f t="shared" si="22"/>
        <v>70.978676581037476</v>
      </c>
      <c r="K146" s="133">
        <f t="shared" si="22"/>
        <v>70.839180915699885</v>
      </c>
      <c r="L146" s="133">
        <f t="shared" si="22"/>
        <v>71.272374669484876</v>
      </c>
      <c r="M146" s="133">
        <f t="shared" si="22"/>
        <v>74.47112845579116</v>
      </c>
      <c r="N146" s="133">
        <f t="shared" si="22"/>
        <v>81.388025842191482</v>
      </c>
      <c r="O146" s="31"/>
      <c r="P146" s="133">
        <f t="shared" ref="P146:Z146" si="23">IF(P140="-","-",SUM(P136:P145))</f>
        <v>81.388025842191482</v>
      </c>
      <c r="Q146" s="133">
        <f t="shared" si="23"/>
        <v>86.066765288319516</v>
      </c>
      <c r="R146" s="133">
        <f t="shared" si="23"/>
        <v>86.400691357088704</v>
      </c>
      <c r="S146" s="133">
        <f t="shared" si="23"/>
        <v>92.541310791385072</v>
      </c>
      <c r="T146" s="133" t="str">
        <f t="shared" si="23"/>
        <v>-</v>
      </c>
      <c r="U146" s="133" t="str">
        <f t="shared" si="23"/>
        <v>-</v>
      </c>
      <c r="V146" s="133" t="str">
        <f t="shared" si="23"/>
        <v>-</v>
      </c>
      <c r="W146" s="133" t="str">
        <f t="shared" si="23"/>
        <v>-</v>
      </c>
      <c r="X146" s="133" t="str">
        <f t="shared" si="23"/>
        <v>-</v>
      </c>
      <c r="Y146" s="133" t="str">
        <f t="shared" si="23"/>
        <v>-</v>
      </c>
      <c r="Z146" s="133" t="str">
        <f t="shared" si="23"/>
        <v>-</v>
      </c>
      <c r="AA146" s="29"/>
    </row>
    <row r="147" spans="1:27" s="30" customFormat="1" ht="11.25" customHeight="1" x14ac:dyDescent="0.15">
      <c r="A147" s="267">
        <v>1</v>
      </c>
      <c r="B147" s="140" t="s">
        <v>350</v>
      </c>
      <c r="C147" s="140" t="s">
        <v>341</v>
      </c>
      <c r="D147" s="138" t="s">
        <v>328</v>
      </c>
      <c r="E147" s="190"/>
      <c r="F147" s="31"/>
      <c r="G147" s="41" t="s">
        <v>333</v>
      </c>
      <c r="H147" s="41" t="s">
        <v>333</v>
      </c>
      <c r="I147" s="41" t="s">
        <v>333</v>
      </c>
      <c r="J147" s="41" t="s">
        <v>333</v>
      </c>
      <c r="K147" s="41" t="s">
        <v>333</v>
      </c>
      <c r="L147" s="41" t="s">
        <v>333</v>
      </c>
      <c r="M147" s="41" t="s">
        <v>333</v>
      </c>
      <c r="N147" s="41" t="s">
        <v>333</v>
      </c>
      <c r="O147" s="31"/>
      <c r="P147" s="41" t="s">
        <v>333</v>
      </c>
      <c r="Q147" s="41" t="s">
        <v>333</v>
      </c>
      <c r="R147" s="41" t="s">
        <v>333</v>
      </c>
      <c r="S147" s="41" t="s">
        <v>333</v>
      </c>
      <c r="T147" s="41" t="s">
        <v>333</v>
      </c>
      <c r="U147" s="41" t="s">
        <v>333</v>
      </c>
      <c r="V147" s="41" t="s">
        <v>333</v>
      </c>
      <c r="W147" s="41" t="s">
        <v>333</v>
      </c>
      <c r="X147" s="41" t="s">
        <v>333</v>
      </c>
      <c r="Y147" s="41" t="s">
        <v>333</v>
      </c>
      <c r="Z147" s="41" t="s">
        <v>333</v>
      </c>
      <c r="AA147" s="29"/>
    </row>
    <row r="148" spans="1:27" s="30" customFormat="1" ht="11.25" customHeight="1" x14ac:dyDescent="0.15">
      <c r="A148" s="267">
        <v>2</v>
      </c>
      <c r="B148" s="140" t="s">
        <v>350</v>
      </c>
      <c r="C148" s="140" t="s">
        <v>300</v>
      </c>
      <c r="D148" s="138" t="s">
        <v>328</v>
      </c>
      <c r="E148" s="190"/>
      <c r="F148" s="31"/>
      <c r="G148" s="41" t="s">
        <v>333</v>
      </c>
      <c r="H148" s="41" t="s">
        <v>333</v>
      </c>
      <c r="I148" s="41" t="s">
        <v>333</v>
      </c>
      <c r="J148" s="41" t="s">
        <v>333</v>
      </c>
      <c r="K148" s="41" t="s">
        <v>333</v>
      </c>
      <c r="L148" s="41" t="s">
        <v>333</v>
      </c>
      <c r="M148" s="41" t="s">
        <v>333</v>
      </c>
      <c r="N148" s="41" t="s">
        <v>333</v>
      </c>
      <c r="O148" s="31"/>
      <c r="P148" s="41" t="s">
        <v>333</v>
      </c>
      <c r="Q148" s="41" t="s">
        <v>333</v>
      </c>
      <c r="R148" s="41" t="s">
        <v>333</v>
      </c>
      <c r="S148" s="41" t="s">
        <v>333</v>
      </c>
      <c r="T148" s="41" t="s">
        <v>333</v>
      </c>
      <c r="U148" s="41" t="s">
        <v>333</v>
      </c>
      <c r="V148" s="41" t="s">
        <v>333</v>
      </c>
      <c r="W148" s="41" t="s">
        <v>333</v>
      </c>
      <c r="X148" s="41" t="s">
        <v>333</v>
      </c>
      <c r="Y148" s="41" t="s">
        <v>333</v>
      </c>
      <c r="Z148" s="41" t="s">
        <v>333</v>
      </c>
      <c r="AA148" s="29"/>
    </row>
    <row r="149" spans="1:27" s="30" customFormat="1" ht="11.25" customHeight="1" x14ac:dyDescent="0.15">
      <c r="A149" s="267">
        <v>3</v>
      </c>
      <c r="B149" s="140" t="s">
        <v>2</v>
      </c>
      <c r="C149" s="140" t="s">
        <v>342</v>
      </c>
      <c r="D149" s="138" t="s">
        <v>328</v>
      </c>
      <c r="E149" s="190"/>
      <c r="F149" s="31"/>
      <c r="G149" s="41">
        <f>IF('3c PC'!G14="-","-",'3c PC'!G55)</f>
        <v>6.5567588596821027</v>
      </c>
      <c r="H149" s="41">
        <f>IF('3c PC'!H14="-","-",'3c PC'!H55)</f>
        <v>6.5567588596821027</v>
      </c>
      <c r="I149" s="41">
        <f>IF('3c PC'!I14="-","-",'3c PC'!I55)</f>
        <v>6.6197359495950758</v>
      </c>
      <c r="J149" s="41">
        <f>IF('3c PC'!J14="-","-",'3c PC'!J55)</f>
        <v>6.6197359495950758</v>
      </c>
      <c r="K149" s="41">
        <f>IF('3c PC'!K14="-","-",'3c PC'!K55)</f>
        <v>6.6995028867368616</v>
      </c>
      <c r="L149" s="41">
        <f>IF('3c PC'!L14="-","-",'3c PC'!L55)</f>
        <v>6.6995028867368616</v>
      </c>
      <c r="M149" s="41">
        <f>IF('3c PC'!M14="-","-",'3c PC'!M55)</f>
        <v>7.1131218301273513</v>
      </c>
      <c r="N149" s="41">
        <f>IF('3c PC'!N14="-","-",'3c PC'!N55)</f>
        <v>7.1131218301273513</v>
      </c>
      <c r="O149" s="31"/>
      <c r="P149" s="41">
        <f>'3c PC'!P55</f>
        <v>7.1131218301273513</v>
      </c>
      <c r="Q149" s="41">
        <f>'3c PC'!Q55</f>
        <v>7.2804579515147188</v>
      </c>
      <c r="R149" s="41">
        <f>'3c PC'!R55</f>
        <v>7.1935840895118579</v>
      </c>
      <c r="S149" s="41">
        <f>'3c PC'!S55</f>
        <v>7.3593999937099728</v>
      </c>
      <c r="T149" s="41" t="str">
        <f>'3c PC'!T55</f>
        <v>-</v>
      </c>
      <c r="U149" s="41" t="str">
        <f>'3c PC'!U55</f>
        <v>-</v>
      </c>
      <c r="V149" s="41" t="str">
        <f>'3c PC'!V55</f>
        <v>-</v>
      </c>
      <c r="W149" s="41" t="str">
        <f>'3c PC'!W55</f>
        <v>-</v>
      </c>
      <c r="X149" s="41" t="str">
        <f>'3c PC'!X55</f>
        <v>-</v>
      </c>
      <c r="Y149" s="41" t="str">
        <f>'3c PC'!Y55</f>
        <v>-</v>
      </c>
      <c r="Z149" s="41" t="str">
        <f>'3c PC'!Z55</f>
        <v>-</v>
      </c>
      <c r="AA149" s="29"/>
    </row>
    <row r="150" spans="1:27" s="30" customFormat="1" ht="11.25" customHeight="1" x14ac:dyDescent="0.15">
      <c r="A150" s="267">
        <v>4</v>
      </c>
      <c r="B150" s="140" t="s">
        <v>352</v>
      </c>
      <c r="C150" s="140" t="s">
        <v>343</v>
      </c>
      <c r="D150" s="138" t="s">
        <v>328</v>
      </c>
      <c r="E150" s="190"/>
      <c r="F150" s="31"/>
      <c r="G150" s="41">
        <f>IF('3d NC-Elec'!H26="-","-",'3d NC-Elec'!H26)</f>
        <v>18.2135</v>
      </c>
      <c r="H150" s="41">
        <f>IF('3d NC-Elec'!I26="-","-",'3d NC-Elec'!I26)</f>
        <v>18.2135</v>
      </c>
      <c r="I150" s="41">
        <f>IF('3d NC-Elec'!J26="-","-",'3d NC-Elec'!J26)</f>
        <v>18.140499999999999</v>
      </c>
      <c r="J150" s="41">
        <f>IF('3d NC-Elec'!K26="-","-",'3d NC-Elec'!K26)</f>
        <v>18.140499999999999</v>
      </c>
      <c r="K150" s="41">
        <f>IF('3d NC-Elec'!L26="-","-",'3d NC-Elec'!L26)</f>
        <v>18.797499999999999</v>
      </c>
      <c r="L150" s="41">
        <f>IF('3d NC-Elec'!M26="-","-",'3d NC-Elec'!M26)</f>
        <v>18.797499999999999</v>
      </c>
      <c r="M150" s="41">
        <f>IF('3d NC-Elec'!N26="-","-",'3d NC-Elec'!N26)</f>
        <v>18.614999999999998</v>
      </c>
      <c r="N150" s="41">
        <f>IF('3d NC-Elec'!O26="-","-",'3d NC-Elec'!O26)</f>
        <v>18.614999999999998</v>
      </c>
      <c r="O150" s="31"/>
      <c r="P150" s="41">
        <f>'3d NC-Elec'!Q26</f>
        <v>18.614999999999998</v>
      </c>
      <c r="Q150" s="41">
        <f>'3d NC-Elec'!R26</f>
        <v>16.8995</v>
      </c>
      <c r="R150" s="41">
        <f>'3d NC-Elec'!S26</f>
        <v>16.8995</v>
      </c>
      <c r="S150" s="41">
        <f>'3d NC-Elec'!T26</f>
        <v>15.768000000000002</v>
      </c>
      <c r="T150" s="41" t="str">
        <f>'3d NC-Elec'!U26</f>
        <v>-</v>
      </c>
      <c r="U150" s="41" t="str">
        <f>'3d NC-Elec'!V26</f>
        <v>-</v>
      </c>
      <c r="V150" s="41" t="str">
        <f>'3d NC-Elec'!W26</f>
        <v>-</v>
      </c>
      <c r="W150" s="41" t="str">
        <f>'3d NC-Elec'!X26</f>
        <v>-</v>
      </c>
      <c r="X150" s="41" t="str">
        <f>'3d NC-Elec'!Y26</f>
        <v>-</v>
      </c>
      <c r="Y150" s="41" t="str">
        <f>'3d NC-Elec'!Z26</f>
        <v>-</v>
      </c>
      <c r="Z150" s="41" t="str">
        <f>'3d NC-Elec'!AA26</f>
        <v>-</v>
      </c>
      <c r="AA150" s="29"/>
    </row>
    <row r="151" spans="1:27" s="30" customFormat="1" ht="11.25" customHeight="1" x14ac:dyDescent="0.15">
      <c r="A151" s="267">
        <v>5</v>
      </c>
      <c r="B151" s="140" t="s">
        <v>349</v>
      </c>
      <c r="C151" s="140" t="s">
        <v>344</v>
      </c>
      <c r="D151" s="138" t="s">
        <v>328</v>
      </c>
      <c r="E151" s="190"/>
      <c r="F151" s="31"/>
      <c r="G151" s="41">
        <f>IF('3f CPIH'!C$16="-","-",'3g OC '!$E$7*('3f CPIH'!C$16/'3f CPIH'!$G$16))</f>
        <v>38.772147945205475</v>
      </c>
      <c r="H151" s="41">
        <f>IF('3f CPIH'!D$16="-","-",'3g OC '!$E$7*('3f CPIH'!D$16/'3f CPIH'!$G$16))</f>
        <v>38.849769863013698</v>
      </c>
      <c r="I151" s="41">
        <f>IF('3f CPIH'!E$16="-","-",'3g OC '!$E$7*('3f CPIH'!E$16/'3f CPIH'!$G$16))</f>
        <v>38.966202739726029</v>
      </c>
      <c r="J151" s="41">
        <f>IF('3f CPIH'!F$16="-","-",'3g OC '!$E$7*('3f CPIH'!F$16/'3f CPIH'!$G$16))</f>
        <v>39.199068493150683</v>
      </c>
      <c r="K151" s="41">
        <f>IF('3f CPIH'!G$16="-","-",'3g OC '!$E$7*('3f CPIH'!G$16/'3f CPIH'!$G$16))</f>
        <v>39.6648</v>
      </c>
      <c r="L151" s="41">
        <f>IF('3f CPIH'!H$16="-","-",'3g OC '!$E$7*('3f CPIH'!H$16/'3f CPIH'!$G$16))</f>
        <v>40.169342465753431</v>
      </c>
      <c r="M151" s="41">
        <f>IF('3f CPIH'!I$16="-","-",'3g OC '!$E$7*('3f CPIH'!I$16/'3f CPIH'!$G$16))</f>
        <v>40.751506849315064</v>
      </c>
      <c r="N151" s="41">
        <f>IF('3f CPIH'!J$16="-","-",'3g OC '!$E$7*('3f CPIH'!J$16/'3f CPIH'!$G$16))</f>
        <v>41.100805479452056</v>
      </c>
      <c r="O151" s="31"/>
      <c r="P151" s="41">
        <f>IF('3f CPIH'!L$16="-","-",'3g OC '!$E$7*('3f CPIH'!L$16/'3f CPIH'!$G$16))</f>
        <v>41.100805479452056</v>
      </c>
      <c r="Q151" s="41">
        <f>IF('3f CPIH'!M$16="-","-",'3g OC '!$E$7*('3f CPIH'!M$16/'3f CPIH'!$G$16))</f>
        <v>41.566536986301365</v>
      </c>
      <c r="R151" s="41">
        <f>IF('3f CPIH'!N$16="-","-",'3g OC '!$E$7*('3f CPIH'!N$16/'3f CPIH'!$G$16))</f>
        <v>41.877024657534243</v>
      </c>
      <c r="S151" s="41">
        <f>IF('3f CPIH'!O$16="-","-",'3g OC '!$E$7*('3f CPIH'!O$16/'3f CPIH'!$G$16))</f>
        <v>42.109890410958904</v>
      </c>
      <c r="T151" s="41" t="str">
        <f>IF('3f CPIH'!P$16="-","-",'3g OC '!$E$7*('3f CPIH'!P$16/'3f CPIH'!$G$16))</f>
        <v>-</v>
      </c>
      <c r="U151" s="41" t="str">
        <f>IF('3f CPIH'!Q$16="-","-",'3g OC '!$E$7*('3f CPIH'!Q$16/'3f CPIH'!$G$16))</f>
        <v>-</v>
      </c>
      <c r="V151" s="41" t="str">
        <f>IF('3f CPIH'!R$16="-","-",'3g OC '!$E$7*('3f CPIH'!R$16/'3f CPIH'!$G$16))</f>
        <v>-</v>
      </c>
      <c r="W151" s="41" t="str">
        <f>IF('3f CPIH'!S$16="-","-",'3g OC '!$E$7*('3f CPIH'!S$16/'3f CPIH'!$G$16))</f>
        <v>-</v>
      </c>
      <c r="X151" s="41" t="str">
        <f>IF('3f CPIH'!T$16="-","-",'3g OC '!$E$7*('3f CPIH'!T$16/'3f CPIH'!$G$16))</f>
        <v>-</v>
      </c>
      <c r="Y151" s="41" t="str">
        <f>IF('3f CPIH'!U$16="-","-",'3g OC '!$E$7*('3f CPIH'!U$16/'3f CPIH'!$G$16))</f>
        <v>-</v>
      </c>
      <c r="Z151" s="41" t="str">
        <f>IF('3f CPIH'!V$16="-","-",'3g OC '!$E$7*('3f CPIH'!V$16/'3f CPIH'!$G$16))</f>
        <v>-</v>
      </c>
      <c r="AA151" s="29"/>
    </row>
    <row r="152" spans="1:27" s="30" customFormat="1" ht="11.25" customHeight="1" x14ac:dyDescent="0.15">
      <c r="A152" s="267">
        <v>6</v>
      </c>
      <c r="B152" s="140" t="s">
        <v>349</v>
      </c>
      <c r="C152" s="140" t="s">
        <v>43</v>
      </c>
      <c r="D152" s="138" t="s">
        <v>328</v>
      </c>
      <c r="E152" s="190"/>
      <c r="F152" s="31"/>
      <c r="G152" s="41" t="s">
        <v>333</v>
      </c>
      <c r="H152" s="41" t="s">
        <v>333</v>
      </c>
      <c r="I152" s="41" t="s">
        <v>333</v>
      </c>
      <c r="J152" s="41" t="s">
        <v>333</v>
      </c>
      <c r="K152" s="41">
        <f>IF('3h SMNCC'!F$36="-","-",'3h SMNCC'!F$44)</f>
        <v>0</v>
      </c>
      <c r="L152" s="41">
        <f>IF('3h SMNCC'!G$36="-","-",'3h SMNCC'!G$44)</f>
        <v>-0.13106672002308281</v>
      </c>
      <c r="M152" s="41">
        <f>IF('3h SMNCC'!H$36="-","-",'3h SMNCC'!H$44)</f>
        <v>1.6490085512788448</v>
      </c>
      <c r="N152" s="41">
        <f>IF('3h SMNCC'!I$36="-","-",'3h SMNCC'!I$44)</f>
        <v>7.9249698553751093</v>
      </c>
      <c r="O152" s="31"/>
      <c r="P152" s="41">
        <f>IF('3h SMNCC'!K$36="-","-",'3h SMNCC'!K$44)</f>
        <v>7.9249698553751093</v>
      </c>
      <c r="Q152" s="41">
        <f>IF('3h SMNCC'!L$36="-","-",'3h SMNCC'!L$44)</f>
        <v>9.5945159615724194</v>
      </c>
      <c r="R152" s="41">
        <f>IF('3h SMNCC'!M$36="-","-",'3h SMNCC'!M$44)</f>
        <v>9.6655312765157912</v>
      </c>
      <c r="S152" s="41">
        <f>IF('3h SMNCC'!N$36="-","-",'3h SMNCC'!N$44)</f>
        <v>11.448655558303892</v>
      </c>
      <c r="T152" s="41" t="str">
        <f>IF('3h SMNCC'!O$36="-","-",'3h SMNCC'!O$44)</f>
        <v>-</v>
      </c>
      <c r="U152" s="41" t="str">
        <f>IF('3h SMNCC'!P$36="-","-",'3h SMNCC'!P$44)</f>
        <v>-</v>
      </c>
      <c r="V152" s="41" t="str">
        <f>IF('3h SMNCC'!Q$36="-","-",'3h SMNCC'!Q$44)</f>
        <v>-</v>
      </c>
      <c r="W152" s="41" t="str">
        <f>IF('3h SMNCC'!R$36="-","-",'3h SMNCC'!R$44)</f>
        <v>-</v>
      </c>
      <c r="X152" s="41" t="str">
        <f>IF('3h SMNCC'!S$36="-","-",'3h SMNCC'!S$44)</f>
        <v>-</v>
      </c>
      <c r="Y152" s="41" t="str">
        <f>IF('3h SMNCC'!T$36="-","-",'3h SMNCC'!T$44)</f>
        <v>-</v>
      </c>
      <c r="Z152" s="41" t="str">
        <f>IF('3h SMNCC'!U$36="-","-",'3h SMNCC'!U$44)</f>
        <v>-</v>
      </c>
      <c r="AA152" s="29"/>
    </row>
    <row r="153" spans="1:27" s="30" customFormat="1" ht="11.25" x14ac:dyDescent="0.15">
      <c r="A153" s="267">
        <v>7</v>
      </c>
      <c r="B153" s="140" t="s">
        <v>349</v>
      </c>
      <c r="C153" s="140" t="s">
        <v>394</v>
      </c>
      <c r="D153" s="138" t="s">
        <v>328</v>
      </c>
      <c r="E153" s="190"/>
      <c r="F153" s="31"/>
      <c r="G153" s="41">
        <f>IF('3f CPIH'!C$16="-","-",'3i PAAC PAP'!$G$9*('3f CPIH'!C$16/'3f CPIH'!$G$16))</f>
        <v>3.3460635029354204</v>
      </c>
      <c r="H153" s="41">
        <f>IF('3f CPIH'!D$16="-","-",'3i PAAC PAP'!$G$9*('3f CPIH'!D$16/'3f CPIH'!$G$16))</f>
        <v>3.3527623287671227</v>
      </c>
      <c r="I153" s="41">
        <f>IF('3f CPIH'!E$16="-","-",'3i PAAC PAP'!$G$9*('3f CPIH'!E$16/'3f CPIH'!$G$16))</f>
        <v>3.3628105675146771</v>
      </c>
      <c r="J153" s="41">
        <f>IF('3f CPIH'!F$16="-","-",'3i PAAC PAP'!$G$9*('3f CPIH'!F$16/'3f CPIH'!$G$16))</f>
        <v>3.3829070450097847</v>
      </c>
      <c r="K153" s="41">
        <f>IF('3f CPIH'!G$16="-","-",'3i PAAC PAP'!$G$9*('3f CPIH'!G$16/'3f CPIH'!$G$16))</f>
        <v>3.4230999999999998</v>
      </c>
      <c r="L153" s="41">
        <f>IF('3f CPIH'!H$16="-","-",'3i PAAC PAP'!$G$9*('3f CPIH'!H$16/'3f CPIH'!$G$16))</f>
        <v>3.4666423679060667</v>
      </c>
      <c r="M153" s="41">
        <f>IF('3f CPIH'!I$16="-","-",'3i PAAC PAP'!$G$9*('3f CPIH'!I$16/'3f CPIH'!$G$16))</f>
        <v>3.516883561643835</v>
      </c>
      <c r="N153" s="41">
        <f>IF('3f CPIH'!J$16="-","-",'3i PAAC PAP'!$G$9*('3f CPIH'!J$16/'3f CPIH'!$G$16))</f>
        <v>3.547028277886497</v>
      </c>
      <c r="O153" s="31"/>
      <c r="P153" s="41">
        <f>IF('3f CPIH'!L$16="-","-",'3i PAAC PAP'!$G$9*('3f CPIH'!L$16/'3f CPIH'!$G$16))</f>
        <v>3.547028277886497</v>
      </c>
      <c r="Q153" s="41">
        <f>IF('3f CPIH'!M$16="-","-",'3i PAAC PAP'!$G$9*('3f CPIH'!M$16/'3f CPIH'!$G$16))</f>
        <v>3.5872212328767121</v>
      </c>
      <c r="R153" s="41">
        <f>IF('3f CPIH'!N$16="-","-",'3i PAAC PAP'!$G$9*('3f CPIH'!N$16/'3f CPIH'!$G$16))</f>
        <v>3.6140165362035224</v>
      </c>
      <c r="S153" s="41">
        <f>IF('3f CPIH'!O$16="-","-",'3i PAAC PAP'!$G$9*('3f CPIH'!O$16/'3f CPIH'!$G$16))</f>
        <v>3.6341130136986299</v>
      </c>
      <c r="T153" s="41" t="str">
        <f>IF('3f CPIH'!P$16="-","-",'3i PAAC PAP'!$G$9*('3f CPIH'!P$16/'3f CPIH'!$G$16))</f>
        <v>-</v>
      </c>
      <c r="U153" s="41" t="str">
        <f>IF('3f CPIH'!Q$16="-","-",'3i PAAC PAP'!$G$9*('3f CPIH'!Q$16/'3f CPIH'!$G$16))</f>
        <v>-</v>
      </c>
      <c r="V153" s="41" t="str">
        <f>IF('3f CPIH'!R$16="-","-",'3i PAAC PAP'!$G$9*('3f CPIH'!R$16/'3f CPIH'!$G$16))</f>
        <v>-</v>
      </c>
      <c r="W153" s="41" t="str">
        <f>IF('3f CPIH'!S$16="-","-",'3i PAAC PAP'!$G$9*('3f CPIH'!S$16/'3f CPIH'!$G$16))</f>
        <v>-</v>
      </c>
      <c r="X153" s="41" t="str">
        <f>IF('3f CPIH'!T$16="-","-",'3i PAAC PAP'!$G$9*('3f CPIH'!T$16/'3f CPIH'!$G$16))</f>
        <v>-</v>
      </c>
      <c r="Y153" s="41" t="str">
        <f>IF('3f CPIH'!U$16="-","-",'3i PAAC PAP'!$G$9*('3f CPIH'!U$16/'3f CPIH'!$G$16))</f>
        <v>-</v>
      </c>
      <c r="Z153" s="41" t="str">
        <f>IF('3f CPIH'!V$16="-","-",'3i PAAC PAP'!$G$9*('3f CPIH'!V$16/'3f CPIH'!$G$16))</f>
        <v>-</v>
      </c>
      <c r="AA153" s="29"/>
    </row>
    <row r="154" spans="1:27" s="30" customFormat="1" ht="11.25" x14ac:dyDescent="0.15">
      <c r="A154" s="267">
        <v>8</v>
      </c>
      <c r="B154" s="140" t="s">
        <v>349</v>
      </c>
      <c r="C154" s="140" t="s">
        <v>412</v>
      </c>
      <c r="D154" s="138" t="s">
        <v>328</v>
      </c>
      <c r="E154" s="190"/>
      <c r="F154" s="31"/>
      <c r="G154" s="41">
        <f>IF(G149="-","-",SUM(G147:G152)*'3i PAAC PAP'!$G$21)</f>
        <v>0.3084348426309243</v>
      </c>
      <c r="H154" s="41">
        <f>IF(H149="-","-",SUM(H147:H152)*'3i PAAC PAP'!$G$21)</f>
        <v>0.30881161941996538</v>
      </c>
      <c r="I154" s="41">
        <f>IF(I149="-","-",SUM(I147:I152)*'3i PAAC PAP'!$G$21)</f>
        <v>0.30932813339796461</v>
      </c>
      <c r="J154" s="41">
        <f>IF(J149="-","-",SUM(J147:J152)*'3i PAAC PAP'!$G$21)</f>
        <v>0.3104584637650879</v>
      </c>
      <c r="K154" s="41">
        <f>IF(K149="-","-",SUM(K147:K152)*'3i PAAC PAP'!$G$21)</f>
        <v>0.31629539121222072</v>
      </c>
      <c r="L154" s="41">
        <f>IF(L149="-","-",SUM(L147:L152)*'3i PAAC PAP'!$G$21)</f>
        <v>0.31810824248199582</v>
      </c>
      <c r="M154" s="41">
        <f>IF(M149="-","-",SUM(M147:M152)*'3i PAAC PAP'!$G$21)</f>
        <v>0.33069640511792092</v>
      </c>
      <c r="N154" s="41">
        <f>IF(N149="-","-",SUM(N147:N152)*'3i PAAC PAP'!$G$21)</f>
        <v>0.36285541683868916</v>
      </c>
      <c r="O154" s="31"/>
      <c r="P154" s="41">
        <f>IF(P149="-","-",SUM(P147:P152)*'3i PAAC PAP'!$G$21)</f>
        <v>0.36285541683868916</v>
      </c>
      <c r="Q154" s="41">
        <f>IF(Q149="-","-",SUM(Q147:Q152)*'3i PAAC PAP'!$G$21)</f>
        <v>0.36570526690563171</v>
      </c>
      <c r="R154" s="41">
        <f>IF(R149="-","-",SUM(R147:R152)*'3i PAAC PAP'!$G$21)</f>
        <v>0.3671353966743694</v>
      </c>
      <c r="S154" s="41">
        <f>IF(S149="-","-",SUM(S147:S152)*'3i PAAC PAP'!$G$21)</f>
        <v>0.37223358170426984</v>
      </c>
      <c r="T154" s="41" t="str">
        <f>IF(T149="-","-",SUM(T147:T152)*'3i PAAC PAP'!$G$21)</f>
        <v>-</v>
      </c>
      <c r="U154" s="41" t="str">
        <f>IF(U149="-","-",SUM(U147:U152)*'3i PAAC PAP'!$G$21)</f>
        <v>-</v>
      </c>
      <c r="V154" s="41" t="str">
        <f>IF(V149="-","-",SUM(V147:V152)*'3i PAAC PAP'!$G$21)</f>
        <v>-</v>
      </c>
      <c r="W154" s="41" t="str">
        <f>IF(W149="-","-",SUM(W147:W152)*'3i PAAC PAP'!$G$21)</f>
        <v>-</v>
      </c>
      <c r="X154" s="41" t="str">
        <f>IF(X149="-","-",SUM(X147:X152)*'3i PAAC PAP'!$G$21)</f>
        <v>-</v>
      </c>
      <c r="Y154" s="41" t="str">
        <f>IF(Y149="-","-",SUM(Y147:Y152)*'3i PAAC PAP'!$G$21)</f>
        <v>-</v>
      </c>
      <c r="Z154" s="41" t="str">
        <f>IF(Z149="-","-",SUM(Z147:Z152)*'3i PAAC PAP'!$G$21)</f>
        <v>-</v>
      </c>
      <c r="AA154" s="29"/>
    </row>
    <row r="155" spans="1:27" s="30" customFormat="1" ht="11.25" x14ac:dyDescent="0.15">
      <c r="A155" s="267">
        <v>9</v>
      </c>
      <c r="B155" s="140" t="s">
        <v>393</v>
      </c>
      <c r="C155" s="140" t="s">
        <v>536</v>
      </c>
      <c r="D155" s="138" t="s">
        <v>328</v>
      </c>
      <c r="E155" s="190"/>
      <c r="F155" s="31"/>
      <c r="G155" s="41">
        <f>IF(G149="-","-",SUM(G147:G154)*'3j EBIT'!$E$7)</f>
        <v>1.3014696589539916</v>
      </c>
      <c r="H155" s="41">
        <f>IF(H149="-","-",SUM(H147:H154)*'3j EBIT'!$E$7)</f>
        <v>1.3031100805296598</v>
      </c>
      <c r="I155" s="41">
        <f>IF(I149="-","-",SUM(I147:I154)*'3j EBIT'!$E$7)</f>
        <v>1.3053756468940472</v>
      </c>
      <c r="J155" s="41">
        <f>IF(J149="-","-",SUM(J147:J154)*'3j EBIT'!$E$7)</f>
        <v>1.3102969116210517</v>
      </c>
      <c r="K155" s="41">
        <f>IF(K149="-","-",SUM(K147:K154)*'3j EBIT'!$E$7)</f>
        <v>1.334478408247318</v>
      </c>
      <c r="L155" s="41">
        <f>IF(L149="-","-",SUM(L147:L154)*'3j EBIT'!$E$7)</f>
        <v>1.3425903263756209</v>
      </c>
      <c r="M155" s="41">
        <f>IF(M149="-","-",SUM(M147:M154)*'3j EBIT'!$E$7)</f>
        <v>1.3940353746808509</v>
      </c>
      <c r="N155" s="41">
        <f>IF(N149="-","-",SUM(N147:N154)*'3j EBIT'!$E$7)</f>
        <v>1.5235601076902763</v>
      </c>
      <c r="O155" s="31"/>
      <c r="P155" s="41">
        <f>IF(P149="-","-",SUM(P147:P154)*'3j EBIT'!$E$7)</f>
        <v>1.5235601076902763</v>
      </c>
      <c r="Q155" s="41">
        <f>IF(Q149="-","-",SUM(Q147:Q154)*'3j EBIT'!$E$7)</f>
        <v>1.5357649795471409</v>
      </c>
      <c r="R155" s="41">
        <f>IF(R149="-","-",SUM(R147:R154)*'3j EBIT'!$E$7)</f>
        <v>1.5420180266123258</v>
      </c>
      <c r="S155" s="41">
        <f>IF(S149="-","-",SUM(S147:S154)*'3j EBIT'!$E$7)</f>
        <v>1.56284832227062</v>
      </c>
      <c r="T155" s="41" t="str">
        <f>IF(T149="-","-",SUM(T147:T154)*'3j EBIT'!$E$7)</f>
        <v>-</v>
      </c>
      <c r="U155" s="41" t="str">
        <f>IF(U149="-","-",SUM(U147:U154)*'3j EBIT'!$E$7)</f>
        <v>-</v>
      </c>
      <c r="V155" s="41" t="str">
        <f>IF(V149="-","-",SUM(V147:V154)*'3j EBIT'!$E$7)</f>
        <v>-</v>
      </c>
      <c r="W155" s="41" t="str">
        <f>IF(W149="-","-",SUM(W147:W154)*'3j EBIT'!$E$7)</f>
        <v>-</v>
      </c>
      <c r="X155" s="41" t="str">
        <f>IF(X149="-","-",SUM(X147:X154)*'3j EBIT'!$E$7)</f>
        <v>-</v>
      </c>
      <c r="Y155" s="41" t="str">
        <f>IF(Y149="-","-",SUM(Y147:Y154)*'3j EBIT'!$E$7)</f>
        <v>-</v>
      </c>
      <c r="Z155" s="41" t="str">
        <f>IF(Z149="-","-",SUM(Z147:Z154)*'3j EBIT'!$E$7)</f>
        <v>-</v>
      </c>
      <c r="AA155" s="29"/>
    </row>
    <row r="156" spans="1:27" s="30" customFormat="1" ht="11.25" customHeight="1" x14ac:dyDescent="0.15">
      <c r="A156" s="267">
        <v>10</v>
      </c>
      <c r="B156" s="140" t="s">
        <v>292</v>
      </c>
      <c r="C156" s="143" t="s">
        <v>537</v>
      </c>
      <c r="D156" s="138" t="s">
        <v>328</v>
      </c>
      <c r="E156" s="131"/>
      <c r="F156" s="31"/>
      <c r="G156" s="41">
        <f>IF(G151="-","-",SUM(G147:G149,G151:G155)*'3k HAP'!$E$8)</f>
        <v>0.73622085208454124</v>
      </c>
      <c r="H156" s="41">
        <f>IF(H151="-","-",SUM(H147:H149,H151:H155)*'3k HAP'!$E$8)</f>
        <v>0.73748492589343106</v>
      </c>
      <c r="I156" s="41">
        <f>IF(I151="-","-",SUM(I147:I149,I151:I155)*'3k HAP'!$E$8)</f>
        <v>0.74029951591658805</v>
      </c>
      <c r="J156" s="41">
        <f>IF(J151="-","-",SUM(J147:J149,J151:J155)*'3k HAP'!$E$8)</f>
        <v>0.7440917373432574</v>
      </c>
      <c r="K156" s="41">
        <f>IF(K151="-","-",SUM(K147:K149,K151:K155)*'3k HAP'!$E$8)</f>
        <v>0.75310634486260142</v>
      </c>
      <c r="L156" s="41">
        <f>IF(L151="-","-",SUM(L147:L149,L151:L155)*'3k HAP'!$E$8)</f>
        <v>0.75935721561310943</v>
      </c>
      <c r="M156" s="41">
        <f>IF(M151="-","-",SUM(M147:M149,M151:M155)*'3k HAP'!$E$8)</f>
        <v>0.80167165290905129</v>
      </c>
      <c r="N156" s="41">
        <f>IF(N151="-","-",SUM(N147:N149,N151:N155)*'3k HAP'!$E$8)</f>
        <v>0.9014806441032639</v>
      </c>
      <c r="O156" s="31"/>
      <c r="P156" s="41">
        <f>IF(P151="-","-",SUM(P147:P149,P151:P155)*'3k HAP'!$E$8)</f>
        <v>0.9014806441032639</v>
      </c>
      <c r="Q156" s="41">
        <f>IF(Q151="-","-",SUM(Q147:Q149,Q151:Q155)*'3k HAP'!$E$8)</f>
        <v>0.93600209302681003</v>
      </c>
      <c r="R156" s="41">
        <f>IF(R151="-","-",SUM(R147:R149,R151:R155)*'3k HAP'!$E$8)</f>
        <v>0.9408205574618661</v>
      </c>
      <c r="S156" s="41">
        <f>IF(S151="-","-",SUM(S147:S149,S151:S155)*'3k HAP'!$E$8)</f>
        <v>0.9734382296335421</v>
      </c>
      <c r="T156" s="41" t="str">
        <f>IF(T151="-","-",SUM(T147:T149,T151:T155)*'3k HAP'!$E$8)</f>
        <v>-</v>
      </c>
      <c r="U156" s="41" t="str">
        <f>IF(U151="-","-",SUM(U147:U149,U151:U155)*'3k HAP'!$E$8)</f>
        <v>-</v>
      </c>
      <c r="V156" s="41" t="str">
        <f>IF(V151="-","-",SUM(V147:V149,V151:V155)*'3k HAP'!$E$8)</f>
        <v>-</v>
      </c>
      <c r="W156" s="41" t="str">
        <f>IF(W151="-","-",SUM(W147:W149,W151:W155)*'3k HAP'!$E$8)</f>
        <v>-</v>
      </c>
      <c r="X156" s="41" t="str">
        <f>IF(X151="-","-",SUM(X147:X149,X151:X155)*'3k HAP'!$E$8)</f>
        <v>-</v>
      </c>
      <c r="Y156" s="41" t="str">
        <f>IF(Y151="-","-",SUM(Y147:Y149,Y151:Y155)*'3k HAP'!$E$8)</f>
        <v>-</v>
      </c>
      <c r="Z156" s="41" t="str">
        <f>IF(Z151="-","-",SUM(Z147:Z149,Z151:Z155)*'3k HAP'!$E$8)</f>
        <v>-</v>
      </c>
      <c r="AA156" s="29"/>
    </row>
    <row r="157" spans="1:27" s="30" customFormat="1" ht="11.25" customHeight="1" x14ac:dyDescent="0.15">
      <c r="A157" s="267">
        <v>11</v>
      </c>
      <c r="B157" s="140" t="s">
        <v>44</v>
      </c>
      <c r="C157" s="189" t="str">
        <f>B157&amp;"_"&amp;D157</f>
        <v>Total_Southern Scotland</v>
      </c>
      <c r="D157" s="138" t="s">
        <v>328</v>
      </c>
      <c r="E157" s="132"/>
      <c r="F157" s="31"/>
      <c r="G157" s="41">
        <f t="shared" ref="G157:N157" si="24">IF(G151="-","-",SUM(G147:G156))</f>
        <v>69.234595661492463</v>
      </c>
      <c r="H157" s="41">
        <f t="shared" si="24"/>
        <v>69.322197677305979</v>
      </c>
      <c r="I157" s="41">
        <f t="shared" si="24"/>
        <v>69.444252553044379</v>
      </c>
      <c r="J157" s="41">
        <f t="shared" si="24"/>
        <v>69.707058600484942</v>
      </c>
      <c r="K157" s="41">
        <f t="shared" si="24"/>
        <v>70.988783031059015</v>
      </c>
      <c r="L157" s="41">
        <f t="shared" si="24"/>
        <v>71.421976784843991</v>
      </c>
      <c r="M157" s="41">
        <f t="shared" si="24"/>
        <v>74.171924225072914</v>
      </c>
      <c r="N157" s="41">
        <f t="shared" si="24"/>
        <v>81.088821611473222</v>
      </c>
      <c r="O157" s="31"/>
      <c r="P157" s="41">
        <f t="shared" ref="P157:Z157" si="25">IF(P151="-","-",SUM(P147:P156))</f>
        <v>81.088821611473222</v>
      </c>
      <c r="Q157" s="41">
        <f t="shared" si="25"/>
        <v>81.765704471744797</v>
      </c>
      <c r="R157" s="41">
        <f t="shared" si="25"/>
        <v>82.099630540513971</v>
      </c>
      <c r="S157" s="41">
        <f t="shared" si="25"/>
        <v>83.228579110279838</v>
      </c>
      <c r="T157" s="41" t="str">
        <f t="shared" si="25"/>
        <v>-</v>
      </c>
      <c r="U157" s="41" t="str">
        <f t="shared" si="25"/>
        <v>-</v>
      </c>
      <c r="V157" s="41" t="str">
        <f t="shared" si="25"/>
        <v>-</v>
      </c>
      <c r="W157" s="41" t="str">
        <f t="shared" si="25"/>
        <v>-</v>
      </c>
      <c r="X157" s="41" t="str">
        <f t="shared" si="25"/>
        <v>-</v>
      </c>
      <c r="Y157" s="41" t="str">
        <f t="shared" si="25"/>
        <v>-</v>
      </c>
      <c r="Z157" s="41" t="str">
        <f t="shared" si="25"/>
        <v>-</v>
      </c>
      <c r="AA157" s="29"/>
    </row>
    <row r="158" spans="1:27" s="30" customFormat="1" ht="11.25" customHeight="1" x14ac:dyDescent="0.15">
      <c r="A158" s="267">
        <v>1</v>
      </c>
      <c r="B158" s="136" t="s">
        <v>350</v>
      </c>
      <c r="C158" s="187" t="s">
        <v>341</v>
      </c>
      <c r="D158" s="139" t="s">
        <v>329</v>
      </c>
      <c r="E158" s="135"/>
      <c r="F158" s="31"/>
      <c r="G158" s="133" t="s">
        <v>333</v>
      </c>
      <c r="H158" s="133" t="s">
        <v>333</v>
      </c>
      <c r="I158" s="133" t="s">
        <v>333</v>
      </c>
      <c r="J158" s="133" t="s">
        <v>333</v>
      </c>
      <c r="K158" s="133" t="s">
        <v>333</v>
      </c>
      <c r="L158" s="133" t="s">
        <v>333</v>
      </c>
      <c r="M158" s="133" t="s">
        <v>333</v>
      </c>
      <c r="N158" s="133" t="s">
        <v>333</v>
      </c>
      <c r="O158" s="31"/>
      <c r="P158" s="133" t="s">
        <v>333</v>
      </c>
      <c r="Q158" s="133" t="s">
        <v>333</v>
      </c>
      <c r="R158" s="133" t="s">
        <v>333</v>
      </c>
      <c r="S158" s="133" t="s">
        <v>333</v>
      </c>
      <c r="T158" s="133" t="s">
        <v>333</v>
      </c>
      <c r="U158" s="133" t="s">
        <v>333</v>
      </c>
      <c r="V158" s="133" t="s">
        <v>333</v>
      </c>
      <c r="W158" s="133" t="s">
        <v>333</v>
      </c>
      <c r="X158" s="133" t="s">
        <v>333</v>
      </c>
      <c r="Y158" s="133" t="s">
        <v>333</v>
      </c>
      <c r="Z158" s="133" t="s">
        <v>333</v>
      </c>
      <c r="AA158" s="29"/>
    </row>
    <row r="159" spans="1:27" s="30" customFormat="1" ht="11.25" customHeight="1" x14ac:dyDescent="0.15">
      <c r="A159" s="267">
        <v>2</v>
      </c>
      <c r="B159" s="136" t="s">
        <v>350</v>
      </c>
      <c r="C159" s="187" t="s">
        <v>300</v>
      </c>
      <c r="D159" s="139" t="s">
        <v>329</v>
      </c>
      <c r="E159" s="135"/>
      <c r="F159" s="31"/>
      <c r="G159" s="133" t="s">
        <v>333</v>
      </c>
      <c r="H159" s="133" t="s">
        <v>333</v>
      </c>
      <c r="I159" s="133" t="s">
        <v>333</v>
      </c>
      <c r="J159" s="133" t="s">
        <v>333</v>
      </c>
      <c r="K159" s="133" t="s">
        <v>333</v>
      </c>
      <c r="L159" s="133" t="s">
        <v>333</v>
      </c>
      <c r="M159" s="133" t="s">
        <v>333</v>
      </c>
      <c r="N159" s="133" t="s">
        <v>333</v>
      </c>
      <c r="O159" s="31"/>
      <c r="P159" s="133" t="s">
        <v>333</v>
      </c>
      <c r="Q159" s="133" t="s">
        <v>333</v>
      </c>
      <c r="R159" s="133" t="s">
        <v>333</v>
      </c>
      <c r="S159" s="133" t="s">
        <v>333</v>
      </c>
      <c r="T159" s="133" t="s">
        <v>333</v>
      </c>
      <c r="U159" s="133" t="s">
        <v>333</v>
      </c>
      <c r="V159" s="133" t="s">
        <v>333</v>
      </c>
      <c r="W159" s="133" t="s">
        <v>333</v>
      </c>
      <c r="X159" s="133" t="s">
        <v>333</v>
      </c>
      <c r="Y159" s="133" t="s">
        <v>333</v>
      </c>
      <c r="Z159" s="133" t="s">
        <v>333</v>
      </c>
      <c r="AA159" s="29"/>
    </row>
    <row r="160" spans="1:27" s="30" customFormat="1" ht="11.25" customHeight="1" x14ac:dyDescent="0.15">
      <c r="A160" s="267">
        <v>3</v>
      </c>
      <c r="B160" s="136" t="s">
        <v>2</v>
      </c>
      <c r="C160" s="187" t="s">
        <v>342</v>
      </c>
      <c r="D160" s="139" t="s">
        <v>329</v>
      </c>
      <c r="E160" s="135"/>
      <c r="F160" s="31"/>
      <c r="G160" s="133">
        <f>IF('3c PC'!G14="-","-",'3c PC'!G55)</f>
        <v>6.5567588596821027</v>
      </c>
      <c r="H160" s="133">
        <f>IF('3c PC'!H14="-","-",'3c PC'!H55)</f>
        <v>6.5567588596821027</v>
      </c>
      <c r="I160" s="133">
        <f>IF('3c PC'!I14="-","-",'3c PC'!I55)</f>
        <v>6.6197359495950758</v>
      </c>
      <c r="J160" s="133">
        <f>IF('3c PC'!J14="-","-",'3c PC'!J55)</f>
        <v>6.6197359495950758</v>
      </c>
      <c r="K160" s="133">
        <f>IF('3c PC'!K14="-","-",'3c PC'!K55)</f>
        <v>6.6995028867368616</v>
      </c>
      <c r="L160" s="133">
        <f>IF('3c PC'!L14="-","-",'3c PC'!L55)</f>
        <v>6.6995028867368616</v>
      </c>
      <c r="M160" s="133">
        <f>IF('3c PC'!M14="-","-",'3c PC'!M55)</f>
        <v>7.1131218301273513</v>
      </c>
      <c r="N160" s="133">
        <f>IF('3c PC'!N14="-","-",'3c PC'!N55)</f>
        <v>7.1131218301273513</v>
      </c>
      <c r="O160" s="31"/>
      <c r="P160" s="133">
        <f>'3c PC'!P55</f>
        <v>7.1131218301273513</v>
      </c>
      <c r="Q160" s="133">
        <f>'3c PC'!Q55</f>
        <v>7.2804579515147188</v>
      </c>
      <c r="R160" s="133">
        <f>'3c PC'!R55</f>
        <v>7.1935840895118579</v>
      </c>
      <c r="S160" s="133">
        <f>'3c PC'!S55</f>
        <v>7.3593999937099728</v>
      </c>
      <c r="T160" s="133" t="str">
        <f>'3c PC'!T55</f>
        <v>-</v>
      </c>
      <c r="U160" s="133" t="str">
        <f>'3c PC'!U55</f>
        <v>-</v>
      </c>
      <c r="V160" s="133" t="str">
        <f>'3c PC'!V55</f>
        <v>-</v>
      </c>
      <c r="W160" s="133" t="str">
        <f>'3c PC'!W55</f>
        <v>-</v>
      </c>
      <c r="X160" s="133" t="str">
        <f>'3c PC'!X55</f>
        <v>-</v>
      </c>
      <c r="Y160" s="133" t="str">
        <f>'3c PC'!Y55</f>
        <v>-</v>
      </c>
      <c r="Z160" s="133" t="str">
        <f>'3c PC'!Z55</f>
        <v>-</v>
      </c>
      <c r="AA160" s="29"/>
    </row>
    <row r="161" spans="1:27" s="30" customFormat="1" ht="11.25" customHeight="1" x14ac:dyDescent="0.15">
      <c r="A161" s="267">
        <v>4</v>
      </c>
      <c r="B161" s="136" t="s">
        <v>352</v>
      </c>
      <c r="C161" s="187" t="s">
        <v>343</v>
      </c>
      <c r="D161" s="139" t="s">
        <v>329</v>
      </c>
      <c r="E161" s="135"/>
      <c r="F161" s="31"/>
      <c r="G161" s="133">
        <f>IF('3d NC-Elec'!H27="-","-",'3d NC-Elec'!H27)</f>
        <v>27.776500000000002</v>
      </c>
      <c r="H161" s="133">
        <f>IF('3d NC-Elec'!I27="-","-",'3d NC-Elec'!I27)</f>
        <v>27.776500000000002</v>
      </c>
      <c r="I161" s="133">
        <f>IF('3d NC-Elec'!J27="-","-",'3d NC-Elec'!J27)</f>
        <v>25.732499999999995</v>
      </c>
      <c r="J161" s="133">
        <f>IF('3d NC-Elec'!K27="-","-",'3d NC-Elec'!K27)</f>
        <v>25.732499999999995</v>
      </c>
      <c r="K161" s="133">
        <f>IF('3d NC-Elec'!L27="-","-",'3d NC-Elec'!L27)</f>
        <v>29.784000000000002</v>
      </c>
      <c r="L161" s="133">
        <f>IF('3d NC-Elec'!M27="-","-",'3d NC-Elec'!M27)</f>
        <v>29.784000000000002</v>
      </c>
      <c r="M161" s="133">
        <f>IF('3d NC-Elec'!N27="-","-",'3d NC-Elec'!N27)</f>
        <v>29.272999999999996</v>
      </c>
      <c r="N161" s="133">
        <f>IF('3d NC-Elec'!O27="-","-",'3d NC-Elec'!O27)</f>
        <v>29.272999999999996</v>
      </c>
      <c r="O161" s="31"/>
      <c r="P161" s="133">
        <f>'3d NC-Elec'!Q27</f>
        <v>29.272999999999996</v>
      </c>
      <c r="Q161" s="133">
        <f>'3d NC-Elec'!R27</f>
        <v>24.381999999999998</v>
      </c>
      <c r="R161" s="133">
        <f>'3d NC-Elec'!S27</f>
        <v>24.381999999999998</v>
      </c>
      <c r="S161" s="133">
        <f>'3d NC-Elec'!T27</f>
        <v>24.527999999999999</v>
      </c>
      <c r="T161" s="133" t="str">
        <f>'3d NC-Elec'!U27</f>
        <v>-</v>
      </c>
      <c r="U161" s="133" t="str">
        <f>'3d NC-Elec'!V27</f>
        <v>-</v>
      </c>
      <c r="V161" s="133" t="str">
        <f>'3d NC-Elec'!W27</f>
        <v>-</v>
      </c>
      <c r="W161" s="133" t="str">
        <f>'3d NC-Elec'!X27</f>
        <v>-</v>
      </c>
      <c r="X161" s="133" t="str">
        <f>'3d NC-Elec'!Y27</f>
        <v>-</v>
      </c>
      <c r="Y161" s="133" t="str">
        <f>'3d NC-Elec'!Z27</f>
        <v>-</v>
      </c>
      <c r="Z161" s="133" t="str">
        <f>'3d NC-Elec'!AA27</f>
        <v>-</v>
      </c>
      <c r="AA161" s="29"/>
    </row>
    <row r="162" spans="1:27" s="30" customFormat="1" ht="11.25" customHeight="1" x14ac:dyDescent="0.15">
      <c r="A162" s="267">
        <v>5</v>
      </c>
      <c r="B162" s="136" t="s">
        <v>349</v>
      </c>
      <c r="C162" s="187" t="s">
        <v>344</v>
      </c>
      <c r="D162" s="139" t="s">
        <v>329</v>
      </c>
      <c r="E162" s="135"/>
      <c r="F162" s="31"/>
      <c r="G162" s="133">
        <f>IF('3f CPIH'!C$16="-","-",'3g OC '!$E$7*('3f CPIH'!C$16/'3f CPIH'!$G$16))</f>
        <v>38.772147945205475</v>
      </c>
      <c r="H162" s="133">
        <f>IF('3f CPIH'!D$16="-","-",'3g OC '!$E$7*('3f CPIH'!D$16/'3f CPIH'!$G$16))</f>
        <v>38.849769863013698</v>
      </c>
      <c r="I162" s="133">
        <f>IF('3f CPIH'!E$16="-","-",'3g OC '!$E$7*('3f CPIH'!E$16/'3f CPIH'!$G$16))</f>
        <v>38.966202739726029</v>
      </c>
      <c r="J162" s="133">
        <f>IF('3f CPIH'!F$16="-","-",'3g OC '!$E$7*('3f CPIH'!F$16/'3f CPIH'!$G$16))</f>
        <v>39.199068493150683</v>
      </c>
      <c r="K162" s="133">
        <f>IF('3f CPIH'!G$16="-","-",'3g OC '!$E$7*('3f CPIH'!G$16/'3f CPIH'!$G$16))</f>
        <v>39.6648</v>
      </c>
      <c r="L162" s="133">
        <f>IF('3f CPIH'!H$16="-","-",'3g OC '!$E$7*('3f CPIH'!H$16/'3f CPIH'!$G$16))</f>
        <v>40.169342465753431</v>
      </c>
      <c r="M162" s="133">
        <f>IF('3f CPIH'!I$16="-","-",'3g OC '!$E$7*('3f CPIH'!I$16/'3f CPIH'!$G$16))</f>
        <v>40.751506849315064</v>
      </c>
      <c r="N162" s="133">
        <f>IF('3f CPIH'!J$16="-","-",'3g OC '!$E$7*('3f CPIH'!J$16/'3f CPIH'!$G$16))</f>
        <v>41.100805479452056</v>
      </c>
      <c r="O162" s="31"/>
      <c r="P162" s="133">
        <f>IF('3f CPIH'!L$16="-","-",'3g OC '!$E$7*('3f CPIH'!L$16/'3f CPIH'!$G$16))</f>
        <v>41.100805479452056</v>
      </c>
      <c r="Q162" s="133">
        <f>IF('3f CPIH'!M$16="-","-",'3g OC '!$E$7*('3f CPIH'!M$16/'3f CPIH'!$G$16))</f>
        <v>41.566536986301365</v>
      </c>
      <c r="R162" s="133">
        <f>IF('3f CPIH'!N$16="-","-",'3g OC '!$E$7*('3f CPIH'!N$16/'3f CPIH'!$G$16))</f>
        <v>41.877024657534243</v>
      </c>
      <c r="S162" s="133">
        <f>IF('3f CPIH'!O$16="-","-",'3g OC '!$E$7*('3f CPIH'!O$16/'3f CPIH'!$G$16))</f>
        <v>42.109890410958904</v>
      </c>
      <c r="T162" s="133" t="str">
        <f>IF('3f CPIH'!P$16="-","-",'3g OC '!$E$7*('3f CPIH'!P$16/'3f CPIH'!$G$16))</f>
        <v>-</v>
      </c>
      <c r="U162" s="133" t="str">
        <f>IF('3f CPIH'!Q$16="-","-",'3g OC '!$E$7*('3f CPIH'!Q$16/'3f CPIH'!$G$16))</f>
        <v>-</v>
      </c>
      <c r="V162" s="133" t="str">
        <f>IF('3f CPIH'!R$16="-","-",'3g OC '!$E$7*('3f CPIH'!R$16/'3f CPIH'!$G$16))</f>
        <v>-</v>
      </c>
      <c r="W162" s="133" t="str">
        <f>IF('3f CPIH'!S$16="-","-",'3g OC '!$E$7*('3f CPIH'!S$16/'3f CPIH'!$G$16))</f>
        <v>-</v>
      </c>
      <c r="X162" s="133" t="str">
        <f>IF('3f CPIH'!T$16="-","-",'3g OC '!$E$7*('3f CPIH'!T$16/'3f CPIH'!$G$16))</f>
        <v>-</v>
      </c>
      <c r="Y162" s="133" t="str">
        <f>IF('3f CPIH'!U$16="-","-",'3g OC '!$E$7*('3f CPIH'!U$16/'3f CPIH'!$G$16))</f>
        <v>-</v>
      </c>
      <c r="Z162" s="133" t="str">
        <f>IF('3f CPIH'!V$16="-","-",'3g OC '!$E$7*('3f CPIH'!V$16/'3f CPIH'!$G$16))</f>
        <v>-</v>
      </c>
      <c r="AA162" s="29"/>
    </row>
    <row r="163" spans="1:27" s="30" customFormat="1" ht="11.25" customHeight="1" x14ac:dyDescent="0.15">
      <c r="A163" s="267">
        <v>6</v>
      </c>
      <c r="B163" s="136" t="s">
        <v>349</v>
      </c>
      <c r="C163" s="187" t="s">
        <v>43</v>
      </c>
      <c r="D163" s="139" t="s">
        <v>329</v>
      </c>
      <c r="E163" s="135"/>
      <c r="F163" s="31"/>
      <c r="G163" s="133" t="s">
        <v>333</v>
      </c>
      <c r="H163" s="133" t="s">
        <v>333</v>
      </c>
      <c r="I163" s="133" t="s">
        <v>333</v>
      </c>
      <c r="J163" s="133" t="s">
        <v>333</v>
      </c>
      <c r="K163" s="133">
        <f>IF('3h SMNCC'!F$36="-","-",'3h SMNCC'!F$44)</f>
        <v>0</v>
      </c>
      <c r="L163" s="133">
        <f>IF('3h SMNCC'!G$36="-","-",'3h SMNCC'!G$44)</f>
        <v>-0.13106672002308281</v>
      </c>
      <c r="M163" s="133">
        <f>IF('3h SMNCC'!H$36="-","-",'3h SMNCC'!H$44)</f>
        <v>1.6490085512788448</v>
      </c>
      <c r="N163" s="133">
        <f>IF('3h SMNCC'!I$36="-","-",'3h SMNCC'!I$44)</f>
        <v>7.9249698553751093</v>
      </c>
      <c r="O163" s="31"/>
      <c r="P163" s="133">
        <f>IF('3h SMNCC'!K$36="-","-",'3h SMNCC'!K$44)</f>
        <v>7.9249698553751093</v>
      </c>
      <c r="Q163" s="133">
        <f>IF('3h SMNCC'!L$36="-","-",'3h SMNCC'!L$44)</f>
        <v>9.5945159615724194</v>
      </c>
      <c r="R163" s="133">
        <f>IF('3h SMNCC'!M$36="-","-",'3h SMNCC'!M$44)</f>
        <v>9.6655312765157912</v>
      </c>
      <c r="S163" s="133">
        <f>IF('3h SMNCC'!N$36="-","-",'3h SMNCC'!N$44)</f>
        <v>11.448655558303892</v>
      </c>
      <c r="T163" s="133" t="str">
        <f>IF('3h SMNCC'!O$36="-","-",'3h SMNCC'!O$44)</f>
        <v>-</v>
      </c>
      <c r="U163" s="133" t="str">
        <f>IF('3h SMNCC'!P$36="-","-",'3h SMNCC'!P$44)</f>
        <v>-</v>
      </c>
      <c r="V163" s="133" t="str">
        <f>IF('3h SMNCC'!Q$36="-","-",'3h SMNCC'!Q$44)</f>
        <v>-</v>
      </c>
      <c r="W163" s="133" t="str">
        <f>IF('3h SMNCC'!R$36="-","-",'3h SMNCC'!R$44)</f>
        <v>-</v>
      </c>
      <c r="X163" s="133" t="str">
        <f>IF('3h SMNCC'!S$36="-","-",'3h SMNCC'!S$44)</f>
        <v>-</v>
      </c>
      <c r="Y163" s="133" t="str">
        <f>IF('3h SMNCC'!T$36="-","-",'3h SMNCC'!T$44)</f>
        <v>-</v>
      </c>
      <c r="Z163" s="133" t="str">
        <f>IF('3h SMNCC'!U$36="-","-",'3h SMNCC'!U$44)</f>
        <v>-</v>
      </c>
      <c r="AA163" s="29"/>
    </row>
    <row r="164" spans="1:27" s="30" customFormat="1" ht="12.4" customHeight="1" x14ac:dyDescent="0.15">
      <c r="A164" s="267">
        <v>7</v>
      </c>
      <c r="B164" s="136" t="s">
        <v>349</v>
      </c>
      <c r="C164" s="187" t="s">
        <v>394</v>
      </c>
      <c r="D164" s="139" t="s">
        <v>329</v>
      </c>
      <c r="E164" s="135"/>
      <c r="F164" s="31"/>
      <c r="G164" s="133">
        <f>IF('3f CPIH'!C$16="-","-",'3i PAAC PAP'!$G$9*('3f CPIH'!C$16/'3f CPIH'!$G$16))</f>
        <v>3.3460635029354204</v>
      </c>
      <c r="H164" s="133">
        <f>IF('3f CPIH'!D$16="-","-",'3i PAAC PAP'!$G$9*('3f CPIH'!D$16/'3f CPIH'!$G$16))</f>
        <v>3.3527623287671227</v>
      </c>
      <c r="I164" s="133">
        <f>IF('3f CPIH'!E$16="-","-",'3i PAAC PAP'!$G$9*('3f CPIH'!E$16/'3f CPIH'!$G$16))</f>
        <v>3.3628105675146771</v>
      </c>
      <c r="J164" s="133">
        <f>IF('3f CPIH'!F$16="-","-",'3i PAAC PAP'!$G$9*('3f CPIH'!F$16/'3f CPIH'!$G$16))</f>
        <v>3.3829070450097847</v>
      </c>
      <c r="K164" s="133">
        <f>IF('3f CPIH'!G$16="-","-",'3i PAAC PAP'!$G$9*('3f CPIH'!G$16/'3f CPIH'!$G$16))</f>
        <v>3.4230999999999998</v>
      </c>
      <c r="L164" s="133">
        <f>IF('3f CPIH'!H$16="-","-",'3i PAAC PAP'!$G$9*('3f CPIH'!H$16/'3f CPIH'!$G$16))</f>
        <v>3.4666423679060667</v>
      </c>
      <c r="M164" s="133">
        <f>IF('3f CPIH'!I$16="-","-",'3i PAAC PAP'!$G$9*('3f CPIH'!I$16/'3f CPIH'!$G$16))</f>
        <v>3.516883561643835</v>
      </c>
      <c r="N164" s="133">
        <f>IF('3f CPIH'!J$16="-","-",'3i PAAC PAP'!$G$9*('3f CPIH'!J$16/'3f CPIH'!$G$16))</f>
        <v>3.547028277886497</v>
      </c>
      <c r="O164" s="31"/>
      <c r="P164" s="133">
        <f>IF('3f CPIH'!L$16="-","-",'3i PAAC PAP'!$G$9*('3f CPIH'!L$16/'3f CPIH'!$G$16))</f>
        <v>3.547028277886497</v>
      </c>
      <c r="Q164" s="133">
        <f>IF('3f CPIH'!M$16="-","-",'3i PAAC PAP'!$G$9*('3f CPIH'!M$16/'3f CPIH'!$G$16))</f>
        <v>3.5872212328767121</v>
      </c>
      <c r="R164" s="133">
        <f>IF('3f CPIH'!N$16="-","-",'3i PAAC PAP'!$G$9*('3f CPIH'!N$16/'3f CPIH'!$G$16))</f>
        <v>3.6140165362035224</v>
      </c>
      <c r="S164" s="133">
        <f>IF('3f CPIH'!O$16="-","-",'3i PAAC PAP'!$G$9*('3f CPIH'!O$16/'3f CPIH'!$G$16))</f>
        <v>3.6341130136986299</v>
      </c>
      <c r="T164" s="133" t="str">
        <f>IF('3f CPIH'!P$16="-","-",'3i PAAC PAP'!$G$9*('3f CPIH'!P$16/'3f CPIH'!$G$16))</f>
        <v>-</v>
      </c>
      <c r="U164" s="133" t="str">
        <f>IF('3f CPIH'!Q$16="-","-",'3i PAAC PAP'!$G$9*('3f CPIH'!Q$16/'3f CPIH'!$G$16))</f>
        <v>-</v>
      </c>
      <c r="V164" s="133" t="str">
        <f>IF('3f CPIH'!R$16="-","-",'3i PAAC PAP'!$G$9*('3f CPIH'!R$16/'3f CPIH'!$G$16))</f>
        <v>-</v>
      </c>
      <c r="W164" s="133" t="str">
        <f>IF('3f CPIH'!S$16="-","-",'3i PAAC PAP'!$G$9*('3f CPIH'!S$16/'3f CPIH'!$G$16))</f>
        <v>-</v>
      </c>
      <c r="X164" s="133" t="str">
        <f>IF('3f CPIH'!T$16="-","-",'3i PAAC PAP'!$G$9*('3f CPIH'!T$16/'3f CPIH'!$G$16))</f>
        <v>-</v>
      </c>
      <c r="Y164" s="133" t="str">
        <f>IF('3f CPIH'!U$16="-","-",'3i PAAC PAP'!$G$9*('3f CPIH'!U$16/'3f CPIH'!$G$16))</f>
        <v>-</v>
      </c>
      <c r="Z164" s="133" t="str">
        <f>IF('3f CPIH'!V$16="-","-",'3i PAAC PAP'!$G$9*('3f CPIH'!V$16/'3f CPIH'!$G$16))</f>
        <v>-</v>
      </c>
      <c r="AA164" s="29"/>
    </row>
    <row r="165" spans="1:27" s="30" customFormat="1" ht="11.25" customHeight="1" x14ac:dyDescent="0.15">
      <c r="A165" s="267">
        <v>8</v>
      </c>
      <c r="B165" s="136" t="s">
        <v>349</v>
      </c>
      <c r="C165" s="136" t="s">
        <v>412</v>
      </c>
      <c r="D165" s="139" t="s">
        <v>329</v>
      </c>
      <c r="E165" s="135"/>
      <c r="F165" s="31"/>
      <c r="G165" s="133">
        <f>IF(G160="-","-",SUM(G158:G163)*'3i PAAC PAP'!$G$21)</f>
        <v>0.35485364463092428</v>
      </c>
      <c r="H165" s="133">
        <f>IF(H160="-","-",SUM(H158:H163)*'3i PAAC PAP'!$G$21)</f>
        <v>0.35523042141996547</v>
      </c>
      <c r="I165" s="133">
        <f>IF(I160="-","-",SUM(I158:I163)*'3i PAAC PAP'!$G$21)</f>
        <v>0.34617970139796461</v>
      </c>
      <c r="J165" s="133">
        <f>IF(J160="-","-",SUM(J158:J163)*'3i PAAC PAP'!$G$21)</f>
        <v>0.3473100317650879</v>
      </c>
      <c r="K165" s="133">
        <f>IF(K160="-","-",SUM(K158:K163)*'3i PAAC PAP'!$G$21)</f>
        <v>0.36962386221222077</v>
      </c>
      <c r="L165" s="133">
        <f>IF(L160="-","-",SUM(L158:L163)*'3i PAAC PAP'!$G$21)</f>
        <v>0.37143671348199581</v>
      </c>
      <c r="M165" s="133">
        <f>IF(M160="-","-",SUM(M158:M163)*'3i PAAC PAP'!$G$21)</f>
        <v>0.38243033711792096</v>
      </c>
      <c r="N165" s="133">
        <f>IF(N160="-","-",SUM(N158:N163)*'3i PAAC PAP'!$G$21)</f>
        <v>0.41458934883868925</v>
      </c>
      <c r="O165" s="31"/>
      <c r="P165" s="133">
        <f>IF(P160="-","-",SUM(P158:P163)*'3i PAAC PAP'!$G$21)</f>
        <v>0.41458934883868925</v>
      </c>
      <c r="Q165" s="133">
        <f>IF(Q160="-","-",SUM(Q158:Q163)*'3i PAAC PAP'!$G$21)</f>
        <v>0.40202532190563178</v>
      </c>
      <c r="R165" s="133">
        <f>IF(R160="-","-",SUM(R158:R163)*'3i PAAC PAP'!$G$21)</f>
        <v>0.40345545167436941</v>
      </c>
      <c r="S165" s="133">
        <f>IF(S160="-","-",SUM(S158:S163)*'3i PAAC PAP'!$G$21)</f>
        <v>0.4147546217042698</v>
      </c>
      <c r="T165" s="133" t="str">
        <f>IF(T160="-","-",SUM(T158:T163)*'3i PAAC PAP'!$G$21)</f>
        <v>-</v>
      </c>
      <c r="U165" s="133" t="str">
        <f>IF(U160="-","-",SUM(U158:U163)*'3i PAAC PAP'!$G$21)</f>
        <v>-</v>
      </c>
      <c r="V165" s="133" t="str">
        <f>IF(V160="-","-",SUM(V158:V163)*'3i PAAC PAP'!$G$21)</f>
        <v>-</v>
      </c>
      <c r="W165" s="133" t="str">
        <f>IF(W160="-","-",SUM(W158:W163)*'3i PAAC PAP'!$G$21)</f>
        <v>-</v>
      </c>
      <c r="X165" s="133" t="str">
        <f>IF(X160="-","-",SUM(X158:X163)*'3i PAAC PAP'!$G$21)</f>
        <v>-</v>
      </c>
      <c r="Y165" s="133" t="str">
        <f>IF(Y160="-","-",SUM(Y158:Y163)*'3i PAAC PAP'!$G$21)</f>
        <v>-</v>
      </c>
      <c r="Z165" s="133" t="str">
        <f>IF(Z160="-","-",SUM(Z158:Z163)*'3i PAAC PAP'!$G$21)</f>
        <v>-</v>
      </c>
      <c r="AA165" s="29"/>
    </row>
    <row r="166" spans="1:27" x14ac:dyDescent="0.2">
      <c r="A166" s="267">
        <v>9</v>
      </c>
      <c r="B166" s="136" t="s">
        <v>393</v>
      </c>
      <c r="C166" s="187" t="s">
        <v>536</v>
      </c>
      <c r="D166" s="139" t="s">
        <v>329</v>
      </c>
      <c r="E166" s="135"/>
      <c r="F166" s="31"/>
      <c r="G166" s="133">
        <f>IF(G160="-","-",SUM(G158:G165)*'3j EBIT'!$E$7)</f>
        <v>1.4875848823111275</v>
      </c>
      <c r="H166" s="133">
        <f>IF(H160="-","-",SUM(H158:H165)*'3j EBIT'!$E$7)</f>
        <v>1.489225303886796</v>
      </c>
      <c r="I166" s="133">
        <f>IF(I160="-","-",SUM(I158:I165)*'3j EBIT'!$E$7)</f>
        <v>1.4531312440630708</v>
      </c>
      <c r="J166" s="133">
        <f>IF(J160="-","-",SUM(J158:J165)*'3j EBIT'!$E$7)</f>
        <v>1.4580525087900758</v>
      </c>
      <c r="K166" s="133">
        <f>IF(K160="-","-",SUM(K158:K165)*'3j EBIT'!$E$7)</f>
        <v>1.5482978060736461</v>
      </c>
      <c r="L166" s="133">
        <f>IF(L160="-","-",SUM(L158:L165)*'3j EBIT'!$E$7)</f>
        <v>1.5564097242019488</v>
      </c>
      <c r="M166" s="133">
        <f>IF(M160="-","-",SUM(M158:M165)*'3j EBIT'!$E$7)</f>
        <v>1.6014615014758271</v>
      </c>
      <c r="N166" s="133">
        <f>IF(N160="-","-",SUM(N158:N165)*'3j EBIT'!$E$7)</f>
        <v>1.7309862344852527</v>
      </c>
      <c r="O166" s="31"/>
      <c r="P166" s="133">
        <f>IF(P160="-","-",SUM(P158:P165)*'3j EBIT'!$E$7)</f>
        <v>1.7309862344852527</v>
      </c>
      <c r="Q166" s="133">
        <f>IF(Q160="-","-",SUM(Q158:Q165)*'3j EBIT'!$E$7)</f>
        <v>1.6813894863723811</v>
      </c>
      <c r="R166" s="133">
        <f>IF(R160="-","-",SUM(R158:R165)*'3j EBIT'!$E$7)</f>
        <v>1.6876425334375658</v>
      </c>
      <c r="S166" s="133">
        <f>IF(S160="-","-",SUM(S158:S165)*'3j EBIT'!$E$7)</f>
        <v>1.73333554977334</v>
      </c>
      <c r="T166" s="133" t="str">
        <f>IF(T160="-","-",SUM(T158:T165)*'3j EBIT'!$E$7)</f>
        <v>-</v>
      </c>
      <c r="U166" s="133" t="str">
        <f>IF(U160="-","-",SUM(U158:U165)*'3j EBIT'!$E$7)</f>
        <v>-</v>
      </c>
      <c r="V166" s="133" t="str">
        <f>IF(V160="-","-",SUM(V158:V165)*'3j EBIT'!$E$7)</f>
        <v>-</v>
      </c>
      <c r="W166" s="133" t="str">
        <f>IF(W160="-","-",SUM(W158:W165)*'3j EBIT'!$E$7)</f>
        <v>-</v>
      </c>
      <c r="X166" s="133" t="str">
        <f>IF(X160="-","-",SUM(X158:X165)*'3j EBIT'!$E$7)</f>
        <v>-</v>
      </c>
      <c r="Y166" s="133" t="str">
        <f>IF(Y160="-","-",SUM(Y158:Y165)*'3j EBIT'!$E$7)</f>
        <v>-</v>
      </c>
      <c r="Z166" s="133" t="str">
        <f>IF(Z160="-","-",SUM(Z158:Z165)*'3j EBIT'!$E$7)</f>
        <v>-</v>
      </c>
    </row>
    <row r="167" spans="1:27" x14ac:dyDescent="0.2">
      <c r="A167" s="267">
        <v>10</v>
      </c>
      <c r="B167" s="136" t="s">
        <v>292</v>
      </c>
      <c r="C167" s="185" t="s">
        <v>537</v>
      </c>
      <c r="D167" s="139" t="s">
        <v>329</v>
      </c>
      <c r="E167" s="134"/>
      <c r="F167" s="31"/>
      <c r="G167" s="133">
        <f>IF(G162="-","-",SUM(G158:G160,G162:G166)*'3k HAP'!$E$8)</f>
        <v>0.73962538274979506</v>
      </c>
      <c r="H167" s="133">
        <f>IF(H162="-","-",SUM(H158:H160,H162:H166)*'3k HAP'!$E$8)</f>
        <v>0.74088945655868499</v>
      </c>
      <c r="I167" s="133">
        <f>IF(I162="-","-",SUM(I158:I160,I162:I166)*'3k HAP'!$E$8)</f>
        <v>0.74300234942182775</v>
      </c>
      <c r="J167" s="133">
        <f>IF(J162="-","-",SUM(J158:J160,J162:J166)*'3k HAP'!$E$8)</f>
        <v>0.7467945708484971</v>
      </c>
      <c r="K167" s="133">
        <f>IF(K162="-","-",SUM(K158:K160,K162:K166)*'3k HAP'!$E$8)</f>
        <v>0.7570176568100877</v>
      </c>
      <c r="L167" s="133">
        <f>IF(L162="-","-",SUM(L158:L160,L162:L166)*'3k HAP'!$E$8)</f>
        <v>0.76326852756059571</v>
      </c>
      <c r="M167" s="133">
        <f>IF(M162="-","-",SUM(M158:M160,M162:M166)*'3k HAP'!$E$8)</f>
        <v>0.8054660153298685</v>
      </c>
      <c r="N167" s="133">
        <f>IF(N162="-","-",SUM(N158:N160,N162:N166)*'3k HAP'!$E$8)</f>
        <v>0.90527500652408099</v>
      </c>
      <c r="O167" s="31"/>
      <c r="P167" s="133">
        <f>IF(P162="-","-",SUM(P158:P160,P162:P166)*'3k HAP'!$E$8)</f>
        <v>0.90527500652408099</v>
      </c>
      <c r="Q167" s="133">
        <f>IF(Q162="-","-",SUM(Q158:Q160,Q162:Q166)*'3k HAP'!$E$8)</f>
        <v>0.93866594335649334</v>
      </c>
      <c r="R167" s="133">
        <f>IF(R162="-","-",SUM(R158:R160,R162:R166)*'3k HAP'!$E$8)</f>
        <v>0.9434844077915493</v>
      </c>
      <c r="S167" s="133">
        <f>IF(S162="-","-",SUM(S158:S160,S162:S166)*'3k HAP'!$E$8)</f>
        <v>0.9765568836780496</v>
      </c>
      <c r="T167" s="133" t="str">
        <f>IF(T162="-","-",SUM(T158:T160,T162:T166)*'3k HAP'!$E$8)</f>
        <v>-</v>
      </c>
      <c r="U167" s="133" t="str">
        <f>IF(U162="-","-",SUM(U158:U160,U162:U166)*'3k HAP'!$E$8)</f>
        <v>-</v>
      </c>
      <c r="V167" s="133" t="str">
        <f>IF(V162="-","-",SUM(V158:V160,V162:V166)*'3k HAP'!$E$8)</f>
        <v>-</v>
      </c>
      <c r="W167" s="133" t="str">
        <f>IF(W162="-","-",SUM(W158:W160,W162:W166)*'3k HAP'!$E$8)</f>
        <v>-</v>
      </c>
      <c r="X167" s="133" t="str">
        <f>IF(X162="-","-",SUM(X158:X160,X162:X166)*'3k HAP'!$E$8)</f>
        <v>-</v>
      </c>
      <c r="Y167" s="133" t="str">
        <f>IF(Y162="-","-",SUM(Y158:Y160,Y162:Y166)*'3k HAP'!$E$8)</f>
        <v>-</v>
      </c>
      <c r="Z167" s="133" t="str">
        <f>IF(Z162="-","-",SUM(Z158:Z160,Z162:Z166)*'3k HAP'!$E$8)</f>
        <v>-</v>
      </c>
    </row>
    <row r="168" spans="1:27" x14ac:dyDescent="0.2">
      <c r="A168" s="267">
        <v>11</v>
      </c>
      <c r="B168" s="136" t="s">
        <v>44</v>
      </c>
      <c r="C168" s="187" t="str">
        <f>B168&amp;"_"&amp;D168</f>
        <v>Total_Northern Scotland</v>
      </c>
      <c r="D168" s="139" t="s">
        <v>329</v>
      </c>
      <c r="E168" s="135"/>
      <c r="F168" s="31"/>
      <c r="G168" s="133">
        <f t="shared" ref="G168:N168" si="26">IF(G162="-","-",SUM(G158:G167))</f>
        <v>79.033534217514841</v>
      </c>
      <c r="H168" s="133">
        <f t="shared" si="26"/>
        <v>79.121136233328386</v>
      </c>
      <c r="I168" s="133">
        <f t="shared" si="26"/>
        <v>77.223562551718629</v>
      </c>
      <c r="J168" s="133">
        <f t="shared" si="26"/>
        <v>77.486368599159206</v>
      </c>
      <c r="K168" s="133">
        <f t="shared" si="26"/>
        <v>82.24634221183284</v>
      </c>
      <c r="L168" s="133">
        <f t="shared" si="26"/>
        <v>82.679535965617816</v>
      </c>
      <c r="M168" s="133">
        <f t="shared" si="26"/>
        <v>85.09287864628871</v>
      </c>
      <c r="N168" s="133">
        <f t="shared" si="26"/>
        <v>92.009776032689047</v>
      </c>
      <c r="O168" s="31"/>
      <c r="P168" s="133">
        <f t="shared" ref="P168:Z168" si="27">IF(P162="-","-",SUM(P158:P167))</f>
        <v>92.009776032689047</v>
      </c>
      <c r="Q168" s="133">
        <f t="shared" si="27"/>
        <v>89.432812883899729</v>
      </c>
      <c r="R168" s="133">
        <f t="shared" si="27"/>
        <v>89.766738952668902</v>
      </c>
      <c r="S168" s="133">
        <f t="shared" si="27"/>
        <v>92.204706031827058</v>
      </c>
      <c r="T168" s="133" t="str">
        <f t="shared" si="27"/>
        <v>-</v>
      </c>
      <c r="U168" s="133" t="str">
        <f t="shared" si="27"/>
        <v>-</v>
      </c>
      <c r="V168" s="133" t="str">
        <f t="shared" si="27"/>
        <v>-</v>
      </c>
      <c r="W168" s="133" t="str">
        <f t="shared" si="27"/>
        <v>-</v>
      </c>
      <c r="X168" s="133" t="str">
        <f t="shared" si="27"/>
        <v>-</v>
      </c>
      <c r="Y168" s="133" t="str">
        <f t="shared" si="27"/>
        <v>-</v>
      </c>
      <c r="Z168" s="133" t="str">
        <f t="shared" si="27"/>
        <v>-</v>
      </c>
    </row>
    <row r="169" spans="1:27" s="30" customFormat="1" ht="11.25" x14ac:dyDescent="0.15">
      <c r="A169" s="267"/>
      <c r="B169" s="140" t="s">
        <v>350</v>
      </c>
      <c r="C169" s="140" t="s">
        <v>341</v>
      </c>
      <c r="D169" s="138" t="s">
        <v>291</v>
      </c>
      <c r="E169" s="132"/>
      <c r="F169" s="31"/>
      <c r="G169" s="41" t="str">
        <f t="shared" ref="G169:N179" si="28">IF(G15="-","-",AVERAGE(G15,G26,G37,G48,G59,G70,G81,G92,G103,G114,G125,G136,G147,G158))</f>
        <v>-</v>
      </c>
      <c r="H169" s="41" t="str">
        <f t="shared" si="28"/>
        <v>-</v>
      </c>
      <c r="I169" s="41" t="str">
        <f t="shared" si="28"/>
        <v>-</v>
      </c>
      <c r="J169" s="41" t="str">
        <f t="shared" si="28"/>
        <v>-</v>
      </c>
      <c r="K169" s="41" t="str">
        <f t="shared" si="28"/>
        <v>-</v>
      </c>
      <c r="L169" s="41" t="str">
        <f t="shared" si="28"/>
        <v>-</v>
      </c>
      <c r="M169" s="41" t="str">
        <f t="shared" si="28"/>
        <v>-</v>
      </c>
      <c r="N169" s="41" t="str">
        <f t="shared" si="28"/>
        <v>-</v>
      </c>
      <c r="O169" s="31"/>
      <c r="P169" s="41" t="str">
        <f t="shared" ref="P169:Z169" si="29">IF(P15="-","-",AVERAGE(P15,P26,P37,P48,P59,P70,P81,P92,P103,P114,P125,P136,P147,P158))</f>
        <v>-</v>
      </c>
      <c r="Q169" s="41" t="str">
        <f t="shared" si="29"/>
        <v>-</v>
      </c>
      <c r="R169" s="41" t="str">
        <f t="shared" si="29"/>
        <v>-</v>
      </c>
      <c r="S169" s="41" t="str">
        <f t="shared" si="29"/>
        <v>-</v>
      </c>
      <c r="T169" s="41" t="str">
        <f t="shared" si="29"/>
        <v>-</v>
      </c>
      <c r="U169" s="41" t="str">
        <f t="shared" si="29"/>
        <v>-</v>
      </c>
      <c r="V169" s="41" t="str">
        <f t="shared" si="29"/>
        <v>-</v>
      </c>
      <c r="W169" s="41" t="str">
        <f t="shared" si="29"/>
        <v>-</v>
      </c>
      <c r="X169" s="41" t="str">
        <f t="shared" si="29"/>
        <v>-</v>
      </c>
      <c r="Y169" s="41" t="str">
        <f t="shared" si="29"/>
        <v>-</v>
      </c>
      <c r="Z169" s="41" t="str">
        <f t="shared" si="29"/>
        <v>-</v>
      </c>
      <c r="AA169" s="29"/>
    </row>
    <row r="170" spans="1:27" s="30" customFormat="1" ht="11.25" x14ac:dyDescent="0.15">
      <c r="A170" s="267"/>
      <c r="B170" s="140" t="s">
        <v>350</v>
      </c>
      <c r="C170" s="140" t="s">
        <v>300</v>
      </c>
      <c r="D170" s="138" t="s">
        <v>291</v>
      </c>
      <c r="E170" s="132"/>
      <c r="F170" s="31"/>
      <c r="G170" s="41" t="str">
        <f t="shared" si="28"/>
        <v>-</v>
      </c>
      <c r="H170" s="41" t="str">
        <f t="shared" si="28"/>
        <v>-</v>
      </c>
      <c r="I170" s="41" t="str">
        <f t="shared" si="28"/>
        <v>-</v>
      </c>
      <c r="J170" s="41" t="str">
        <f t="shared" si="28"/>
        <v>-</v>
      </c>
      <c r="K170" s="41" t="str">
        <f t="shared" si="28"/>
        <v>-</v>
      </c>
      <c r="L170" s="41" t="str">
        <f t="shared" si="28"/>
        <v>-</v>
      </c>
      <c r="M170" s="41" t="str">
        <f t="shared" si="28"/>
        <v>-</v>
      </c>
      <c r="N170" s="41" t="str">
        <f t="shared" si="28"/>
        <v>-</v>
      </c>
      <c r="O170" s="31"/>
      <c r="P170" s="41" t="str">
        <f t="shared" ref="P170:Z170" si="30">IF(P16="-","-",AVERAGE(P16,P27,P38,P49,P60,P71,P82,P93,P104,P115,P126,P137,P148,P159))</f>
        <v>-</v>
      </c>
      <c r="Q170" s="41" t="str">
        <f t="shared" si="30"/>
        <v>-</v>
      </c>
      <c r="R170" s="41" t="str">
        <f t="shared" si="30"/>
        <v>-</v>
      </c>
      <c r="S170" s="41" t="str">
        <f t="shared" si="30"/>
        <v>-</v>
      </c>
      <c r="T170" s="41" t="str">
        <f t="shared" si="30"/>
        <v>-</v>
      </c>
      <c r="U170" s="41" t="str">
        <f t="shared" si="30"/>
        <v>-</v>
      </c>
      <c r="V170" s="41" t="str">
        <f t="shared" si="30"/>
        <v>-</v>
      </c>
      <c r="W170" s="41" t="str">
        <f t="shared" si="30"/>
        <v>-</v>
      </c>
      <c r="X170" s="41" t="str">
        <f t="shared" si="30"/>
        <v>-</v>
      </c>
      <c r="Y170" s="41" t="str">
        <f t="shared" si="30"/>
        <v>-</v>
      </c>
      <c r="Z170" s="41" t="str">
        <f t="shared" si="30"/>
        <v>-</v>
      </c>
      <c r="AA170" s="29"/>
    </row>
    <row r="171" spans="1:27" s="30" customFormat="1" ht="11.25" x14ac:dyDescent="0.15">
      <c r="A171" s="267"/>
      <c r="B171" s="140" t="s">
        <v>2</v>
      </c>
      <c r="C171" s="140" t="s">
        <v>342</v>
      </c>
      <c r="D171" s="138" t="s">
        <v>291</v>
      </c>
      <c r="E171" s="132"/>
      <c r="F171" s="31"/>
      <c r="G171" s="41">
        <f t="shared" si="28"/>
        <v>6.5567588596821045</v>
      </c>
      <c r="H171" s="41">
        <f t="shared" si="28"/>
        <v>6.5567588596821045</v>
      </c>
      <c r="I171" s="41">
        <f t="shared" si="28"/>
        <v>6.6197359495950776</v>
      </c>
      <c r="J171" s="41">
        <f t="shared" si="28"/>
        <v>6.6197359495950776</v>
      </c>
      <c r="K171" s="41">
        <f t="shared" si="28"/>
        <v>6.6995028867368616</v>
      </c>
      <c r="L171" s="41">
        <f t="shared" si="28"/>
        <v>6.6995028867368616</v>
      </c>
      <c r="M171" s="41">
        <f t="shared" si="28"/>
        <v>7.113121830127354</v>
      </c>
      <c r="N171" s="41">
        <f t="shared" si="28"/>
        <v>7.113121830127354</v>
      </c>
      <c r="O171" s="31"/>
      <c r="P171" s="41">
        <f t="shared" ref="P171:Z171" si="31">IF(P17="-","-",AVERAGE(P17,P28,P39,P50,P61,P72,P83,P94,P105,P116,P127,P138,P149,P160))</f>
        <v>7.113121830127354</v>
      </c>
      <c r="Q171" s="41">
        <f t="shared" si="31"/>
        <v>7.2804579515147188</v>
      </c>
      <c r="R171" s="41">
        <f t="shared" si="31"/>
        <v>7.1935840895118579</v>
      </c>
      <c r="S171" s="41">
        <f t="shared" si="31"/>
        <v>7.3593999937099719</v>
      </c>
      <c r="T171" s="41" t="str">
        <f t="shared" si="31"/>
        <v>-</v>
      </c>
      <c r="U171" s="41" t="str">
        <f t="shared" si="31"/>
        <v>-</v>
      </c>
      <c r="V171" s="41" t="str">
        <f t="shared" si="31"/>
        <v>-</v>
      </c>
      <c r="W171" s="41" t="str">
        <f t="shared" si="31"/>
        <v>-</v>
      </c>
      <c r="X171" s="41" t="str">
        <f t="shared" si="31"/>
        <v>-</v>
      </c>
      <c r="Y171" s="41" t="str">
        <f t="shared" si="31"/>
        <v>-</v>
      </c>
      <c r="Z171" s="41" t="str">
        <f t="shared" si="31"/>
        <v>-</v>
      </c>
      <c r="AA171" s="29"/>
    </row>
    <row r="172" spans="1:27" s="30" customFormat="1" ht="11.25" x14ac:dyDescent="0.15">
      <c r="A172" s="267"/>
      <c r="B172" s="140" t="s">
        <v>352</v>
      </c>
      <c r="C172" s="140" t="s">
        <v>343</v>
      </c>
      <c r="D172" s="138" t="s">
        <v>291</v>
      </c>
      <c r="E172" s="132"/>
      <c r="F172" s="31"/>
      <c r="G172" s="41">
        <f t="shared" si="28"/>
        <v>18.082100000000001</v>
      </c>
      <c r="H172" s="41">
        <f t="shared" si="28"/>
        <v>18.082100000000001</v>
      </c>
      <c r="I172" s="41">
        <f t="shared" si="28"/>
        <v>18.844950000000004</v>
      </c>
      <c r="J172" s="41">
        <f t="shared" si="28"/>
        <v>18.844950000000004</v>
      </c>
      <c r="K172" s="41">
        <f t="shared" si="28"/>
        <v>16.43282142857143</v>
      </c>
      <c r="L172" s="41">
        <f t="shared" si="28"/>
        <v>16.43282142857143</v>
      </c>
      <c r="M172" s="41">
        <f t="shared" si="28"/>
        <v>16.727428571428572</v>
      </c>
      <c r="N172" s="41">
        <f t="shared" si="28"/>
        <v>16.727428571428572</v>
      </c>
      <c r="O172" s="31"/>
      <c r="P172" s="41">
        <f t="shared" ref="P172:Z172" si="32">IF(P18="-","-",AVERAGE(P18,P29,P40,P51,P62,P73,P84,P95,P106,P117,P128,P139,P150,P161))</f>
        <v>16.727428571428572</v>
      </c>
      <c r="Q172" s="41">
        <f t="shared" si="32"/>
        <v>16.54232142857143</v>
      </c>
      <c r="R172" s="41">
        <f t="shared" si="32"/>
        <v>16.54232142857143</v>
      </c>
      <c r="S172" s="41">
        <f t="shared" si="32"/>
        <v>17.267107142857146</v>
      </c>
      <c r="T172" s="41" t="str">
        <f t="shared" si="32"/>
        <v>-</v>
      </c>
      <c r="U172" s="41" t="str">
        <f t="shared" si="32"/>
        <v>-</v>
      </c>
      <c r="V172" s="41" t="str">
        <f t="shared" si="32"/>
        <v>-</v>
      </c>
      <c r="W172" s="41" t="str">
        <f t="shared" si="32"/>
        <v>-</v>
      </c>
      <c r="X172" s="41" t="str">
        <f t="shared" si="32"/>
        <v>-</v>
      </c>
      <c r="Y172" s="41" t="str">
        <f t="shared" si="32"/>
        <v>-</v>
      </c>
      <c r="Z172" s="41" t="str">
        <f t="shared" si="32"/>
        <v>-</v>
      </c>
      <c r="AA172" s="29"/>
    </row>
    <row r="173" spans="1:27" s="30" customFormat="1" ht="11.25" x14ac:dyDescent="0.15">
      <c r="A173" s="267"/>
      <c r="B173" s="140" t="s">
        <v>349</v>
      </c>
      <c r="C173" s="140" t="s">
        <v>344</v>
      </c>
      <c r="D173" s="138" t="s">
        <v>291</v>
      </c>
      <c r="E173" s="132"/>
      <c r="F173" s="31"/>
      <c r="G173" s="41">
        <f t="shared" si="28"/>
        <v>38.772147945205468</v>
      </c>
      <c r="H173" s="41">
        <f t="shared" si="28"/>
        <v>38.849769863013698</v>
      </c>
      <c r="I173" s="41">
        <f t="shared" si="28"/>
        <v>38.966202739726036</v>
      </c>
      <c r="J173" s="41">
        <f t="shared" si="28"/>
        <v>39.199068493150676</v>
      </c>
      <c r="K173" s="41">
        <f t="shared" si="28"/>
        <v>39.664800000000007</v>
      </c>
      <c r="L173" s="41">
        <f t="shared" si="28"/>
        <v>40.169342465753417</v>
      </c>
      <c r="M173" s="41">
        <f t="shared" si="28"/>
        <v>40.751506849315078</v>
      </c>
      <c r="N173" s="41">
        <f t="shared" si="28"/>
        <v>41.100805479452056</v>
      </c>
      <c r="O173" s="31"/>
      <c r="P173" s="41">
        <f t="shared" ref="P173:Z173" si="33">IF(P19="-","-",AVERAGE(P19,P30,P41,P52,P63,P74,P85,P96,P107,P118,P129,P140,P151,P162))</f>
        <v>41.100805479452056</v>
      </c>
      <c r="Q173" s="41">
        <f t="shared" si="33"/>
        <v>41.566536986301358</v>
      </c>
      <c r="R173" s="41">
        <f t="shared" si="33"/>
        <v>41.87702465753425</v>
      </c>
      <c r="S173" s="41">
        <f t="shared" si="33"/>
        <v>42.109890410958897</v>
      </c>
      <c r="T173" s="41" t="str">
        <f t="shared" si="33"/>
        <v>-</v>
      </c>
      <c r="U173" s="41" t="str">
        <f t="shared" si="33"/>
        <v>-</v>
      </c>
      <c r="V173" s="41" t="str">
        <f t="shared" si="33"/>
        <v>-</v>
      </c>
      <c r="W173" s="41" t="str">
        <f t="shared" si="33"/>
        <v>-</v>
      </c>
      <c r="X173" s="41" t="str">
        <f t="shared" si="33"/>
        <v>-</v>
      </c>
      <c r="Y173" s="41" t="str">
        <f t="shared" si="33"/>
        <v>-</v>
      </c>
      <c r="Z173" s="41" t="str">
        <f t="shared" si="33"/>
        <v>-</v>
      </c>
      <c r="AA173" s="29"/>
    </row>
    <row r="174" spans="1:27" s="30" customFormat="1" ht="11.25" x14ac:dyDescent="0.15">
      <c r="A174" s="267"/>
      <c r="B174" s="140" t="s">
        <v>349</v>
      </c>
      <c r="C174" s="140" t="s">
        <v>43</v>
      </c>
      <c r="D174" s="138" t="s">
        <v>291</v>
      </c>
      <c r="E174" s="132"/>
      <c r="F174" s="31"/>
      <c r="G174" s="41" t="str">
        <f t="shared" si="28"/>
        <v>-</v>
      </c>
      <c r="H174" s="41" t="str">
        <f t="shared" si="28"/>
        <v>-</v>
      </c>
      <c r="I174" s="41" t="str">
        <f t="shared" si="28"/>
        <v>-</v>
      </c>
      <c r="J174" s="41" t="str">
        <f t="shared" si="28"/>
        <v>-</v>
      </c>
      <c r="K174" s="41">
        <f t="shared" si="28"/>
        <v>0</v>
      </c>
      <c r="L174" s="41">
        <f t="shared" si="28"/>
        <v>-0.13106672002308281</v>
      </c>
      <c r="M174" s="41">
        <f t="shared" si="28"/>
        <v>1.6490085512788444</v>
      </c>
      <c r="N174" s="41">
        <f t="shared" si="28"/>
        <v>7.9249698553751093</v>
      </c>
      <c r="O174" s="31"/>
      <c r="P174" s="41">
        <f t="shared" ref="P174:Z174" si="34">IF(P20="-","-",AVERAGE(P20,P31,P42,P53,P64,P75,P86,P97,P108,P119,P130,P141,P152,P163))</f>
        <v>7.9249698553751093</v>
      </c>
      <c r="Q174" s="41">
        <f t="shared" si="34"/>
        <v>9.5945159615724229</v>
      </c>
      <c r="R174" s="41">
        <f t="shared" si="34"/>
        <v>9.6655312765157912</v>
      </c>
      <c r="S174" s="41">
        <f t="shared" si="34"/>
        <v>11.448655558303896</v>
      </c>
      <c r="T174" s="41" t="str">
        <f t="shared" si="34"/>
        <v>-</v>
      </c>
      <c r="U174" s="41" t="str">
        <f t="shared" si="34"/>
        <v>-</v>
      </c>
      <c r="V174" s="41" t="str">
        <f t="shared" si="34"/>
        <v>-</v>
      </c>
      <c r="W174" s="41" t="str">
        <f t="shared" si="34"/>
        <v>-</v>
      </c>
      <c r="X174" s="41" t="str">
        <f t="shared" si="34"/>
        <v>-</v>
      </c>
      <c r="Y174" s="41" t="str">
        <f t="shared" si="34"/>
        <v>-</v>
      </c>
      <c r="Z174" s="41" t="str">
        <f t="shared" si="34"/>
        <v>-</v>
      </c>
      <c r="AA174" s="29"/>
    </row>
    <row r="175" spans="1:27" s="30" customFormat="1" ht="11.25" x14ac:dyDescent="0.15">
      <c r="A175" s="267"/>
      <c r="B175" s="140" t="s">
        <v>349</v>
      </c>
      <c r="C175" s="140" t="s">
        <v>394</v>
      </c>
      <c r="D175" s="138" t="s">
        <v>291</v>
      </c>
      <c r="E175" s="132"/>
      <c r="F175" s="31"/>
      <c r="G175" s="41">
        <f t="shared" si="28"/>
        <v>3.3460635029354218</v>
      </c>
      <c r="H175" s="41">
        <f t="shared" si="28"/>
        <v>3.3527623287671227</v>
      </c>
      <c r="I175" s="41">
        <f t="shared" si="28"/>
        <v>3.362810567514678</v>
      </c>
      <c r="J175" s="41">
        <f t="shared" si="28"/>
        <v>3.3829070450097851</v>
      </c>
      <c r="K175" s="41">
        <f t="shared" si="28"/>
        <v>3.4230999999999985</v>
      </c>
      <c r="L175" s="41">
        <f t="shared" si="28"/>
        <v>3.4666423679060681</v>
      </c>
      <c r="M175" s="41">
        <f t="shared" si="28"/>
        <v>3.516883561643835</v>
      </c>
      <c r="N175" s="41">
        <f t="shared" si="28"/>
        <v>3.547028277886497</v>
      </c>
      <c r="O175" s="31"/>
      <c r="P175" s="41">
        <f t="shared" ref="P175:Z175" si="35">IF(P21="-","-",AVERAGE(P21,P32,P43,P54,P65,P76,P87,P98,P109,P120,P131,P142,P153,P164))</f>
        <v>3.547028277886497</v>
      </c>
      <c r="Q175" s="41">
        <f t="shared" si="35"/>
        <v>3.5872212328767126</v>
      </c>
      <c r="R175" s="41">
        <f t="shared" si="35"/>
        <v>3.6140165362035224</v>
      </c>
      <c r="S175" s="41">
        <f t="shared" si="35"/>
        <v>3.6341130136986304</v>
      </c>
      <c r="T175" s="41" t="str">
        <f t="shared" si="35"/>
        <v>-</v>
      </c>
      <c r="U175" s="41" t="str">
        <f t="shared" si="35"/>
        <v>-</v>
      </c>
      <c r="V175" s="41" t="str">
        <f t="shared" si="35"/>
        <v>-</v>
      </c>
      <c r="W175" s="41" t="str">
        <f t="shared" si="35"/>
        <v>-</v>
      </c>
      <c r="X175" s="41" t="str">
        <f t="shared" si="35"/>
        <v>-</v>
      </c>
      <c r="Y175" s="41" t="str">
        <f t="shared" si="35"/>
        <v>-</v>
      </c>
      <c r="Z175" s="41" t="str">
        <f t="shared" si="35"/>
        <v>-</v>
      </c>
      <c r="AA175" s="29"/>
    </row>
    <row r="176" spans="1:27" s="30" customFormat="1" ht="11.25" x14ac:dyDescent="0.15">
      <c r="A176" s="267"/>
      <c r="B176" s="140" t="s">
        <v>349</v>
      </c>
      <c r="C176" s="140" t="s">
        <v>412</v>
      </c>
      <c r="D176" s="138" t="s">
        <v>291</v>
      </c>
      <c r="E176" s="132"/>
      <c r="F176" s="31"/>
      <c r="G176" s="41">
        <f t="shared" si="28"/>
        <v>0.30779702703092432</v>
      </c>
      <c r="H176" s="41">
        <f t="shared" si="28"/>
        <v>0.3081738038199654</v>
      </c>
      <c r="I176" s="41">
        <f t="shared" si="28"/>
        <v>0.31274753369796471</v>
      </c>
      <c r="J176" s="41">
        <f t="shared" si="28"/>
        <v>0.31387786406508794</v>
      </c>
      <c r="K176" s="41">
        <f t="shared" si="28"/>
        <v>0.3048172414265064</v>
      </c>
      <c r="L176" s="41">
        <f t="shared" si="28"/>
        <v>0.3066300926962815</v>
      </c>
      <c r="M176" s="41">
        <f t="shared" si="28"/>
        <v>0.32153413340363518</v>
      </c>
      <c r="N176" s="41">
        <f t="shared" si="28"/>
        <v>0.35369314512440347</v>
      </c>
      <c r="O176" s="31"/>
      <c r="P176" s="41">
        <f t="shared" ref="P176:Z176" si="36">IF(P22="-","-",AVERAGE(P22,P33,P44,P55,P66,P77,P88,P99,P110,P121,P132,P143,P154,P165))</f>
        <v>0.35369314512440347</v>
      </c>
      <c r="Q176" s="41">
        <f t="shared" si="36"/>
        <v>0.36397152211991751</v>
      </c>
      <c r="R176" s="41">
        <f t="shared" si="36"/>
        <v>0.3654016518886552</v>
      </c>
      <c r="S176" s="41">
        <f t="shared" si="36"/>
        <v>0.37951024777569842</v>
      </c>
      <c r="T176" s="41" t="str">
        <f t="shared" si="36"/>
        <v>-</v>
      </c>
      <c r="U176" s="41" t="str">
        <f t="shared" si="36"/>
        <v>-</v>
      </c>
      <c r="V176" s="41" t="str">
        <f t="shared" si="36"/>
        <v>-</v>
      </c>
      <c r="W176" s="41" t="str">
        <f t="shared" si="36"/>
        <v>-</v>
      </c>
      <c r="X176" s="41" t="str">
        <f t="shared" si="36"/>
        <v>-</v>
      </c>
      <c r="Y176" s="41" t="str">
        <f t="shared" si="36"/>
        <v>-</v>
      </c>
      <c r="Z176" s="41" t="str">
        <f t="shared" si="36"/>
        <v>-</v>
      </c>
      <c r="AA176" s="29"/>
    </row>
    <row r="177" spans="1:27" s="30" customFormat="1" ht="11.25" x14ac:dyDescent="0.15">
      <c r="A177" s="267"/>
      <c r="B177" s="140" t="s">
        <v>393</v>
      </c>
      <c r="C177" s="140" t="s">
        <v>536</v>
      </c>
      <c r="D177" s="138" t="s">
        <v>291</v>
      </c>
      <c r="E177" s="132"/>
      <c r="F177" s="31"/>
      <c r="G177" s="41">
        <f t="shared" si="28"/>
        <v>1.298912350541451</v>
      </c>
      <c r="H177" s="41">
        <f t="shared" si="28"/>
        <v>1.3005527721171188</v>
      </c>
      <c r="I177" s="41">
        <f t="shared" si="28"/>
        <v>1.3190856614390574</v>
      </c>
      <c r="J177" s="41">
        <f t="shared" si="28"/>
        <v>1.3240069261660619</v>
      </c>
      <c r="K177" s="41">
        <f t="shared" si="28"/>
        <v>1.2884570048708395</v>
      </c>
      <c r="L177" s="41">
        <f t="shared" si="28"/>
        <v>1.2965689229991426</v>
      </c>
      <c r="M177" s="41">
        <f t="shared" si="28"/>
        <v>1.3572994363737172</v>
      </c>
      <c r="N177" s="41">
        <f t="shared" si="28"/>
        <v>1.4868241693831428</v>
      </c>
      <c r="O177" s="31"/>
      <c r="P177" s="41">
        <f t="shared" ref="P177:Z177" si="37">IF(P23="-","-",AVERAGE(P23,P34,P45,P56,P67,P78,P89,P100,P111,P122,P133,P144,P155,P166))</f>
        <v>1.4868241693831428</v>
      </c>
      <c r="Q177" s="41">
        <f t="shared" si="37"/>
        <v>1.528813565806703</v>
      </c>
      <c r="R177" s="41">
        <f t="shared" si="37"/>
        <v>1.5350666128718873</v>
      </c>
      <c r="S177" s="41">
        <f t="shared" si="37"/>
        <v>1.5920239638819484</v>
      </c>
      <c r="T177" s="41" t="str">
        <f t="shared" si="37"/>
        <v>-</v>
      </c>
      <c r="U177" s="41" t="str">
        <f t="shared" si="37"/>
        <v>-</v>
      </c>
      <c r="V177" s="41" t="str">
        <f t="shared" si="37"/>
        <v>-</v>
      </c>
      <c r="W177" s="41" t="str">
        <f t="shared" si="37"/>
        <v>-</v>
      </c>
      <c r="X177" s="41" t="str">
        <f t="shared" si="37"/>
        <v>-</v>
      </c>
      <c r="Y177" s="41" t="str">
        <f t="shared" si="37"/>
        <v>-</v>
      </c>
      <c r="Z177" s="41" t="str">
        <f t="shared" si="37"/>
        <v>-</v>
      </c>
      <c r="AA177" s="29"/>
    </row>
    <row r="178" spans="1:27" s="30" customFormat="1" ht="11.25" x14ac:dyDescent="0.15">
      <c r="A178" s="267"/>
      <c r="B178" s="140" t="s">
        <v>292</v>
      </c>
      <c r="C178" s="140" t="s">
        <v>537</v>
      </c>
      <c r="D178" s="138" t="s">
        <v>291</v>
      </c>
      <c r="E178" s="132"/>
      <c r="F178" s="31"/>
      <c r="G178" s="41">
        <f t="shared" si="28"/>
        <v>0.73617407227387377</v>
      </c>
      <c r="H178" s="41">
        <f t="shared" si="28"/>
        <v>0.73743814608276348</v>
      </c>
      <c r="I178" s="41">
        <f t="shared" si="28"/>
        <v>0.74055030767933372</v>
      </c>
      <c r="J178" s="41">
        <f t="shared" si="28"/>
        <v>0.74434252910600318</v>
      </c>
      <c r="K178" s="41">
        <f t="shared" si="28"/>
        <v>0.75226449390475369</v>
      </c>
      <c r="L178" s="41">
        <f t="shared" si="28"/>
        <v>0.75851536465526193</v>
      </c>
      <c r="M178" s="41">
        <f t="shared" si="28"/>
        <v>0.80099965721612765</v>
      </c>
      <c r="N178" s="41">
        <f t="shared" si="28"/>
        <v>0.90080864841034014</v>
      </c>
      <c r="O178" s="31"/>
      <c r="P178" s="41">
        <f t="shared" ref="P178:Z178" si="38">IF(P24="-","-",AVERAGE(P24,P35,P46,P57,P68,P79,P90,P101,P112,P123,P134,P145,P156,P167))</f>
        <v>0.90080864841034014</v>
      </c>
      <c r="Q178" s="41">
        <f t="shared" si="38"/>
        <v>0.93587493362082863</v>
      </c>
      <c r="R178" s="41">
        <f t="shared" si="38"/>
        <v>0.94069339805588448</v>
      </c>
      <c r="S178" s="41">
        <f t="shared" si="38"/>
        <v>0.97397192787032549</v>
      </c>
      <c r="T178" s="41" t="str">
        <f t="shared" si="38"/>
        <v>-</v>
      </c>
      <c r="U178" s="41" t="str">
        <f t="shared" si="38"/>
        <v>-</v>
      </c>
      <c r="V178" s="41" t="str">
        <f t="shared" si="38"/>
        <v>-</v>
      </c>
      <c r="W178" s="41" t="str">
        <f t="shared" si="38"/>
        <v>-</v>
      </c>
      <c r="X178" s="41" t="str">
        <f t="shared" si="38"/>
        <v>-</v>
      </c>
      <c r="Y178" s="41" t="str">
        <f t="shared" si="38"/>
        <v>-</v>
      </c>
      <c r="Z178" s="41" t="str">
        <f t="shared" si="38"/>
        <v>-</v>
      </c>
      <c r="AA178" s="29"/>
    </row>
    <row r="179" spans="1:27" s="30" customFormat="1" ht="11.25" x14ac:dyDescent="0.15">
      <c r="A179" s="267"/>
      <c r="B179" s="140" t="s">
        <v>44</v>
      </c>
      <c r="C179" s="140" t="str">
        <f>B179&amp;"_"&amp;D179</f>
        <v>Total_GB average</v>
      </c>
      <c r="D179" s="131" t="s">
        <v>291</v>
      </c>
      <c r="E179" s="132"/>
      <c r="F179" s="31"/>
      <c r="G179" s="41">
        <f t="shared" si="28"/>
        <v>69.09995375766924</v>
      </c>
      <c r="H179" s="41">
        <f t="shared" si="28"/>
        <v>69.187555773482771</v>
      </c>
      <c r="I179" s="41">
        <f t="shared" si="28"/>
        <v>70.166082759652141</v>
      </c>
      <c r="J179" s="41">
        <f t="shared" si="28"/>
        <v>70.428888807092704</v>
      </c>
      <c r="K179" s="41">
        <f t="shared" si="28"/>
        <v>68.565763055510402</v>
      </c>
      <c r="L179" s="41">
        <f t="shared" si="28"/>
        <v>68.998956809295379</v>
      </c>
      <c r="M179" s="41">
        <f t="shared" si="28"/>
        <v>72.237782590787134</v>
      </c>
      <c r="N179" s="41">
        <f t="shared" si="28"/>
        <v>79.15467997718747</v>
      </c>
      <c r="O179" s="31"/>
      <c r="P179" s="41">
        <f t="shared" ref="P179:Z179" si="39">IF(P25="-","-",AVERAGE(P25,P36,P47,P58,P69,P80,P91,P102,P113,P124,P135,P146,P157,P168))</f>
        <v>79.15467997718747</v>
      </c>
      <c r="Q179" s="41">
        <f t="shared" si="39"/>
        <v>81.399713582384081</v>
      </c>
      <c r="R179" s="41">
        <f t="shared" si="39"/>
        <v>81.733639651153254</v>
      </c>
      <c r="S179" s="41">
        <f t="shared" si="39"/>
        <v>84.76467225905651</v>
      </c>
      <c r="T179" s="41" t="str">
        <f t="shared" si="39"/>
        <v>-</v>
      </c>
      <c r="U179" s="41" t="str">
        <f t="shared" si="39"/>
        <v>-</v>
      </c>
      <c r="V179" s="41" t="str">
        <f t="shared" si="39"/>
        <v>-</v>
      </c>
      <c r="W179" s="41" t="str">
        <f t="shared" si="39"/>
        <v>-</v>
      </c>
      <c r="X179" s="41" t="str">
        <f t="shared" si="39"/>
        <v>-</v>
      </c>
      <c r="Y179" s="41" t="str">
        <f t="shared" si="39"/>
        <v>-</v>
      </c>
      <c r="Z179" s="41" t="str">
        <f t="shared" si="39"/>
        <v>-</v>
      </c>
      <c r="AA179" s="29"/>
    </row>
    <row r="180" spans="1:27" x14ac:dyDescent="0.2"/>
    <row r="181" spans="1:27" x14ac:dyDescent="0.2"/>
    <row r="182" spans="1:27" x14ac:dyDescent="0.2"/>
    <row r="183" spans="1:27" x14ac:dyDescent="0.2"/>
    <row r="184" spans="1:27" x14ac:dyDescent="0.2"/>
    <row r="185" spans="1:27" x14ac:dyDescent="0.2"/>
    <row r="186" spans="1:27" x14ac:dyDescent="0.2"/>
    <row r="187" spans="1:27" x14ac:dyDescent="0.2"/>
    <row r="188" spans="1:27" x14ac:dyDescent="0.2"/>
    <row r="189" spans="1:27" x14ac:dyDescent="0.2"/>
    <row r="190" spans="1:27" x14ac:dyDescent="0.2"/>
    <row r="191" spans="1:27" x14ac:dyDescent="0.2"/>
    <row r="192" spans="1:27"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sheetData>
  <sortState ref="A15:AA182">
    <sortCondition ref="A15:A182"/>
  </sortState>
  <mergeCells count="9">
    <mergeCell ref="P10:Z10"/>
    <mergeCell ref="G11:N11"/>
    <mergeCell ref="P11:Z11"/>
    <mergeCell ref="B3:H3"/>
    <mergeCell ref="B10:B14"/>
    <mergeCell ref="C10:C14"/>
    <mergeCell ref="D10:D14"/>
    <mergeCell ref="E10:E11"/>
    <mergeCell ref="G10:N10"/>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A444"/>
  <sheetViews>
    <sheetView workbookViewId="0"/>
  </sheetViews>
  <sheetFormatPr defaultColWidth="0" defaultRowHeight="14.25" zeroHeight="1" x14ac:dyDescent="0.2"/>
  <cols>
    <col min="1" max="1" width="9" style="266" customWidth="1"/>
    <col min="2" max="2" width="33.375" style="44" customWidth="1"/>
    <col min="3" max="3" width="21.375" style="44" customWidth="1"/>
    <col min="4" max="4" width="19.75" style="44" customWidth="1"/>
    <col min="5" max="5" width="25.125" style="44" customWidth="1"/>
    <col min="6" max="6" width="2.5" style="44" customWidth="1"/>
    <col min="7" max="14" width="15.625" style="44" customWidth="1"/>
    <col min="15" max="15" width="2.5" style="44" customWidth="1"/>
    <col min="16" max="26" width="15.625" style="44" customWidth="1"/>
    <col min="27" max="27" width="9" style="44" customWidth="1"/>
    <col min="28" max="16384" width="0" style="44" hidden="1"/>
  </cols>
  <sheetData>
    <row r="1" spans="1:27" s="73" customFormat="1" ht="12.4" customHeight="1" x14ac:dyDescent="0.2">
      <c r="A1" s="265"/>
    </row>
    <row r="2" spans="1:27" s="73" customFormat="1" ht="18.399999999999999" customHeight="1" x14ac:dyDescent="0.25">
      <c r="A2" s="265"/>
      <c r="B2" s="27" t="s">
        <v>461</v>
      </c>
      <c r="C2" s="27"/>
      <c r="D2" s="27"/>
    </row>
    <row r="3" spans="1:27" s="73" customFormat="1" ht="24.4" customHeight="1" x14ac:dyDescent="0.2">
      <c r="A3" s="265"/>
      <c r="B3" s="424" t="s">
        <v>526</v>
      </c>
      <c r="C3" s="424"/>
      <c r="D3" s="424"/>
      <c r="E3" s="424"/>
      <c r="F3" s="424"/>
      <c r="G3" s="424"/>
      <c r="H3" s="424"/>
      <c r="I3" s="75"/>
      <c r="J3" s="75"/>
      <c r="K3" s="75"/>
      <c r="L3" s="75"/>
      <c r="M3" s="75"/>
      <c r="N3" s="75"/>
      <c r="O3" s="75"/>
      <c r="P3" s="75"/>
      <c r="Q3" s="75"/>
    </row>
    <row r="4" spans="1:27" s="73" customFormat="1" ht="16.149999999999999" customHeight="1" x14ac:dyDescent="0.2">
      <c r="A4" s="265"/>
      <c r="B4" s="166"/>
      <c r="C4" s="166"/>
      <c r="D4" s="166"/>
      <c r="E4" s="166"/>
      <c r="F4" s="74"/>
      <c r="G4" s="74"/>
      <c r="I4" s="75"/>
      <c r="J4" s="75"/>
      <c r="K4" s="75"/>
      <c r="L4" s="75"/>
      <c r="M4" s="75"/>
      <c r="N4" s="75"/>
      <c r="O4" s="75"/>
      <c r="P4" s="75"/>
      <c r="Q4" s="75"/>
    </row>
    <row r="5" spans="1:27" ht="16.149999999999999" customHeight="1" x14ac:dyDescent="0.2">
      <c r="B5" s="78"/>
      <c r="C5" s="78"/>
      <c r="D5" s="78"/>
      <c r="E5" s="78"/>
      <c r="F5" s="78"/>
      <c r="G5" s="78"/>
      <c r="I5" s="79"/>
      <c r="J5" s="79"/>
      <c r="K5" s="79"/>
      <c r="L5" s="79"/>
      <c r="M5" s="79"/>
      <c r="N5" s="79"/>
      <c r="O5" s="79"/>
      <c r="P5" s="79"/>
      <c r="Q5" s="79"/>
    </row>
    <row r="6" spans="1:27" ht="23.25" x14ac:dyDescent="0.2">
      <c r="B6" s="82" t="s">
        <v>373</v>
      </c>
      <c r="C6" s="84" t="s">
        <v>497</v>
      </c>
      <c r="D6" s="78"/>
      <c r="E6" s="78"/>
      <c r="F6" s="78"/>
      <c r="G6" s="78"/>
      <c r="I6" s="79"/>
      <c r="J6" s="79"/>
      <c r="K6" s="79"/>
      <c r="L6" s="79"/>
      <c r="M6" s="79"/>
      <c r="N6" s="79"/>
      <c r="O6" s="79"/>
      <c r="P6" s="79"/>
      <c r="Q6" s="79"/>
    </row>
    <row r="7" spans="1:27" ht="14.65" customHeight="1" x14ac:dyDescent="0.2">
      <c r="B7" s="82" t="s">
        <v>485</v>
      </c>
      <c r="C7" s="84" t="s">
        <v>0</v>
      </c>
      <c r="D7" s="78"/>
      <c r="E7" s="78"/>
      <c r="F7" s="78"/>
      <c r="G7" s="78"/>
      <c r="I7" s="79"/>
      <c r="J7" s="79"/>
      <c r="K7" s="79"/>
      <c r="L7" s="79"/>
      <c r="M7" s="79"/>
      <c r="N7" s="79"/>
      <c r="O7" s="79"/>
      <c r="P7" s="79"/>
      <c r="Q7" s="79"/>
    </row>
    <row r="8" spans="1:27" ht="12.4" customHeight="1" x14ac:dyDescent="0.2">
      <c r="B8" s="83" t="s">
        <v>345</v>
      </c>
      <c r="C8" s="85" t="s">
        <v>1</v>
      </c>
    </row>
    <row r="9" spans="1:27" s="29" customFormat="1" ht="11.25" x14ac:dyDescent="0.15">
      <c r="A9" s="267"/>
    </row>
    <row r="10" spans="1:27" s="30" customFormat="1" ht="11.25" customHeight="1" x14ac:dyDescent="0.15">
      <c r="A10" s="267"/>
      <c r="B10" s="473" t="s">
        <v>346</v>
      </c>
      <c r="C10" s="473" t="s">
        <v>351</v>
      </c>
      <c r="D10" s="482" t="s">
        <v>302</v>
      </c>
      <c r="E10" s="483"/>
      <c r="F10" s="31"/>
      <c r="G10" s="474" t="s">
        <v>500</v>
      </c>
      <c r="H10" s="475"/>
      <c r="I10" s="475"/>
      <c r="J10" s="475"/>
      <c r="K10" s="475"/>
      <c r="L10" s="475"/>
      <c r="M10" s="475"/>
      <c r="N10" s="476"/>
      <c r="O10" s="31"/>
      <c r="P10" s="474" t="s">
        <v>492</v>
      </c>
      <c r="Q10" s="477"/>
      <c r="R10" s="477"/>
      <c r="S10" s="477"/>
      <c r="T10" s="477"/>
      <c r="U10" s="477"/>
      <c r="V10" s="477"/>
      <c r="W10" s="477"/>
      <c r="X10" s="477"/>
      <c r="Y10" s="477"/>
      <c r="Z10" s="478"/>
      <c r="AA10" s="29"/>
    </row>
    <row r="11" spans="1:27" s="30" customFormat="1" ht="11.25" customHeight="1" x14ac:dyDescent="0.15">
      <c r="A11" s="267"/>
      <c r="B11" s="473"/>
      <c r="C11" s="473"/>
      <c r="D11" s="482"/>
      <c r="E11" s="484"/>
      <c r="F11" s="31"/>
      <c r="G11" s="479" t="s">
        <v>479</v>
      </c>
      <c r="H11" s="480"/>
      <c r="I11" s="480"/>
      <c r="J11" s="480"/>
      <c r="K11" s="480"/>
      <c r="L11" s="480"/>
      <c r="M11" s="480"/>
      <c r="N11" s="481"/>
      <c r="O11" s="31"/>
      <c r="P11" s="479" t="s">
        <v>493</v>
      </c>
      <c r="Q11" s="480"/>
      <c r="R11" s="480"/>
      <c r="S11" s="480"/>
      <c r="T11" s="480"/>
      <c r="U11" s="480"/>
      <c r="V11" s="480"/>
      <c r="W11" s="480"/>
      <c r="X11" s="480"/>
      <c r="Y11" s="480"/>
      <c r="Z11" s="481"/>
      <c r="AA11" s="29"/>
    </row>
    <row r="12" spans="1:27" s="30" customFormat="1" ht="25.5" customHeight="1" x14ac:dyDescent="0.15">
      <c r="A12" s="267"/>
      <c r="B12" s="473"/>
      <c r="C12" s="473"/>
      <c r="D12" s="482"/>
      <c r="E12" s="32" t="s">
        <v>5</v>
      </c>
      <c r="F12" s="31"/>
      <c r="G12" s="111" t="s">
        <v>303</v>
      </c>
      <c r="H12" s="111" t="s">
        <v>297</v>
      </c>
      <c r="I12" s="111" t="s">
        <v>298</v>
      </c>
      <c r="J12" s="111" t="s">
        <v>299</v>
      </c>
      <c r="K12" s="111" t="s">
        <v>6</v>
      </c>
      <c r="L12" s="33" t="s">
        <v>7</v>
      </c>
      <c r="M12" s="111" t="s">
        <v>8</v>
      </c>
      <c r="N12" s="111" t="s">
        <v>304</v>
      </c>
      <c r="O12" s="31"/>
      <c r="P12" s="110" t="s">
        <v>467</v>
      </c>
      <c r="Q12" s="110" t="s">
        <v>9</v>
      </c>
      <c r="R12" s="110" t="s">
        <v>10</v>
      </c>
      <c r="S12" s="35" t="s">
        <v>11</v>
      </c>
      <c r="T12" s="110" t="s">
        <v>12</v>
      </c>
      <c r="U12" s="110" t="s">
        <v>13</v>
      </c>
      <c r="V12" s="110" t="s">
        <v>14</v>
      </c>
      <c r="W12" s="110" t="s">
        <v>15</v>
      </c>
      <c r="X12" s="110" t="s">
        <v>16</v>
      </c>
      <c r="Y12" s="110" t="s">
        <v>17</v>
      </c>
      <c r="Z12" s="110" t="s">
        <v>18</v>
      </c>
      <c r="AA12" s="29"/>
    </row>
    <row r="13" spans="1:27" s="30" customFormat="1" ht="15" customHeight="1" x14ac:dyDescent="0.15">
      <c r="A13" s="267"/>
      <c r="B13" s="473"/>
      <c r="C13" s="473"/>
      <c r="D13" s="482"/>
      <c r="E13" s="32" t="s">
        <v>379</v>
      </c>
      <c r="F13" s="31"/>
      <c r="G13" s="36" t="s">
        <v>305</v>
      </c>
      <c r="H13" s="36" t="s">
        <v>306</v>
      </c>
      <c r="I13" s="36" t="s">
        <v>307</v>
      </c>
      <c r="J13" s="36" t="s">
        <v>308</v>
      </c>
      <c r="K13" s="36" t="s">
        <v>19</v>
      </c>
      <c r="L13" s="37" t="s">
        <v>20</v>
      </c>
      <c r="M13" s="36" t="s">
        <v>21</v>
      </c>
      <c r="N13" s="36" t="s">
        <v>309</v>
      </c>
      <c r="O13" s="31"/>
      <c r="P13" s="36" t="s">
        <v>310</v>
      </c>
      <c r="Q13" s="36" t="s">
        <v>22</v>
      </c>
      <c r="R13" s="36" t="s">
        <v>23</v>
      </c>
      <c r="S13" s="38" t="s">
        <v>24</v>
      </c>
      <c r="T13" s="36" t="s">
        <v>25</v>
      </c>
      <c r="U13" s="36" t="s">
        <v>26</v>
      </c>
      <c r="V13" s="36" t="s">
        <v>27</v>
      </c>
      <c r="W13" s="36" t="s">
        <v>28</v>
      </c>
      <c r="X13" s="36" t="s">
        <v>29</v>
      </c>
      <c r="Y13" s="36" t="s">
        <v>30</v>
      </c>
      <c r="Z13" s="36" t="s">
        <v>31</v>
      </c>
      <c r="AA13" s="29"/>
    </row>
    <row r="14" spans="1:27" s="30" customFormat="1" ht="15" customHeight="1" x14ac:dyDescent="0.15">
      <c r="A14" s="267"/>
      <c r="B14" s="473"/>
      <c r="C14" s="473"/>
      <c r="D14" s="482"/>
      <c r="E14" s="40" t="s">
        <v>335</v>
      </c>
      <c r="F14" s="31"/>
      <c r="G14" s="110" t="s">
        <v>312</v>
      </c>
      <c r="H14" s="110" t="s">
        <v>312</v>
      </c>
      <c r="I14" s="110" t="s">
        <v>313</v>
      </c>
      <c r="J14" s="110" t="s">
        <v>313</v>
      </c>
      <c r="K14" s="110" t="s">
        <v>34</v>
      </c>
      <c r="L14" s="76" t="s">
        <v>34</v>
      </c>
      <c r="M14" s="110" t="s">
        <v>35</v>
      </c>
      <c r="N14" s="110" t="s">
        <v>35</v>
      </c>
      <c r="O14" s="31"/>
      <c r="P14" s="110" t="s">
        <v>314</v>
      </c>
      <c r="Q14" s="110" t="s">
        <v>36</v>
      </c>
      <c r="R14" s="110" t="s">
        <v>36</v>
      </c>
      <c r="S14" s="35" t="s">
        <v>37</v>
      </c>
      <c r="T14" s="110" t="s">
        <v>37</v>
      </c>
      <c r="U14" s="110" t="s">
        <v>38</v>
      </c>
      <c r="V14" s="110" t="s">
        <v>38</v>
      </c>
      <c r="W14" s="110" t="s">
        <v>39</v>
      </c>
      <c r="X14" s="110" t="s">
        <v>39</v>
      </c>
      <c r="Y14" s="110" t="s">
        <v>40</v>
      </c>
      <c r="Z14" s="110" t="s">
        <v>40</v>
      </c>
      <c r="AA14" s="29"/>
    </row>
    <row r="15" spans="1:27" s="30" customFormat="1" ht="12.4" customHeight="1" x14ac:dyDescent="0.15">
      <c r="A15" s="267">
        <v>1</v>
      </c>
      <c r="B15" s="140" t="s">
        <v>350</v>
      </c>
      <c r="C15" s="140" t="s">
        <v>341</v>
      </c>
      <c r="D15" s="131" t="s">
        <v>315</v>
      </c>
      <c r="E15" s="132"/>
      <c r="F15" s="31"/>
      <c r="G15" s="41" t="s">
        <v>333</v>
      </c>
      <c r="H15" s="41" t="s">
        <v>333</v>
      </c>
      <c r="I15" s="41" t="s">
        <v>333</v>
      </c>
      <c r="J15" s="41" t="s">
        <v>333</v>
      </c>
      <c r="K15" s="41" t="s">
        <v>333</v>
      </c>
      <c r="L15" s="41" t="s">
        <v>333</v>
      </c>
      <c r="M15" s="41" t="s">
        <v>333</v>
      </c>
      <c r="N15" s="41" t="s">
        <v>333</v>
      </c>
      <c r="O15" s="31"/>
      <c r="P15" s="41" t="s">
        <v>333</v>
      </c>
      <c r="Q15" s="41" t="s">
        <v>333</v>
      </c>
      <c r="R15" s="41" t="s">
        <v>333</v>
      </c>
      <c r="S15" s="41" t="s">
        <v>333</v>
      </c>
      <c r="T15" s="41" t="s">
        <v>333</v>
      </c>
      <c r="U15" s="41" t="s">
        <v>333</v>
      </c>
      <c r="V15" s="41" t="s">
        <v>333</v>
      </c>
      <c r="W15" s="41" t="s">
        <v>333</v>
      </c>
      <c r="X15" s="41" t="s">
        <v>333</v>
      </c>
      <c r="Y15" s="41" t="s">
        <v>333</v>
      </c>
      <c r="Z15" s="41" t="s">
        <v>333</v>
      </c>
      <c r="AA15" s="29"/>
    </row>
    <row r="16" spans="1:27" s="30" customFormat="1" ht="11.25" customHeight="1" x14ac:dyDescent="0.15">
      <c r="A16" s="267">
        <v>2</v>
      </c>
      <c r="B16" s="140" t="s">
        <v>350</v>
      </c>
      <c r="C16" s="140" t="s">
        <v>300</v>
      </c>
      <c r="D16" s="131" t="s">
        <v>315</v>
      </c>
      <c r="E16" s="132"/>
      <c r="F16" s="31"/>
      <c r="G16" s="41" t="s">
        <v>333</v>
      </c>
      <c r="H16" s="41" t="s">
        <v>333</v>
      </c>
      <c r="I16" s="41" t="s">
        <v>333</v>
      </c>
      <c r="J16" s="41" t="s">
        <v>333</v>
      </c>
      <c r="K16" s="41" t="s">
        <v>333</v>
      </c>
      <c r="L16" s="41" t="s">
        <v>333</v>
      </c>
      <c r="M16" s="41" t="s">
        <v>333</v>
      </c>
      <c r="N16" s="41" t="s">
        <v>333</v>
      </c>
      <c r="O16" s="31"/>
      <c r="P16" s="41" t="s">
        <v>333</v>
      </c>
      <c r="Q16" s="41" t="s">
        <v>333</v>
      </c>
      <c r="R16" s="41" t="s">
        <v>333</v>
      </c>
      <c r="S16" s="41" t="s">
        <v>333</v>
      </c>
      <c r="T16" s="41" t="s">
        <v>333</v>
      </c>
      <c r="U16" s="41" t="s">
        <v>333</v>
      </c>
      <c r="V16" s="41" t="s">
        <v>333</v>
      </c>
      <c r="W16" s="41" t="s">
        <v>333</v>
      </c>
      <c r="X16" s="41" t="s">
        <v>333</v>
      </c>
      <c r="Y16" s="41" t="s">
        <v>333</v>
      </c>
      <c r="Z16" s="41" t="s">
        <v>333</v>
      </c>
      <c r="AA16" s="29"/>
    </row>
    <row r="17" spans="1:27" s="30" customFormat="1" ht="11.25" customHeight="1" x14ac:dyDescent="0.15">
      <c r="A17" s="267">
        <v>3</v>
      </c>
      <c r="B17" s="140" t="s">
        <v>2</v>
      </c>
      <c r="C17" s="140" t="s">
        <v>342</v>
      </c>
      <c r="D17" s="131" t="s">
        <v>315</v>
      </c>
      <c r="E17" s="132"/>
      <c r="F17" s="31"/>
      <c r="G17" s="41">
        <f>IF('3c PC'!G14="-","-",'3c PC'!G55)</f>
        <v>6.5567588596821027</v>
      </c>
      <c r="H17" s="41">
        <f>IF('3c PC'!H14="-","-",'3c PC'!H55)</f>
        <v>6.5567588596821027</v>
      </c>
      <c r="I17" s="41">
        <f>IF('3c PC'!I14="-","-",'3c PC'!I55)</f>
        <v>6.6197359495950758</v>
      </c>
      <c r="J17" s="41">
        <f>IF('3c PC'!J14="-","-",'3c PC'!J55)</f>
        <v>6.6197359495950758</v>
      </c>
      <c r="K17" s="41">
        <f>IF('3c PC'!K14="-","-",'3c PC'!K55)</f>
        <v>6.6995028867368616</v>
      </c>
      <c r="L17" s="41">
        <f>IF('3c PC'!L14="-","-",'3c PC'!L55)</f>
        <v>6.6995028867368616</v>
      </c>
      <c r="M17" s="41">
        <f>IF('3c PC'!M14="-","-",'3c PC'!M55)</f>
        <v>7.1131218301273513</v>
      </c>
      <c r="N17" s="41">
        <f>IF('3c PC'!N14="-","-",'3c PC'!N55)</f>
        <v>7.1131218301273513</v>
      </c>
      <c r="O17" s="31"/>
      <c r="P17" s="41">
        <f>'3c PC'!P55</f>
        <v>7.1131218301273513</v>
      </c>
      <c r="Q17" s="41">
        <f>'3c PC'!Q55</f>
        <v>7.2804579515147188</v>
      </c>
      <c r="R17" s="41">
        <f>'3c PC'!R55</f>
        <v>7.1935840895118579</v>
      </c>
      <c r="S17" s="41">
        <f>'3c PC'!S55</f>
        <v>7.3593999937099728</v>
      </c>
      <c r="T17" s="41" t="str">
        <f>'3c PC'!T55</f>
        <v>-</v>
      </c>
      <c r="U17" s="41" t="str">
        <f>'3c PC'!U55</f>
        <v>-</v>
      </c>
      <c r="V17" s="41" t="str">
        <f>'3c PC'!V55</f>
        <v>-</v>
      </c>
      <c r="W17" s="41" t="str">
        <f>'3c PC'!W55</f>
        <v>-</v>
      </c>
      <c r="X17" s="41" t="str">
        <f>'3c PC'!X55</f>
        <v>-</v>
      </c>
      <c r="Y17" s="41" t="str">
        <f>'3c PC'!Y55</f>
        <v>-</v>
      </c>
      <c r="Z17" s="41" t="str">
        <f>'3c PC'!Z55</f>
        <v>-</v>
      </c>
      <c r="AA17" s="29"/>
    </row>
    <row r="18" spans="1:27" s="30" customFormat="1" ht="11.25" customHeight="1" x14ac:dyDescent="0.15">
      <c r="A18" s="267">
        <v>4</v>
      </c>
      <c r="B18" s="140" t="s">
        <v>352</v>
      </c>
      <c r="C18" s="140" t="s">
        <v>343</v>
      </c>
      <c r="D18" s="131" t="s">
        <v>315</v>
      </c>
      <c r="E18" s="132"/>
      <c r="F18" s="31"/>
      <c r="G18" s="41">
        <f>IF('3d NC-Elec'!H14="-","-",'3d NC-Elec'!H14)</f>
        <v>17.118500000000001</v>
      </c>
      <c r="H18" s="41">
        <f>IF('3d NC-Elec'!I14="-","-",'3d NC-Elec'!I14)</f>
        <v>17.118500000000001</v>
      </c>
      <c r="I18" s="41">
        <f>IF('3d NC-Elec'!J14="-","-",'3d NC-Elec'!J14)</f>
        <v>16.753500000000003</v>
      </c>
      <c r="J18" s="41">
        <f>IF('3d NC-Elec'!K14="-","-",'3d NC-Elec'!K14)</f>
        <v>16.753500000000003</v>
      </c>
      <c r="K18" s="41">
        <f>IF('3d NC-Elec'!L14="-","-",'3d NC-Elec'!L14)</f>
        <v>17.118499999999997</v>
      </c>
      <c r="L18" s="41">
        <f>IF('3d NC-Elec'!M14="-","-",'3d NC-Elec'!M14)</f>
        <v>17.118499999999997</v>
      </c>
      <c r="M18" s="41">
        <f>IF('3d NC-Elec'!N14="-","-",'3d NC-Elec'!N14)</f>
        <v>16.169499999999999</v>
      </c>
      <c r="N18" s="41">
        <f>IF('3d NC-Elec'!O14="-","-",'3d NC-Elec'!O14)</f>
        <v>16.169499999999999</v>
      </c>
      <c r="O18" s="31"/>
      <c r="P18" s="41">
        <f>'3d NC-Elec'!Q14</f>
        <v>16.169499999999999</v>
      </c>
      <c r="Q18" s="41">
        <f>'3d NC-Elec'!R14</f>
        <v>17.775500000000001</v>
      </c>
      <c r="R18" s="41">
        <f>'3d NC-Elec'!S14</f>
        <v>17.775500000000001</v>
      </c>
      <c r="S18" s="41">
        <f>'3d NC-Elec'!T14</f>
        <v>17.666</v>
      </c>
      <c r="T18" s="41" t="str">
        <f>'3d NC-Elec'!U14</f>
        <v>-</v>
      </c>
      <c r="U18" s="41" t="str">
        <f>'3d NC-Elec'!V14</f>
        <v>-</v>
      </c>
      <c r="V18" s="41" t="str">
        <f>'3d NC-Elec'!W14</f>
        <v>-</v>
      </c>
      <c r="W18" s="41" t="str">
        <f>'3d NC-Elec'!X14</f>
        <v>-</v>
      </c>
      <c r="X18" s="41" t="str">
        <f>'3d NC-Elec'!Y14</f>
        <v>-</v>
      </c>
      <c r="Y18" s="41" t="str">
        <f>'3d NC-Elec'!Z14</f>
        <v>-</v>
      </c>
      <c r="Z18" s="41" t="str">
        <f>'3d NC-Elec'!AA14</f>
        <v>-</v>
      </c>
      <c r="AA18" s="29"/>
    </row>
    <row r="19" spans="1:27" s="30" customFormat="1" ht="11.25" customHeight="1" x14ac:dyDescent="0.15">
      <c r="A19" s="267">
        <v>5</v>
      </c>
      <c r="B19" s="140" t="s">
        <v>349</v>
      </c>
      <c r="C19" s="140" t="s">
        <v>344</v>
      </c>
      <c r="D19" s="131" t="s">
        <v>315</v>
      </c>
      <c r="E19" s="132"/>
      <c r="F19" s="31"/>
      <c r="G19" s="41">
        <f>IF('3f CPIH'!C$16="-","-",'3g OC '!$E$7*('3f CPIH'!C$16/'3f CPIH'!$G$16))</f>
        <v>38.772147945205475</v>
      </c>
      <c r="H19" s="41">
        <f>IF('3f CPIH'!D$16="-","-",'3g OC '!$E$7*('3f CPIH'!D$16/'3f CPIH'!$G$16))</f>
        <v>38.849769863013698</v>
      </c>
      <c r="I19" s="41">
        <f>IF('3f CPIH'!E$16="-","-",'3g OC '!$E$7*('3f CPIH'!E$16/'3f CPIH'!$G$16))</f>
        <v>38.966202739726029</v>
      </c>
      <c r="J19" s="41">
        <f>IF('3f CPIH'!F$16="-","-",'3g OC '!$E$7*('3f CPIH'!F$16/'3f CPIH'!$G$16))</f>
        <v>39.199068493150683</v>
      </c>
      <c r="K19" s="41">
        <f>IF('3f CPIH'!G$16="-","-",'3g OC '!$E$7*('3f CPIH'!G$16/'3f CPIH'!$G$16))</f>
        <v>39.6648</v>
      </c>
      <c r="L19" s="41">
        <f>IF('3f CPIH'!H$16="-","-",'3g OC '!$E$7*('3f CPIH'!H$16/'3f CPIH'!$G$16))</f>
        <v>40.169342465753431</v>
      </c>
      <c r="M19" s="41">
        <f>IF('3f CPIH'!I$16="-","-",'3g OC '!$E$7*('3f CPIH'!I$16/'3f CPIH'!$G$16))</f>
        <v>40.751506849315064</v>
      </c>
      <c r="N19" s="41">
        <f>IF('3f CPIH'!J$16="-","-",'3g OC '!$E$7*('3f CPIH'!J$16/'3f CPIH'!$G$16))</f>
        <v>41.100805479452056</v>
      </c>
      <c r="O19" s="31"/>
      <c r="P19" s="41">
        <f>IF('3f CPIH'!L$16="-","-",'3g OC '!$E$7*('3f CPIH'!L$16/'3f CPIH'!$G$16))</f>
        <v>41.100805479452056</v>
      </c>
      <c r="Q19" s="41">
        <f>IF('3f CPIH'!M$16="-","-",'3g OC '!$E$7*('3f CPIH'!M$16/'3f CPIH'!$G$16))</f>
        <v>41.566536986301365</v>
      </c>
      <c r="R19" s="41">
        <f>IF('3f CPIH'!N$16="-","-",'3g OC '!$E$7*('3f CPIH'!N$16/'3f CPIH'!$G$16))</f>
        <v>41.877024657534243</v>
      </c>
      <c r="S19" s="41">
        <f>IF('3f CPIH'!O$16="-","-",'3g OC '!$E$7*('3f CPIH'!O$16/'3f CPIH'!$G$16))</f>
        <v>42.109890410958904</v>
      </c>
      <c r="T19" s="41" t="str">
        <f>IF('3f CPIH'!P$16="-","-",'3g OC '!$E$7*('3f CPIH'!P$16/'3f CPIH'!$G$16))</f>
        <v>-</v>
      </c>
      <c r="U19" s="41" t="str">
        <f>IF('3f CPIH'!Q$16="-","-",'3g OC '!$E$7*('3f CPIH'!Q$16/'3f CPIH'!$G$16))</f>
        <v>-</v>
      </c>
      <c r="V19" s="41" t="str">
        <f>IF('3f CPIH'!R$16="-","-",'3g OC '!$E$7*('3f CPIH'!R$16/'3f CPIH'!$G$16))</f>
        <v>-</v>
      </c>
      <c r="W19" s="41" t="str">
        <f>IF('3f CPIH'!S$16="-","-",'3g OC '!$E$7*('3f CPIH'!S$16/'3f CPIH'!$G$16))</f>
        <v>-</v>
      </c>
      <c r="X19" s="41" t="str">
        <f>IF('3f CPIH'!T$16="-","-",'3g OC '!$E$7*('3f CPIH'!T$16/'3f CPIH'!$G$16))</f>
        <v>-</v>
      </c>
      <c r="Y19" s="41" t="str">
        <f>IF('3f CPIH'!U$16="-","-",'3g OC '!$E$7*('3f CPIH'!U$16/'3f CPIH'!$G$16))</f>
        <v>-</v>
      </c>
      <c r="Z19" s="41" t="str">
        <f>IF('3f CPIH'!V$16="-","-",'3g OC '!$E$7*('3f CPIH'!V$16/'3f CPIH'!$G$16))</f>
        <v>-</v>
      </c>
      <c r="AA19" s="29"/>
    </row>
    <row r="20" spans="1:27" s="30" customFormat="1" ht="11.25" customHeight="1" x14ac:dyDescent="0.15">
      <c r="A20" s="267">
        <v>6</v>
      </c>
      <c r="B20" s="140" t="s">
        <v>349</v>
      </c>
      <c r="C20" s="140" t="s">
        <v>43</v>
      </c>
      <c r="D20" s="131" t="s">
        <v>315</v>
      </c>
      <c r="E20" s="132"/>
      <c r="F20" s="31"/>
      <c r="G20" s="41" t="s">
        <v>333</v>
      </c>
      <c r="H20" s="41" t="s">
        <v>333</v>
      </c>
      <c r="I20" s="41" t="s">
        <v>333</v>
      </c>
      <c r="J20" s="41" t="s">
        <v>333</v>
      </c>
      <c r="K20" s="41">
        <f>IF('3h SMNCC'!F$36="-","-",'3h SMNCC'!F$44)</f>
        <v>0</v>
      </c>
      <c r="L20" s="41">
        <f>IF('3h SMNCC'!G$36="-","-",'3h SMNCC'!G$44)</f>
        <v>-0.13106672002308281</v>
      </c>
      <c r="M20" s="41">
        <f>IF('3h SMNCC'!H$36="-","-",'3h SMNCC'!H$44)</f>
        <v>1.6490085512788448</v>
      </c>
      <c r="N20" s="41">
        <f>IF('3h SMNCC'!I$36="-","-",'3h SMNCC'!I$44)</f>
        <v>7.9249698553751093</v>
      </c>
      <c r="O20" s="31"/>
      <c r="P20" s="41">
        <f>IF('3h SMNCC'!K$36="-","-",'3h SMNCC'!K$44)</f>
        <v>7.9249698553751093</v>
      </c>
      <c r="Q20" s="41">
        <f>IF('3h SMNCC'!L$36="-","-",'3h SMNCC'!L$44)</f>
        <v>9.5945159615724194</v>
      </c>
      <c r="R20" s="41">
        <f>IF('3h SMNCC'!M$36="-","-",'3h SMNCC'!M$44)</f>
        <v>9.6655312765157912</v>
      </c>
      <c r="S20" s="41">
        <f>IF('3h SMNCC'!N$36="-","-",'3h SMNCC'!N$44)</f>
        <v>11.448655558303892</v>
      </c>
      <c r="T20" s="41" t="str">
        <f>IF('3h SMNCC'!O$36="-","-",'3h SMNCC'!O$44)</f>
        <v>-</v>
      </c>
      <c r="U20" s="41" t="str">
        <f>IF('3h SMNCC'!P$36="-","-",'3h SMNCC'!P$44)</f>
        <v>-</v>
      </c>
      <c r="V20" s="41" t="str">
        <f>IF('3h SMNCC'!Q$36="-","-",'3h SMNCC'!Q$44)</f>
        <v>-</v>
      </c>
      <c r="W20" s="41" t="str">
        <f>IF('3h SMNCC'!R$36="-","-",'3h SMNCC'!R$44)</f>
        <v>-</v>
      </c>
      <c r="X20" s="41" t="str">
        <f>IF('3h SMNCC'!S$36="-","-",'3h SMNCC'!S$44)</f>
        <v>-</v>
      </c>
      <c r="Y20" s="41" t="str">
        <f>IF('3h SMNCC'!T$36="-","-",'3h SMNCC'!T$44)</f>
        <v>-</v>
      </c>
      <c r="Z20" s="41" t="str">
        <f>IF('3h SMNCC'!U$36="-","-",'3h SMNCC'!U$44)</f>
        <v>-</v>
      </c>
      <c r="AA20" s="29"/>
    </row>
    <row r="21" spans="1:27" s="30" customFormat="1" ht="11.25" customHeight="1" x14ac:dyDescent="0.15">
      <c r="A21" s="267">
        <v>7</v>
      </c>
      <c r="B21" s="140" t="s">
        <v>349</v>
      </c>
      <c r="C21" s="140" t="s">
        <v>394</v>
      </c>
      <c r="D21" s="131" t="s">
        <v>315</v>
      </c>
      <c r="E21" s="132"/>
      <c r="F21" s="31"/>
      <c r="G21" s="41">
        <f>IF('3f CPIH'!C$16="-","-",'3i PAAC PAP'!$G$7*('3f CPIH'!C$16/'3f CPIH'!$G$16))</f>
        <v>13.436452250489236</v>
      </c>
      <c r="H21" s="41">
        <f>IF('3f CPIH'!D$16="-","-",'3i PAAC PAP'!$G$7*('3f CPIH'!D$16/'3f CPIH'!$G$16))</f>
        <v>13.463352054794518</v>
      </c>
      <c r="I21" s="41">
        <f>IF('3f CPIH'!E$16="-","-",'3i PAAC PAP'!$G$7*('3f CPIH'!E$16/'3f CPIH'!$G$16))</f>
        <v>13.503701761252445</v>
      </c>
      <c r="J21" s="41">
        <f>IF('3f CPIH'!F$16="-","-",'3i PAAC PAP'!$G$7*('3f CPIH'!F$16/'3f CPIH'!$G$16))</f>
        <v>13.584401174168297</v>
      </c>
      <c r="K21" s="41">
        <f>IF('3f CPIH'!G$16="-","-",'3i PAAC PAP'!$G$7*('3f CPIH'!G$16/'3f CPIH'!$G$16))</f>
        <v>13.745799999999999</v>
      </c>
      <c r="L21" s="41">
        <f>IF('3f CPIH'!H$16="-","-",'3i PAAC PAP'!$G$7*('3f CPIH'!H$16/'3f CPIH'!$G$16))</f>
        <v>13.920648727984345</v>
      </c>
      <c r="M21" s="41">
        <f>IF('3f CPIH'!I$16="-","-",'3i PAAC PAP'!$G$7*('3f CPIH'!I$16/'3f CPIH'!$G$16))</f>
        <v>14.122397260273971</v>
      </c>
      <c r="N21" s="41">
        <f>IF('3f CPIH'!J$16="-","-",'3i PAAC PAP'!$G$7*('3f CPIH'!J$16/'3f CPIH'!$G$16))</f>
        <v>14.24344637964775</v>
      </c>
      <c r="O21" s="31"/>
      <c r="P21" s="41">
        <f>IF('3f CPIH'!L$16="-","-",'3i PAAC PAP'!$G$7*('3f CPIH'!L$16/'3f CPIH'!$G$16))</f>
        <v>14.24344637964775</v>
      </c>
      <c r="Q21" s="41">
        <f>IF('3f CPIH'!M$16="-","-",'3i PAAC PAP'!$G$7*('3f CPIH'!M$16/'3f CPIH'!$G$16))</f>
        <v>14.40484520547945</v>
      </c>
      <c r="R21" s="41">
        <f>IF('3f CPIH'!N$16="-","-",'3i PAAC PAP'!$G$7*('3f CPIH'!N$16/'3f CPIH'!$G$16))</f>
        <v>14.512444422700586</v>
      </c>
      <c r="S21" s="41">
        <f>IF('3f CPIH'!O$16="-","-",'3i PAAC PAP'!$G$7*('3f CPIH'!O$16/'3f CPIH'!$G$16))</f>
        <v>14.593143835616438</v>
      </c>
      <c r="T21" s="41" t="str">
        <f>IF('3f CPIH'!P$16="-","-",'3i PAAC PAP'!$G$7*('3f CPIH'!P$16/'3f CPIH'!$G$16))</f>
        <v>-</v>
      </c>
      <c r="U21" s="41" t="str">
        <f>IF('3f CPIH'!Q$16="-","-",'3i PAAC PAP'!$G$7*('3f CPIH'!Q$16/'3f CPIH'!$G$16))</f>
        <v>-</v>
      </c>
      <c r="V21" s="41" t="str">
        <f>IF('3f CPIH'!R$16="-","-",'3i PAAC PAP'!$G$7*('3f CPIH'!R$16/'3f CPIH'!$G$16))</f>
        <v>-</v>
      </c>
      <c r="W21" s="41" t="str">
        <f>IF('3f CPIH'!S$16="-","-",'3i PAAC PAP'!$G$7*('3f CPIH'!S$16/'3f CPIH'!$G$16))</f>
        <v>-</v>
      </c>
      <c r="X21" s="41" t="str">
        <f>IF('3f CPIH'!T$16="-","-",'3i PAAC PAP'!$G$7*('3f CPIH'!T$16/'3f CPIH'!$G$16))</f>
        <v>-</v>
      </c>
      <c r="Y21" s="41" t="str">
        <f>IF('3f CPIH'!U$16="-","-",'3i PAAC PAP'!$G$7*('3f CPIH'!U$16/'3f CPIH'!$G$16))</f>
        <v>-</v>
      </c>
      <c r="Z21" s="41" t="str">
        <f>IF('3f CPIH'!V$16="-","-",'3i PAAC PAP'!$G$7*('3f CPIH'!V$16/'3f CPIH'!$G$16))</f>
        <v>-</v>
      </c>
      <c r="AA21" s="29"/>
    </row>
    <row r="22" spans="1:27" s="30" customFormat="1" ht="11.25" x14ac:dyDescent="0.15">
      <c r="A22" s="267">
        <v>8</v>
      </c>
      <c r="B22" s="140" t="s">
        <v>349</v>
      </c>
      <c r="C22" s="140" t="s">
        <v>412</v>
      </c>
      <c r="D22" s="131" t="s">
        <v>315</v>
      </c>
      <c r="E22" s="132"/>
      <c r="F22" s="31"/>
      <c r="G22" s="41">
        <f>IF(G17="-","-",SUM(G15:G20)*'3i PAAC PAP'!$G$19)</f>
        <v>3.6418078700474337</v>
      </c>
      <c r="H22" s="41">
        <f>IF(H17="-","-",SUM(H15:H20)*'3i PAAC PAP'!$G$19)</f>
        <v>3.6463346250501738</v>
      </c>
      <c r="I22" s="41">
        <f>IF(I17="-","-",SUM(I15:I20)*'3i PAAC PAP'!$G$19)</f>
        <v>3.6355113854838286</v>
      </c>
      <c r="J22" s="41">
        <f>IF(J17="-","-",SUM(J15:J20)*'3i PAAC PAP'!$G$19)</f>
        <v>3.6490916504920472</v>
      </c>
      <c r="K22" s="41">
        <f>IF(K17="-","-",SUM(K15:K20)*'3i PAAC PAP'!$G$19)</f>
        <v>3.7021900987487206</v>
      </c>
      <c r="L22" s="41">
        <f>IF(L17="-","-",SUM(L15:L20)*'3i PAAC PAP'!$G$19)</f>
        <v>3.7239704572882228</v>
      </c>
      <c r="M22" s="41">
        <f>IF(M17="-","-",SUM(M15:M20)*'3i PAAC PAP'!$G$19)</f>
        <v>3.8305091970212026</v>
      </c>
      <c r="N22" s="41">
        <f>IF(N17="-","-",SUM(N15:N20)*'3i PAAC PAP'!$G$19)</f>
        <v>4.2168811058658173</v>
      </c>
      <c r="O22" s="31"/>
      <c r="P22" s="41">
        <f>IF(P17="-","-",SUM(P15:P20)*'3i PAAC PAP'!$G$19)</f>
        <v>4.2168811058658173</v>
      </c>
      <c r="Q22" s="41">
        <f>IF(Q17="-","-",SUM(Q15:Q20)*'3i PAAC PAP'!$G$19)</f>
        <v>4.4448236416305384</v>
      </c>
      <c r="R22" s="41">
        <f>IF(R17="-","-",SUM(R15:R20)*'3i PAAC PAP'!$G$19)</f>
        <v>4.4620058228940831</v>
      </c>
      <c r="S22" s="41">
        <f>IF(S17="-","-",SUM(S15:S20)*'3i PAAC PAP'!$G$19)</f>
        <v>4.5828585606686465</v>
      </c>
      <c r="T22" s="41" t="str">
        <f>IF(T17="-","-",SUM(T15:T20)*'3i PAAC PAP'!$G$19)</f>
        <v>-</v>
      </c>
      <c r="U22" s="41" t="str">
        <f>IF(U17="-","-",SUM(U15:U20)*'3i PAAC PAP'!$G$19)</f>
        <v>-</v>
      </c>
      <c r="V22" s="41" t="str">
        <f>IF(V17="-","-",SUM(V15:V20)*'3i PAAC PAP'!$G$19)</f>
        <v>-</v>
      </c>
      <c r="W22" s="41" t="str">
        <f>IF(W17="-","-",SUM(W15:W20)*'3i PAAC PAP'!$G$19)</f>
        <v>-</v>
      </c>
      <c r="X22" s="41" t="str">
        <f>IF(X17="-","-",SUM(X15:X20)*'3i PAAC PAP'!$G$19)</f>
        <v>-</v>
      </c>
      <c r="Y22" s="41" t="str">
        <f>IF(Y17="-","-",SUM(Y15:Y20)*'3i PAAC PAP'!$G$19)</f>
        <v>-</v>
      </c>
      <c r="Z22" s="41" t="str">
        <f>IF(Z17="-","-",SUM(Z15:Z20)*'3i PAAC PAP'!$G$19)</f>
        <v>-</v>
      </c>
      <c r="AA22" s="29"/>
    </row>
    <row r="23" spans="1:27" s="30" customFormat="1" ht="11.25" x14ac:dyDescent="0.15">
      <c r="A23" s="267">
        <v>9</v>
      </c>
      <c r="B23" s="140" t="s">
        <v>393</v>
      </c>
      <c r="C23" s="140" t="s">
        <v>536</v>
      </c>
      <c r="D23" s="131" t="s">
        <v>315</v>
      </c>
      <c r="E23" s="132"/>
      <c r="F23" s="31"/>
      <c r="G23" s="41">
        <f>IF(G17="-","-",SUM(G15:G22)*'3j EBIT'!$E$7)</f>
        <v>1.5402531170116167</v>
      </c>
      <c r="H23" s="41">
        <f>IF(H17="-","-",SUM(H15:H22)*'3j EBIT'!$E$7)</f>
        <v>1.5423651679164043</v>
      </c>
      <c r="I23" s="41">
        <f>IF(I17="-","-",SUM(I15:I22)*'3j EBIT'!$E$7)</f>
        <v>1.5393425287607594</v>
      </c>
      <c r="J23" s="41">
        <f>IF(J17="-","-",SUM(J15:J22)*'3j EBIT'!$E$7)</f>
        <v>1.5456786814751216</v>
      </c>
      <c r="K23" s="41">
        <f>IF(K17="-","-",SUM(K15:K22)*'3j EBIT'!$E$7)</f>
        <v>1.5674675985428848</v>
      </c>
      <c r="L23" s="41">
        <f>IF(L17="-","-",SUM(L15:L22)*'3j EBIT'!$E$7)</f>
        <v>1.5785093889339838</v>
      </c>
      <c r="M23" s="41">
        <f>IF(M17="-","-",SUM(M15:M22)*'3j EBIT'!$E$7)</f>
        <v>1.6198628941495021</v>
      </c>
      <c r="N23" s="41">
        <f>IF(N17="-","-",SUM(N15:N22)*'3j EBIT'!$E$7)</f>
        <v>1.7580086590302659</v>
      </c>
      <c r="O23" s="31"/>
      <c r="P23" s="41">
        <f>IF(P17="-","-",SUM(P15:P22)*'3j EBIT'!$E$7)</f>
        <v>1.7580086590302659</v>
      </c>
      <c r="Q23" s="41">
        <f>IF(Q17="-","-",SUM(Q15:Q22)*'3j EBIT'!$E$7)</f>
        <v>1.8412514533301825</v>
      </c>
      <c r="R23" s="41">
        <f>IF(R17="-","-",SUM(R15:R22)*'3j EBIT'!$E$7)</f>
        <v>1.8493745963330244</v>
      </c>
      <c r="S23" s="41">
        <f>IF(S17="-","-",SUM(S15:S22)*'3j EBIT'!$E$7)</f>
        <v>1.8934146798221059</v>
      </c>
      <c r="T23" s="41" t="str">
        <f>IF(T17="-","-",SUM(T15:T22)*'3j EBIT'!$E$7)</f>
        <v>-</v>
      </c>
      <c r="U23" s="41" t="str">
        <f>IF(U17="-","-",SUM(U15:U22)*'3j EBIT'!$E$7)</f>
        <v>-</v>
      </c>
      <c r="V23" s="41" t="str">
        <f>IF(V17="-","-",SUM(V15:V22)*'3j EBIT'!$E$7)</f>
        <v>-</v>
      </c>
      <c r="W23" s="41" t="str">
        <f>IF(W17="-","-",SUM(W15:W22)*'3j EBIT'!$E$7)</f>
        <v>-</v>
      </c>
      <c r="X23" s="41" t="str">
        <f>IF(X17="-","-",SUM(X15:X22)*'3j EBIT'!$E$7)</f>
        <v>-</v>
      </c>
      <c r="Y23" s="41" t="str">
        <f>IF(Y17="-","-",SUM(Y15:Y22)*'3j EBIT'!$E$7)</f>
        <v>-</v>
      </c>
      <c r="Z23" s="41" t="str">
        <f>IF(Z17="-","-",SUM(Z15:Z22)*'3j EBIT'!$E$7)</f>
        <v>-</v>
      </c>
      <c r="AA23" s="29"/>
    </row>
    <row r="24" spans="1:27" s="30" customFormat="1" ht="11.25" x14ac:dyDescent="0.15">
      <c r="A24" s="267">
        <v>10</v>
      </c>
      <c r="B24" s="140" t="s">
        <v>292</v>
      </c>
      <c r="C24" s="188" t="s">
        <v>537</v>
      </c>
      <c r="D24" s="131" t="s">
        <v>315</v>
      </c>
      <c r="E24" s="131"/>
      <c r="F24" s="31"/>
      <c r="G24" s="41">
        <f>IF(G19="-","-",SUM(G15:G17,G19:G23)*'3k HAP'!$E$8)</f>
        <v>0.93625417684130363</v>
      </c>
      <c r="H24" s="41">
        <f>IF(H19="-","-",SUM(H15:H17,H19:H23)*'3k HAP'!$E$8)</f>
        <v>0.93788167813205936</v>
      </c>
      <c r="I24" s="41">
        <f>IF(I19="-","-",SUM(I15:I17,I19:I23)*'3k HAP'!$E$8)</f>
        <v>0.9408964619953023</v>
      </c>
      <c r="J24" s="41">
        <f>IF(J19="-","-",SUM(J15:J17,J19:J23)*'3k HAP'!$E$8)</f>
        <v>0.94577896586757004</v>
      </c>
      <c r="K24" s="41">
        <f>IF(K19="-","-",SUM(K15:K17,K19:K23)*'3k HAP'!$E$8)</f>
        <v>0.95722507471076068</v>
      </c>
      <c r="L24" s="41">
        <f>IF(L19="-","-",SUM(L15:L17,L19:L23)*'3k HAP'!$E$8)</f>
        <v>0.96573364241291038</v>
      </c>
      <c r="M24" s="41">
        <f>IF(M19="-","-",SUM(M15:M17,M19:M23)*'3k HAP'!$E$8)</f>
        <v>1.0114940787694917</v>
      </c>
      <c r="N24" s="41">
        <f>IF(N19="-","-",SUM(N15:N17,N19:N23)*'3k HAP'!$E$8)</f>
        <v>1.1179462528843653</v>
      </c>
      <c r="O24" s="31"/>
      <c r="P24" s="41">
        <f>IF(P19="-","-",SUM(P15:P17,P19:P23)*'3k HAP'!$E$8)</f>
        <v>1.1179462528843653</v>
      </c>
      <c r="Q24" s="41">
        <f>IF(Q19="-","-",SUM(Q15:Q17,Q19:Q23)*'3k HAP'!$E$8)</f>
        <v>1.1585779251966917</v>
      </c>
      <c r="R24" s="41">
        <f>IF(R19="-","-",SUM(R15:R17,R19:R23)*'3k HAP'!$E$8)</f>
        <v>1.164837445595633</v>
      </c>
      <c r="S24" s="41">
        <f>IF(S19="-","-",SUM(S15:S17,S19:S23)*'3k HAP'!$E$8)</f>
        <v>1.2003769822551695</v>
      </c>
      <c r="T24" s="41" t="str">
        <f>IF(T19="-","-",SUM(T15:T17,T19:T23)*'3k HAP'!$E$8)</f>
        <v>-</v>
      </c>
      <c r="U24" s="41" t="str">
        <f>IF(U19="-","-",SUM(U15:U17,U19:U23)*'3k HAP'!$E$8)</f>
        <v>-</v>
      </c>
      <c r="V24" s="41" t="str">
        <f>IF(V19="-","-",SUM(V15:V17,V19:V23)*'3k HAP'!$E$8)</f>
        <v>-</v>
      </c>
      <c r="W24" s="41" t="str">
        <f>IF(W19="-","-",SUM(W15:W17,W19:W23)*'3k HAP'!$E$8)</f>
        <v>-</v>
      </c>
      <c r="X24" s="41" t="str">
        <f>IF(X19="-","-",SUM(X15:X17,X19:X23)*'3k HAP'!$E$8)</f>
        <v>-</v>
      </c>
      <c r="Y24" s="41" t="str">
        <f>IF(Y19="-","-",SUM(Y15:Y17,Y19:Y23)*'3k HAP'!$E$8)</f>
        <v>-</v>
      </c>
      <c r="Z24" s="41" t="str">
        <f>IF(Z19="-","-",SUM(Z15:Z17,Z19:Z23)*'3k HAP'!$E$8)</f>
        <v>-</v>
      </c>
      <c r="AA24" s="29"/>
    </row>
    <row r="25" spans="1:27" s="30" customFormat="1" ht="11.25" customHeight="1" x14ac:dyDescent="0.15">
      <c r="A25" s="267">
        <v>11</v>
      </c>
      <c r="B25" s="140" t="s">
        <v>44</v>
      </c>
      <c r="C25" s="140" t="str">
        <f>B25&amp;"_"&amp;D25</f>
        <v>Total_Eastern</v>
      </c>
      <c r="D25" s="131" t="s">
        <v>315</v>
      </c>
      <c r="E25" s="132"/>
      <c r="F25" s="31"/>
      <c r="G25" s="41">
        <f t="shared" ref="G25:N25" si="0">IF(G19="-","-",SUM(G15:G24))</f>
        <v>82.002174219277165</v>
      </c>
      <c r="H25" s="41">
        <f t="shared" si="0"/>
        <v>82.114962248588952</v>
      </c>
      <c r="I25" s="41">
        <f t="shared" si="0"/>
        <v>81.958890826813445</v>
      </c>
      <c r="J25" s="41">
        <f t="shared" si="0"/>
        <v>82.297254914748805</v>
      </c>
      <c r="K25" s="41">
        <f t="shared" si="0"/>
        <v>83.455485658739235</v>
      </c>
      <c r="L25" s="41">
        <f t="shared" si="0"/>
        <v>84.045140849086664</v>
      </c>
      <c r="M25" s="41">
        <f t="shared" si="0"/>
        <v>86.267400660935422</v>
      </c>
      <c r="N25" s="41">
        <f t="shared" si="0"/>
        <v>93.64467956238272</v>
      </c>
      <c r="O25" s="31"/>
      <c r="P25" s="41">
        <f t="shared" ref="P25:Z25" si="1">IF(P19="-","-",SUM(P15:P24))</f>
        <v>93.64467956238272</v>
      </c>
      <c r="Q25" s="41">
        <f t="shared" si="1"/>
        <v>98.066509125025362</v>
      </c>
      <c r="R25" s="41">
        <f t="shared" si="1"/>
        <v>98.500302311085221</v>
      </c>
      <c r="S25" s="41">
        <f t="shared" si="1"/>
        <v>100.85374002133511</v>
      </c>
      <c r="T25" s="41" t="str">
        <f t="shared" si="1"/>
        <v>-</v>
      </c>
      <c r="U25" s="41" t="str">
        <f t="shared" si="1"/>
        <v>-</v>
      </c>
      <c r="V25" s="41" t="str">
        <f t="shared" si="1"/>
        <v>-</v>
      </c>
      <c r="W25" s="41" t="str">
        <f t="shared" si="1"/>
        <v>-</v>
      </c>
      <c r="X25" s="41" t="str">
        <f t="shared" si="1"/>
        <v>-</v>
      </c>
      <c r="Y25" s="41" t="str">
        <f t="shared" si="1"/>
        <v>-</v>
      </c>
      <c r="Z25" s="41" t="str">
        <f t="shared" si="1"/>
        <v>-</v>
      </c>
      <c r="AA25" s="29"/>
    </row>
    <row r="26" spans="1:27" s="30" customFormat="1" ht="11.25" customHeight="1" x14ac:dyDescent="0.15">
      <c r="A26" s="267">
        <v>1</v>
      </c>
      <c r="B26" s="136" t="s">
        <v>350</v>
      </c>
      <c r="C26" s="136" t="s">
        <v>341</v>
      </c>
      <c r="D26" s="134" t="s">
        <v>317</v>
      </c>
      <c r="E26" s="135"/>
      <c r="F26" s="31"/>
      <c r="G26" s="133" t="s">
        <v>333</v>
      </c>
      <c r="H26" s="133" t="s">
        <v>333</v>
      </c>
      <c r="I26" s="133" t="s">
        <v>333</v>
      </c>
      <c r="J26" s="133" t="s">
        <v>333</v>
      </c>
      <c r="K26" s="133" t="s">
        <v>333</v>
      </c>
      <c r="L26" s="133" t="s">
        <v>333</v>
      </c>
      <c r="M26" s="133" t="s">
        <v>333</v>
      </c>
      <c r="N26" s="133" t="s">
        <v>333</v>
      </c>
      <c r="O26" s="31"/>
      <c r="P26" s="133" t="s">
        <v>333</v>
      </c>
      <c r="Q26" s="133" t="s">
        <v>333</v>
      </c>
      <c r="R26" s="133" t="s">
        <v>333</v>
      </c>
      <c r="S26" s="133" t="s">
        <v>333</v>
      </c>
      <c r="T26" s="133" t="s">
        <v>333</v>
      </c>
      <c r="U26" s="133" t="s">
        <v>333</v>
      </c>
      <c r="V26" s="133" t="s">
        <v>333</v>
      </c>
      <c r="W26" s="133" t="s">
        <v>333</v>
      </c>
      <c r="X26" s="133" t="s">
        <v>333</v>
      </c>
      <c r="Y26" s="133" t="s">
        <v>333</v>
      </c>
      <c r="Z26" s="133" t="s">
        <v>333</v>
      </c>
      <c r="AA26" s="29"/>
    </row>
    <row r="27" spans="1:27" s="30" customFormat="1" ht="11.25" customHeight="1" x14ac:dyDescent="0.15">
      <c r="A27" s="267">
        <v>2</v>
      </c>
      <c r="B27" s="136" t="s">
        <v>350</v>
      </c>
      <c r="C27" s="136" t="s">
        <v>300</v>
      </c>
      <c r="D27" s="134" t="s">
        <v>317</v>
      </c>
      <c r="E27" s="135"/>
      <c r="F27" s="31"/>
      <c r="G27" s="133" t="s">
        <v>333</v>
      </c>
      <c r="H27" s="133" t="s">
        <v>333</v>
      </c>
      <c r="I27" s="133" t="s">
        <v>333</v>
      </c>
      <c r="J27" s="133" t="s">
        <v>333</v>
      </c>
      <c r="K27" s="133" t="s">
        <v>333</v>
      </c>
      <c r="L27" s="133" t="s">
        <v>333</v>
      </c>
      <c r="M27" s="133" t="s">
        <v>333</v>
      </c>
      <c r="N27" s="133" t="s">
        <v>333</v>
      </c>
      <c r="O27" s="31"/>
      <c r="P27" s="133" t="s">
        <v>333</v>
      </c>
      <c r="Q27" s="133" t="s">
        <v>333</v>
      </c>
      <c r="R27" s="133" t="s">
        <v>333</v>
      </c>
      <c r="S27" s="133" t="s">
        <v>333</v>
      </c>
      <c r="T27" s="133" t="s">
        <v>333</v>
      </c>
      <c r="U27" s="133" t="s">
        <v>333</v>
      </c>
      <c r="V27" s="133" t="s">
        <v>333</v>
      </c>
      <c r="W27" s="133" t="s">
        <v>333</v>
      </c>
      <c r="X27" s="133" t="s">
        <v>333</v>
      </c>
      <c r="Y27" s="133" t="s">
        <v>333</v>
      </c>
      <c r="Z27" s="133" t="s">
        <v>333</v>
      </c>
      <c r="AA27" s="29"/>
    </row>
    <row r="28" spans="1:27" s="30" customFormat="1" ht="12.4" customHeight="1" x14ac:dyDescent="0.15">
      <c r="A28" s="267">
        <v>3</v>
      </c>
      <c r="B28" s="136" t="s">
        <v>2</v>
      </c>
      <c r="C28" s="136" t="s">
        <v>342</v>
      </c>
      <c r="D28" s="134" t="s">
        <v>317</v>
      </c>
      <c r="E28" s="135"/>
      <c r="F28" s="31"/>
      <c r="G28" s="133">
        <f>IF('3c PC'!G14="-","-",'3c PC'!G55)</f>
        <v>6.5567588596821027</v>
      </c>
      <c r="H28" s="133">
        <f>IF('3c PC'!H14="-","-",'3c PC'!H55)</f>
        <v>6.5567588596821027</v>
      </c>
      <c r="I28" s="133">
        <f>IF('3c PC'!I14="-","-",'3c PC'!I55)</f>
        <v>6.6197359495950758</v>
      </c>
      <c r="J28" s="133">
        <f>IF('3c PC'!J14="-","-",'3c PC'!J55)</f>
        <v>6.6197359495950758</v>
      </c>
      <c r="K28" s="133">
        <f>IF('3c PC'!K14="-","-",'3c PC'!K55)</f>
        <v>6.6995028867368616</v>
      </c>
      <c r="L28" s="133">
        <f>IF('3c PC'!L14="-","-",'3c PC'!L55)</f>
        <v>6.6995028867368616</v>
      </c>
      <c r="M28" s="133">
        <f>IF('3c PC'!M14="-","-",'3c PC'!M55)</f>
        <v>7.1131218301273513</v>
      </c>
      <c r="N28" s="133">
        <f>IF('3c PC'!N14="-","-",'3c PC'!N55)</f>
        <v>7.1131218301273513</v>
      </c>
      <c r="O28" s="31"/>
      <c r="P28" s="133">
        <f>'3c PC'!P55</f>
        <v>7.1131218301273513</v>
      </c>
      <c r="Q28" s="133">
        <f>'3c PC'!Q55</f>
        <v>7.2804579515147188</v>
      </c>
      <c r="R28" s="133">
        <f>'3c PC'!R55</f>
        <v>7.1935840895118579</v>
      </c>
      <c r="S28" s="133">
        <f>'3c PC'!S55</f>
        <v>7.3593999937099728</v>
      </c>
      <c r="T28" s="133" t="str">
        <f>'3c PC'!T55</f>
        <v>-</v>
      </c>
      <c r="U28" s="133" t="str">
        <f>'3c PC'!U55</f>
        <v>-</v>
      </c>
      <c r="V28" s="133" t="str">
        <f>'3c PC'!V55</f>
        <v>-</v>
      </c>
      <c r="W28" s="133" t="str">
        <f>'3c PC'!W55</f>
        <v>-</v>
      </c>
      <c r="X28" s="133" t="str">
        <f>'3c PC'!X55</f>
        <v>-</v>
      </c>
      <c r="Y28" s="133" t="str">
        <f>'3c PC'!Y55</f>
        <v>-</v>
      </c>
      <c r="Z28" s="133" t="str">
        <f>'3c PC'!Z55</f>
        <v>-</v>
      </c>
      <c r="AA28" s="29"/>
    </row>
    <row r="29" spans="1:27" s="30" customFormat="1" ht="11.25" customHeight="1" x14ac:dyDescent="0.15">
      <c r="A29" s="267">
        <v>4</v>
      </c>
      <c r="B29" s="136" t="s">
        <v>352</v>
      </c>
      <c r="C29" s="136" t="s">
        <v>343</v>
      </c>
      <c r="D29" s="134" t="s">
        <v>317</v>
      </c>
      <c r="E29" s="135"/>
      <c r="F29" s="31"/>
      <c r="G29" s="133">
        <f>IF('3d NC-Elec'!H15="-","-",'3d NC-Elec'!H15)</f>
        <v>9.5265000000000004</v>
      </c>
      <c r="H29" s="133">
        <f>IF('3d NC-Elec'!I15="-","-",'3d NC-Elec'!I15)</f>
        <v>9.5265000000000004</v>
      </c>
      <c r="I29" s="133">
        <f>IF('3d NC-Elec'!J15="-","-",'3d NC-Elec'!J15)</f>
        <v>16.351999999999997</v>
      </c>
      <c r="J29" s="133">
        <f>IF('3d NC-Elec'!K15="-","-",'3d NC-Elec'!K15)</f>
        <v>16.351999999999997</v>
      </c>
      <c r="K29" s="133">
        <f>IF('3d NC-Elec'!L15="-","-",'3d NC-Elec'!L15)</f>
        <v>11.388</v>
      </c>
      <c r="L29" s="133">
        <f>IF('3d NC-Elec'!M15="-","-",'3d NC-Elec'!M15)</f>
        <v>11.388</v>
      </c>
      <c r="M29" s="133">
        <f>IF('3d NC-Elec'!N15="-","-",'3d NC-Elec'!N15)</f>
        <v>12.0815</v>
      </c>
      <c r="N29" s="133">
        <f>IF('3d NC-Elec'!O15="-","-",'3d NC-Elec'!O15)</f>
        <v>12.0815</v>
      </c>
      <c r="O29" s="31"/>
      <c r="P29" s="133">
        <f>'3d NC-Elec'!Q15</f>
        <v>12.0815</v>
      </c>
      <c r="Q29" s="133">
        <f>'3d NC-Elec'!R15</f>
        <v>11.351499999999998</v>
      </c>
      <c r="R29" s="133">
        <f>'3d NC-Elec'!S15</f>
        <v>11.351499999999998</v>
      </c>
      <c r="S29" s="133">
        <f>'3d NC-Elec'!T15</f>
        <v>12.227499999999999</v>
      </c>
      <c r="T29" s="133" t="str">
        <f>'3d NC-Elec'!U15</f>
        <v>-</v>
      </c>
      <c r="U29" s="133" t="str">
        <f>'3d NC-Elec'!V15</f>
        <v>-</v>
      </c>
      <c r="V29" s="133" t="str">
        <f>'3d NC-Elec'!W15</f>
        <v>-</v>
      </c>
      <c r="W29" s="133" t="str">
        <f>'3d NC-Elec'!X15</f>
        <v>-</v>
      </c>
      <c r="X29" s="133" t="str">
        <f>'3d NC-Elec'!Y15</f>
        <v>-</v>
      </c>
      <c r="Y29" s="133" t="str">
        <f>'3d NC-Elec'!Z15</f>
        <v>-</v>
      </c>
      <c r="Z29" s="133" t="str">
        <f>'3d NC-Elec'!AA15</f>
        <v>-</v>
      </c>
      <c r="AA29" s="29"/>
    </row>
    <row r="30" spans="1:27" s="30" customFormat="1" ht="11.25" customHeight="1" x14ac:dyDescent="0.15">
      <c r="A30" s="267">
        <v>5</v>
      </c>
      <c r="B30" s="136" t="s">
        <v>349</v>
      </c>
      <c r="C30" s="136" t="s">
        <v>344</v>
      </c>
      <c r="D30" s="134" t="s">
        <v>317</v>
      </c>
      <c r="E30" s="135"/>
      <c r="F30" s="31"/>
      <c r="G30" s="133">
        <f>IF('3f CPIH'!C$16="-","-",'3g OC '!$E$7*('3f CPIH'!C$16/'3f CPIH'!$G$16))</f>
        <v>38.772147945205475</v>
      </c>
      <c r="H30" s="133">
        <f>IF('3f CPIH'!D$16="-","-",'3g OC '!$E$7*('3f CPIH'!D$16/'3f CPIH'!$G$16))</f>
        <v>38.849769863013698</v>
      </c>
      <c r="I30" s="133">
        <f>IF('3f CPIH'!E$16="-","-",'3g OC '!$E$7*('3f CPIH'!E$16/'3f CPIH'!$G$16))</f>
        <v>38.966202739726029</v>
      </c>
      <c r="J30" s="133">
        <f>IF('3f CPIH'!F$16="-","-",'3g OC '!$E$7*('3f CPIH'!F$16/'3f CPIH'!$G$16))</f>
        <v>39.199068493150683</v>
      </c>
      <c r="K30" s="133">
        <f>IF('3f CPIH'!G$16="-","-",'3g OC '!$E$7*('3f CPIH'!G$16/'3f CPIH'!$G$16))</f>
        <v>39.6648</v>
      </c>
      <c r="L30" s="133">
        <f>IF('3f CPIH'!H$16="-","-",'3g OC '!$E$7*('3f CPIH'!H$16/'3f CPIH'!$G$16))</f>
        <v>40.169342465753431</v>
      </c>
      <c r="M30" s="133">
        <f>IF('3f CPIH'!I$16="-","-",'3g OC '!$E$7*('3f CPIH'!I$16/'3f CPIH'!$G$16))</f>
        <v>40.751506849315064</v>
      </c>
      <c r="N30" s="133">
        <f>IF('3f CPIH'!J$16="-","-",'3g OC '!$E$7*('3f CPIH'!J$16/'3f CPIH'!$G$16))</f>
        <v>41.100805479452056</v>
      </c>
      <c r="O30" s="31"/>
      <c r="P30" s="133">
        <f>IF('3f CPIH'!L$16="-","-",'3g OC '!$E$7*('3f CPIH'!L$16/'3f CPIH'!$G$16))</f>
        <v>41.100805479452056</v>
      </c>
      <c r="Q30" s="133">
        <f>IF('3f CPIH'!M$16="-","-",'3g OC '!$E$7*('3f CPIH'!M$16/'3f CPIH'!$G$16))</f>
        <v>41.566536986301365</v>
      </c>
      <c r="R30" s="133">
        <f>IF('3f CPIH'!N$16="-","-",'3g OC '!$E$7*('3f CPIH'!N$16/'3f CPIH'!$G$16))</f>
        <v>41.877024657534243</v>
      </c>
      <c r="S30" s="133">
        <f>IF('3f CPIH'!O$16="-","-",'3g OC '!$E$7*('3f CPIH'!O$16/'3f CPIH'!$G$16))</f>
        <v>42.109890410958904</v>
      </c>
      <c r="T30" s="133" t="str">
        <f>IF('3f CPIH'!P$16="-","-",'3g OC '!$E$7*('3f CPIH'!P$16/'3f CPIH'!$G$16))</f>
        <v>-</v>
      </c>
      <c r="U30" s="133" t="str">
        <f>IF('3f CPIH'!Q$16="-","-",'3g OC '!$E$7*('3f CPIH'!Q$16/'3f CPIH'!$G$16))</f>
        <v>-</v>
      </c>
      <c r="V30" s="133" t="str">
        <f>IF('3f CPIH'!R$16="-","-",'3g OC '!$E$7*('3f CPIH'!R$16/'3f CPIH'!$G$16))</f>
        <v>-</v>
      </c>
      <c r="W30" s="133" t="str">
        <f>IF('3f CPIH'!S$16="-","-",'3g OC '!$E$7*('3f CPIH'!S$16/'3f CPIH'!$G$16))</f>
        <v>-</v>
      </c>
      <c r="X30" s="133" t="str">
        <f>IF('3f CPIH'!T$16="-","-",'3g OC '!$E$7*('3f CPIH'!T$16/'3f CPIH'!$G$16))</f>
        <v>-</v>
      </c>
      <c r="Y30" s="133" t="str">
        <f>IF('3f CPIH'!U$16="-","-",'3g OC '!$E$7*('3f CPIH'!U$16/'3f CPIH'!$G$16))</f>
        <v>-</v>
      </c>
      <c r="Z30" s="133" t="str">
        <f>IF('3f CPIH'!V$16="-","-",'3g OC '!$E$7*('3f CPIH'!V$16/'3f CPIH'!$G$16))</f>
        <v>-</v>
      </c>
      <c r="AA30" s="29"/>
    </row>
    <row r="31" spans="1:27" s="30" customFormat="1" ht="11.25" customHeight="1" x14ac:dyDescent="0.15">
      <c r="A31" s="267">
        <v>6</v>
      </c>
      <c r="B31" s="136" t="s">
        <v>349</v>
      </c>
      <c r="C31" s="136" t="s">
        <v>43</v>
      </c>
      <c r="D31" s="134" t="s">
        <v>317</v>
      </c>
      <c r="E31" s="135"/>
      <c r="F31" s="31"/>
      <c r="G31" s="133" t="s">
        <v>333</v>
      </c>
      <c r="H31" s="133" t="s">
        <v>333</v>
      </c>
      <c r="I31" s="133" t="s">
        <v>333</v>
      </c>
      <c r="J31" s="133" t="s">
        <v>333</v>
      </c>
      <c r="K31" s="133">
        <f>IF('3h SMNCC'!F$36="-","-",'3h SMNCC'!F$44)</f>
        <v>0</v>
      </c>
      <c r="L31" s="133">
        <f>IF('3h SMNCC'!G$36="-","-",'3h SMNCC'!G$44)</f>
        <v>-0.13106672002308281</v>
      </c>
      <c r="M31" s="133">
        <f>IF('3h SMNCC'!H$36="-","-",'3h SMNCC'!H$44)</f>
        <v>1.6490085512788448</v>
      </c>
      <c r="N31" s="133">
        <f>IF('3h SMNCC'!I$36="-","-",'3h SMNCC'!I$44)</f>
        <v>7.9249698553751093</v>
      </c>
      <c r="O31" s="31"/>
      <c r="P31" s="133">
        <f>IF('3h SMNCC'!K$36="-","-",'3h SMNCC'!K$44)</f>
        <v>7.9249698553751093</v>
      </c>
      <c r="Q31" s="133">
        <f>IF('3h SMNCC'!L$36="-","-",'3h SMNCC'!L$44)</f>
        <v>9.5945159615724194</v>
      </c>
      <c r="R31" s="133">
        <f>IF('3h SMNCC'!M$36="-","-",'3h SMNCC'!M$44)</f>
        <v>9.6655312765157912</v>
      </c>
      <c r="S31" s="133">
        <f>IF('3h SMNCC'!N$36="-","-",'3h SMNCC'!N$44)</f>
        <v>11.448655558303892</v>
      </c>
      <c r="T31" s="133" t="str">
        <f>IF('3h SMNCC'!O$36="-","-",'3h SMNCC'!O$44)</f>
        <v>-</v>
      </c>
      <c r="U31" s="133" t="str">
        <f>IF('3h SMNCC'!P$36="-","-",'3h SMNCC'!P$44)</f>
        <v>-</v>
      </c>
      <c r="V31" s="133" t="str">
        <f>IF('3h SMNCC'!Q$36="-","-",'3h SMNCC'!Q$44)</f>
        <v>-</v>
      </c>
      <c r="W31" s="133" t="str">
        <f>IF('3h SMNCC'!R$36="-","-",'3h SMNCC'!R$44)</f>
        <v>-</v>
      </c>
      <c r="X31" s="133" t="str">
        <f>IF('3h SMNCC'!S$36="-","-",'3h SMNCC'!S$44)</f>
        <v>-</v>
      </c>
      <c r="Y31" s="133" t="str">
        <f>IF('3h SMNCC'!T$36="-","-",'3h SMNCC'!T$44)</f>
        <v>-</v>
      </c>
      <c r="Z31" s="133" t="str">
        <f>IF('3h SMNCC'!U$36="-","-",'3h SMNCC'!U$44)</f>
        <v>-</v>
      </c>
      <c r="AA31" s="29"/>
    </row>
    <row r="32" spans="1:27" s="30" customFormat="1" ht="11.25" x14ac:dyDescent="0.15">
      <c r="A32" s="267">
        <v>7</v>
      </c>
      <c r="B32" s="136" t="s">
        <v>349</v>
      </c>
      <c r="C32" s="136" t="s">
        <v>394</v>
      </c>
      <c r="D32" s="134" t="s">
        <v>317</v>
      </c>
      <c r="E32" s="135"/>
      <c r="F32" s="31"/>
      <c r="G32" s="133">
        <f>IF('3f CPIH'!C$16="-","-",'3i PAAC PAP'!$G$7*('3f CPIH'!C$16/'3f CPIH'!$G$16))</f>
        <v>13.436452250489236</v>
      </c>
      <c r="H32" s="133">
        <f>IF('3f CPIH'!D$16="-","-",'3i PAAC PAP'!$G$7*('3f CPIH'!D$16/'3f CPIH'!$G$16))</f>
        <v>13.463352054794518</v>
      </c>
      <c r="I32" s="133">
        <f>IF('3f CPIH'!E$16="-","-",'3i PAAC PAP'!$G$7*('3f CPIH'!E$16/'3f CPIH'!$G$16))</f>
        <v>13.503701761252445</v>
      </c>
      <c r="J32" s="133">
        <f>IF('3f CPIH'!F$16="-","-",'3i PAAC PAP'!$G$7*('3f CPIH'!F$16/'3f CPIH'!$G$16))</f>
        <v>13.584401174168297</v>
      </c>
      <c r="K32" s="133">
        <f>IF('3f CPIH'!G$16="-","-",'3i PAAC PAP'!$G$7*('3f CPIH'!G$16/'3f CPIH'!$G$16))</f>
        <v>13.745799999999999</v>
      </c>
      <c r="L32" s="133">
        <f>IF('3f CPIH'!H$16="-","-",'3i PAAC PAP'!$G$7*('3f CPIH'!H$16/'3f CPIH'!$G$16))</f>
        <v>13.920648727984345</v>
      </c>
      <c r="M32" s="133">
        <f>IF('3f CPIH'!I$16="-","-",'3i PAAC PAP'!$G$7*('3f CPIH'!I$16/'3f CPIH'!$G$16))</f>
        <v>14.122397260273971</v>
      </c>
      <c r="N32" s="133">
        <f>IF('3f CPIH'!J$16="-","-",'3i PAAC PAP'!$G$7*('3f CPIH'!J$16/'3f CPIH'!$G$16))</f>
        <v>14.24344637964775</v>
      </c>
      <c r="O32" s="31"/>
      <c r="P32" s="133">
        <f>IF('3f CPIH'!L$16="-","-",'3i PAAC PAP'!$G$7*('3f CPIH'!L$16/'3f CPIH'!$G$16))</f>
        <v>14.24344637964775</v>
      </c>
      <c r="Q32" s="133">
        <f>IF('3f CPIH'!M$16="-","-",'3i PAAC PAP'!$G$7*('3f CPIH'!M$16/'3f CPIH'!$G$16))</f>
        <v>14.40484520547945</v>
      </c>
      <c r="R32" s="133">
        <f>IF('3f CPIH'!N$16="-","-",'3i PAAC PAP'!$G$7*('3f CPIH'!N$16/'3f CPIH'!$G$16))</f>
        <v>14.512444422700586</v>
      </c>
      <c r="S32" s="133">
        <f>IF('3f CPIH'!O$16="-","-",'3i PAAC PAP'!$G$7*('3f CPIH'!O$16/'3f CPIH'!$G$16))</f>
        <v>14.593143835616438</v>
      </c>
      <c r="T32" s="133" t="str">
        <f>IF('3f CPIH'!P$16="-","-",'3i PAAC PAP'!$G$7*('3f CPIH'!P$16/'3f CPIH'!$G$16))</f>
        <v>-</v>
      </c>
      <c r="U32" s="133" t="str">
        <f>IF('3f CPIH'!Q$16="-","-",'3i PAAC PAP'!$G$7*('3f CPIH'!Q$16/'3f CPIH'!$G$16))</f>
        <v>-</v>
      </c>
      <c r="V32" s="133" t="str">
        <f>IF('3f CPIH'!R$16="-","-",'3i PAAC PAP'!$G$7*('3f CPIH'!R$16/'3f CPIH'!$G$16))</f>
        <v>-</v>
      </c>
      <c r="W32" s="133" t="str">
        <f>IF('3f CPIH'!S$16="-","-",'3i PAAC PAP'!$G$7*('3f CPIH'!S$16/'3f CPIH'!$G$16))</f>
        <v>-</v>
      </c>
      <c r="X32" s="133" t="str">
        <f>IF('3f CPIH'!T$16="-","-",'3i PAAC PAP'!$G$7*('3f CPIH'!T$16/'3f CPIH'!$G$16))</f>
        <v>-</v>
      </c>
      <c r="Y32" s="133" t="str">
        <f>IF('3f CPIH'!U$16="-","-",'3i PAAC PAP'!$G$7*('3f CPIH'!U$16/'3f CPIH'!$G$16))</f>
        <v>-</v>
      </c>
      <c r="Z32" s="133" t="str">
        <f>IF('3f CPIH'!V$16="-","-",'3i PAAC PAP'!$G$7*('3f CPIH'!V$16/'3f CPIH'!$G$16))</f>
        <v>-</v>
      </c>
      <c r="AA32" s="29"/>
    </row>
    <row r="33" spans="1:27" s="30" customFormat="1" ht="11.25" x14ac:dyDescent="0.15">
      <c r="A33" s="267">
        <v>8</v>
      </c>
      <c r="B33" s="136" t="s">
        <v>349</v>
      </c>
      <c r="C33" s="136" t="s">
        <v>412</v>
      </c>
      <c r="D33" s="134" t="s">
        <v>317</v>
      </c>
      <c r="E33" s="135"/>
      <c r="F33" s="31"/>
      <c r="G33" s="133">
        <f>IF(G28="-","-",SUM(G26:G31)*'3i PAAC PAP'!$G$19)</f>
        <v>3.1990576140474341</v>
      </c>
      <c r="H33" s="133">
        <f>IF(H28="-","-",SUM(H26:H31)*'3i PAAC PAP'!$G$19)</f>
        <v>3.2035843690501737</v>
      </c>
      <c r="I33" s="133">
        <f>IF(I28="-","-",SUM(I26:I31)*'3i PAAC PAP'!$G$19)</f>
        <v>3.6120967084838282</v>
      </c>
      <c r="J33" s="133">
        <f>IF(J28="-","-",SUM(J26:J31)*'3i PAAC PAP'!$G$19)</f>
        <v>3.6256769734920469</v>
      </c>
      <c r="K33" s="133">
        <f>IF(K28="-","-",SUM(K26:K31)*'3i PAAC PAP'!$G$19)</f>
        <v>3.3679987997487202</v>
      </c>
      <c r="L33" s="133">
        <f>IF(L28="-","-",SUM(L26:L31)*'3i PAAC PAP'!$G$19)</f>
        <v>3.3897791582882224</v>
      </c>
      <c r="M33" s="133">
        <f>IF(M28="-","-",SUM(M26:M31)*'3i PAAC PAP'!$G$19)</f>
        <v>3.5921052130212026</v>
      </c>
      <c r="N33" s="133">
        <f>IF(N28="-","-",SUM(N26:N31)*'3i PAAC PAP'!$G$19)</f>
        <v>3.9784771218658177</v>
      </c>
      <c r="O33" s="31"/>
      <c r="P33" s="133">
        <f>IF(P28="-","-",SUM(P26:P31)*'3i PAAC PAP'!$G$19)</f>
        <v>3.9784771218658177</v>
      </c>
      <c r="Q33" s="133">
        <f>IF(Q28="-","-",SUM(Q26:Q31)*'3i PAAC PAP'!$G$19)</f>
        <v>4.0701888096305385</v>
      </c>
      <c r="R33" s="133">
        <f>IF(R28="-","-",SUM(R26:R31)*'3i PAAC PAP'!$G$19)</f>
        <v>4.0873709908940823</v>
      </c>
      <c r="S33" s="133">
        <f>IF(S28="-","-",SUM(S26:S31)*'3i PAAC PAP'!$G$19)</f>
        <v>4.2656961176686465</v>
      </c>
      <c r="T33" s="133" t="str">
        <f>IF(T28="-","-",SUM(T26:T31)*'3i PAAC PAP'!$G$19)</f>
        <v>-</v>
      </c>
      <c r="U33" s="133" t="str">
        <f>IF(U28="-","-",SUM(U26:U31)*'3i PAAC PAP'!$G$19)</f>
        <v>-</v>
      </c>
      <c r="V33" s="133" t="str">
        <f>IF(V28="-","-",SUM(V26:V31)*'3i PAAC PAP'!$G$19)</f>
        <v>-</v>
      </c>
      <c r="W33" s="133" t="str">
        <f>IF(W28="-","-",SUM(W26:W31)*'3i PAAC PAP'!$G$19)</f>
        <v>-</v>
      </c>
      <c r="X33" s="133" t="str">
        <f>IF(X28="-","-",SUM(X26:X31)*'3i PAAC PAP'!$G$19)</f>
        <v>-</v>
      </c>
      <c r="Y33" s="133" t="str">
        <f>IF(Y28="-","-",SUM(Y26:Y31)*'3i PAAC PAP'!$G$19)</f>
        <v>-</v>
      </c>
      <c r="Z33" s="133" t="str">
        <f>IF(Z28="-","-",SUM(Z26:Z31)*'3i PAAC PAP'!$G$19)</f>
        <v>-</v>
      </c>
      <c r="AA33" s="29"/>
    </row>
    <row r="34" spans="1:27" s="30" customFormat="1" ht="11.25" x14ac:dyDescent="0.15">
      <c r="A34" s="267">
        <v>9</v>
      </c>
      <c r="B34" s="136" t="s">
        <v>393</v>
      </c>
      <c r="C34" s="136" t="s">
        <v>536</v>
      </c>
      <c r="D34" s="134" t="s">
        <v>317</v>
      </c>
      <c r="E34" s="135"/>
      <c r="F34" s="31"/>
      <c r="G34" s="133">
        <f>IF(G28="-","-",SUM(G26:G33)*'3j EBIT'!$E$7)</f>
        <v>1.3846360740534089</v>
      </c>
      <c r="H34" s="133">
        <f>IF(H28="-","-",SUM(H26:H33)*'3j EBIT'!$E$7)</f>
        <v>1.3867481249581963</v>
      </c>
      <c r="I34" s="133">
        <f>IF(I28="-","-",SUM(I26:I33)*'3j EBIT'!$E$7)</f>
        <v>1.5311127812966232</v>
      </c>
      <c r="J34" s="133">
        <f>IF(J28="-","-",SUM(J26:J33)*'3j EBIT'!$E$7)</f>
        <v>1.5374489340109854</v>
      </c>
      <c r="K34" s="133">
        <f>IF(K28="-","-",SUM(K26:K33)*'3j EBIT'!$E$7)</f>
        <v>1.4500066574638526</v>
      </c>
      <c r="L34" s="133">
        <f>IF(L28="-","-",SUM(L26:L33)*'3j EBIT'!$E$7)</f>
        <v>1.4610484478549517</v>
      </c>
      <c r="M34" s="133">
        <f>IF(M28="-","-",SUM(M26:M33)*'3j EBIT'!$E$7)</f>
        <v>1.5360691017873902</v>
      </c>
      <c r="N34" s="133">
        <f>IF(N28="-","-",SUM(N26:N33)*'3j EBIT'!$E$7)</f>
        <v>1.674214866668154</v>
      </c>
      <c r="O34" s="31"/>
      <c r="P34" s="133">
        <f>IF(P28="-","-",SUM(P26:P33)*'3j EBIT'!$E$7)</f>
        <v>1.674214866668154</v>
      </c>
      <c r="Q34" s="133">
        <f>IF(Q28="-","-",SUM(Q26:Q33)*'3j EBIT'!$E$7)</f>
        <v>1.7095754939040064</v>
      </c>
      <c r="R34" s="133">
        <f>IF(R28="-","-",SUM(R26:R33)*'3j EBIT'!$E$7)</f>
        <v>1.7176986369068481</v>
      </c>
      <c r="S34" s="133">
        <f>IF(S28="-","-",SUM(S26:S33)*'3j EBIT'!$E$7)</f>
        <v>1.7819390096260821</v>
      </c>
      <c r="T34" s="133" t="str">
        <f>IF(T28="-","-",SUM(T26:T33)*'3j EBIT'!$E$7)</f>
        <v>-</v>
      </c>
      <c r="U34" s="133" t="str">
        <f>IF(U28="-","-",SUM(U26:U33)*'3j EBIT'!$E$7)</f>
        <v>-</v>
      </c>
      <c r="V34" s="133" t="str">
        <f>IF(V28="-","-",SUM(V26:V33)*'3j EBIT'!$E$7)</f>
        <v>-</v>
      </c>
      <c r="W34" s="133" t="str">
        <f>IF(W28="-","-",SUM(W26:W33)*'3j EBIT'!$E$7)</f>
        <v>-</v>
      </c>
      <c r="X34" s="133" t="str">
        <f>IF(X28="-","-",SUM(X26:X33)*'3j EBIT'!$E$7)</f>
        <v>-</v>
      </c>
      <c r="Y34" s="133" t="str">
        <f>IF(Y28="-","-",SUM(Y26:Y33)*'3j EBIT'!$E$7)</f>
        <v>-</v>
      </c>
      <c r="Z34" s="133" t="str">
        <f>IF(Z28="-","-",SUM(Z26:Z33)*'3j EBIT'!$E$7)</f>
        <v>-</v>
      </c>
      <c r="AA34" s="29"/>
    </row>
    <row r="35" spans="1:27" s="30" customFormat="1" ht="11.25" customHeight="1" x14ac:dyDescent="0.15">
      <c r="A35" s="267">
        <v>10</v>
      </c>
      <c r="B35" s="136" t="s">
        <v>292</v>
      </c>
      <c r="C35" s="186" t="s">
        <v>537</v>
      </c>
      <c r="D35" s="134" t="s">
        <v>317</v>
      </c>
      <c r="E35" s="134"/>
      <c r="F35" s="31"/>
      <c r="G35" s="133">
        <f>IF(G30="-","-",SUM(G26:G28,G30:G34)*'3k HAP'!$E$8)</f>
        <v>0.9274934812172565</v>
      </c>
      <c r="H35" s="133">
        <f>IF(H30="-","-",SUM(H26:H28,H30:H34)*'3k HAP'!$E$8)</f>
        <v>0.92912098250801234</v>
      </c>
      <c r="I35" s="133">
        <f>IF(I30="-","-",SUM(I26:I28,I30:I34)*'3k HAP'!$E$8)</f>
        <v>0.94043315597672295</v>
      </c>
      <c r="J35" s="133">
        <f>IF(J30="-","-",SUM(J26:J28,J30:J34)*'3k HAP'!$E$8)</f>
        <v>0.94531565984899069</v>
      </c>
      <c r="K35" s="133">
        <f>IF(K30="-","-",SUM(K26:K28,K30:K34)*'3k HAP'!$E$8)</f>
        <v>0.95061243426376363</v>
      </c>
      <c r="L35" s="133">
        <f>IF(L30="-","-",SUM(L26:L28,L30:L34)*'3k HAP'!$E$8)</f>
        <v>0.95912100196591332</v>
      </c>
      <c r="M35" s="133">
        <f>IF(M30="-","-",SUM(M26:M28,M30:M34)*'3k HAP'!$E$8)</f>
        <v>1.006776781125774</v>
      </c>
      <c r="N35" s="133">
        <f>IF(N30="-","-",SUM(N26:N28,N30:N34)*'3k HAP'!$E$8)</f>
        <v>1.1132289552406476</v>
      </c>
      <c r="O35" s="31"/>
      <c r="P35" s="133">
        <f>IF(P30="-","-",SUM(P26:P28,P30:P34)*'3k HAP'!$E$8)</f>
        <v>1.1132289552406476</v>
      </c>
      <c r="Q35" s="133">
        <f>IF(Q30="-","-",SUM(Q26:Q28,Q30:Q34)*'3k HAP'!$E$8)</f>
        <v>1.1511650288994209</v>
      </c>
      <c r="R35" s="133">
        <f>IF(R30="-","-",SUM(R26:R28,R30:R34)*'3k HAP'!$E$8)</f>
        <v>1.1574245492983624</v>
      </c>
      <c r="S35" s="133">
        <f>IF(S30="-","-",SUM(S26:S28,S30:S34)*'3k HAP'!$E$8)</f>
        <v>1.1941012916398668</v>
      </c>
      <c r="T35" s="133" t="str">
        <f>IF(T30="-","-",SUM(T26:T28,T30:T34)*'3k HAP'!$E$8)</f>
        <v>-</v>
      </c>
      <c r="U35" s="133" t="str">
        <f>IF(U30="-","-",SUM(U26:U28,U30:U34)*'3k HAP'!$E$8)</f>
        <v>-</v>
      </c>
      <c r="V35" s="133" t="str">
        <f>IF(V30="-","-",SUM(V26:V28,V30:V34)*'3k HAP'!$E$8)</f>
        <v>-</v>
      </c>
      <c r="W35" s="133" t="str">
        <f>IF(W30="-","-",SUM(W26:W28,W30:W34)*'3k HAP'!$E$8)</f>
        <v>-</v>
      </c>
      <c r="X35" s="133" t="str">
        <f>IF(X30="-","-",SUM(X26:X28,X30:X34)*'3k HAP'!$E$8)</f>
        <v>-</v>
      </c>
      <c r="Y35" s="133" t="str">
        <f>IF(Y30="-","-",SUM(Y26:Y28,Y30:Y34)*'3k HAP'!$E$8)</f>
        <v>-</v>
      </c>
      <c r="Z35" s="133" t="str">
        <f>IF(Z30="-","-",SUM(Z26:Z28,Z30:Z34)*'3k HAP'!$E$8)</f>
        <v>-</v>
      </c>
      <c r="AA35" s="29"/>
    </row>
    <row r="36" spans="1:27" s="30" customFormat="1" ht="11.25" customHeight="1" x14ac:dyDescent="0.15">
      <c r="A36" s="267">
        <v>11</v>
      </c>
      <c r="B36" s="136" t="s">
        <v>44</v>
      </c>
      <c r="C36" s="136" t="str">
        <f>B36&amp;"_"&amp;D36</f>
        <v>Total_East Midlands</v>
      </c>
      <c r="D36" s="134" t="s">
        <v>317</v>
      </c>
      <c r="E36" s="135"/>
      <c r="F36" s="31"/>
      <c r="G36" s="133">
        <f t="shared" ref="G36:N36" si="2">IF(G30="-","-",SUM(G26:G35))</f>
        <v>73.80304622469491</v>
      </c>
      <c r="H36" s="133">
        <f t="shared" si="2"/>
        <v>73.915834254006711</v>
      </c>
      <c r="I36" s="133">
        <f t="shared" si="2"/>
        <v>81.525283096330725</v>
      </c>
      <c r="J36" s="133">
        <f t="shared" si="2"/>
        <v>81.863647184266071</v>
      </c>
      <c r="K36" s="133">
        <f t="shared" si="2"/>
        <v>77.266720778213198</v>
      </c>
      <c r="L36" s="133">
        <f t="shared" si="2"/>
        <v>77.856375968560627</v>
      </c>
      <c r="M36" s="133">
        <f t="shared" si="2"/>
        <v>81.852485586929603</v>
      </c>
      <c r="N36" s="133">
        <f t="shared" si="2"/>
        <v>89.229764488376887</v>
      </c>
      <c r="O36" s="31"/>
      <c r="P36" s="133">
        <f t="shared" ref="P36:Z36" si="3">IF(P30="-","-",SUM(P26:P35))</f>
        <v>89.229764488376887</v>
      </c>
      <c r="Q36" s="133">
        <f t="shared" si="3"/>
        <v>91.128785437301914</v>
      </c>
      <c r="R36" s="133">
        <f t="shared" si="3"/>
        <v>91.562578623361773</v>
      </c>
      <c r="S36" s="133">
        <f t="shared" si="3"/>
        <v>94.98032621752381</v>
      </c>
      <c r="T36" s="133" t="str">
        <f t="shared" si="3"/>
        <v>-</v>
      </c>
      <c r="U36" s="133" t="str">
        <f t="shared" si="3"/>
        <v>-</v>
      </c>
      <c r="V36" s="133" t="str">
        <f t="shared" si="3"/>
        <v>-</v>
      </c>
      <c r="W36" s="133" t="str">
        <f t="shared" si="3"/>
        <v>-</v>
      </c>
      <c r="X36" s="133" t="str">
        <f t="shared" si="3"/>
        <v>-</v>
      </c>
      <c r="Y36" s="133" t="str">
        <f t="shared" si="3"/>
        <v>-</v>
      </c>
      <c r="Z36" s="133" t="str">
        <f t="shared" si="3"/>
        <v>-</v>
      </c>
      <c r="AA36" s="29"/>
    </row>
    <row r="37" spans="1:27" s="30" customFormat="1" ht="11.25" customHeight="1" x14ac:dyDescent="0.15">
      <c r="A37" s="267">
        <v>1</v>
      </c>
      <c r="B37" s="140" t="s">
        <v>350</v>
      </c>
      <c r="C37" s="140" t="s">
        <v>341</v>
      </c>
      <c r="D37" s="131" t="s">
        <v>318</v>
      </c>
      <c r="E37" s="132"/>
      <c r="F37" s="31"/>
      <c r="G37" s="41" t="s">
        <v>333</v>
      </c>
      <c r="H37" s="41" t="s">
        <v>333</v>
      </c>
      <c r="I37" s="41" t="s">
        <v>333</v>
      </c>
      <c r="J37" s="41" t="s">
        <v>333</v>
      </c>
      <c r="K37" s="41" t="s">
        <v>333</v>
      </c>
      <c r="L37" s="41" t="s">
        <v>333</v>
      </c>
      <c r="M37" s="41" t="s">
        <v>333</v>
      </c>
      <c r="N37" s="41" t="s">
        <v>333</v>
      </c>
      <c r="O37" s="31"/>
      <c r="P37" s="41" t="s">
        <v>333</v>
      </c>
      <c r="Q37" s="41" t="s">
        <v>333</v>
      </c>
      <c r="R37" s="41" t="s">
        <v>333</v>
      </c>
      <c r="S37" s="41" t="s">
        <v>333</v>
      </c>
      <c r="T37" s="41" t="s">
        <v>333</v>
      </c>
      <c r="U37" s="41" t="s">
        <v>333</v>
      </c>
      <c r="V37" s="41" t="s">
        <v>333</v>
      </c>
      <c r="W37" s="41" t="s">
        <v>333</v>
      </c>
      <c r="X37" s="41" t="s">
        <v>333</v>
      </c>
      <c r="Y37" s="41" t="s">
        <v>333</v>
      </c>
      <c r="Z37" s="41" t="s">
        <v>333</v>
      </c>
      <c r="AA37" s="29"/>
    </row>
    <row r="38" spans="1:27" s="30" customFormat="1" ht="11.25" customHeight="1" x14ac:dyDescent="0.15">
      <c r="A38" s="267">
        <v>2</v>
      </c>
      <c r="B38" s="140" t="s">
        <v>350</v>
      </c>
      <c r="C38" s="140" t="s">
        <v>300</v>
      </c>
      <c r="D38" s="131" t="s">
        <v>318</v>
      </c>
      <c r="E38" s="132"/>
      <c r="F38" s="31"/>
      <c r="G38" s="41" t="s">
        <v>333</v>
      </c>
      <c r="H38" s="41" t="s">
        <v>333</v>
      </c>
      <c r="I38" s="41" t="s">
        <v>333</v>
      </c>
      <c r="J38" s="41" t="s">
        <v>333</v>
      </c>
      <c r="K38" s="41" t="s">
        <v>333</v>
      </c>
      <c r="L38" s="41" t="s">
        <v>333</v>
      </c>
      <c r="M38" s="41" t="s">
        <v>333</v>
      </c>
      <c r="N38" s="41" t="s">
        <v>333</v>
      </c>
      <c r="O38" s="31"/>
      <c r="P38" s="41" t="s">
        <v>333</v>
      </c>
      <c r="Q38" s="41" t="s">
        <v>333</v>
      </c>
      <c r="R38" s="41" t="s">
        <v>333</v>
      </c>
      <c r="S38" s="41" t="s">
        <v>333</v>
      </c>
      <c r="T38" s="41" t="s">
        <v>333</v>
      </c>
      <c r="U38" s="41" t="s">
        <v>333</v>
      </c>
      <c r="V38" s="41" t="s">
        <v>333</v>
      </c>
      <c r="W38" s="41" t="s">
        <v>333</v>
      </c>
      <c r="X38" s="41" t="s">
        <v>333</v>
      </c>
      <c r="Y38" s="41" t="s">
        <v>333</v>
      </c>
      <c r="Z38" s="41" t="s">
        <v>333</v>
      </c>
      <c r="AA38" s="29"/>
    </row>
    <row r="39" spans="1:27" s="30" customFormat="1" ht="11.25" customHeight="1" x14ac:dyDescent="0.15">
      <c r="A39" s="267">
        <v>3</v>
      </c>
      <c r="B39" s="140" t="s">
        <v>2</v>
      </c>
      <c r="C39" s="140" t="s">
        <v>342</v>
      </c>
      <c r="D39" s="131" t="s">
        <v>318</v>
      </c>
      <c r="E39" s="132"/>
      <c r="F39" s="31"/>
      <c r="G39" s="41">
        <f>IF('3c PC'!G14="-","-",'3c PC'!G55)</f>
        <v>6.5567588596821027</v>
      </c>
      <c r="H39" s="41">
        <f>IF('3c PC'!H14="-","-",'3c PC'!H55)</f>
        <v>6.5567588596821027</v>
      </c>
      <c r="I39" s="41">
        <f>IF('3c PC'!I14="-","-",'3c PC'!I55)</f>
        <v>6.6197359495950758</v>
      </c>
      <c r="J39" s="41">
        <f>IF('3c PC'!J14="-","-",'3c PC'!J55)</f>
        <v>6.6197359495950758</v>
      </c>
      <c r="K39" s="41">
        <f>IF('3c PC'!K14="-","-",'3c PC'!K55)</f>
        <v>6.6995028867368616</v>
      </c>
      <c r="L39" s="41">
        <f>IF('3c PC'!L14="-","-",'3c PC'!L55)</f>
        <v>6.6995028867368616</v>
      </c>
      <c r="M39" s="41">
        <f>IF('3c PC'!M14="-","-",'3c PC'!M55)</f>
        <v>7.1131218301273513</v>
      </c>
      <c r="N39" s="41">
        <f>IF('3c PC'!N14="-","-",'3c PC'!N55)</f>
        <v>7.1131218301273513</v>
      </c>
      <c r="O39" s="31"/>
      <c r="P39" s="41">
        <f>'3c PC'!P55</f>
        <v>7.1131218301273513</v>
      </c>
      <c r="Q39" s="41">
        <f>'3c PC'!Q55</f>
        <v>7.2804579515147188</v>
      </c>
      <c r="R39" s="41">
        <f>'3c PC'!R55</f>
        <v>7.1935840895118579</v>
      </c>
      <c r="S39" s="41">
        <f>'3c PC'!S55</f>
        <v>7.3593999937099728</v>
      </c>
      <c r="T39" s="41" t="str">
        <f>'3c PC'!T55</f>
        <v>-</v>
      </c>
      <c r="U39" s="41" t="str">
        <f>'3c PC'!U55</f>
        <v>-</v>
      </c>
      <c r="V39" s="41" t="str">
        <f>'3c PC'!V55</f>
        <v>-</v>
      </c>
      <c r="W39" s="41" t="str">
        <f>'3c PC'!W55</f>
        <v>-</v>
      </c>
      <c r="X39" s="41" t="str">
        <f>'3c PC'!X55</f>
        <v>-</v>
      </c>
      <c r="Y39" s="41" t="str">
        <f>'3c PC'!Y55</f>
        <v>-</v>
      </c>
      <c r="Z39" s="41" t="str">
        <f>'3c PC'!Z55</f>
        <v>-</v>
      </c>
      <c r="AA39" s="29"/>
    </row>
    <row r="40" spans="1:27" s="30" customFormat="1" ht="11.25" customHeight="1" x14ac:dyDescent="0.15">
      <c r="A40" s="267">
        <v>4</v>
      </c>
      <c r="B40" s="140" t="s">
        <v>352</v>
      </c>
      <c r="C40" s="140" t="s">
        <v>343</v>
      </c>
      <c r="D40" s="131" t="s">
        <v>318</v>
      </c>
      <c r="E40" s="132"/>
      <c r="F40" s="31"/>
      <c r="G40" s="41">
        <f>IF('3d NC-Elec'!H16="-","-",'3d NC-Elec'!H16)</f>
        <v>16.096500000000002</v>
      </c>
      <c r="H40" s="41">
        <f>IF('3d NC-Elec'!I16="-","-",'3d NC-Elec'!I16)</f>
        <v>16.096500000000002</v>
      </c>
      <c r="I40" s="41">
        <f>IF('3d NC-Elec'!J16="-","-",'3d NC-Elec'!J16)</f>
        <v>23.7469</v>
      </c>
      <c r="J40" s="41">
        <f>IF('3d NC-Elec'!K16="-","-",'3d NC-Elec'!K16)</f>
        <v>23.7469</v>
      </c>
      <c r="K40" s="41">
        <f>IF('3d NC-Elec'!L16="-","-",'3d NC-Elec'!L16)</f>
        <v>14.855500000000001</v>
      </c>
      <c r="L40" s="41">
        <f>IF('3d NC-Elec'!M16="-","-",'3d NC-Elec'!M16)</f>
        <v>14.855500000000001</v>
      </c>
      <c r="M40" s="41">
        <f>IF('3d NC-Elec'!N16="-","-",'3d NC-Elec'!N16)</f>
        <v>15.439500000000001</v>
      </c>
      <c r="N40" s="41">
        <f>IF('3d NC-Elec'!O16="-","-",'3d NC-Elec'!O16)</f>
        <v>15.439500000000001</v>
      </c>
      <c r="O40" s="31"/>
      <c r="P40" s="41">
        <f>'3d NC-Elec'!Q16</f>
        <v>15.439500000000001</v>
      </c>
      <c r="Q40" s="41">
        <f>'3d NC-Elec'!R16</f>
        <v>14.892000000000001</v>
      </c>
      <c r="R40" s="41">
        <f>'3d NC-Elec'!S16</f>
        <v>14.892000000000001</v>
      </c>
      <c r="S40" s="41">
        <f>'3d NC-Elec'!T16</f>
        <v>15.0015</v>
      </c>
      <c r="T40" s="41" t="str">
        <f>'3d NC-Elec'!U16</f>
        <v>-</v>
      </c>
      <c r="U40" s="41" t="str">
        <f>'3d NC-Elec'!V16</f>
        <v>-</v>
      </c>
      <c r="V40" s="41" t="str">
        <f>'3d NC-Elec'!W16</f>
        <v>-</v>
      </c>
      <c r="W40" s="41" t="str">
        <f>'3d NC-Elec'!X16</f>
        <v>-</v>
      </c>
      <c r="X40" s="41" t="str">
        <f>'3d NC-Elec'!Y16</f>
        <v>-</v>
      </c>
      <c r="Y40" s="41" t="str">
        <f>'3d NC-Elec'!Z16</f>
        <v>-</v>
      </c>
      <c r="Z40" s="41" t="str">
        <f>'3d NC-Elec'!AA16</f>
        <v>-</v>
      </c>
      <c r="AA40" s="29"/>
    </row>
    <row r="41" spans="1:27" s="30" customFormat="1" ht="12.4" customHeight="1" x14ac:dyDescent="0.15">
      <c r="A41" s="267">
        <v>5</v>
      </c>
      <c r="B41" s="140" t="s">
        <v>349</v>
      </c>
      <c r="C41" s="140" t="s">
        <v>344</v>
      </c>
      <c r="D41" s="131" t="s">
        <v>318</v>
      </c>
      <c r="E41" s="132"/>
      <c r="F41" s="31"/>
      <c r="G41" s="41">
        <f>IF('3f CPIH'!C$16="-","-",'3g OC '!$E$7*('3f CPIH'!C$16/'3f CPIH'!$G$16))</f>
        <v>38.772147945205475</v>
      </c>
      <c r="H41" s="41">
        <f>IF('3f CPIH'!D$16="-","-",'3g OC '!$E$7*('3f CPIH'!D$16/'3f CPIH'!$G$16))</f>
        <v>38.849769863013698</v>
      </c>
      <c r="I41" s="41">
        <f>IF('3f CPIH'!E$16="-","-",'3g OC '!$E$7*('3f CPIH'!E$16/'3f CPIH'!$G$16))</f>
        <v>38.966202739726029</v>
      </c>
      <c r="J41" s="41">
        <f>IF('3f CPIH'!F$16="-","-",'3g OC '!$E$7*('3f CPIH'!F$16/'3f CPIH'!$G$16))</f>
        <v>39.199068493150683</v>
      </c>
      <c r="K41" s="41">
        <f>IF('3f CPIH'!G$16="-","-",'3g OC '!$E$7*('3f CPIH'!G$16/'3f CPIH'!$G$16))</f>
        <v>39.6648</v>
      </c>
      <c r="L41" s="41">
        <f>IF('3f CPIH'!H$16="-","-",'3g OC '!$E$7*('3f CPIH'!H$16/'3f CPIH'!$G$16))</f>
        <v>40.169342465753431</v>
      </c>
      <c r="M41" s="41">
        <f>IF('3f CPIH'!I$16="-","-",'3g OC '!$E$7*('3f CPIH'!I$16/'3f CPIH'!$G$16))</f>
        <v>40.751506849315064</v>
      </c>
      <c r="N41" s="41">
        <f>IF('3f CPIH'!J$16="-","-",'3g OC '!$E$7*('3f CPIH'!J$16/'3f CPIH'!$G$16))</f>
        <v>41.100805479452056</v>
      </c>
      <c r="O41" s="31"/>
      <c r="P41" s="41">
        <f>IF('3f CPIH'!L$16="-","-",'3g OC '!$E$7*('3f CPIH'!L$16/'3f CPIH'!$G$16))</f>
        <v>41.100805479452056</v>
      </c>
      <c r="Q41" s="41">
        <f>IF('3f CPIH'!M$16="-","-",'3g OC '!$E$7*('3f CPIH'!M$16/'3f CPIH'!$G$16))</f>
        <v>41.566536986301365</v>
      </c>
      <c r="R41" s="41">
        <f>IF('3f CPIH'!N$16="-","-",'3g OC '!$E$7*('3f CPIH'!N$16/'3f CPIH'!$G$16))</f>
        <v>41.877024657534243</v>
      </c>
      <c r="S41" s="41">
        <f>IF('3f CPIH'!O$16="-","-",'3g OC '!$E$7*('3f CPIH'!O$16/'3f CPIH'!$G$16))</f>
        <v>42.109890410958904</v>
      </c>
      <c r="T41" s="41" t="str">
        <f>IF('3f CPIH'!P$16="-","-",'3g OC '!$E$7*('3f CPIH'!P$16/'3f CPIH'!$G$16))</f>
        <v>-</v>
      </c>
      <c r="U41" s="41" t="str">
        <f>IF('3f CPIH'!Q$16="-","-",'3g OC '!$E$7*('3f CPIH'!Q$16/'3f CPIH'!$G$16))</f>
        <v>-</v>
      </c>
      <c r="V41" s="41" t="str">
        <f>IF('3f CPIH'!R$16="-","-",'3g OC '!$E$7*('3f CPIH'!R$16/'3f CPIH'!$G$16))</f>
        <v>-</v>
      </c>
      <c r="W41" s="41" t="str">
        <f>IF('3f CPIH'!S$16="-","-",'3g OC '!$E$7*('3f CPIH'!S$16/'3f CPIH'!$G$16))</f>
        <v>-</v>
      </c>
      <c r="X41" s="41" t="str">
        <f>IF('3f CPIH'!T$16="-","-",'3g OC '!$E$7*('3f CPIH'!T$16/'3f CPIH'!$G$16))</f>
        <v>-</v>
      </c>
      <c r="Y41" s="41" t="str">
        <f>IF('3f CPIH'!U$16="-","-",'3g OC '!$E$7*('3f CPIH'!U$16/'3f CPIH'!$G$16))</f>
        <v>-</v>
      </c>
      <c r="Z41" s="41" t="str">
        <f>IF('3f CPIH'!V$16="-","-",'3g OC '!$E$7*('3f CPIH'!V$16/'3f CPIH'!$G$16))</f>
        <v>-</v>
      </c>
      <c r="AA41" s="29"/>
    </row>
    <row r="42" spans="1:27" s="30" customFormat="1" ht="11.25" x14ac:dyDescent="0.15">
      <c r="A42" s="267">
        <v>6</v>
      </c>
      <c r="B42" s="140" t="s">
        <v>349</v>
      </c>
      <c r="C42" s="140" t="s">
        <v>43</v>
      </c>
      <c r="D42" s="131" t="s">
        <v>318</v>
      </c>
      <c r="E42" s="132"/>
      <c r="F42" s="31"/>
      <c r="G42" s="41" t="s">
        <v>333</v>
      </c>
      <c r="H42" s="41" t="s">
        <v>333</v>
      </c>
      <c r="I42" s="41" t="s">
        <v>333</v>
      </c>
      <c r="J42" s="41" t="s">
        <v>333</v>
      </c>
      <c r="K42" s="41">
        <f>IF('3h SMNCC'!F$36="-","-",'3h SMNCC'!F$44)</f>
        <v>0</v>
      </c>
      <c r="L42" s="41">
        <f>IF('3h SMNCC'!G$36="-","-",'3h SMNCC'!G$44)</f>
        <v>-0.13106672002308281</v>
      </c>
      <c r="M42" s="41">
        <f>IF('3h SMNCC'!H$36="-","-",'3h SMNCC'!H$44)</f>
        <v>1.6490085512788448</v>
      </c>
      <c r="N42" s="41">
        <f>IF('3h SMNCC'!I$36="-","-",'3h SMNCC'!I$44)</f>
        <v>7.9249698553751093</v>
      </c>
      <c r="O42" s="31"/>
      <c r="P42" s="41">
        <f>IF('3h SMNCC'!K$36="-","-",'3h SMNCC'!K$44)</f>
        <v>7.9249698553751093</v>
      </c>
      <c r="Q42" s="41">
        <f>IF('3h SMNCC'!L$36="-","-",'3h SMNCC'!L$44)</f>
        <v>9.5945159615724194</v>
      </c>
      <c r="R42" s="41">
        <f>IF('3h SMNCC'!M$36="-","-",'3h SMNCC'!M$44)</f>
        <v>9.6655312765157912</v>
      </c>
      <c r="S42" s="41">
        <f>IF('3h SMNCC'!N$36="-","-",'3h SMNCC'!N$44)</f>
        <v>11.448655558303892</v>
      </c>
      <c r="T42" s="41" t="str">
        <f>IF('3h SMNCC'!O$36="-","-",'3h SMNCC'!O$44)</f>
        <v>-</v>
      </c>
      <c r="U42" s="41" t="str">
        <f>IF('3h SMNCC'!P$36="-","-",'3h SMNCC'!P$44)</f>
        <v>-</v>
      </c>
      <c r="V42" s="41" t="str">
        <f>IF('3h SMNCC'!Q$36="-","-",'3h SMNCC'!Q$44)</f>
        <v>-</v>
      </c>
      <c r="W42" s="41" t="str">
        <f>IF('3h SMNCC'!R$36="-","-",'3h SMNCC'!R$44)</f>
        <v>-</v>
      </c>
      <c r="X42" s="41" t="str">
        <f>IF('3h SMNCC'!S$36="-","-",'3h SMNCC'!S$44)</f>
        <v>-</v>
      </c>
      <c r="Y42" s="41" t="str">
        <f>IF('3h SMNCC'!T$36="-","-",'3h SMNCC'!T$44)</f>
        <v>-</v>
      </c>
      <c r="Z42" s="41" t="str">
        <f>IF('3h SMNCC'!U$36="-","-",'3h SMNCC'!U$44)</f>
        <v>-</v>
      </c>
      <c r="AA42" s="29"/>
    </row>
    <row r="43" spans="1:27" s="30" customFormat="1" ht="11.25" x14ac:dyDescent="0.15">
      <c r="A43" s="267">
        <v>7</v>
      </c>
      <c r="B43" s="140" t="s">
        <v>349</v>
      </c>
      <c r="C43" s="140" t="s">
        <v>394</v>
      </c>
      <c r="D43" s="131" t="s">
        <v>318</v>
      </c>
      <c r="E43" s="132"/>
      <c r="F43" s="31"/>
      <c r="G43" s="41">
        <f>IF('3f CPIH'!C$16="-","-",'3i PAAC PAP'!$G$7*('3f CPIH'!C$16/'3f CPIH'!$G$16))</f>
        <v>13.436452250489236</v>
      </c>
      <c r="H43" s="41">
        <f>IF('3f CPIH'!D$16="-","-",'3i PAAC PAP'!$G$7*('3f CPIH'!D$16/'3f CPIH'!$G$16))</f>
        <v>13.463352054794518</v>
      </c>
      <c r="I43" s="41">
        <f>IF('3f CPIH'!E$16="-","-",'3i PAAC PAP'!$G$7*('3f CPIH'!E$16/'3f CPIH'!$G$16))</f>
        <v>13.503701761252445</v>
      </c>
      <c r="J43" s="41">
        <f>IF('3f CPIH'!F$16="-","-",'3i PAAC PAP'!$G$7*('3f CPIH'!F$16/'3f CPIH'!$G$16))</f>
        <v>13.584401174168297</v>
      </c>
      <c r="K43" s="41">
        <f>IF('3f CPIH'!G$16="-","-",'3i PAAC PAP'!$G$7*('3f CPIH'!G$16/'3f CPIH'!$G$16))</f>
        <v>13.745799999999999</v>
      </c>
      <c r="L43" s="41">
        <f>IF('3f CPIH'!H$16="-","-",'3i PAAC PAP'!$G$7*('3f CPIH'!H$16/'3f CPIH'!$G$16))</f>
        <v>13.920648727984345</v>
      </c>
      <c r="M43" s="41">
        <f>IF('3f CPIH'!I$16="-","-",'3i PAAC PAP'!$G$7*('3f CPIH'!I$16/'3f CPIH'!$G$16))</f>
        <v>14.122397260273971</v>
      </c>
      <c r="N43" s="41">
        <f>IF('3f CPIH'!J$16="-","-",'3i PAAC PAP'!$G$7*('3f CPIH'!J$16/'3f CPIH'!$G$16))</f>
        <v>14.24344637964775</v>
      </c>
      <c r="O43" s="31"/>
      <c r="P43" s="41">
        <f>IF('3f CPIH'!L$16="-","-",'3i PAAC PAP'!$G$7*('3f CPIH'!L$16/'3f CPIH'!$G$16))</f>
        <v>14.24344637964775</v>
      </c>
      <c r="Q43" s="41">
        <f>IF('3f CPIH'!M$16="-","-",'3i PAAC PAP'!$G$7*('3f CPIH'!M$16/'3f CPIH'!$G$16))</f>
        <v>14.40484520547945</v>
      </c>
      <c r="R43" s="41">
        <f>IF('3f CPIH'!N$16="-","-",'3i PAAC PAP'!$G$7*('3f CPIH'!N$16/'3f CPIH'!$G$16))</f>
        <v>14.512444422700586</v>
      </c>
      <c r="S43" s="41">
        <f>IF('3f CPIH'!O$16="-","-",'3i PAAC PAP'!$G$7*('3f CPIH'!O$16/'3f CPIH'!$G$16))</f>
        <v>14.593143835616438</v>
      </c>
      <c r="T43" s="41" t="str">
        <f>IF('3f CPIH'!P$16="-","-",'3i PAAC PAP'!$G$7*('3f CPIH'!P$16/'3f CPIH'!$G$16))</f>
        <v>-</v>
      </c>
      <c r="U43" s="41" t="str">
        <f>IF('3f CPIH'!Q$16="-","-",'3i PAAC PAP'!$G$7*('3f CPIH'!Q$16/'3f CPIH'!$G$16))</f>
        <v>-</v>
      </c>
      <c r="V43" s="41" t="str">
        <f>IF('3f CPIH'!R$16="-","-",'3i PAAC PAP'!$G$7*('3f CPIH'!R$16/'3f CPIH'!$G$16))</f>
        <v>-</v>
      </c>
      <c r="W43" s="41" t="str">
        <f>IF('3f CPIH'!S$16="-","-",'3i PAAC PAP'!$G$7*('3f CPIH'!S$16/'3f CPIH'!$G$16))</f>
        <v>-</v>
      </c>
      <c r="X43" s="41" t="str">
        <f>IF('3f CPIH'!T$16="-","-",'3i PAAC PAP'!$G$7*('3f CPIH'!T$16/'3f CPIH'!$G$16))</f>
        <v>-</v>
      </c>
      <c r="Y43" s="41" t="str">
        <f>IF('3f CPIH'!U$16="-","-",'3i PAAC PAP'!$G$7*('3f CPIH'!U$16/'3f CPIH'!$G$16))</f>
        <v>-</v>
      </c>
      <c r="Z43" s="41" t="str">
        <f>IF('3f CPIH'!V$16="-","-",'3i PAAC PAP'!$G$7*('3f CPIH'!V$16/'3f CPIH'!$G$16))</f>
        <v>-</v>
      </c>
      <c r="AA43" s="29"/>
    </row>
    <row r="44" spans="1:27" s="30" customFormat="1" ht="11.25" x14ac:dyDescent="0.15">
      <c r="A44" s="267">
        <v>8</v>
      </c>
      <c r="B44" s="140" t="s">
        <v>349</v>
      </c>
      <c r="C44" s="140" t="s">
        <v>412</v>
      </c>
      <c r="D44" s="131" t="s">
        <v>318</v>
      </c>
      <c r="E44" s="132"/>
      <c r="F44" s="31"/>
      <c r="G44" s="41">
        <f>IF(G39="-","-",SUM(G37:G42)*'3i PAAC PAP'!$G$19)</f>
        <v>3.5822068740474338</v>
      </c>
      <c r="H44" s="41">
        <f>IF(H39="-","-",SUM(H37:H42)*'3i PAAC PAP'!$G$19)</f>
        <v>3.5867336290501739</v>
      </c>
      <c r="I44" s="41">
        <f>IF(I39="-","-",SUM(I37:I42)*'3i PAAC PAP'!$G$19)</f>
        <v>4.0433524866838289</v>
      </c>
      <c r="J44" s="41">
        <f>IF(J39="-","-",SUM(J37:J42)*'3i PAAC PAP'!$G$19)</f>
        <v>4.056932751692047</v>
      </c>
      <c r="K44" s="41">
        <f>IF(K39="-","-",SUM(K37:K42)*'3i PAAC PAP'!$G$19)</f>
        <v>3.5702164647487202</v>
      </c>
      <c r="L44" s="41">
        <f>IF(L39="-","-",SUM(L37:L42)*'3i PAAC PAP'!$G$19)</f>
        <v>3.5919968232882225</v>
      </c>
      <c r="M44" s="41">
        <f>IF(M39="-","-",SUM(M37:M42)*'3i PAAC PAP'!$G$19)</f>
        <v>3.7879370570212023</v>
      </c>
      <c r="N44" s="41">
        <f>IF(N39="-","-",SUM(N37:N42)*'3i PAAC PAP'!$G$19)</f>
        <v>4.1743089658658175</v>
      </c>
      <c r="O44" s="31"/>
      <c r="P44" s="41">
        <f>IF(P39="-","-",SUM(P37:P42)*'3i PAAC PAP'!$G$19)</f>
        <v>4.1743089658658175</v>
      </c>
      <c r="Q44" s="41">
        <f>IF(Q39="-","-",SUM(Q37:Q42)*'3i PAAC PAP'!$G$19)</f>
        <v>4.2766636886305385</v>
      </c>
      <c r="R44" s="41">
        <f>IF(R39="-","-",SUM(R37:R42)*'3i PAAC PAP'!$G$19)</f>
        <v>4.2938458698940831</v>
      </c>
      <c r="S44" s="41">
        <f>IF(S39="-","-",SUM(S37:S42)*'3i PAAC PAP'!$G$19)</f>
        <v>4.4274702496686462</v>
      </c>
      <c r="T44" s="41" t="str">
        <f>IF(T39="-","-",SUM(T37:T42)*'3i PAAC PAP'!$G$19)</f>
        <v>-</v>
      </c>
      <c r="U44" s="41" t="str">
        <f>IF(U39="-","-",SUM(U37:U42)*'3i PAAC PAP'!$G$19)</f>
        <v>-</v>
      </c>
      <c r="V44" s="41" t="str">
        <f>IF(V39="-","-",SUM(V37:V42)*'3i PAAC PAP'!$G$19)</f>
        <v>-</v>
      </c>
      <c r="W44" s="41" t="str">
        <f>IF(W39="-","-",SUM(W37:W42)*'3i PAAC PAP'!$G$19)</f>
        <v>-</v>
      </c>
      <c r="X44" s="41" t="str">
        <f>IF(X39="-","-",SUM(X37:X42)*'3i PAAC PAP'!$G$19)</f>
        <v>-</v>
      </c>
      <c r="Y44" s="41" t="str">
        <f>IF(Y39="-","-",SUM(Y37:Y42)*'3i PAAC PAP'!$G$19)</f>
        <v>-</v>
      </c>
      <c r="Z44" s="41" t="str">
        <f>IF(Z39="-","-",SUM(Z37:Z42)*'3i PAAC PAP'!$G$19)</f>
        <v>-</v>
      </c>
      <c r="AA44" s="29"/>
    </row>
    <row r="45" spans="1:27" s="30" customFormat="1" ht="11.25" customHeight="1" x14ac:dyDescent="0.15">
      <c r="A45" s="267">
        <v>9</v>
      </c>
      <c r="B45" s="140" t="s">
        <v>393</v>
      </c>
      <c r="C45" s="140" t="s">
        <v>536</v>
      </c>
      <c r="D45" s="138" t="s">
        <v>318</v>
      </c>
      <c r="E45" s="132"/>
      <c r="F45" s="31"/>
      <c r="G45" s="41">
        <f>IF(G39="-","-",SUM(G37:G44)*'3j EBIT'!$E$7)</f>
        <v>1.5193046689210887</v>
      </c>
      <c r="H45" s="41">
        <f>IF(H39="-","-",SUM(H37:H44)*'3j EBIT'!$E$7)</f>
        <v>1.5214167198258761</v>
      </c>
      <c r="I45" s="41">
        <f>IF(I39="-","-",SUM(I37:I44)*'3j EBIT'!$E$7)</f>
        <v>1.682689766408801</v>
      </c>
      <c r="J45" s="41">
        <f>IF(J39="-","-",SUM(J37:J44)*'3j EBIT'!$E$7)</f>
        <v>1.6890259191231627</v>
      </c>
      <c r="K45" s="41">
        <f>IF(K39="-","-",SUM(K37:K44)*'3j EBIT'!$E$7)</f>
        <v>1.5210817491995727</v>
      </c>
      <c r="L45" s="41">
        <f>IF(L39="-","-",SUM(L37:L44)*'3j EBIT'!$E$7)</f>
        <v>1.5321235395906718</v>
      </c>
      <c r="M45" s="41">
        <f>IF(M39="-","-",SUM(M37:M44)*'3j EBIT'!$E$7)</f>
        <v>1.6048997169419821</v>
      </c>
      <c r="N45" s="41">
        <f>IF(N39="-","-",SUM(N37:N44)*'3j EBIT'!$E$7)</f>
        <v>1.7430454818227457</v>
      </c>
      <c r="O45" s="31"/>
      <c r="P45" s="41">
        <f>IF(P39="-","-",SUM(P37:P44)*'3j EBIT'!$E$7)</f>
        <v>1.7430454818227457</v>
      </c>
      <c r="Q45" s="41">
        <f>IF(Q39="-","-",SUM(Q37:Q44)*'3j EBIT'!$E$7)</f>
        <v>1.7821469033604787</v>
      </c>
      <c r="R45" s="41">
        <f>IF(R39="-","-",SUM(R37:R44)*'3j EBIT'!$E$7)</f>
        <v>1.7902700463633203</v>
      </c>
      <c r="S45" s="41">
        <f>IF(S39="-","-",SUM(S37:S44)*'3j EBIT'!$E$7)</f>
        <v>1.8387990830146579</v>
      </c>
      <c r="T45" s="41" t="str">
        <f>IF(T39="-","-",SUM(T37:T44)*'3j EBIT'!$E$7)</f>
        <v>-</v>
      </c>
      <c r="U45" s="41" t="str">
        <f>IF(U39="-","-",SUM(U37:U44)*'3j EBIT'!$E$7)</f>
        <v>-</v>
      </c>
      <c r="V45" s="41" t="str">
        <f>IF(V39="-","-",SUM(V37:V44)*'3j EBIT'!$E$7)</f>
        <v>-</v>
      </c>
      <c r="W45" s="41" t="str">
        <f>IF(W39="-","-",SUM(W37:W44)*'3j EBIT'!$E$7)</f>
        <v>-</v>
      </c>
      <c r="X45" s="41" t="str">
        <f>IF(X39="-","-",SUM(X37:X44)*'3j EBIT'!$E$7)</f>
        <v>-</v>
      </c>
      <c r="Y45" s="41" t="str">
        <f>IF(Y39="-","-",SUM(Y37:Y44)*'3j EBIT'!$E$7)</f>
        <v>-</v>
      </c>
      <c r="Z45" s="41" t="str">
        <f>IF(Z39="-","-",SUM(Z37:Z44)*'3j EBIT'!$E$7)</f>
        <v>-</v>
      </c>
      <c r="AA45" s="29"/>
    </row>
    <row r="46" spans="1:27" s="30" customFormat="1" ht="11.25" customHeight="1" x14ac:dyDescent="0.15">
      <c r="A46" s="267">
        <v>10</v>
      </c>
      <c r="B46" s="140" t="s">
        <v>292</v>
      </c>
      <c r="C46" s="188" t="s">
        <v>537</v>
      </c>
      <c r="D46" s="138" t="s">
        <v>318</v>
      </c>
      <c r="E46" s="131"/>
      <c r="F46" s="31"/>
      <c r="G46" s="41">
        <f>IF(G41="-","-",SUM(G37:G39,G41:G45)*'3k HAP'!$E$8)</f>
        <v>0.93507485243037414</v>
      </c>
      <c r="H46" s="41">
        <f>IF(H41="-","-",SUM(H37:H39,H41:H45)*'3k HAP'!$E$8)</f>
        <v>0.93670235372113009</v>
      </c>
      <c r="I46" s="41">
        <f>IF(I41="-","-",SUM(I37:I39,I41:I45)*'3k HAP'!$E$8)</f>
        <v>0.94896641046437658</v>
      </c>
      <c r="J46" s="41">
        <f>IF(J41="-","-",SUM(J37:J39,J41:J45)*'3k HAP'!$E$8)</f>
        <v>0.95384891433664409</v>
      </c>
      <c r="K46" s="41">
        <f>IF(K41="-","-",SUM(K37:K39,K41:K45)*'3k HAP'!$E$8)</f>
        <v>0.95461371351513125</v>
      </c>
      <c r="L46" s="41">
        <f>IF(L41="-","-",SUM(L37:L39,L41:L45)*'3k HAP'!$E$8)</f>
        <v>0.96312228121728094</v>
      </c>
      <c r="M46" s="41">
        <f>IF(M41="-","-",SUM(M37:M39,M41:M45)*'3k HAP'!$E$8)</f>
        <v>1.0106517041902563</v>
      </c>
      <c r="N46" s="41">
        <f>IF(N41="-","-",SUM(N37:N39,N41:N45)*'3k HAP'!$E$8)</f>
        <v>1.1171038783051299</v>
      </c>
      <c r="O46" s="31"/>
      <c r="P46" s="41">
        <f>IF(P41="-","-",SUM(P37:P39,P41:P45)*'3k HAP'!$E$8)</f>
        <v>1.1171038783051299</v>
      </c>
      <c r="Q46" s="41">
        <f>IF(Q41="-","-",SUM(Q37:Q39,Q41:Q45)*'3k HAP'!$E$8)</f>
        <v>1.1552505456087121</v>
      </c>
      <c r="R46" s="41">
        <f>IF(R41="-","-",SUM(R37:R39,R41:R45)*'3k HAP'!$E$8)</f>
        <v>1.1615100660076536</v>
      </c>
      <c r="S46" s="41">
        <f>IF(S41="-","-",SUM(S37:S39,S41:S45)*'3k HAP'!$E$8)</f>
        <v>1.197302315040961</v>
      </c>
      <c r="T46" s="41" t="str">
        <f>IF(T41="-","-",SUM(T37:T39,T41:T45)*'3k HAP'!$E$8)</f>
        <v>-</v>
      </c>
      <c r="U46" s="41" t="str">
        <f>IF(U41="-","-",SUM(U37:U39,U41:U45)*'3k HAP'!$E$8)</f>
        <v>-</v>
      </c>
      <c r="V46" s="41" t="str">
        <f>IF(V41="-","-",SUM(V37:V39,V41:V45)*'3k HAP'!$E$8)</f>
        <v>-</v>
      </c>
      <c r="W46" s="41" t="str">
        <f>IF(W41="-","-",SUM(W37:W39,W41:W45)*'3k HAP'!$E$8)</f>
        <v>-</v>
      </c>
      <c r="X46" s="41" t="str">
        <f>IF(X41="-","-",SUM(X37:X39,X41:X45)*'3k HAP'!$E$8)</f>
        <v>-</v>
      </c>
      <c r="Y46" s="41" t="str">
        <f>IF(Y41="-","-",SUM(Y37:Y39,Y41:Y45)*'3k HAP'!$E$8)</f>
        <v>-</v>
      </c>
      <c r="Z46" s="41" t="str">
        <f>IF(Z41="-","-",SUM(Z37:Z39,Z41:Z45)*'3k HAP'!$E$8)</f>
        <v>-</v>
      </c>
      <c r="AA46" s="29"/>
    </row>
    <row r="47" spans="1:27" s="30" customFormat="1" ht="11.25" customHeight="1" x14ac:dyDescent="0.15">
      <c r="A47" s="267">
        <v>11</v>
      </c>
      <c r="B47" s="140" t="s">
        <v>44</v>
      </c>
      <c r="C47" s="140" t="str">
        <f>B47&amp;"_"&amp;D47</f>
        <v>Total_London</v>
      </c>
      <c r="D47" s="138" t="s">
        <v>318</v>
      </c>
      <c r="E47" s="132"/>
      <c r="F47" s="31"/>
      <c r="G47" s="41">
        <f t="shared" ref="G47:N47" si="4">IF(G41="-","-",SUM(G37:G46))</f>
        <v>80.898445450775711</v>
      </c>
      <c r="H47" s="41">
        <f t="shared" si="4"/>
        <v>81.011233480087498</v>
      </c>
      <c r="I47" s="41">
        <f t="shared" si="4"/>
        <v>89.51154911413056</v>
      </c>
      <c r="J47" s="41">
        <f t="shared" si="4"/>
        <v>89.849913202065906</v>
      </c>
      <c r="K47" s="41">
        <f t="shared" si="4"/>
        <v>81.011514814200282</v>
      </c>
      <c r="L47" s="41">
        <f t="shared" si="4"/>
        <v>81.601170004547726</v>
      </c>
      <c r="M47" s="41">
        <f t="shared" si="4"/>
        <v>85.479022969148659</v>
      </c>
      <c r="N47" s="41">
        <f t="shared" si="4"/>
        <v>92.856301870595956</v>
      </c>
      <c r="O47" s="31"/>
      <c r="P47" s="41">
        <f t="shared" ref="P47:Z47" si="5">IF(P41="-","-",SUM(P37:P46))</f>
        <v>92.856301870595956</v>
      </c>
      <c r="Q47" s="41">
        <f t="shared" si="5"/>
        <v>94.952417242467675</v>
      </c>
      <c r="R47" s="41">
        <f t="shared" si="5"/>
        <v>95.386210428527534</v>
      </c>
      <c r="S47" s="41">
        <f t="shared" si="5"/>
        <v>97.976161446313469</v>
      </c>
      <c r="T47" s="41" t="str">
        <f t="shared" si="5"/>
        <v>-</v>
      </c>
      <c r="U47" s="41" t="str">
        <f t="shared" si="5"/>
        <v>-</v>
      </c>
      <c r="V47" s="41" t="str">
        <f t="shared" si="5"/>
        <v>-</v>
      </c>
      <c r="W47" s="41" t="str">
        <f t="shared" si="5"/>
        <v>-</v>
      </c>
      <c r="X47" s="41" t="str">
        <f t="shared" si="5"/>
        <v>-</v>
      </c>
      <c r="Y47" s="41" t="str">
        <f t="shared" si="5"/>
        <v>-</v>
      </c>
      <c r="Z47" s="41" t="str">
        <f t="shared" si="5"/>
        <v>-</v>
      </c>
      <c r="AA47" s="29"/>
    </row>
    <row r="48" spans="1:27" s="30" customFormat="1" ht="11.25" customHeight="1" x14ac:dyDescent="0.15">
      <c r="A48" s="267">
        <v>1</v>
      </c>
      <c r="B48" s="136" t="s">
        <v>350</v>
      </c>
      <c r="C48" s="136" t="s">
        <v>341</v>
      </c>
      <c r="D48" s="139" t="s">
        <v>319</v>
      </c>
      <c r="E48" s="135"/>
      <c r="F48" s="31"/>
      <c r="G48" s="133" t="s">
        <v>333</v>
      </c>
      <c r="H48" s="133" t="s">
        <v>333</v>
      </c>
      <c r="I48" s="133" t="s">
        <v>333</v>
      </c>
      <c r="J48" s="133" t="s">
        <v>333</v>
      </c>
      <c r="K48" s="133" t="s">
        <v>333</v>
      </c>
      <c r="L48" s="133" t="s">
        <v>333</v>
      </c>
      <c r="M48" s="133" t="s">
        <v>333</v>
      </c>
      <c r="N48" s="133" t="s">
        <v>333</v>
      </c>
      <c r="O48" s="31"/>
      <c r="P48" s="133" t="s">
        <v>333</v>
      </c>
      <c r="Q48" s="133" t="s">
        <v>333</v>
      </c>
      <c r="R48" s="133" t="s">
        <v>333</v>
      </c>
      <c r="S48" s="133" t="s">
        <v>333</v>
      </c>
      <c r="T48" s="133" t="s">
        <v>333</v>
      </c>
      <c r="U48" s="133" t="s">
        <v>333</v>
      </c>
      <c r="V48" s="133" t="s">
        <v>333</v>
      </c>
      <c r="W48" s="133" t="s">
        <v>333</v>
      </c>
      <c r="X48" s="133" t="s">
        <v>333</v>
      </c>
      <c r="Y48" s="133" t="s">
        <v>333</v>
      </c>
      <c r="Z48" s="133" t="s">
        <v>333</v>
      </c>
      <c r="AA48" s="29"/>
    </row>
    <row r="49" spans="1:27" s="30" customFormat="1" ht="11.25" customHeight="1" x14ac:dyDescent="0.15">
      <c r="A49" s="267">
        <v>2</v>
      </c>
      <c r="B49" s="136" t="s">
        <v>350</v>
      </c>
      <c r="C49" s="136" t="s">
        <v>300</v>
      </c>
      <c r="D49" s="139" t="s">
        <v>319</v>
      </c>
      <c r="E49" s="135"/>
      <c r="F49" s="31"/>
      <c r="G49" s="133" t="s">
        <v>333</v>
      </c>
      <c r="H49" s="133" t="s">
        <v>333</v>
      </c>
      <c r="I49" s="133" t="s">
        <v>333</v>
      </c>
      <c r="J49" s="133" t="s">
        <v>333</v>
      </c>
      <c r="K49" s="133" t="s">
        <v>333</v>
      </c>
      <c r="L49" s="133" t="s">
        <v>333</v>
      </c>
      <c r="M49" s="133" t="s">
        <v>333</v>
      </c>
      <c r="N49" s="133" t="s">
        <v>333</v>
      </c>
      <c r="O49" s="31"/>
      <c r="P49" s="133" t="s">
        <v>333</v>
      </c>
      <c r="Q49" s="133" t="s">
        <v>333</v>
      </c>
      <c r="R49" s="133" t="s">
        <v>333</v>
      </c>
      <c r="S49" s="133" t="s">
        <v>333</v>
      </c>
      <c r="T49" s="133" t="s">
        <v>333</v>
      </c>
      <c r="U49" s="133" t="s">
        <v>333</v>
      </c>
      <c r="V49" s="133" t="s">
        <v>333</v>
      </c>
      <c r="W49" s="133" t="s">
        <v>333</v>
      </c>
      <c r="X49" s="133" t="s">
        <v>333</v>
      </c>
      <c r="Y49" s="133" t="s">
        <v>333</v>
      </c>
      <c r="Z49" s="133" t="s">
        <v>333</v>
      </c>
      <c r="AA49" s="29"/>
    </row>
    <row r="50" spans="1:27" s="30" customFormat="1" ht="11.25" customHeight="1" x14ac:dyDescent="0.15">
      <c r="A50" s="267">
        <v>3</v>
      </c>
      <c r="B50" s="136" t="s">
        <v>2</v>
      </c>
      <c r="C50" s="136" t="s">
        <v>342</v>
      </c>
      <c r="D50" s="139" t="s">
        <v>319</v>
      </c>
      <c r="E50" s="135"/>
      <c r="F50" s="31"/>
      <c r="G50" s="133">
        <f>IF('3c PC'!G14="-","-",'3c PC'!G55)</f>
        <v>6.5567588596821027</v>
      </c>
      <c r="H50" s="133">
        <f>IF('3c PC'!H14="-","-",'3c PC'!H55)</f>
        <v>6.5567588596821027</v>
      </c>
      <c r="I50" s="133">
        <f>IF('3c PC'!I14="-","-",'3c PC'!I55)</f>
        <v>6.6197359495950758</v>
      </c>
      <c r="J50" s="133">
        <f>IF('3c PC'!J14="-","-",'3c PC'!J55)</f>
        <v>6.6197359495950758</v>
      </c>
      <c r="K50" s="133">
        <f>IF('3c PC'!K14="-","-",'3c PC'!K55)</f>
        <v>6.6995028867368616</v>
      </c>
      <c r="L50" s="133">
        <f>IF('3c PC'!L14="-","-",'3c PC'!L55)</f>
        <v>6.6995028867368616</v>
      </c>
      <c r="M50" s="133">
        <f>IF('3c PC'!M14="-","-",'3c PC'!M55)</f>
        <v>7.1131218301273513</v>
      </c>
      <c r="N50" s="133">
        <f>IF('3c PC'!N14="-","-",'3c PC'!N55)</f>
        <v>7.1131218301273513</v>
      </c>
      <c r="O50" s="31"/>
      <c r="P50" s="133">
        <f>'3c PC'!P55</f>
        <v>7.1131218301273513</v>
      </c>
      <c r="Q50" s="133">
        <f>'3c PC'!Q55</f>
        <v>7.2804579515147188</v>
      </c>
      <c r="R50" s="133">
        <f>'3c PC'!R55</f>
        <v>7.1935840895118579</v>
      </c>
      <c r="S50" s="133">
        <f>'3c PC'!S55</f>
        <v>7.3593999937099728</v>
      </c>
      <c r="T50" s="133" t="str">
        <f>'3c PC'!T55</f>
        <v>-</v>
      </c>
      <c r="U50" s="133" t="str">
        <f>'3c PC'!U55</f>
        <v>-</v>
      </c>
      <c r="V50" s="133" t="str">
        <f>'3c PC'!V55</f>
        <v>-</v>
      </c>
      <c r="W50" s="133" t="str">
        <f>'3c PC'!W55</f>
        <v>-</v>
      </c>
      <c r="X50" s="133" t="str">
        <f>'3c PC'!X55</f>
        <v>-</v>
      </c>
      <c r="Y50" s="133" t="str">
        <f>'3c PC'!Y55</f>
        <v>-</v>
      </c>
      <c r="Z50" s="133" t="str">
        <f>'3c PC'!Z55</f>
        <v>-</v>
      </c>
      <c r="AA50" s="29"/>
    </row>
    <row r="51" spans="1:27" s="30" customFormat="1" ht="11.25" customHeight="1" x14ac:dyDescent="0.15">
      <c r="A51" s="267">
        <v>4</v>
      </c>
      <c r="B51" s="136" t="s">
        <v>352</v>
      </c>
      <c r="C51" s="136" t="s">
        <v>343</v>
      </c>
      <c r="D51" s="139" t="s">
        <v>319</v>
      </c>
      <c r="E51" s="135"/>
      <c r="F51" s="31"/>
      <c r="G51" s="133">
        <f>IF('3d NC-Elec'!H17="-","-",'3d NC-Elec'!H17)</f>
        <v>19.293899999999997</v>
      </c>
      <c r="H51" s="133">
        <f>IF('3d NC-Elec'!I17="-","-",'3d NC-Elec'!I17)</f>
        <v>19.293899999999997</v>
      </c>
      <c r="I51" s="133">
        <f>IF('3d NC-Elec'!J17="-","-",'3d NC-Elec'!J17)</f>
        <v>14.818999999999999</v>
      </c>
      <c r="J51" s="133">
        <f>IF('3d NC-Elec'!K17="-","-",'3d NC-Elec'!K17)</f>
        <v>14.818999999999999</v>
      </c>
      <c r="K51" s="133">
        <f>IF('3d NC-Elec'!L17="-","-",'3d NC-Elec'!L17)</f>
        <v>15.184000000000001</v>
      </c>
      <c r="L51" s="133">
        <f>IF('3d NC-Elec'!M17="-","-",'3d NC-Elec'!M17)</f>
        <v>15.184000000000001</v>
      </c>
      <c r="M51" s="133">
        <f>IF('3d NC-Elec'!N17="-","-",'3d NC-Elec'!N17)</f>
        <v>13.468499999999999</v>
      </c>
      <c r="N51" s="133">
        <f>IF('3d NC-Elec'!O17="-","-",'3d NC-Elec'!O17)</f>
        <v>13.468499999999999</v>
      </c>
      <c r="O51" s="31"/>
      <c r="P51" s="133">
        <f>'3d NC-Elec'!Q17</f>
        <v>13.468499999999999</v>
      </c>
      <c r="Q51" s="133">
        <f>'3d NC-Elec'!R17</f>
        <v>13.432</v>
      </c>
      <c r="R51" s="133">
        <f>'3d NC-Elec'!S17</f>
        <v>13.432</v>
      </c>
      <c r="S51" s="133">
        <f>'3d NC-Elec'!T17</f>
        <v>11.351499999999998</v>
      </c>
      <c r="T51" s="133" t="str">
        <f>'3d NC-Elec'!U17</f>
        <v>-</v>
      </c>
      <c r="U51" s="133" t="str">
        <f>'3d NC-Elec'!V17</f>
        <v>-</v>
      </c>
      <c r="V51" s="133" t="str">
        <f>'3d NC-Elec'!W17</f>
        <v>-</v>
      </c>
      <c r="W51" s="133" t="str">
        <f>'3d NC-Elec'!X17</f>
        <v>-</v>
      </c>
      <c r="X51" s="133" t="str">
        <f>'3d NC-Elec'!Y17</f>
        <v>-</v>
      </c>
      <c r="Y51" s="133" t="str">
        <f>'3d NC-Elec'!Z17</f>
        <v>-</v>
      </c>
      <c r="Z51" s="133" t="str">
        <f>'3d NC-Elec'!AA17</f>
        <v>-</v>
      </c>
      <c r="AA51" s="29"/>
    </row>
    <row r="52" spans="1:27" s="30" customFormat="1" ht="11.25" x14ac:dyDescent="0.15">
      <c r="A52" s="267">
        <v>5</v>
      </c>
      <c r="B52" s="136" t="s">
        <v>349</v>
      </c>
      <c r="C52" s="136" t="s">
        <v>344</v>
      </c>
      <c r="D52" s="139" t="s">
        <v>319</v>
      </c>
      <c r="E52" s="135"/>
      <c r="F52" s="31"/>
      <c r="G52" s="133">
        <f>IF('3f CPIH'!C$16="-","-",'3g OC '!$E$7*('3f CPIH'!C$16/'3f CPIH'!$G$16))</f>
        <v>38.772147945205475</v>
      </c>
      <c r="H52" s="133">
        <f>IF('3f CPIH'!D$16="-","-",'3g OC '!$E$7*('3f CPIH'!D$16/'3f CPIH'!$G$16))</f>
        <v>38.849769863013698</v>
      </c>
      <c r="I52" s="133">
        <f>IF('3f CPIH'!E$16="-","-",'3g OC '!$E$7*('3f CPIH'!E$16/'3f CPIH'!$G$16))</f>
        <v>38.966202739726029</v>
      </c>
      <c r="J52" s="133">
        <f>IF('3f CPIH'!F$16="-","-",'3g OC '!$E$7*('3f CPIH'!F$16/'3f CPIH'!$G$16))</f>
        <v>39.199068493150683</v>
      </c>
      <c r="K52" s="133">
        <f>IF('3f CPIH'!G$16="-","-",'3g OC '!$E$7*('3f CPIH'!G$16/'3f CPIH'!$G$16))</f>
        <v>39.6648</v>
      </c>
      <c r="L52" s="133">
        <f>IF('3f CPIH'!H$16="-","-",'3g OC '!$E$7*('3f CPIH'!H$16/'3f CPIH'!$G$16))</f>
        <v>40.169342465753431</v>
      </c>
      <c r="M52" s="133">
        <f>IF('3f CPIH'!I$16="-","-",'3g OC '!$E$7*('3f CPIH'!I$16/'3f CPIH'!$G$16))</f>
        <v>40.751506849315064</v>
      </c>
      <c r="N52" s="133">
        <f>IF('3f CPIH'!J$16="-","-",'3g OC '!$E$7*('3f CPIH'!J$16/'3f CPIH'!$G$16))</f>
        <v>41.100805479452056</v>
      </c>
      <c r="O52" s="31"/>
      <c r="P52" s="133">
        <f>IF('3f CPIH'!L$16="-","-",'3g OC '!$E$7*('3f CPIH'!L$16/'3f CPIH'!$G$16))</f>
        <v>41.100805479452056</v>
      </c>
      <c r="Q52" s="133">
        <f>IF('3f CPIH'!M$16="-","-",'3g OC '!$E$7*('3f CPIH'!M$16/'3f CPIH'!$G$16))</f>
        <v>41.566536986301365</v>
      </c>
      <c r="R52" s="133">
        <f>IF('3f CPIH'!N$16="-","-",'3g OC '!$E$7*('3f CPIH'!N$16/'3f CPIH'!$G$16))</f>
        <v>41.877024657534243</v>
      </c>
      <c r="S52" s="133">
        <f>IF('3f CPIH'!O$16="-","-",'3g OC '!$E$7*('3f CPIH'!O$16/'3f CPIH'!$G$16))</f>
        <v>42.109890410958904</v>
      </c>
      <c r="T52" s="133" t="str">
        <f>IF('3f CPIH'!P$16="-","-",'3g OC '!$E$7*('3f CPIH'!P$16/'3f CPIH'!$G$16))</f>
        <v>-</v>
      </c>
      <c r="U52" s="133" t="str">
        <f>IF('3f CPIH'!Q$16="-","-",'3g OC '!$E$7*('3f CPIH'!Q$16/'3f CPIH'!$G$16))</f>
        <v>-</v>
      </c>
      <c r="V52" s="133" t="str">
        <f>IF('3f CPIH'!R$16="-","-",'3g OC '!$E$7*('3f CPIH'!R$16/'3f CPIH'!$G$16))</f>
        <v>-</v>
      </c>
      <c r="W52" s="133" t="str">
        <f>IF('3f CPIH'!S$16="-","-",'3g OC '!$E$7*('3f CPIH'!S$16/'3f CPIH'!$G$16))</f>
        <v>-</v>
      </c>
      <c r="X52" s="133" t="str">
        <f>IF('3f CPIH'!T$16="-","-",'3g OC '!$E$7*('3f CPIH'!T$16/'3f CPIH'!$G$16))</f>
        <v>-</v>
      </c>
      <c r="Y52" s="133" t="str">
        <f>IF('3f CPIH'!U$16="-","-",'3g OC '!$E$7*('3f CPIH'!U$16/'3f CPIH'!$G$16))</f>
        <v>-</v>
      </c>
      <c r="Z52" s="133" t="str">
        <f>IF('3f CPIH'!V$16="-","-",'3g OC '!$E$7*('3f CPIH'!V$16/'3f CPIH'!$G$16))</f>
        <v>-</v>
      </c>
      <c r="AA52" s="29"/>
    </row>
    <row r="53" spans="1:27" s="30" customFormat="1" ht="11.25" x14ac:dyDescent="0.15">
      <c r="A53" s="267">
        <v>6</v>
      </c>
      <c r="B53" s="136" t="s">
        <v>349</v>
      </c>
      <c r="C53" s="136" t="s">
        <v>43</v>
      </c>
      <c r="D53" s="139" t="s">
        <v>319</v>
      </c>
      <c r="E53" s="135"/>
      <c r="F53" s="31"/>
      <c r="G53" s="133" t="s">
        <v>333</v>
      </c>
      <c r="H53" s="133" t="s">
        <v>333</v>
      </c>
      <c r="I53" s="133" t="s">
        <v>333</v>
      </c>
      <c r="J53" s="133" t="s">
        <v>333</v>
      </c>
      <c r="K53" s="133">
        <f>IF('3h SMNCC'!F$36="-","-",'3h SMNCC'!F$44)</f>
        <v>0</v>
      </c>
      <c r="L53" s="133">
        <f>IF('3h SMNCC'!G$36="-","-",'3h SMNCC'!G$44)</f>
        <v>-0.13106672002308281</v>
      </c>
      <c r="M53" s="133">
        <f>IF('3h SMNCC'!H$36="-","-",'3h SMNCC'!H$44)</f>
        <v>1.6490085512788448</v>
      </c>
      <c r="N53" s="133">
        <f>IF('3h SMNCC'!I$36="-","-",'3h SMNCC'!I$44)</f>
        <v>7.9249698553751093</v>
      </c>
      <c r="O53" s="31"/>
      <c r="P53" s="133">
        <f>IF('3h SMNCC'!K$36="-","-",'3h SMNCC'!K$44)</f>
        <v>7.9249698553751093</v>
      </c>
      <c r="Q53" s="133">
        <f>IF('3h SMNCC'!L$36="-","-",'3h SMNCC'!L$44)</f>
        <v>9.5945159615724194</v>
      </c>
      <c r="R53" s="133">
        <f>IF('3h SMNCC'!M$36="-","-",'3h SMNCC'!M$44)</f>
        <v>9.6655312765157912</v>
      </c>
      <c r="S53" s="133">
        <f>IF('3h SMNCC'!N$36="-","-",'3h SMNCC'!N$44)</f>
        <v>11.448655558303892</v>
      </c>
      <c r="T53" s="133" t="str">
        <f>IF('3h SMNCC'!O$36="-","-",'3h SMNCC'!O$44)</f>
        <v>-</v>
      </c>
      <c r="U53" s="133" t="str">
        <f>IF('3h SMNCC'!P$36="-","-",'3h SMNCC'!P$44)</f>
        <v>-</v>
      </c>
      <c r="V53" s="133" t="str">
        <f>IF('3h SMNCC'!Q$36="-","-",'3h SMNCC'!Q$44)</f>
        <v>-</v>
      </c>
      <c r="W53" s="133" t="str">
        <f>IF('3h SMNCC'!R$36="-","-",'3h SMNCC'!R$44)</f>
        <v>-</v>
      </c>
      <c r="X53" s="133" t="str">
        <f>IF('3h SMNCC'!S$36="-","-",'3h SMNCC'!S$44)</f>
        <v>-</v>
      </c>
      <c r="Y53" s="133" t="str">
        <f>IF('3h SMNCC'!T$36="-","-",'3h SMNCC'!T$44)</f>
        <v>-</v>
      </c>
      <c r="Z53" s="133" t="str">
        <f>IF('3h SMNCC'!U$36="-","-",'3h SMNCC'!U$44)</f>
        <v>-</v>
      </c>
      <c r="AA53" s="29"/>
    </row>
    <row r="54" spans="1:27" s="30" customFormat="1" ht="12.4" customHeight="1" x14ac:dyDescent="0.15">
      <c r="A54" s="267">
        <v>7</v>
      </c>
      <c r="B54" s="136" t="s">
        <v>349</v>
      </c>
      <c r="C54" s="136" t="s">
        <v>394</v>
      </c>
      <c r="D54" s="139" t="s">
        <v>319</v>
      </c>
      <c r="E54" s="135"/>
      <c r="F54" s="31"/>
      <c r="G54" s="133">
        <f>IF('3f CPIH'!C$16="-","-",'3i PAAC PAP'!$G$7*('3f CPIH'!C$16/'3f CPIH'!$G$16))</f>
        <v>13.436452250489236</v>
      </c>
      <c r="H54" s="133">
        <f>IF('3f CPIH'!D$16="-","-",'3i PAAC PAP'!$G$7*('3f CPIH'!D$16/'3f CPIH'!$G$16))</f>
        <v>13.463352054794518</v>
      </c>
      <c r="I54" s="133">
        <f>IF('3f CPIH'!E$16="-","-",'3i PAAC PAP'!$G$7*('3f CPIH'!E$16/'3f CPIH'!$G$16))</f>
        <v>13.503701761252445</v>
      </c>
      <c r="J54" s="133">
        <f>IF('3f CPIH'!F$16="-","-",'3i PAAC PAP'!$G$7*('3f CPIH'!F$16/'3f CPIH'!$G$16))</f>
        <v>13.584401174168297</v>
      </c>
      <c r="K54" s="133">
        <f>IF('3f CPIH'!G$16="-","-",'3i PAAC PAP'!$G$7*('3f CPIH'!G$16/'3f CPIH'!$G$16))</f>
        <v>13.745799999999999</v>
      </c>
      <c r="L54" s="133">
        <f>IF('3f CPIH'!H$16="-","-",'3i PAAC PAP'!$G$7*('3f CPIH'!H$16/'3f CPIH'!$G$16))</f>
        <v>13.920648727984345</v>
      </c>
      <c r="M54" s="133">
        <f>IF('3f CPIH'!I$16="-","-",'3i PAAC PAP'!$G$7*('3f CPIH'!I$16/'3f CPIH'!$G$16))</f>
        <v>14.122397260273971</v>
      </c>
      <c r="N54" s="133">
        <f>IF('3f CPIH'!J$16="-","-",'3i PAAC PAP'!$G$7*('3f CPIH'!J$16/'3f CPIH'!$G$16))</f>
        <v>14.24344637964775</v>
      </c>
      <c r="O54" s="31"/>
      <c r="P54" s="133">
        <f>IF('3f CPIH'!L$16="-","-",'3i PAAC PAP'!$G$7*('3f CPIH'!L$16/'3f CPIH'!$G$16))</f>
        <v>14.24344637964775</v>
      </c>
      <c r="Q54" s="133">
        <f>IF('3f CPIH'!M$16="-","-",'3i PAAC PAP'!$G$7*('3f CPIH'!M$16/'3f CPIH'!$G$16))</f>
        <v>14.40484520547945</v>
      </c>
      <c r="R54" s="133">
        <f>IF('3f CPIH'!N$16="-","-",'3i PAAC PAP'!$G$7*('3f CPIH'!N$16/'3f CPIH'!$G$16))</f>
        <v>14.512444422700586</v>
      </c>
      <c r="S54" s="133">
        <f>IF('3f CPIH'!O$16="-","-",'3i PAAC PAP'!$G$7*('3f CPIH'!O$16/'3f CPIH'!$G$16))</f>
        <v>14.593143835616438</v>
      </c>
      <c r="T54" s="133" t="str">
        <f>IF('3f CPIH'!P$16="-","-",'3i PAAC PAP'!$G$7*('3f CPIH'!P$16/'3f CPIH'!$G$16))</f>
        <v>-</v>
      </c>
      <c r="U54" s="133" t="str">
        <f>IF('3f CPIH'!Q$16="-","-",'3i PAAC PAP'!$G$7*('3f CPIH'!Q$16/'3f CPIH'!$G$16))</f>
        <v>-</v>
      </c>
      <c r="V54" s="133" t="str">
        <f>IF('3f CPIH'!R$16="-","-",'3i PAAC PAP'!$G$7*('3f CPIH'!R$16/'3f CPIH'!$G$16))</f>
        <v>-</v>
      </c>
      <c r="W54" s="133" t="str">
        <f>IF('3f CPIH'!S$16="-","-",'3i PAAC PAP'!$G$7*('3f CPIH'!S$16/'3f CPIH'!$G$16))</f>
        <v>-</v>
      </c>
      <c r="X54" s="133" t="str">
        <f>IF('3f CPIH'!T$16="-","-",'3i PAAC PAP'!$G$7*('3f CPIH'!T$16/'3f CPIH'!$G$16))</f>
        <v>-</v>
      </c>
      <c r="Y54" s="133" t="str">
        <f>IF('3f CPIH'!U$16="-","-",'3i PAAC PAP'!$G$7*('3f CPIH'!U$16/'3f CPIH'!$G$16))</f>
        <v>-</v>
      </c>
      <c r="Z54" s="133" t="str">
        <f>IF('3f CPIH'!V$16="-","-",'3i PAAC PAP'!$G$7*('3f CPIH'!V$16/'3f CPIH'!$G$16))</f>
        <v>-</v>
      </c>
      <c r="AA54" s="29"/>
    </row>
    <row r="55" spans="1:27" s="30" customFormat="1" ht="11.25" x14ac:dyDescent="0.15">
      <c r="A55" s="267">
        <v>8</v>
      </c>
      <c r="B55" s="136" t="s">
        <v>349</v>
      </c>
      <c r="C55" s="136" t="s">
        <v>412</v>
      </c>
      <c r="D55" s="139" t="s">
        <v>319</v>
      </c>
      <c r="E55" s="135"/>
      <c r="F55" s="31"/>
      <c r="G55" s="133">
        <f>IF(G50="-","-",SUM(G48:G53)*'3i PAAC PAP'!$G$19)</f>
        <v>3.7686728472474336</v>
      </c>
      <c r="H55" s="133">
        <f>IF(H50="-","-",SUM(H48:H53)*'3i PAAC PAP'!$G$19)</f>
        <v>3.7731996022501733</v>
      </c>
      <c r="I55" s="133">
        <f>IF(I50="-","-",SUM(I48:I53)*'3i PAAC PAP'!$G$19)</f>
        <v>3.5226952144838282</v>
      </c>
      <c r="J55" s="133">
        <f>IF(J50="-","-",SUM(J48:J53)*'3i PAAC PAP'!$G$19)</f>
        <v>3.5362754794920472</v>
      </c>
      <c r="K55" s="133">
        <f>IF(K50="-","-",SUM(K48:K53)*'3i PAAC PAP'!$G$19)</f>
        <v>3.5893739277487207</v>
      </c>
      <c r="L55" s="133">
        <f>IF(L50="-","-",SUM(L48:L53)*'3i PAAC PAP'!$G$19)</f>
        <v>3.6111542862882229</v>
      </c>
      <c r="M55" s="133">
        <f>IF(M50="-","-",SUM(M48:M53)*'3i PAAC PAP'!$G$19)</f>
        <v>3.6729922790212024</v>
      </c>
      <c r="N55" s="133">
        <f>IF(N50="-","-",SUM(N48:N53)*'3i PAAC PAP'!$G$19)</f>
        <v>4.0593641878658175</v>
      </c>
      <c r="O55" s="31"/>
      <c r="P55" s="133">
        <f>IF(P50="-","-",SUM(P48:P53)*'3i PAAC PAP'!$G$19)</f>
        <v>4.0593641878658175</v>
      </c>
      <c r="Q55" s="133">
        <f>IF(Q50="-","-",SUM(Q48:Q53)*'3i PAAC PAP'!$G$19)</f>
        <v>4.1915194086305378</v>
      </c>
      <c r="R55" s="133">
        <f>IF(R50="-","-",SUM(R48:R53)*'3i PAAC PAP'!$G$19)</f>
        <v>4.2087015898940825</v>
      </c>
      <c r="S55" s="133">
        <f>IF(S50="-","-",SUM(S48:S53)*'3i PAAC PAP'!$G$19)</f>
        <v>4.214609549668646</v>
      </c>
      <c r="T55" s="133" t="str">
        <f>IF(T50="-","-",SUM(T48:T53)*'3i PAAC PAP'!$G$19)</f>
        <v>-</v>
      </c>
      <c r="U55" s="133" t="str">
        <f>IF(U50="-","-",SUM(U48:U53)*'3i PAAC PAP'!$G$19)</f>
        <v>-</v>
      </c>
      <c r="V55" s="133" t="str">
        <f>IF(V50="-","-",SUM(V48:V53)*'3i PAAC PAP'!$G$19)</f>
        <v>-</v>
      </c>
      <c r="W55" s="133" t="str">
        <f>IF(W50="-","-",SUM(W48:W53)*'3i PAAC PAP'!$G$19)</f>
        <v>-</v>
      </c>
      <c r="X55" s="133" t="str">
        <f>IF(X50="-","-",SUM(X48:X53)*'3i PAAC PAP'!$G$19)</f>
        <v>-</v>
      </c>
      <c r="Y55" s="133" t="str">
        <f>IF(Y50="-","-",SUM(Y48:Y53)*'3i PAAC PAP'!$G$19)</f>
        <v>-</v>
      </c>
      <c r="Z55" s="133" t="str">
        <f>IF(Z50="-","-",SUM(Z48:Z53)*'3i PAAC PAP'!$G$19)</f>
        <v>-</v>
      </c>
      <c r="AA55" s="29"/>
    </row>
    <row r="56" spans="1:27" s="30" customFormat="1" ht="11.25" customHeight="1" x14ac:dyDescent="0.15">
      <c r="A56" s="267">
        <v>9</v>
      </c>
      <c r="B56" s="136" t="s">
        <v>393</v>
      </c>
      <c r="C56" s="136" t="s">
        <v>536</v>
      </c>
      <c r="D56" s="139" t="s">
        <v>319</v>
      </c>
      <c r="E56" s="135"/>
      <c r="F56" s="31"/>
      <c r="G56" s="133">
        <f>IF(G50="-","-",SUM(G48:G55)*'3j EBIT'!$E$7)</f>
        <v>1.5848433850900263</v>
      </c>
      <c r="H56" s="133">
        <f>IF(H50="-","-",SUM(H48:H55)*'3j EBIT'!$E$7)</f>
        <v>1.5869554359948135</v>
      </c>
      <c r="I56" s="133">
        <f>IF(I50="-","-",SUM(I48:I55)*'3j EBIT'!$E$7)</f>
        <v>1.4996901091608312</v>
      </c>
      <c r="J56" s="133">
        <f>IF(J50="-","-",SUM(J48:J55)*'3j EBIT'!$E$7)</f>
        <v>1.5060262618751934</v>
      </c>
      <c r="K56" s="133">
        <f>IF(K50="-","-",SUM(K48:K55)*'3j EBIT'!$E$7)</f>
        <v>1.5278151789429568</v>
      </c>
      <c r="L56" s="133">
        <f>IF(L50="-","-",SUM(L48:L55)*'3j EBIT'!$E$7)</f>
        <v>1.5388569693340559</v>
      </c>
      <c r="M56" s="133">
        <f>IF(M50="-","-",SUM(M48:M55)*'3j EBIT'!$E$7)</f>
        <v>1.5644991384816784</v>
      </c>
      <c r="N56" s="133">
        <f>IF(N50="-","-",SUM(N48:N55)*'3j EBIT'!$E$7)</f>
        <v>1.7026449033624418</v>
      </c>
      <c r="O56" s="31"/>
      <c r="P56" s="133">
        <f>IF(P50="-","-",SUM(P48:P55)*'3j EBIT'!$E$7)</f>
        <v>1.7026449033624418</v>
      </c>
      <c r="Q56" s="133">
        <f>IF(Q50="-","-",SUM(Q48:Q55)*'3j EBIT'!$E$7)</f>
        <v>1.7522205489454385</v>
      </c>
      <c r="R56" s="133">
        <f>IF(R50="-","-",SUM(R48:R55)*'3j EBIT'!$E$7)</f>
        <v>1.76034369194828</v>
      </c>
      <c r="S56" s="133">
        <f>IF(S50="-","-",SUM(S48:S55)*'3j EBIT'!$E$7)</f>
        <v>1.7639831969770581</v>
      </c>
      <c r="T56" s="133" t="str">
        <f>IF(T50="-","-",SUM(T48:T55)*'3j EBIT'!$E$7)</f>
        <v>-</v>
      </c>
      <c r="U56" s="133" t="str">
        <f>IF(U50="-","-",SUM(U48:U55)*'3j EBIT'!$E$7)</f>
        <v>-</v>
      </c>
      <c r="V56" s="133" t="str">
        <f>IF(V50="-","-",SUM(V48:V55)*'3j EBIT'!$E$7)</f>
        <v>-</v>
      </c>
      <c r="W56" s="133" t="str">
        <f>IF(W50="-","-",SUM(W48:W55)*'3j EBIT'!$E$7)</f>
        <v>-</v>
      </c>
      <c r="X56" s="133" t="str">
        <f>IF(X50="-","-",SUM(X48:X55)*'3j EBIT'!$E$7)</f>
        <v>-</v>
      </c>
      <c r="Y56" s="133" t="str">
        <f>IF(Y50="-","-",SUM(Y48:Y55)*'3j EBIT'!$E$7)</f>
        <v>-</v>
      </c>
      <c r="Z56" s="133" t="str">
        <f>IF(Z50="-","-",SUM(Z48:Z55)*'3j EBIT'!$E$7)</f>
        <v>-</v>
      </c>
      <c r="AA56" s="29"/>
    </row>
    <row r="57" spans="1:27" s="30" customFormat="1" ht="11.25" customHeight="1" x14ac:dyDescent="0.15">
      <c r="A57" s="267">
        <v>10</v>
      </c>
      <c r="B57" s="136" t="s">
        <v>292</v>
      </c>
      <c r="C57" s="186" t="s">
        <v>537</v>
      </c>
      <c r="D57" s="139" t="s">
        <v>319</v>
      </c>
      <c r="E57" s="134"/>
      <c r="F57" s="31"/>
      <c r="G57" s="133">
        <f>IF(G52="-","-",SUM(G48:G50,G52:G56)*'3k HAP'!$E$8)</f>
        <v>0.93876445308742462</v>
      </c>
      <c r="H57" s="133">
        <f>IF(H52="-","-",SUM(H48:H50,H52:H56)*'3k HAP'!$E$8)</f>
        <v>0.94039195437818057</v>
      </c>
      <c r="I57" s="133">
        <f>IF(I52="-","-",SUM(I48:I50,I52:I56)*'3k HAP'!$E$8)</f>
        <v>0.93866416936032882</v>
      </c>
      <c r="J57" s="133">
        <f>IF(J52="-","-",SUM(J48:J50,J52:J56)*'3k HAP'!$E$8)</f>
        <v>0.94354667323259656</v>
      </c>
      <c r="K57" s="133">
        <f>IF(K52="-","-",SUM(K48:K50,K52:K56)*'3k HAP'!$E$8)</f>
        <v>0.95499278207578719</v>
      </c>
      <c r="L57" s="133">
        <f>IF(L52="-","-",SUM(L48:L50,L52:L56)*'3k HAP'!$E$8)</f>
        <v>0.96350134977793689</v>
      </c>
      <c r="M57" s="133">
        <f>IF(M52="-","-",SUM(M48:M50,M52:M56)*'3k HAP'!$E$8)</f>
        <v>1.008377292826321</v>
      </c>
      <c r="N57" s="133">
        <f>IF(N52="-","-",SUM(N48:N50,N52:N56)*'3k HAP'!$E$8)</f>
        <v>1.1148294669411944</v>
      </c>
      <c r="O57" s="31"/>
      <c r="P57" s="133">
        <f>IF(P52="-","-",SUM(P48:P50,P52:P56)*'3k HAP'!$E$8)</f>
        <v>1.1148294669411944</v>
      </c>
      <c r="Q57" s="133">
        <f>IF(Q52="-","-",SUM(Q48:Q50,Q52:Q56)*'3k HAP'!$E$8)</f>
        <v>1.1535657964502417</v>
      </c>
      <c r="R57" s="133">
        <f>IF(R52="-","-",SUM(R48:R50,R52:R56)*'3k HAP'!$E$8)</f>
        <v>1.159825316849183</v>
      </c>
      <c r="S57" s="133">
        <f>IF(S52="-","-",SUM(S48:S50,S52:S56)*'3k HAP'!$E$8)</f>
        <v>1.1930904421447843</v>
      </c>
      <c r="T57" s="133" t="str">
        <f>IF(T52="-","-",SUM(T48:T50,T52:T56)*'3k HAP'!$E$8)</f>
        <v>-</v>
      </c>
      <c r="U57" s="133" t="str">
        <f>IF(U52="-","-",SUM(U48:U50,U52:U56)*'3k HAP'!$E$8)</f>
        <v>-</v>
      </c>
      <c r="V57" s="133" t="str">
        <f>IF(V52="-","-",SUM(V48:V50,V52:V56)*'3k HAP'!$E$8)</f>
        <v>-</v>
      </c>
      <c r="W57" s="133" t="str">
        <f>IF(W52="-","-",SUM(W48:W50,W52:W56)*'3k HAP'!$E$8)</f>
        <v>-</v>
      </c>
      <c r="X57" s="133" t="str">
        <f>IF(X52="-","-",SUM(X48:X50,X52:X56)*'3k HAP'!$E$8)</f>
        <v>-</v>
      </c>
      <c r="Y57" s="133" t="str">
        <f>IF(Y52="-","-",SUM(Y48:Y50,Y52:Y56)*'3k HAP'!$E$8)</f>
        <v>-</v>
      </c>
      <c r="Z57" s="133" t="str">
        <f>IF(Z52="-","-",SUM(Z48:Z50,Z52:Z56)*'3k HAP'!$E$8)</f>
        <v>-</v>
      </c>
      <c r="AA57" s="29"/>
    </row>
    <row r="58" spans="1:27" s="30" customFormat="1" ht="11.25" customHeight="1" x14ac:dyDescent="0.15">
      <c r="A58" s="267">
        <v>11</v>
      </c>
      <c r="B58" s="136" t="s">
        <v>44</v>
      </c>
      <c r="C58" s="136" t="str">
        <f>B58&amp;"_"&amp;D58</f>
        <v>Total_N Wales and Mersey</v>
      </c>
      <c r="D58" s="139" t="s">
        <v>319</v>
      </c>
      <c r="E58" s="135"/>
      <c r="F58" s="31"/>
      <c r="G58" s="133">
        <f t="shared" ref="G58:N58" si="6">IF(G52="-","-",SUM(G48:G57))</f>
        <v>84.351539740801698</v>
      </c>
      <c r="H58" s="133">
        <f t="shared" si="6"/>
        <v>84.464327770113471</v>
      </c>
      <c r="I58" s="133">
        <f t="shared" si="6"/>
        <v>79.869689943578535</v>
      </c>
      <c r="J58" s="133">
        <f t="shared" si="6"/>
        <v>80.208054031513896</v>
      </c>
      <c r="K58" s="133">
        <f t="shared" si="6"/>
        <v>81.36628477550434</v>
      </c>
      <c r="L58" s="133">
        <f t="shared" si="6"/>
        <v>81.955939965851783</v>
      </c>
      <c r="M58" s="133">
        <f t="shared" si="6"/>
        <v>83.35040320132444</v>
      </c>
      <c r="N58" s="133">
        <f t="shared" si="6"/>
        <v>90.727682102771709</v>
      </c>
      <c r="O58" s="31"/>
      <c r="P58" s="133">
        <f t="shared" ref="P58:Z58" si="7">IF(P52="-","-",SUM(P48:P57))</f>
        <v>90.727682102771709</v>
      </c>
      <c r="Q58" s="133">
        <f t="shared" si="7"/>
        <v>93.375661858894162</v>
      </c>
      <c r="R58" s="133">
        <f t="shared" si="7"/>
        <v>93.809455044954007</v>
      </c>
      <c r="S58" s="133">
        <f t="shared" si="7"/>
        <v>94.03427298737968</v>
      </c>
      <c r="T58" s="133" t="str">
        <f t="shared" si="7"/>
        <v>-</v>
      </c>
      <c r="U58" s="133" t="str">
        <f t="shared" si="7"/>
        <v>-</v>
      </c>
      <c r="V58" s="133" t="str">
        <f t="shared" si="7"/>
        <v>-</v>
      </c>
      <c r="W58" s="133" t="str">
        <f t="shared" si="7"/>
        <v>-</v>
      </c>
      <c r="X58" s="133" t="str">
        <f t="shared" si="7"/>
        <v>-</v>
      </c>
      <c r="Y58" s="133" t="str">
        <f t="shared" si="7"/>
        <v>-</v>
      </c>
      <c r="Z58" s="133" t="str">
        <f t="shared" si="7"/>
        <v>-</v>
      </c>
      <c r="AA58" s="29"/>
    </row>
    <row r="59" spans="1:27" s="30" customFormat="1" ht="11.25" customHeight="1" x14ac:dyDescent="0.15">
      <c r="A59" s="267">
        <v>1</v>
      </c>
      <c r="B59" s="140" t="s">
        <v>350</v>
      </c>
      <c r="C59" s="140" t="s">
        <v>341</v>
      </c>
      <c r="D59" s="138" t="s">
        <v>320</v>
      </c>
      <c r="E59" s="132"/>
      <c r="F59" s="31"/>
      <c r="G59" s="41" t="s">
        <v>333</v>
      </c>
      <c r="H59" s="41" t="s">
        <v>333</v>
      </c>
      <c r="I59" s="41" t="s">
        <v>333</v>
      </c>
      <c r="J59" s="41" t="s">
        <v>333</v>
      </c>
      <c r="K59" s="41" t="s">
        <v>333</v>
      </c>
      <c r="L59" s="41" t="s">
        <v>333</v>
      </c>
      <c r="M59" s="41" t="s">
        <v>333</v>
      </c>
      <c r="N59" s="41" t="s">
        <v>333</v>
      </c>
      <c r="O59" s="31"/>
      <c r="P59" s="41" t="s">
        <v>333</v>
      </c>
      <c r="Q59" s="41" t="s">
        <v>333</v>
      </c>
      <c r="R59" s="41" t="s">
        <v>333</v>
      </c>
      <c r="S59" s="41" t="s">
        <v>333</v>
      </c>
      <c r="T59" s="41" t="s">
        <v>333</v>
      </c>
      <c r="U59" s="41" t="s">
        <v>333</v>
      </c>
      <c r="V59" s="41" t="s">
        <v>333</v>
      </c>
      <c r="W59" s="41" t="s">
        <v>333</v>
      </c>
      <c r="X59" s="41" t="s">
        <v>333</v>
      </c>
      <c r="Y59" s="41" t="s">
        <v>333</v>
      </c>
      <c r="Z59" s="41" t="s">
        <v>333</v>
      </c>
      <c r="AA59" s="29"/>
    </row>
    <row r="60" spans="1:27" s="30" customFormat="1" ht="11.25" customHeight="1" x14ac:dyDescent="0.15">
      <c r="A60" s="267">
        <v>2</v>
      </c>
      <c r="B60" s="140" t="s">
        <v>350</v>
      </c>
      <c r="C60" s="140" t="s">
        <v>300</v>
      </c>
      <c r="D60" s="138" t="s">
        <v>320</v>
      </c>
      <c r="E60" s="132"/>
      <c r="F60" s="31"/>
      <c r="G60" s="41" t="s">
        <v>333</v>
      </c>
      <c r="H60" s="41" t="s">
        <v>333</v>
      </c>
      <c r="I60" s="41" t="s">
        <v>333</v>
      </c>
      <c r="J60" s="41" t="s">
        <v>333</v>
      </c>
      <c r="K60" s="41" t="s">
        <v>333</v>
      </c>
      <c r="L60" s="41" t="s">
        <v>333</v>
      </c>
      <c r="M60" s="41" t="s">
        <v>333</v>
      </c>
      <c r="N60" s="41" t="s">
        <v>333</v>
      </c>
      <c r="O60" s="31"/>
      <c r="P60" s="41" t="s">
        <v>333</v>
      </c>
      <c r="Q60" s="41" t="s">
        <v>333</v>
      </c>
      <c r="R60" s="41" t="s">
        <v>333</v>
      </c>
      <c r="S60" s="41" t="s">
        <v>333</v>
      </c>
      <c r="T60" s="41" t="s">
        <v>333</v>
      </c>
      <c r="U60" s="41" t="s">
        <v>333</v>
      </c>
      <c r="V60" s="41" t="s">
        <v>333</v>
      </c>
      <c r="W60" s="41" t="s">
        <v>333</v>
      </c>
      <c r="X60" s="41" t="s">
        <v>333</v>
      </c>
      <c r="Y60" s="41" t="s">
        <v>333</v>
      </c>
      <c r="Z60" s="41" t="s">
        <v>333</v>
      </c>
      <c r="AA60" s="29"/>
    </row>
    <row r="61" spans="1:27" s="30" customFormat="1" ht="11.25" customHeight="1" x14ac:dyDescent="0.15">
      <c r="A61" s="267">
        <v>3</v>
      </c>
      <c r="B61" s="140" t="s">
        <v>2</v>
      </c>
      <c r="C61" s="140" t="s">
        <v>342</v>
      </c>
      <c r="D61" s="138" t="s">
        <v>320</v>
      </c>
      <c r="E61" s="132"/>
      <c r="F61" s="31"/>
      <c r="G61" s="41">
        <f>IF('3c PC'!G14="-","-",'3c PC'!G55)</f>
        <v>6.5567588596821027</v>
      </c>
      <c r="H61" s="41">
        <f>IF('3c PC'!H14="-","-",'3c PC'!H55)</f>
        <v>6.5567588596821027</v>
      </c>
      <c r="I61" s="41">
        <f>IF('3c PC'!I14="-","-",'3c PC'!I55)</f>
        <v>6.6197359495950758</v>
      </c>
      <c r="J61" s="41">
        <f>IF('3c PC'!J14="-","-",'3c PC'!J55)</f>
        <v>6.6197359495950758</v>
      </c>
      <c r="K61" s="41">
        <f>IF('3c PC'!K14="-","-",'3c PC'!K55)</f>
        <v>6.6995028867368616</v>
      </c>
      <c r="L61" s="41">
        <f>IF('3c PC'!L14="-","-",'3c PC'!L55)</f>
        <v>6.6995028867368616</v>
      </c>
      <c r="M61" s="41">
        <f>IF('3c PC'!M14="-","-",'3c PC'!M55)</f>
        <v>7.1131218301273513</v>
      </c>
      <c r="N61" s="41">
        <f>IF('3c PC'!N14="-","-",'3c PC'!N55)</f>
        <v>7.1131218301273513</v>
      </c>
      <c r="O61" s="31"/>
      <c r="P61" s="41">
        <f>'3c PC'!P55</f>
        <v>7.1131218301273513</v>
      </c>
      <c r="Q61" s="41">
        <f>'3c PC'!Q55</f>
        <v>7.2804579515147188</v>
      </c>
      <c r="R61" s="41">
        <f>'3c PC'!R55</f>
        <v>7.1935840895118579</v>
      </c>
      <c r="S61" s="41">
        <f>'3c PC'!S55</f>
        <v>7.3593999937099728</v>
      </c>
      <c r="T61" s="41" t="str">
        <f>'3c PC'!T55</f>
        <v>-</v>
      </c>
      <c r="U61" s="41" t="str">
        <f>'3c PC'!U55</f>
        <v>-</v>
      </c>
      <c r="V61" s="41" t="str">
        <f>'3c PC'!V55</f>
        <v>-</v>
      </c>
      <c r="W61" s="41" t="str">
        <f>'3c PC'!W55</f>
        <v>-</v>
      </c>
      <c r="X61" s="41" t="str">
        <f>'3c PC'!X55</f>
        <v>-</v>
      </c>
      <c r="Y61" s="41" t="str">
        <f>'3c PC'!Y55</f>
        <v>-</v>
      </c>
      <c r="Z61" s="41" t="str">
        <f>'3c PC'!Z55</f>
        <v>-</v>
      </c>
      <c r="AA61" s="29"/>
    </row>
    <row r="62" spans="1:27" s="30" customFormat="1" ht="11.25" x14ac:dyDescent="0.15">
      <c r="A62" s="267">
        <v>4</v>
      </c>
      <c r="B62" s="140" t="s">
        <v>352</v>
      </c>
      <c r="C62" s="140" t="s">
        <v>343</v>
      </c>
      <c r="D62" s="138" t="s">
        <v>320</v>
      </c>
      <c r="E62" s="132"/>
      <c r="F62" s="31"/>
      <c r="G62" s="41">
        <f>IF('3d NC-Elec'!H18="-","-",'3d NC-Elec'!H18)</f>
        <v>12.555999999999999</v>
      </c>
      <c r="H62" s="41">
        <f>IF('3d NC-Elec'!I18="-","-",'3d NC-Elec'!I18)</f>
        <v>12.555999999999999</v>
      </c>
      <c r="I62" s="41">
        <f>IF('3d NC-Elec'!J18="-","-",'3d NC-Elec'!J18)</f>
        <v>19.491</v>
      </c>
      <c r="J62" s="41">
        <f>IF('3d NC-Elec'!K18="-","-",'3d NC-Elec'!K18)</f>
        <v>19.491</v>
      </c>
      <c r="K62" s="41">
        <f>IF('3d NC-Elec'!L18="-","-",'3d NC-Elec'!L18)</f>
        <v>14.234999999999999</v>
      </c>
      <c r="L62" s="41">
        <f>IF('3d NC-Elec'!M18="-","-",'3d NC-Elec'!M18)</f>
        <v>14.234999999999999</v>
      </c>
      <c r="M62" s="41">
        <f>IF('3d NC-Elec'!N18="-","-",'3d NC-Elec'!N18)</f>
        <v>15.658499999999998</v>
      </c>
      <c r="N62" s="41">
        <f>IF('3d NC-Elec'!O18="-","-",'3d NC-Elec'!O18)</f>
        <v>15.658499999999998</v>
      </c>
      <c r="O62" s="31"/>
      <c r="P62" s="41">
        <f>'3d NC-Elec'!Q18</f>
        <v>15.658499999999998</v>
      </c>
      <c r="Q62" s="41">
        <f>'3d NC-Elec'!R18</f>
        <v>15.402999999999999</v>
      </c>
      <c r="R62" s="41">
        <f>'3d NC-Elec'!S18</f>
        <v>15.402999999999999</v>
      </c>
      <c r="S62" s="41">
        <f>'3d NC-Elec'!T18</f>
        <v>17.155000000000001</v>
      </c>
      <c r="T62" s="41" t="str">
        <f>'3d NC-Elec'!U18</f>
        <v>-</v>
      </c>
      <c r="U62" s="41" t="str">
        <f>'3d NC-Elec'!V18</f>
        <v>-</v>
      </c>
      <c r="V62" s="41" t="str">
        <f>'3d NC-Elec'!W18</f>
        <v>-</v>
      </c>
      <c r="W62" s="41" t="str">
        <f>'3d NC-Elec'!X18</f>
        <v>-</v>
      </c>
      <c r="X62" s="41" t="str">
        <f>'3d NC-Elec'!Y18</f>
        <v>-</v>
      </c>
      <c r="Y62" s="41" t="str">
        <f>'3d NC-Elec'!Z18</f>
        <v>-</v>
      </c>
      <c r="Z62" s="41" t="str">
        <f>'3d NC-Elec'!AA18</f>
        <v>-</v>
      </c>
      <c r="AA62" s="29"/>
    </row>
    <row r="63" spans="1:27" s="30" customFormat="1" ht="11.25" x14ac:dyDescent="0.15">
      <c r="A63" s="267">
        <v>5</v>
      </c>
      <c r="B63" s="140" t="s">
        <v>349</v>
      </c>
      <c r="C63" s="140" t="s">
        <v>344</v>
      </c>
      <c r="D63" s="138" t="s">
        <v>320</v>
      </c>
      <c r="E63" s="132"/>
      <c r="F63" s="31"/>
      <c r="G63" s="41">
        <f>IF('3f CPIH'!C$16="-","-",'3g OC '!$E$7*('3f CPIH'!C$16/'3f CPIH'!$G$16))</f>
        <v>38.772147945205475</v>
      </c>
      <c r="H63" s="41">
        <f>IF('3f CPIH'!D$16="-","-",'3g OC '!$E$7*('3f CPIH'!D$16/'3f CPIH'!$G$16))</f>
        <v>38.849769863013698</v>
      </c>
      <c r="I63" s="41">
        <f>IF('3f CPIH'!E$16="-","-",'3g OC '!$E$7*('3f CPIH'!E$16/'3f CPIH'!$G$16))</f>
        <v>38.966202739726029</v>
      </c>
      <c r="J63" s="41">
        <f>IF('3f CPIH'!F$16="-","-",'3g OC '!$E$7*('3f CPIH'!F$16/'3f CPIH'!$G$16))</f>
        <v>39.199068493150683</v>
      </c>
      <c r="K63" s="41">
        <f>IF('3f CPIH'!G$16="-","-",'3g OC '!$E$7*('3f CPIH'!G$16/'3f CPIH'!$G$16))</f>
        <v>39.6648</v>
      </c>
      <c r="L63" s="41">
        <f>IF('3f CPIH'!H$16="-","-",'3g OC '!$E$7*('3f CPIH'!H$16/'3f CPIH'!$G$16))</f>
        <v>40.169342465753431</v>
      </c>
      <c r="M63" s="41">
        <f>IF('3f CPIH'!I$16="-","-",'3g OC '!$E$7*('3f CPIH'!I$16/'3f CPIH'!$G$16))</f>
        <v>40.751506849315064</v>
      </c>
      <c r="N63" s="41">
        <f>IF('3f CPIH'!J$16="-","-",'3g OC '!$E$7*('3f CPIH'!J$16/'3f CPIH'!$G$16))</f>
        <v>41.100805479452056</v>
      </c>
      <c r="O63" s="31"/>
      <c r="P63" s="41">
        <f>IF('3f CPIH'!L$16="-","-",'3g OC '!$E$7*('3f CPIH'!L$16/'3f CPIH'!$G$16))</f>
        <v>41.100805479452056</v>
      </c>
      <c r="Q63" s="41">
        <f>IF('3f CPIH'!M$16="-","-",'3g OC '!$E$7*('3f CPIH'!M$16/'3f CPIH'!$G$16))</f>
        <v>41.566536986301365</v>
      </c>
      <c r="R63" s="41">
        <f>IF('3f CPIH'!N$16="-","-",'3g OC '!$E$7*('3f CPIH'!N$16/'3f CPIH'!$G$16))</f>
        <v>41.877024657534243</v>
      </c>
      <c r="S63" s="41">
        <f>IF('3f CPIH'!O$16="-","-",'3g OC '!$E$7*('3f CPIH'!O$16/'3f CPIH'!$G$16))</f>
        <v>42.109890410958904</v>
      </c>
      <c r="T63" s="41" t="str">
        <f>IF('3f CPIH'!P$16="-","-",'3g OC '!$E$7*('3f CPIH'!P$16/'3f CPIH'!$G$16))</f>
        <v>-</v>
      </c>
      <c r="U63" s="41" t="str">
        <f>IF('3f CPIH'!Q$16="-","-",'3g OC '!$E$7*('3f CPIH'!Q$16/'3f CPIH'!$G$16))</f>
        <v>-</v>
      </c>
      <c r="V63" s="41" t="str">
        <f>IF('3f CPIH'!R$16="-","-",'3g OC '!$E$7*('3f CPIH'!R$16/'3f CPIH'!$G$16))</f>
        <v>-</v>
      </c>
      <c r="W63" s="41" t="str">
        <f>IF('3f CPIH'!S$16="-","-",'3g OC '!$E$7*('3f CPIH'!S$16/'3f CPIH'!$G$16))</f>
        <v>-</v>
      </c>
      <c r="X63" s="41" t="str">
        <f>IF('3f CPIH'!T$16="-","-",'3g OC '!$E$7*('3f CPIH'!T$16/'3f CPIH'!$G$16))</f>
        <v>-</v>
      </c>
      <c r="Y63" s="41" t="str">
        <f>IF('3f CPIH'!U$16="-","-",'3g OC '!$E$7*('3f CPIH'!U$16/'3f CPIH'!$G$16))</f>
        <v>-</v>
      </c>
      <c r="Z63" s="41" t="str">
        <f>IF('3f CPIH'!V$16="-","-",'3g OC '!$E$7*('3f CPIH'!V$16/'3f CPIH'!$G$16))</f>
        <v>-</v>
      </c>
      <c r="AA63" s="29"/>
    </row>
    <row r="64" spans="1:27" s="30" customFormat="1" ht="11.25" x14ac:dyDescent="0.15">
      <c r="A64" s="267">
        <v>6</v>
      </c>
      <c r="B64" s="140" t="s">
        <v>349</v>
      </c>
      <c r="C64" s="140" t="s">
        <v>43</v>
      </c>
      <c r="D64" s="138" t="s">
        <v>320</v>
      </c>
      <c r="E64" s="132"/>
      <c r="F64" s="31"/>
      <c r="G64" s="41" t="s">
        <v>333</v>
      </c>
      <c r="H64" s="41" t="s">
        <v>333</v>
      </c>
      <c r="I64" s="41" t="s">
        <v>333</v>
      </c>
      <c r="J64" s="41" t="s">
        <v>333</v>
      </c>
      <c r="K64" s="41">
        <f>IF('3h SMNCC'!F$36="-","-",'3h SMNCC'!F$44)</f>
        <v>0</v>
      </c>
      <c r="L64" s="41">
        <f>IF('3h SMNCC'!G$36="-","-",'3h SMNCC'!G$44)</f>
        <v>-0.13106672002308281</v>
      </c>
      <c r="M64" s="41">
        <f>IF('3h SMNCC'!H$36="-","-",'3h SMNCC'!H$44)</f>
        <v>1.6490085512788448</v>
      </c>
      <c r="N64" s="41">
        <f>IF('3h SMNCC'!I$36="-","-",'3h SMNCC'!I$44)</f>
        <v>7.9249698553751093</v>
      </c>
      <c r="O64" s="31"/>
      <c r="P64" s="41">
        <f>IF('3h SMNCC'!K$36="-","-",'3h SMNCC'!K$44)</f>
        <v>7.9249698553751093</v>
      </c>
      <c r="Q64" s="41">
        <f>IF('3h SMNCC'!L$36="-","-",'3h SMNCC'!L$44)</f>
        <v>9.5945159615724194</v>
      </c>
      <c r="R64" s="41">
        <f>IF('3h SMNCC'!M$36="-","-",'3h SMNCC'!M$44)</f>
        <v>9.6655312765157912</v>
      </c>
      <c r="S64" s="41">
        <f>IF('3h SMNCC'!N$36="-","-",'3h SMNCC'!N$44)</f>
        <v>11.448655558303892</v>
      </c>
      <c r="T64" s="41" t="str">
        <f>IF('3h SMNCC'!O$36="-","-",'3h SMNCC'!O$44)</f>
        <v>-</v>
      </c>
      <c r="U64" s="41" t="str">
        <f>IF('3h SMNCC'!P$36="-","-",'3h SMNCC'!P$44)</f>
        <v>-</v>
      </c>
      <c r="V64" s="41" t="str">
        <f>IF('3h SMNCC'!Q$36="-","-",'3h SMNCC'!Q$44)</f>
        <v>-</v>
      </c>
      <c r="W64" s="41" t="str">
        <f>IF('3h SMNCC'!R$36="-","-",'3h SMNCC'!R$44)</f>
        <v>-</v>
      </c>
      <c r="X64" s="41" t="str">
        <f>IF('3h SMNCC'!S$36="-","-",'3h SMNCC'!S$44)</f>
        <v>-</v>
      </c>
      <c r="Y64" s="41" t="str">
        <f>IF('3h SMNCC'!T$36="-","-",'3h SMNCC'!T$44)</f>
        <v>-</v>
      </c>
      <c r="Z64" s="41" t="str">
        <f>IF('3h SMNCC'!U$36="-","-",'3h SMNCC'!U$44)</f>
        <v>-</v>
      </c>
      <c r="AA64" s="29"/>
    </row>
    <row r="65" spans="1:27" s="30" customFormat="1" ht="11.25" x14ac:dyDescent="0.15">
      <c r="A65" s="267">
        <v>7</v>
      </c>
      <c r="B65" s="140" t="s">
        <v>349</v>
      </c>
      <c r="C65" s="140" t="s">
        <v>394</v>
      </c>
      <c r="D65" s="138" t="s">
        <v>320</v>
      </c>
      <c r="E65" s="132"/>
      <c r="F65" s="31"/>
      <c r="G65" s="41">
        <f>IF('3f CPIH'!C$16="-","-",'3i PAAC PAP'!$G$7*('3f CPIH'!C$16/'3f CPIH'!$G$16))</f>
        <v>13.436452250489236</v>
      </c>
      <c r="H65" s="41">
        <f>IF('3f CPIH'!D$16="-","-",'3i PAAC PAP'!$G$7*('3f CPIH'!D$16/'3f CPIH'!$G$16))</f>
        <v>13.463352054794518</v>
      </c>
      <c r="I65" s="41">
        <f>IF('3f CPIH'!E$16="-","-",'3i PAAC PAP'!$G$7*('3f CPIH'!E$16/'3f CPIH'!$G$16))</f>
        <v>13.503701761252445</v>
      </c>
      <c r="J65" s="41">
        <f>IF('3f CPIH'!F$16="-","-",'3i PAAC PAP'!$G$7*('3f CPIH'!F$16/'3f CPIH'!$G$16))</f>
        <v>13.584401174168297</v>
      </c>
      <c r="K65" s="41">
        <f>IF('3f CPIH'!G$16="-","-",'3i PAAC PAP'!$G$7*('3f CPIH'!G$16/'3f CPIH'!$G$16))</f>
        <v>13.745799999999999</v>
      </c>
      <c r="L65" s="41">
        <f>IF('3f CPIH'!H$16="-","-",'3i PAAC PAP'!$G$7*('3f CPIH'!H$16/'3f CPIH'!$G$16))</f>
        <v>13.920648727984345</v>
      </c>
      <c r="M65" s="41">
        <f>IF('3f CPIH'!I$16="-","-",'3i PAAC PAP'!$G$7*('3f CPIH'!I$16/'3f CPIH'!$G$16))</f>
        <v>14.122397260273971</v>
      </c>
      <c r="N65" s="41">
        <f>IF('3f CPIH'!J$16="-","-",'3i PAAC PAP'!$G$7*('3f CPIH'!J$16/'3f CPIH'!$G$16))</f>
        <v>14.24344637964775</v>
      </c>
      <c r="O65" s="31"/>
      <c r="P65" s="41">
        <f>IF('3f CPIH'!L$16="-","-",'3i PAAC PAP'!$G$7*('3f CPIH'!L$16/'3f CPIH'!$G$16))</f>
        <v>14.24344637964775</v>
      </c>
      <c r="Q65" s="41">
        <f>IF('3f CPIH'!M$16="-","-",'3i PAAC PAP'!$G$7*('3f CPIH'!M$16/'3f CPIH'!$G$16))</f>
        <v>14.40484520547945</v>
      </c>
      <c r="R65" s="41">
        <f>IF('3f CPIH'!N$16="-","-",'3i PAAC PAP'!$G$7*('3f CPIH'!N$16/'3f CPIH'!$G$16))</f>
        <v>14.512444422700586</v>
      </c>
      <c r="S65" s="41">
        <f>IF('3f CPIH'!O$16="-","-",'3i PAAC PAP'!$G$7*('3f CPIH'!O$16/'3f CPIH'!$G$16))</f>
        <v>14.593143835616438</v>
      </c>
      <c r="T65" s="41" t="str">
        <f>IF('3f CPIH'!P$16="-","-",'3i PAAC PAP'!$G$7*('3f CPIH'!P$16/'3f CPIH'!$G$16))</f>
        <v>-</v>
      </c>
      <c r="U65" s="41" t="str">
        <f>IF('3f CPIH'!Q$16="-","-",'3i PAAC PAP'!$G$7*('3f CPIH'!Q$16/'3f CPIH'!$G$16))</f>
        <v>-</v>
      </c>
      <c r="V65" s="41" t="str">
        <f>IF('3f CPIH'!R$16="-","-",'3i PAAC PAP'!$G$7*('3f CPIH'!R$16/'3f CPIH'!$G$16))</f>
        <v>-</v>
      </c>
      <c r="W65" s="41" t="str">
        <f>IF('3f CPIH'!S$16="-","-",'3i PAAC PAP'!$G$7*('3f CPIH'!S$16/'3f CPIH'!$G$16))</f>
        <v>-</v>
      </c>
      <c r="X65" s="41" t="str">
        <f>IF('3f CPIH'!T$16="-","-",'3i PAAC PAP'!$G$7*('3f CPIH'!T$16/'3f CPIH'!$G$16))</f>
        <v>-</v>
      </c>
      <c r="Y65" s="41" t="str">
        <f>IF('3f CPIH'!U$16="-","-",'3i PAAC PAP'!$G$7*('3f CPIH'!U$16/'3f CPIH'!$G$16))</f>
        <v>-</v>
      </c>
      <c r="Z65" s="41" t="str">
        <f>IF('3f CPIH'!V$16="-","-",'3i PAAC PAP'!$G$7*('3f CPIH'!V$16/'3f CPIH'!$G$16))</f>
        <v>-</v>
      </c>
      <c r="AA65" s="29"/>
    </row>
    <row r="66" spans="1:27" s="30" customFormat="1" ht="11.25" customHeight="1" x14ac:dyDescent="0.15">
      <c r="A66" s="267">
        <v>8</v>
      </c>
      <c r="B66" s="140" t="s">
        <v>349</v>
      </c>
      <c r="C66" s="140" t="s">
        <v>412</v>
      </c>
      <c r="D66" s="138" t="s">
        <v>320</v>
      </c>
      <c r="E66" s="132"/>
      <c r="F66" s="31"/>
      <c r="G66" s="41">
        <f>IF(G61="-","-",SUM(G59:G64)*'3i PAAC PAP'!$G$19)</f>
        <v>3.3757319950474338</v>
      </c>
      <c r="H66" s="41">
        <f>IF(H61="-","-",SUM(H59:H64)*'3i PAAC PAP'!$G$19)</f>
        <v>3.380258750050174</v>
      </c>
      <c r="I66" s="41">
        <f>IF(I61="-","-",SUM(I59:I64)*'3i PAAC PAP'!$G$19)</f>
        <v>3.7951569104838287</v>
      </c>
      <c r="J66" s="41">
        <f>IF(J61="-","-",SUM(J59:J64)*'3i PAAC PAP'!$G$19)</f>
        <v>3.8087371754920474</v>
      </c>
      <c r="K66" s="41">
        <f>IF(K61="-","-",SUM(K59:K64)*'3i PAAC PAP'!$G$19)</f>
        <v>3.5340301457487207</v>
      </c>
      <c r="L66" s="41">
        <f>IF(L61="-","-",SUM(L59:L64)*'3i PAAC PAP'!$G$19)</f>
        <v>3.5558105042882229</v>
      </c>
      <c r="M66" s="41">
        <f>IF(M61="-","-",SUM(M59:M64)*'3i PAAC PAP'!$G$19)</f>
        <v>3.8007086990212025</v>
      </c>
      <c r="N66" s="41">
        <f>IF(N61="-","-",SUM(N59:N64)*'3i PAAC PAP'!$G$19)</f>
        <v>4.187080607865818</v>
      </c>
      <c r="O66" s="31"/>
      <c r="P66" s="41">
        <f>IF(P61="-","-",SUM(P59:P64)*'3i PAAC PAP'!$G$19)</f>
        <v>4.187080607865818</v>
      </c>
      <c r="Q66" s="41">
        <f>IF(Q61="-","-",SUM(Q59:Q64)*'3i PAAC PAP'!$G$19)</f>
        <v>4.3064641866305386</v>
      </c>
      <c r="R66" s="41">
        <f>IF(R61="-","-",SUM(R59:R64)*'3i PAAC PAP'!$G$19)</f>
        <v>4.3236463678940824</v>
      </c>
      <c r="S66" s="41">
        <f>IF(S61="-","-",SUM(S59:S64)*'3i PAAC PAP'!$G$19)</f>
        <v>4.5530580626686463</v>
      </c>
      <c r="T66" s="41" t="str">
        <f>IF(T61="-","-",SUM(T59:T64)*'3i PAAC PAP'!$G$19)</f>
        <v>-</v>
      </c>
      <c r="U66" s="41" t="str">
        <f>IF(U61="-","-",SUM(U59:U64)*'3i PAAC PAP'!$G$19)</f>
        <v>-</v>
      </c>
      <c r="V66" s="41" t="str">
        <f>IF(V61="-","-",SUM(V59:V64)*'3i PAAC PAP'!$G$19)</f>
        <v>-</v>
      </c>
      <c r="W66" s="41" t="str">
        <f>IF(W61="-","-",SUM(W59:W64)*'3i PAAC PAP'!$G$19)</f>
        <v>-</v>
      </c>
      <c r="X66" s="41" t="str">
        <f>IF(X61="-","-",SUM(X59:X64)*'3i PAAC PAP'!$G$19)</f>
        <v>-</v>
      </c>
      <c r="Y66" s="41" t="str">
        <f>IF(Y61="-","-",SUM(Y59:Y64)*'3i PAAC PAP'!$G$19)</f>
        <v>-</v>
      </c>
      <c r="Z66" s="41" t="str">
        <f>IF(Z61="-","-",SUM(Z59:Z64)*'3i PAAC PAP'!$G$19)</f>
        <v>-</v>
      </c>
      <c r="AA66" s="29"/>
    </row>
    <row r="67" spans="1:27" s="30" customFormat="1" ht="11.25" customHeight="1" x14ac:dyDescent="0.15">
      <c r="A67" s="267">
        <v>9</v>
      </c>
      <c r="B67" s="140" t="s">
        <v>393</v>
      </c>
      <c r="C67" s="140" t="s">
        <v>536</v>
      </c>
      <c r="D67" s="138" t="s">
        <v>320</v>
      </c>
      <c r="E67" s="132"/>
      <c r="F67" s="31"/>
      <c r="G67" s="41">
        <f>IF(G61="-","-",SUM(G59:G66)*'3j EBIT'!$E$7)</f>
        <v>1.4467332594646167</v>
      </c>
      <c r="H67" s="41">
        <f>IF(H61="-","-",SUM(H59:H66)*'3j EBIT'!$E$7)</f>
        <v>1.4488453103694043</v>
      </c>
      <c r="I67" s="41">
        <f>IF(I61="-","-",SUM(I59:I66)*'3j EBIT'!$E$7)</f>
        <v>1.5954544432889592</v>
      </c>
      <c r="J67" s="41">
        <f>IF(J61="-","-",SUM(J59:J66)*'3j EBIT'!$E$7)</f>
        <v>1.6017905960033212</v>
      </c>
      <c r="K67" s="41">
        <f>IF(K61="-","-",SUM(K59:K66)*'3j EBIT'!$E$7)</f>
        <v>1.5083630485731807</v>
      </c>
      <c r="L67" s="41">
        <f>IF(L61="-","-",SUM(L59:L66)*'3j EBIT'!$E$7)</f>
        <v>1.5194048389642798</v>
      </c>
      <c r="M67" s="41">
        <f>IF(M61="-","-",SUM(M59:M66)*'3j EBIT'!$E$7)</f>
        <v>1.6093886701042384</v>
      </c>
      <c r="N67" s="41">
        <f>IF(N61="-","-",SUM(N59:N66)*'3j EBIT'!$E$7)</f>
        <v>1.7475344349850019</v>
      </c>
      <c r="O67" s="31"/>
      <c r="P67" s="41">
        <f>IF(P61="-","-",SUM(P59:P66)*'3j EBIT'!$E$7)</f>
        <v>1.7475344349850019</v>
      </c>
      <c r="Q67" s="41">
        <f>IF(Q61="-","-",SUM(Q59:Q66)*'3j EBIT'!$E$7)</f>
        <v>1.7926211274057424</v>
      </c>
      <c r="R67" s="41">
        <f>IF(R61="-","-",SUM(R59:R66)*'3j EBIT'!$E$7)</f>
        <v>1.8007442704085843</v>
      </c>
      <c r="S67" s="41">
        <f>IF(S61="-","-",SUM(S59:S66)*'3j EBIT'!$E$7)</f>
        <v>1.8829404557768421</v>
      </c>
      <c r="T67" s="41" t="str">
        <f>IF(T61="-","-",SUM(T59:T66)*'3j EBIT'!$E$7)</f>
        <v>-</v>
      </c>
      <c r="U67" s="41" t="str">
        <f>IF(U61="-","-",SUM(U59:U66)*'3j EBIT'!$E$7)</f>
        <v>-</v>
      </c>
      <c r="V67" s="41" t="str">
        <f>IF(V61="-","-",SUM(V59:V66)*'3j EBIT'!$E$7)</f>
        <v>-</v>
      </c>
      <c r="W67" s="41" t="str">
        <f>IF(W61="-","-",SUM(W59:W66)*'3j EBIT'!$E$7)</f>
        <v>-</v>
      </c>
      <c r="X67" s="41" t="str">
        <f>IF(X61="-","-",SUM(X59:X66)*'3j EBIT'!$E$7)</f>
        <v>-</v>
      </c>
      <c r="Y67" s="41" t="str">
        <f>IF(Y61="-","-",SUM(Y59:Y66)*'3j EBIT'!$E$7)</f>
        <v>-</v>
      </c>
      <c r="Z67" s="41" t="str">
        <f>IF(Z61="-","-",SUM(Z59:Z66)*'3j EBIT'!$E$7)</f>
        <v>-</v>
      </c>
      <c r="AA67" s="29"/>
    </row>
    <row r="68" spans="1:27" s="30" customFormat="1" ht="11.25" customHeight="1" x14ac:dyDescent="0.15">
      <c r="A68" s="267">
        <v>10</v>
      </c>
      <c r="B68" s="140" t="s">
        <v>292</v>
      </c>
      <c r="C68" s="188" t="s">
        <v>537</v>
      </c>
      <c r="D68" s="138" t="s">
        <v>320</v>
      </c>
      <c r="E68" s="131"/>
      <c r="F68" s="31"/>
      <c r="G68" s="41">
        <f>IF(G63="-","-",SUM(G59:G61,G63:G67)*'3k HAP'!$E$8)</f>
        <v>0.93098933572108289</v>
      </c>
      <c r="H68" s="41">
        <f>IF(H63="-","-",SUM(H59:H61,H63:H67)*'3k HAP'!$E$8)</f>
        <v>0.93261683701183884</v>
      </c>
      <c r="I68" s="41">
        <f>IF(I63="-","-",SUM(I59:I61,I63:I67)*'3k HAP'!$E$8)</f>
        <v>0.94405536666743473</v>
      </c>
      <c r="J68" s="41">
        <f>IF(J63="-","-",SUM(J59:J61,J63:J67)*'3k HAP'!$E$8)</f>
        <v>0.94893787053970247</v>
      </c>
      <c r="K68" s="41">
        <f>IF(K63="-","-",SUM(K59:K61,K63:K67)*'3k HAP'!$E$8)</f>
        <v>0.95389769512278122</v>
      </c>
      <c r="L68" s="41">
        <f>IF(L63="-","-",SUM(L59:L61,L63:L67)*'3k HAP'!$E$8)</f>
        <v>0.96240626282493091</v>
      </c>
      <c r="M68" s="41">
        <f>IF(M63="-","-",SUM(M59:M61,M63:M67)*'3k HAP'!$E$8)</f>
        <v>1.0109044165640269</v>
      </c>
      <c r="N68" s="41">
        <f>IF(N63="-","-",SUM(N59:N61,N63:N67)*'3k HAP'!$E$8)</f>
        <v>1.1173565906789007</v>
      </c>
      <c r="O68" s="31"/>
      <c r="P68" s="41">
        <f>IF(P63="-","-",SUM(P59:P61,P63:P67)*'3k HAP'!$E$8)</f>
        <v>1.1173565906789007</v>
      </c>
      <c r="Q68" s="41">
        <f>IF(Q63="-","-",SUM(Q59:Q61,Q63:Q67)*'3k HAP'!$E$8)</f>
        <v>1.1558402078141767</v>
      </c>
      <c r="R68" s="41">
        <f>IF(R63="-","-",SUM(R59:R61,R63:R67)*'3k HAP'!$E$8)</f>
        <v>1.1620997282131185</v>
      </c>
      <c r="S68" s="41">
        <f>IF(S63="-","-",SUM(S59:S61,S63:S67)*'3k HAP'!$E$8)</f>
        <v>1.1997873200497049</v>
      </c>
      <c r="T68" s="41" t="str">
        <f>IF(T63="-","-",SUM(T59:T61,T63:T67)*'3k HAP'!$E$8)</f>
        <v>-</v>
      </c>
      <c r="U68" s="41" t="str">
        <f>IF(U63="-","-",SUM(U59:U61,U63:U67)*'3k HAP'!$E$8)</f>
        <v>-</v>
      </c>
      <c r="V68" s="41" t="str">
        <f>IF(V63="-","-",SUM(V59:V61,V63:V67)*'3k HAP'!$E$8)</f>
        <v>-</v>
      </c>
      <c r="W68" s="41" t="str">
        <f>IF(W63="-","-",SUM(W59:W61,W63:W67)*'3k HAP'!$E$8)</f>
        <v>-</v>
      </c>
      <c r="X68" s="41" t="str">
        <f>IF(X63="-","-",SUM(X59:X61,X63:X67)*'3k HAP'!$E$8)</f>
        <v>-</v>
      </c>
      <c r="Y68" s="41" t="str">
        <f>IF(Y63="-","-",SUM(Y59:Y61,Y63:Y67)*'3k HAP'!$E$8)</f>
        <v>-</v>
      </c>
      <c r="Z68" s="41" t="str">
        <f>IF(Z63="-","-",SUM(Z59:Z61,Z63:Z67)*'3k HAP'!$E$8)</f>
        <v>-</v>
      </c>
      <c r="AA68" s="29"/>
    </row>
    <row r="69" spans="1:27" s="30" customFormat="1" ht="11.25" customHeight="1" x14ac:dyDescent="0.15">
      <c r="A69" s="267">
        <v>11</v>
      </c>
      <c r="B69" s="140" t="s">
        <v>44</v>
      </c>
      <c r="C69" s="140" t="str">
        <f>B69&amp;"_"&amp;D69</f>
        <v>Total_Midlands</v>
      </c>
      <c r="D69" s="138" t="s">
        <v>320</v>
      </c>
      <c r="E69" s="132"/>
      <c r="F69" s="31"/>
      <c r="G69" s="41">
        <f t="shared" ref="G69:N69" si="8">IF(G63="-","-",SUM(G59:G68))</f>
        <v>77.07481364560995</v>
      </c>
      <c r="H69" s="41">
        <f t="shared" si="8"/>
        <v>77.187601674921737</v>
      </c>
      <c r="I69" s="41">
        <f t="shared" si="8"/>
        <v>84.915307171013779</v>
      </c>
      <c r="J69" s="41">
        <f t="shared" si="8"/>
        <v>85.253671258949126</v>
      </c>
      <c r="K69" s="41">
        <f t="shared" si="8"/>
        <v>80.341393776181548</v>
      </c>
      <c r="L69" s="41">
        <f t="shared" si="8"/>
        <v>80.931048966528977</v>
      </c>
      <c r="M69" s="41">
        <f t="shared" si="8"/>
        <v>85.715536276684702</v>
      </c>
      <c r="N69" s="41">
        <f t="shared" si="8"/>
        <v>93.092815178131985</v>
      </c>
      <c r="O69" s="31"/>
      <c r="P69" s="41">
        <f t="shared" ref="P69:Z69" si="9">IF(P63="-","-",SUM(P59:P68))</f>
        <v>93.092815178131985</v>
      </c>
      <c r="Q69" s="41">
        <f t="shared" si="9"/>
        <v>95.504281626718395</v>
      </c>
      <c r="R69" s="41">
        <f t="shared" si="9"/>
        <v>95.938074812778268</v>
      </c>
      <c r="S69" s="41">
        <f t="shared" si="9"/>
        <v>100.30187563708441</v>
      </c>
      <c r="T69" s="41" t="str">
        <f t="shared" si="9"/>
        <v>-</v>
      </c>
      <c r="U69" s="41" t="str">
        <f t="shared" si="9"/>
        <v>-</v>
      </c>
      <c r="V69" s="41" t="str">
        <f t="shared" si="9"/>
        <v>-</v>
      </c>
      <c r="W69" s="41" t="str">
        <f t="shared" si="9"/>
        <v>-</v>
      </c>
      <c r="X69" s="41" t="str">
        <f t="shared" si="9"/>
        <v>-</v>
      </c>
      <c r="Y69" s="41" t="str">
        <f t="shared" si="9"/>
        <v>-</v>
      </c>
      <c r="Z69" s="41" t="str">
        <f t="shared" si="9"/>
        <v>-</v>
      </c>
      <c r="AA69" s="29"/>
    </row>
    <row r="70" spans="1:27" s="30" customFormat="1" ht="11.25" customHeight="1" x14ac:dyDescent="0.15">
      <c r="A70" s="267">
        <v>1</v>
      </c>
      <c r="B70" s="136" t="s">
        <v>350</v>
      </c>
      <c r="C70" s="136" t="s">
        <v>341</v>
      </c>
      <c r="D70" s="139" t="s">
        <v>321</v>
      </c>
      <c r="E70" s="135"/>
      <c r="F70" s="31"/>
      <c r="G70" s="133" t="s">
        <v>333</v>
      </c>
      <c r="H70" s="133" t="s">
        <v>333</v>
      </c>
      <c r="I70" s="133" t="s">
        <v>333</v>
      </c>
      <c r="J70" s="133" t="s">
        <v>333</v>
      </c>
      <c r="K70" s="133" t="s">
        <v>333</v>
      </c>
      <c r="L70" s="133" t="s">
        <v>333</v>
      </c>
      <c r="M70" s="133" t="s">
        <v>333</v>
      </c>
      <c r="N70" s="133" t="s">
        <v>333</v>
      </c>
      <c r="O70" s="31"/>
      <c r="P70" s="133" t="s">
        <v>333</v>
      </c>
      <c r="Q70" s="133" t="s">
        <v>333</v>
      </c>
      <c r="R70" s="133" t="s">
        <v>333</v>
      </c>
      <c r="S70" s="133" t="s">
        <v>333</v>
      </c>
      <c r="T70" s="133" t="s">
        <v>333</v>
      </c>
      <c r="U70" s="133" t="s">
        <v>333</v>
      </c>
      <c r="V70" s="133" t="s">
        <v>333</v>
      </c>
      <c r="W70" s="133" t="s">
        <v>333</v>
      </c>
      <c r="X70" s="133" t="s">
        <v>333</v>
      </c>
      <c r="Y70" s="133" t="s">
        <v>333</v>
      </c>
      <c r="Z70" s="133" t="s">
        <v>333</v>
      </c>
      <c r="AA70" s="29"/>
    </row>
    <row r="71" spans="1:27" s="30" customFormat="1" ht="11.25" customHeight="1" x14ac:dyDescent="0.15">
      <c r="A71" s="267">
        <v>2</v>
      </c>
      <c r="B71" s="136" t="s">
        <v>350</v>
      </c>
      <c r="C71" s="136" t="s">
        <v>300</v>
      </c>
      <c r="D71" s="139" t="s">
        <v>321</v>
      </c>
      <c r="E71" s="135"/>
      <c r="F71" s="31"/>
      <c r="G71" s="133" t="s">
        <v>333</v>
      </c>
      <c r="H71" s="133" t="s">
        <v>333</v>
      </c>
      <c r="I71" s="133" t="s">
        <v>333</v>
      </c>
      <c r="J71" s="133" t="s">
        <v>333</v>
      </c>
      <c r="K71" s="133" t="s">
        <v>333</v>
      </c>
      <c r="L71" s="133" t="s">
        <v>333</v>
      </c>
      <c r="M71" s="133" t="s">
        <v>333</v>
      </c>
      <c r="N71" s="133" t="s">
        <v>333</v>
      </c>
      <c r="O71" s="31"/>
      <c r="P71" s="133" t="s">
        <v>333</v>
      </c>
      <c r="Q71" s="133" t="s">
        <v>333</v>
      </c>
      <c r="R71" s="133" t="s">
        <v>333</v>
      </c>
      <c r="S71" s="133" t="s">
        <v>333</v>
      </c>
      <c r="T71" s="133" t="s">
        <v>333</v>
      </c>
      <c r="U71" s="133" t="s">
        <v>333</v>
      </c>
      <c r="V71" s="133" t="s">
        <v>333</v>
      </c>
      <c r="W71" s="133" t="s">
        <v>333</v>
      </c>
      <c r="X71" s="133" t="s">
        <v>333</v>
      </c>
      <c r="Y71" s="133" t="s">
        <v>333</v>
      </c>
      <c r="Z71" s="133" t="s">
        <v>333</v>
      </c>
      <c r="AA71" s="29"/>
    </row>
    <row r="72" spans="1:27" s="30" customFormat="1" ht="11.25" x14ac:dyDescent="0.15">
      <c r="A72" s="267">
        <v>3</v>
      </c>
      <c r="B72" s="136" t="s">
        <v>2</v>
      </c>
      <c r="C72" s="136" t="s">
        <v>342</v>
      </c>
      <c r="D72" s="139" t="s">
        <v>321</v>
      </c>
      <c r="E72" s="135"/>
      <c r="F72" s="31"/>
      <c r="G72" s="133">
        <f>IF('3c PC'!G14="-","-",'3c PC'!G55)</f>
        <v>6.5567588596821027</v>
      </c>
      <c r="H72" s="133">
        <f>IF('3c PC'!H14="-","-",'3c PC'!H55)</f>
        <v>6.5567588596821027</v>
      </c>
      <c r="I72" s="133">
        <f>IF('3c PC'!I14="-","-",'3c PC'!I55)</f>
        <v>6.6197359495950758</v>
      </c>
      <c r="J72" s="133">
        <f>IF('3c PC'!J14="-","-",'3c PC'!J55)</f>
        <v>6.6197359495950758</v>
      </c>
      <c r="K72" s="133">
        <f>IF('3c PC'!K14="-","-",'3c PC'!K55)</f>
        <v>6.6995028867368616</v>
      </c>
      <c r="L72" s="133">
        <f>IF('3c PC'!L14="-","-",'3c PC'!L55)</f>
        <v>6.6995028867368616</v>
      </c>
      <c r="M72" s="133">
        <f>IF('3c PC'!M14="-","-",'3c PC'!M55)</f>
        <v>7.1131218301273513</v>
      </c>
      <c r="N72" s="133">
        <f>IF('3c PC'!N14="-","-",'3c PC'!N55)</f>
        <v>7.1131218301273513</v>
      </c>
      <c r="O72" s="31"/>
      <c r="P72" s="133">
        <f>'3c PC'!P55</f>
        <v>7.1131218301273513</v>
      </c>
      <c r="Q72" s="133">
        <f>'3c PC'!Q55</f>
        <v>7.2804579515147188</v>
      </c>
      <c r="R72" s="133">
        <f>'3c PC'!R55</f>
        <v>7.1935840895118579</v>
      </c>
      <c r="S72" s="133">
        <f>'3c PC'!S55</f>
        <v>7.3593999937099728</v>
      </c>
      <c r="T72" s="133" t="str">
        <f>'3c PC'!T55</f>
        <v>-</v>
      </c>
      <c r="U72" s="133" t="str">
        <f>'3c PC'!U55</f>
        <v>-</v>
      </c>
      <c r="V72" s="133" t="str">
        <f>'3c PC'!V55</f>
        <v>-</v>
      </c>
      <c r="W72" s="133" t="str">
        <f>'3c PC'!W55</f>
        <v>-</v>
      </c>
      <c r="X72" s="133" t="str">
        <f>'3c PC'!X55</f>
        <v>-</v>
      </c>
      <c r="Y72" s="133" t="str">
        <f>'3c PC'!Y55</f>
        <v>-</v>
      </c>
      <c r="Z72" s="133" t="str">
        <f>'3c PC'!Z55</f>
        <v>-</v>
      </c>
      <c r="AA72" s="29"/>
    </row>
    <row r="73" spans="1:27" s="30" customFormat="1" ht="11.25" x14ac:dyDescent="0.15">
      <c r="A73" s="267">
        <v>4</v>
      </c>
      <c r="B73" s="136" t="s">
        <v>352</v>
      </c>
      <c r="C73" s="136" t="s">
        <v>343</v>
      </c>
      <c r="D73" s="139" t="s">
        <v>321</v>
      </c>
      <c r="E73" s="135"/>
      <c r="F73" s="31"/>
      <c r="G73" s="133">
        <f>IF('3d NC-Elec'!H19="-","-",'3d NC-Elec'!H19)</f>
        <v>29.9665</v>
      </c>
      <c r="H73" s="133">
        <f>IF('3d NC-Elec'!I19="-","-",'3d NC-Elec'!I19)</f>
        <v>29.9665</v>
      </c>
      <c r="I73" s="133">
        <f>IF('3d NC-Elec'!J19="-","-",'3d NC-Elec'!J19)</f>
        <v>19.564</v>
      </c>
      <c r="J73" s="133">
        <f>IF('3d NC-Elec'!K19="-","-",'3d NC-Elec'!K19)</f>
        <v>19.564</v>
      </c>
      <c r="K73" s="133">
        <f>IF('3d NC-Elec'!L19="-","-",'3d NC-Elec'!L19)</f>
        <v>17.848499999999998</v>
      </c>
      <c r="L73" s="133">
        <f>IF('3d NC-Elec'!M19="-","-",'3d NC-Elec'!M19)</f>
        <v>17.848499999999998</v>
      </c>
      <c r="M73" s="133">
        <f>IF('3d NC-Elec'!N19="-","-",'3d NC-Elec'!N19)</f>
        <v>19.637</v>
      </c>
      <c r="N73" s="133">
        <f>IF('3d NC-Elec'!O19="-","-",'3d NC-Elec'!O19)</f>
        <v>19.637</v>
      </c>
      <c r="O73" s="31"/>
      <c r="P73" s="133">
        <f>'3d NC-Elec'!Q19</f>
        <v>19.637</v>
      </c>
      <c r="Q73" s="133">
        <f>'3d NC-Elec'!R19</f>
        <v>20.330500000000001</v>
      </c>
      <c r="R73" s="133">
        <f>'3d NC-Elec'!S19</f>
        <v>20.330500000000001</v>
      </c>
      <c r="S73" s="133">
        <f>'3d NC-Elec'!T19</f>
        <v>24.418500000000005</v>
      </c>
      <c r="T73" s="133" t="str">
        <f>'3d NC-Elec'!U19</f>
        <v>-</v>
      </c>
      <c r="U73" s="133" t="str">
        <f>'3d NC-Elec'!V19</f>
        <v>-</v>
      </c>
      <c r="V73" s="133" t="str">
        <f>'3d NC-Elec'!W19</f>
        <v>-</v>
      </c>
      <c r="W73" s="133" t="str">
        <f>'3d NC-Elec'!X19</f>
        <v>-</v>
      </c>
      <c r="X73" s="133" t="str">
        <f>'3d NC-Elec'!Y19</f>
        <v>-</v>
      </c>
      <c r="Y73" s="133" t="str">
        <f>'3d NC-Elec'!Z19</f>
        <v>-</v>
      </c>
      <c r="Z73" s="133" t="str">
        <f>'3d NC-Elec'!AA19</f>
        <v>-</v>
      </c>
      <c r="AA73" s="29"/>
    </row>
    <row r="74" spans="1:27" s="30" customFormat="1" ht="11.25" x14ac:dyDescent="0.15">
      <c r="A74" s="267">
        <v>5</v>
      </c>
      <c r="B74" s="136" t="s">
        <v>349</v>
      </c>
      <c r="C74" s="136" t="s">
        <v>344</v>
      </c>
      <c r="D74" s="139" t="s">
        <v>321</v>
      </c>
      <c r="E74" s="135"/>
      <c r="F74" s="31"/>
      <c r="G74" s="133">
        <f>IF('3f CPIH'!C$16="-","-",'3g OC '!$E$7*('3f CPIH'!C$16/'3f CPIH'!$G$16))</f>
        <v>38.772147945205475</v>
      </c>
      <c r="H74" s="133">
        <f>IF('3f CPIH'!D$16="-","-",'3g OC '!$E$7*('3f CPIH'!D$16/'3f CPIH'!$G$16))</f>
        <v>38.849769863013698</v>
      </c>
      <c r="I74" s="133">
        <f>IF('3f CPIH'!E$16="-","-",'3g OC '!$E$7*('3f CPIH'!E$16/'3f CPIH'!$G$16))</f>
        <v>38.966202739726029</v>
      </c>
      <c r="J74" s="133">
        <f>IF('3f CPIH'!F$16="-","-",'3g OC '!$E$7*('3f CPIH'!F$16/'3f CPIH'!$G$16))</f>
        <v>39.199068493150683</v>
      </c>
      <c r="K74" s="133">
        <f>IF('3f CPIH'!G$16="-","-",'3g OC '!$E$7*('3f CPIH'!G$16/'3f CPIH'!$G$16))</f>
        <v>39.6648</v>
      </c>
      <c r="L74" s="133">
        <f>IF('3f CPIH'!H$16="-","-",'3g OC '!$E$7*('3f CPIH'!H$16/'3f CPIH'!$G$16))</f>
        <v>40.169342465753431</v>
      </c>
      <c r="M74" s="133">
        <f>IF('3f CPIH'!I$16="-","-",'3g OC '!$E$7*('3f CPIH'!I$16/'3f CPIH'!$G$16))</f>
        <v>40.751506849315064</v>
      </c>
      <c r="N74" s="133">
        <f>IF('3f CPIH'!J$16="-","-",'3g OC '!$E$7*('3f CPIH'!J$16/'3f CPIH'!$G$16))</f>
        <v>41.100805479452056</v>
      </c>
      <c r="O74" s="31"/>
      <c r="P74" s="133">
        <f>IF('3f CPIH'!L$16="-","-",'3g OC '!$E$7*('3f CPIH'!L$16/'3f CPIH'!$G$16))</f>
        <v>41.100805479452056</v>
      </c>
      <c r="Q74" s="133">
        <f>IF('3f CPIH'!M$16="-","-",'3g OC '!$E$7*('3f CPIH'!M$16/'3f CPIH'!$G$16))</f>
        <v>41.566536986301365</v>
      </c>
      <c r="R74" s="133">
        <f>IF('3f CPIH'!N$16="-","-",'3g OC '!$E$7*('3f CPIH'!N$16/'3f CPIH'!$G$16))</f>
        <v>41.877024657534243</v>
      </c>
      <c r="S74" s="133">
        <f>IF('3f CPIH'!O$16="-","-",'3g OC '!$E$7*('3f CPIH'!O$16/'3f CPIH'!$G$16))</f>
        <v>42.109890410958904</v>
      </c>
      <c r="T74" s="133" t="str">
        <f>IF('3f CPIH'!P$16="-","-",'3g OC '!$E$7*('3f CPIH'!P$16/'3f CPIH'!$G$16))</f>
        <v>-</v>
      </c>
      <c r="U74" s="133" t="str">
        <f>IF('3f CPIH'!Q$16="-","-",'3g OC '!$E$7*('3f CPIH'!Q$16/'3f CPIH'!$G$16))</f>
        <v>-</v>
      </c>
      <c r="V74" s="133" t="str">
        <f>IF('3f CPIH'!R$16="-","-",'3g OC '!$E$7*('3f CPIH'!R$16/'3f CPIH'!$G$16))</f>
        <v>-</v>
      </c>
      <c r="W74" s="133" t="str">
        <f>IF('3f CPIH'!S$16="-","-",'3g OC '!$E$7*('3f CPIH'!S$16/'3f CPIH'!$G$16))</f>
        <v>-</v>
      </c>
      <c r="X74" s="133" t="str">
        <f>IF('3f CPIH'!T$16="-","-",'3g OC '!$E$7*('3f CPIH'!T$16/'3f CPIH'!$G$16))</f>
        <v>-</v>
      </c>
      <c r="Y74" s="133" t="str">
        <f>IF('3f CPIH'!U$16="-","-",'3g OC '!$E$7*('3f CPIH'!U$16/'3f CPIH'!$G$16))</f>
        <v>-</v>
      </c>
      <c r="Z74" s="133" t="str">
        <f>IF('3f CPIH'!V$16="-","-",'3g OC '!$E$7*('3f CPIH'!V$16/'3f CPIH'!$G$16))</f>
        <v>-</v>
      </c>
      <c r="AA74" s="29"/>
    </row>
    <row r="75" spans="1:27" s="30" customFormat="1" ht="11.25" x14ac:dyDescent="0.15">
      <c r="A75" s="267">
        <v>6</v>
      </c>
      <c r="B75" s="136" t="s">
        <v>349</v>
      </c>
      <c r="C75" s="136" t="s">
        <v>43</v>
      </c>
      <c r="D75" s="139" t="s">
        <v>321</v>
      </c>
      <c r="E75" s="135"/>
      <c r="F75" s="31"/>
      <c r="G75" s="133" t="s">
        <v>333</v>
      </c>
      <c r="H75" s="133" t="s">
        <v>333</v>
      </c>
      <c r="I75" s="133" t="s">
        <v>333</v>
      </c>
      <c r="J75" s="133" t="s">
        <v>333</v>
      </c>
      <c r="K75" s="133">
        <f>IF('3h SMNCC'!F$36="-","-",'3h SMNCC'!F$44)</f>
        <v>0</v>
      </c>
      <c r="L75" s="133">
        <f>IF('3h SMNCC'!G$36="-","-",'3h SMNCC'!G$44)</f>
        <v>-0.13106672002308281</v>
      </c>
      <c r="M75" s="133">
        <f>IF('3h SMNCC'!H$36="-","-",'3h SMNCC'!H$44)</f>
        <v>1.6490085512788448</v>
      </c>
      <c r="N75" s="133">
        <f>IF('3h SMNCC'!I$36="-","-",'3h SMNCC'!I$44)</f>
        <v>7.9249698553751093</v>
      </c>
      <c r="O75" s="31"/>
      <c r="P75" s="133">
        <f>IF('3h SMNCC'!K$36="-","-",'3h SMNCC'!K$44)</f>
        <v>7.9249698553751093</v>
      </c>
      <c r="Q75" s="133">
        <f>IF('3h SMNCC'!L$36="-","-",'3h SMNCC'!L$44)</f>
        <v>9.5945159615724194</v>
      </c>
      <c r="R75" s="133">
        <f>IF('3h SMNCC'!M$36="-","-",'3h SMNCC'!M$44)</f>
        <v>9.6655312765157912</v>
      </c>
      <c r="S75" s="133">
        <f>IF('3h SMNCC'!N$36="-","-",'3h SMNCC'!N$44)</f>
        <v>11.448655558303892</v>
      </c>
      <c r="T75" s="133" t="str">
        <f>IF('3h SMNCC'!O$36="-","-",'3h SMNCC'!O$44)</f>
        <v>-</v>
      </c>
      <c r="U75" s="133" t="str">
        <f>IF('3h SMNCC'!P$36="-","-",'3h SMNCC'!P$44)</f>
        <v>-</v>
      </c>
      <c r="V75" s="133" t="str">
        <f>IF('3h SMNCC'!Q$36="-","-",'3h SMNCC'!Q$44)</f>
        <v>-</v>
      </c>
      <c r="W75" s="133" t="str">
        <f>IF('3h SMNCC'!R$36="-","-",'3h SMNCC'!R$44)</f>
        <v>-</v>
      </c>
      <c r="X75" s="133" t="str">
        <f>IF('3h SMNCC'!S$36="-","-",'3h SMNCC'!S$44)</f>
        <v>-</v>
      </c>
      <c r="Y75" s="133" t="str">
        <f>IF('3h SMNCC'!T$36="-","-",'3h SMNCC'!T$44)</f>
        <v>-</v>
      </c>
      <c r="Z75" s="133" t="str">
        <f>IF('3h SMNCC'!U$36="-","-",'3h SMNCC'!U$44)</f>
        <v>-</v>
      </c>
      <c r="AA75" s="29"/>
    </row>
    <row r="76" spans="1:27" s="30" customFormat="1" ht="11.25" customHeight="1" x14ac:dyDescent="0.15">
      <c r="A76" s="267">
        <v>7</v>
      </c>
      <c r="B76" s="136" t="s">
        <v>349</v>
      </c>
      <c r="C76" s="136" t="s">
        <v>394</v>
      </c>
      <c r="D76" s="139" t="s">
        <v>321</v>
      </c>
      <c r="E76" s="135"/>
      <c r="F76" s="31"/>
      <c r="G76" s="133">
        <f>IF('3f CPIH'!C$16="-","-",'3i PAAC PAP'!$G$7*('3f CPIH'!C$16/'3f CPIH'!$G$16))</f>
        <v>13.436452250489236</v>
      </c>
      <c r="H76" s="133">
        <f>IF('3f CPIH'!D$16="-","-",'3i PAAC PAP'!$G$7*('3f CPIH'!D$16/'3f CPIH'!$G$16))</f>
        <v>13.463352054794518</v>
      </c>
      <c r="I76" s="133">
        <f>IF('3f CPIH'!E$16="-","-",'3i PAAC PAP'!$G$7*('3f CPIH'!E$16/'3f CPIH'!$G$16))</f>
        <v>13.503701761252445</v>
      </c>
      <c r="J76" s="133">
        <f>IF('3f CPIH'!F$16="-","-",'3i PAAC PAP'!$G$7*('3f CPIH'!F$16/'3f CPIH'!$G$16))</f>
        <v>13.584401174168297</v>
      </c>
      <c r="K76" s="133">
        <f>IF('3f CPIH'!G$16="-","-",'3i PAAC PAP'!$G$7*('3f CPIH'!G$16/'3f CPIH'!$G$16))</f>
        <v>13.745799999999999</v>
      </c>
      <c r="L76" s="133">
        <f>IF('3f CPIH'!H$16="-","-",'3i PAAC PAP'!$G$7*('3f CPIH'!H$16/'3f CPIH'!$G$16))</f>
        <v>13.920648727984345</v>
      </c>
      <c r="M76" s="133">
        <f>IF('3f CPIH'!I$16="-","-",'3i PAAC PAP'!$G$7*('3f CPIH'!I$16/'3f CPIH'!$G$16))</f>
        <v>14.122397260273971</v>
      </c>
      <c r="N76" s="133">
        <f>IF('3f CPIH'!J$16="-","-",'3i PAAC PAP'!$G$7*('3f CPIH'!J$16/'3f CPIH'!$G$16))</f>
        <v>14.24344637964775</v>
      </c>
      <c r="O76" s="31"/>
      <c r="P76" s="133">
        <f>IF('3f CPIH'!L$16="-","-",'3i PAAC PAP'!$G$7*('3f CPIH'!L$16/'3f CPIH'!$G$16))</f>
        <v>14.24344637964775</v>
      </c>
      <c r="Q76" s="133">
        <f>IF('3f CPIH'!M$16="-","-",'3i PAAC PAP'!$G$7*('3f CPIH'!M$16/'3f CPIH'!$G$16))</f>
        <v>14.40484520547945</v>
      </c>
      <c r="R76" s="133">
        <f>IF('3f CPIH'!N$16="-","-",'3i PAAC PAP'!$G$7*('3f CPIH'!N$16/'3f CPIH'!$G$16))</f>
        <v>14.512444422700586</v>
      </c>
      <c r="S76" s="133">
        <f>IF('3f CPIH'!O$16="-","-",'3i PAAC PAP'!$G$7*('3f CPIH'!O$16/'3f CPIH'!$G$16))</f>
        <v>14.593143835616438</v>
      </c>
      <c r="T76" s="133" t="str">
        <f>IF('3f CPIH'!P$16="-","-",'3i PAAC PAP'!$G$7*('3f CPIH'!P$16/'3f CPIH'!$G$16))</f>
        <v>-</v>
      </c>
      <c r="U76" s="133" t="str">
        <f>IF('3f CPIH'!Q$16="-","-",'3i PAAC PAP'!$G$7*('3f CPIH'!Q$16/'3f CPIH'!$G$16))</f>
        <v>-</v>
      </c>
      <c r="V76" s="133" t="str">
        <f>IF('3f CPIH'!R$16="-","-",'3i PAAC PAP'!$G$7*('3f CPIH'!R$16/'3f CPIH'!$G$16))</f>
        <v>-</v>
      </c>
      <c r="W76" s="133" t="str">
        <f>IF('3f CPIH'!S$16="-","-",'3i PAAC PAP'!$G$7*('3f CPIH'!S$16/'3f CPIH'!$G$16))</f>
        <v>-</v>
      </c>
      <c r="X76" s="133" t="str">
        <f>IF('3f CPIH'!T$16="-","-",'3i PAAC PAP'!$G$7*('3f CPIH'!T$16/'3f CPIH'!$G$16))</f>
        <v>-</v>
      </c>
      <c r="Y76" s="133" t="str">
        <f>IF('3f CPIH'!U$16="-","-",'3i PAAC PAP'!$G$7*('3f CPIH'!U$16/'3f CPIH'!$G$16))</f>
        <v>-</v>
      </c>
      <c r="Z76" s="133" t="str">
        <f>IF('3f CPIH'!V$16="-","-",'3i PAAC PAP'!$G$7*('3f CPIH'!V$16/'3f CPIH'!$G$16))</f>
        <v>-</v>
      </c>
      <c r="AA76" s="29"/>
    </row>
    <row r="77" spans="1:27" s="30" customFormat="1" ht="11.25" customHeight="1" x14ac:dyDescent="0.15">
      <c r="A77" s="267">
        <v>8</v>
      </c>
      <c r="B77" s="136" t="s">
        <v>349</v>
      </c>
      <c r="C77" s="136" t="s">
        <v>412</v>
      </c>
      <c r="D77" s="139" t="s">
        <v>321</v>
      </c>
      <c r="E77" s="135"/>
      <c r="F77" s="31"/>
      <c r="G77" s="133">
        <f>IF(G72="-","-",SUM(G70:G75)*'3i PAAC PAP'!$G$19)</f>
        <v>4.391077534047434</v>
      </c>
      <c r="H77" s="133">
        <f>IF(H72="-","-",SUM(H70:H75)*'3i PAAC PAP'!$G$19)</f>
        <v>4.3956042890501745</v>
      </c>
      <c r="I77" s="133">
        <f>IF(I72="-","-",SUM(I70:I75)*'3i PAAC PAP'!$G$19)</f>
        <v>3.7994141244838282</v>
      </c>
      <c r="J77" s="133">
        <f>IF(J72="-","-",SUM(J70:J75)*'3i PAAC PAP'!$G$19)</f>
        <v>3.8129943894920477</v>
      </c>
      <c r="K77" s="133">
        <f>IF(K72="-","-",SUM(K70:K75)*'3i PAAC PAP'!$G$19)</f>
        <v>3.7447622387487201</v>
      </c>
      <c r="L77" s="133">
        <f>IF(L72="-","-",SUM(L70:L75)*'3i PAAC PAP'!$G$19)</f>
        <v>3.7665425972882232</v>
      </c>
      <c r="M77" s="133">
        <f>IF(M72="-","-",SUM(M70:M75)*'3i PAAC PAP'!$G$19)</f>
        <v>4.0327268620212022</v>
      </c>
      <c r="N77" s="133">
        <f>IF(N72="-","-",SUM(N70:N75)*'3i PAAC PAP'!$G$19)</f>
        <v>4.4190987708658174</v>
      </c>
      <c r="O77" s="31"/>
      <c r="P77" s="133">
        <f>IF(P72="-","-",SUM(P70:P75)*'3i PAAC PAP'!$G$19)</f>
        <v>4.4190987708658174</v>
      </c>
      <c r="Q77" s="133">
        <f>IF(Q72="-","-",SUM(Q70:Q75)*'3i PAAC PAP'!$G$19)</f>
        <v>4.5938261316305393</v>
      </c>
      <c r="R77" s="133">
        <f>IF(R72="-","-",SUM(R70:R75)*'3i PAAC PAP'!$G$19)</f>
        <v>4.6110083128940822</v>
      </c>
      <c r="S77" s="133">
        <f>IF(S72="-","-",SUM(S70:S75)*'3i PAAC PAP'!$G$19)</f>
        <v>4.9766508556686473</v>
      </c>
      <c r="T77" s="133" t="str">
        <f>IF(T72="-","-",SUM(T70:T75)*'3i PAAC PAP'!$G$19)</f>
        <v>-</v>
      </c>
      <c r="U77" s="133" t="str">
        <f>IF(U72="-","-",SUM(U70:U75)*'3i PAAC PAP'!$G$19)</f>
        <v>-</v>
      </c>
      <c r="V77" s="133" t="str">
        <f>IF(V72="-","-",SUM(V70:V75)*'3i PAAC PAP'!$G$19)</f>
        <v>-</v>
      </c>
      <c r="W77" s="133" t="str">
        <f>IF(W72="-","-",SUM(W70:W75)*'3i PAAC PAP'!$G$19)</f>
        <v>-</v>
      </c>
      <c r="X77" s="133" t="str">
        <f>IF(X72="-","-",SUM(X70:X75)*'3i PAAC PAP'!$G$19)</f>
        <v>-</v>
      </c>
      <c r="Y77" s="133" t="str">
        <f>IF(Y72="-","-",SUM(Y70:Y75)*'3i PAAC PAP'!$G$19)</f>
        <v>-</v>
      </c>
      <c r="Z77" s="133" t="str">
        <f>IF(Z72="-","-",SUM(Z70:Z75)*'3i PAAC PAP'!$G$19)</f>
        <v>-</v>
      </c>
      <c r="AA77" s="29"/>
    </row>
    <row r="78" spans="1:27" s="30" customFormat="1" ht="11.25" customHeight="1" x14ac:dyDescent="0.15">
      <c r="A78" s="267">
        <v>9</v>
      </c>
      <c r="B78" s="136" t="s">
        <v>393</v>
      </c>
      <c r="C78" s="136" t="s">
        <v>536</v>
      </c>
      <c r="D78" s="139" t="s">
        <v>321</v>
      </c>
      <c r="E78" s="135"/>
      <c r="F78" s="31"/>
      <c r="G78" s="133">
        <f>IF(G72="-","-",SUM(G70:G77)*'3j EBIT'!$E$7)</f>
        <v>1.803605035863969</v>
      </c>
      <c r="H78" s="133">
        <f>IF(H72="-","-",SUM(H70:H77)*'3j EBIT'!$E$7)</f>
        <v>1.8057170867687562</v>
      </c>
      <c r="I78" s="133">
        <f>IF(I72="-","-",SUM(I70:I77)*'3j EBIT'!$E$7)</f>
        <v>1.5969507610097113</v>
      </c>
      <c r="J78" s="133">
        <f>IF(J72="-","-",SUM(J70:J77)*'3j EBIT'!$E$7)</f>
        <v>1.6032869137240735</v>
      </c>
      <c r="K78" s="133">
        <f>IF(K72="-","-",SUM(K70:K77)*'3j EBIT'!$E$7)</f>
        <v>1.5824307757504046</v>
      </c>
      <c r="L78" s="133">
        <f>IF(L72="-","-",SUM(L70:L77)*'3j EBIT'!$E$7)</f>
        <v>1.5934725661415039</v>
      </c>
      <c r="M78" s="133">
        <f>IF(M72="-","-",SUM(M70:M77)*'3j EBIT'!$E$7)</f>
        <v>1.6909379858852223</v>
      </c>
      <c r="N78" s="133">
        <f>IF(N72="-","-",SUM(N70:N77)*'3j EBIT'!$E$7)</f>
        <v>1.8290837507659858</v>
      </c>
      <c r="O78" s="31"/>
      <c r="P78" s="133">
        <f>IF(P72="-","-",SUM(P70:P77)*'3j EBIT'!$E$7)</f>
        <v>1.8290837507659858</v>
      </c>
      <c r="Q78" s="133">
        <f>IF(Q72="-","-",SUM(Q70:Q77)*'3j EBIT'!$E$7)</f>
        <v>1.8936225735565027</v>
      </c>
      <c r="R78" s="133">
        <f>IF(R72="-","-",SUM(R70:R77)*'3j EBIT'!$E$7)</f>
        <v>1.9017457165593441</v>
      </c>
      <c r="S78" s="133">
        <f>IF(S72="-","-",SUM(S70:S77)*'3j EBIT'!$E$7)</f>
        <v>2.0318240689916669</v>
      </c>
      <c r="T78" s="133" t="str">
        <f>IF(T72="-","-",SUM(T70:T77)*'3j EBIT'!$E$7)</f>
        <v>-</v>
      </c>
      <c r="U78" s="133" t="str">
        <f>IF(U72="-","-",SUM(U70:U77)*'3j EBIT'!$E$7)</f>
        <v>-</v>
      </c>
      <c r="V78" s="133" t="str">
        <f>IF(V72="-","-",SUM(V70:V77)*'3j EBIT'!$E$7)</f>
        <v>-</v>
      </c>
      <c r="W78" s="133" t="str">
        <f>IF(W72="-","-",SUM(W70:W77)*'3j EBIT'!$E$7)</f>
        <v>-</v>
      </c>
      <c r="X78" s="133" t="str">
        <f>IF(X72="-","-",SUM(X70:X77)*'3j EBIT'!$E$7)</f>
        <v>-</v>
      </c>
      <c r="Y78" s="133" t="str">
        <f>IF(Y72="-","-",SUM(Y70:Y77)*'3j EBIT'!$E$7)</f>
        <v>-</v>
      </c>
      <c r="Z78" s="133" t="str">
        <f>IF(Z72="-","-",SUM(Z70:Z77)*'3j EBIT'!$E$7)</f>
        <v>-</v>
      </c>
      <c r="AA78" s="29"/>
    </row>
    <row r="79" spans="1:27" s="30" customFormat="1" ht="12.4" customHeight="1" x14ac:dyDescent="0.15">
      <c r="A79" s="267">
        <v>10</v>
      </c>
      <c r="B79" s="136" t="s">
        <v>292</v>
      </c>
      <c r="C79" s="186" t="s">
        <v>537</v>
      </c>
      <c r="D79" s="139" t="s">
        <v>321</v>
      </c>
      <c r="E79" s="134"/>
      <c r="F79" s="31"/>
      <c r="G79" s="133">
        <f>IF(G74="-","-",SUM(G70:G72,G74:G78)*'3k HAP'!$E$8)</f>
        <v>0.95107996943584494</v>
      </c>
      <c r="H79" s="133">
        <f>IF(H74="-","-",SUM(H70:H72,H74:H78)*'3k HAP'!$E$8)</f>
        <v>0.95270747072660078</v>
      </c>
      <c r="I79" s="133">
        <f>IF(I74="-","-",SUM(I70:I72,I74:I78)*'3k HAP'!$E$8)</f>
        <v>0.94413960412535813</v>
      </c>
      <c r="J79" s="133">
        <f>IF(J74="-","-",SUM(J70:J72,J74:J78)*'3k HAP'!$E$8)</f>
        <v>0.94902210799762587</v>
      </c>
      <c r="K79" s="133">
        <f>IF(K74="-","-",SUM(K70:K72,K74:K78)*'3k HAP'!$E$8)</f>
        <v>0.95806744928999599</v>
      </c>
      <c r="L79" s="133">
        <f>IF(L74="-","-",SUM(L70:L72,L74:L78)*'3k HAP'!$E$8)</f>
        <v>0.96657601699214568</v>
      </c>
      <c r="M79" s="133">
        <f>IF(M74="-","-",SUM(M70:M72,M74:M78)*'3k HAP'!$E$8)</f>
        <v>1.0154953580208592</v>
      </c>
      <c r="N79" s="133">
        <f>IF(N74="-","-",SUM(N70:N72,N74:N78)*'3k HAP'!$E$8)</f>
        <v>1.1219475321357331</v>
      </c>
      <c r="O79" s="31"/>
      <c r="P79" s="133">
        <f>IF(P74="-","-",SUM(P70:P72,P74:P78)*'3k HAP'!$E$8)</f>
        <v>1.1219475321357331</v>
      </c>
      <c r="Q79" s="133">
        <f>IF(Q74="-","-",SUM(Q70:Q72,Q74:Q78)*'3k HAP'!$E$8)</f>
        <v>1.1615262362240151</v>
      </c>
      <c r="R79" s="133">
        <f>IF(R74="-","-",SUM(R70:R72,R74:R78)*'3k HAP'!$E$8)</f>
        <v>1.1677857566229568</v>
      </c>
      <c r="S79" s="133">
        <f>IF(S74="-","-",SUM(S70:S72,S74:S78)*'3k HAP'!$E$8)</f>
        <v>1.2081689471130963</v>
      </c>
      <c r="T79" s="133" t="str">
        <f>IF(T74="-","-",SUM(T70:T72,T74:T78)*'3k HAP'!$E$8)</f>
        <v>-</v>
      </c>
      <c r="U79" s="133" t="str">
        <f>IF(U74="-","-",SUM(U70:U72,U74:U78)*'3k HAP'!$E$8)</f>
        <v>-</v>
      </c>
      <c r="V79" s="133" t="str">
        <f>IF(V74="-","-",SUM(V70:V72,V74:V78)*'3k HAP'!$E$8)</f>
        <v>-</v>
      </c>
      <c r="W79" s="133" t="str">
        <f>IF(W74="-","-",SUM(W70:W72,W74:W78)*'3k HAP'!$E$8)</f>
        <v>-</v>
      </c>
      <c r="X79" s="133" t="str">
        <f>IF(X74="-","-",SUM(X70:X72,X74:X78)*'3k HAP'!$E$8)</f>
        <v>-</v>
      </c>
      <c r="Y79" s="133" t="str">
        <f>IF(Y74="-","-",SUM(Y70:Y72,Y74:Y78)*'3k HAP'!$E$8)</f>
        <v>-</v>
      </c>
      <c r="Z79" s="133" t="str">
        <f>IF(Z74="-","-",SUM(Z70:Z72,Z74:Z78)*'3k HAP'!$E$8)</f>
        <v>-</v>
      </c>
      <c r="AA79" s="29"/>
    </row>
    <row r="80" spans="1:27" s="30" customFormat="1" ht="11.25" customHeight="1" x14ac:dyDescent="0.15">
      <c r="A80" s="267">
        <v>11</v>
      </c>
      <c r="B80" s="136" t="s">
        <v>44</v>
      </c>
      <c r="C80" s="136" t="str">
        <f>B80&amp;"_"&amp;D80</f>
        <v>Total_Northern</v>
      </c>
      <c r="D80" s="139" t="s">
        <v>321</v>
      </c>
      <c r="E80" s="135"/>
      <c r="F80" s="31"/>
      <c r="G80" s="133">
        <f t="shared" ref="G80:N80" si="10">IF(G74="-","-",SUM(G70:G79))</f>
        <v>95.877621594724062</v>
      </c>
      <c r="H80" s="133">
        <f t="shared" si="10"/>
        <v>95.990409624035834</v>
      </c>
      <c r="I80" s="133">
        <f t="shared" si="10"/>
        <v>84.994144940192442</v>
      </c>
      <c r="J80" s="133">
        <f t="shared" si="10"/>
        <v>85.332509028127802</v>
      </c>
      <c r="K80" s="133">
        <f t="shared" si="10"/>
        <v>84.243863350525984</v>
      </c>
      <c r="L80" s="133">
        <f t="shared" si="10"/>
        <v>84.833518540873428</v>
      </c>
      <c r="M80" s="133">
        <f t="shared" si="10"/>
        <v>90.012194696922521</v>
      </c>
      <c r="N80" s="133">
        <f t="shared" si="10"/>
        <v>97.389473598369804</v>
      </c>
      <c r="O80" s="31"/>
      <c r="P80" s="133">
        <f t="shared" ref="P80:Z80" si="11">IF(P74="-","-",SUM(P70:P79))</f>
        <v>97.389473598369804</v>
      </c>
      <c r="Q80" s="133">
        <f t="shared" si="11"/>
        <v>100.82583104627901</v>
      </c>
      <c r="R80" s="133">
        <f t="shared" si="11"/>
        <v>101.25962423233887</v>
      </c>
      <c r="S80" s="133">
        <f t="shared" si="11"/>
        <v>108.14623367036265</v>
      </c>
      <c r="T80" s="133" t="str">
        <f t="shared" si="11"/>
        <v>-</v>
      </c>
      <c r="U80" s="133" t="str">
        <f t="shared" si="11"/>
        <v>-</v>
      </c>
      <c r="V80" s="133" t="str">
        <f t="shared" si="11"/>
        <v>-</v>
      </c>
      <c r="W80" s="133" t="str">
        <f t="shared" si="11"/>
        <v>-</v>
      </c>
      <c r="X80" s="133" t="str">
        <f t="shared" si="11"/>
        <v>-</v>
      </c>
      <c r="Y80" s="133" t="str">
        <f t="shared" si="11"/>
        <v>-</v>
      </c>
      <c r="Z80" s="133" t="str">
        <f t="shared" si="11"/>
        <v>-</v>
      </c>
      <c r="AA80" s="29"/>
    </row>
    <row r="81" spans="1:27" s="30" customFormat="1" ht="11.25" customHeight="1" x14ac:dyDescent="0.15">
      <c r="A81" s="267">
        <v>1</v>
      </c>
      <c r="B81" s="140" t="s">
        <v>350</v>
      </c>
      <c r="C81" s="140" t="s">
        <v>341</v>
      </c>
      <c r="D81" s="138" t="s">
        <v>322</v>
      </c>
      <c r="E81" s="132"/>
      <c r="F81" s="31"/>
      <c r="G81" s="41" t="s">
        <v>333</v>
      </c>
      <c r="H81" s="41" t="s">
        <v>333</v>
      </c>
      <c r="I81" s="41" t="s">
        <v>333</v>
      </c>
      <c r="J81" s="41" t="s">
        <v>333</v>
      </c>
      <c r="K81" s="41" t="s">
        <v>333</v>
      </c>
      <c r="L81" s="41" t="s">
        <v>333</v>
      </c>
      <c r="M81" s="41" t="s">
        <v>333</v>
      </c>
      <c r="N81" s="41" t="s">
        <v>333</v>
      </c>
      <c r="O81" s="31"/>
      <c r="P81" s="41" t="s">
        <v>333</v>
      </c>
      <c r="Q81" s="41" t="s">
        <v>333</v>
      </c>
      <c r="R81" s="41" t="s">
        <v>333</v>
      </c>
      <c r="S81" s="41" t="s">
        <v>333</v>
      </c>
      <c r="T81" s="41" t="s">
        <v>333</v>
      </c>
      <c r="U81" s="41" t="s">
        <v>333</v>
      </c>
      <c r="V81" s="41" t="s">
        <v>333</v>
      </c>
      <c r="W81" s="41" t="s">
        <v>333</v>
      </c>
      <c r="X81" s="41" t="s">
        <v>333</v>
      </c>
      <c r="Y81" s="41" t="s">
        <v>333</v>
      </c>
      <c r="Z81" s="41" t="s">
        <v>333</v>
      </c>
      <c r="AA81" s="29"/>
    </row>
    <row r="82" spans="1:27" s="30" customFormat="1" ht="11.25" x14ac:dyDescent="0.15">
      <c r="A82" s="267">
        <v>2</v>
      </c>
      <c r="B82" s="140" t="s">
        <v>350</v>
      </c>
      <c r="C82" s="140" t="s">
        <v>300</v>
      </c>
      <c r="D82" s="138" t="s">
        <v>322</v>
      </c>
      <c r="E82" s="132"/>
      <c r="F82" s="31"/>
      <c r="G82" s="41" t="s">
        <v>333</v>
      </c>
      <c r="H82" s="41" t="s">
        <v>333</v>
      </c>
      <c r="I82" s="41" t="s">
        <v>333</v>
      </c>
      <c r="J82" s="41" t="s">
        <v>333</v>
      </c>
      <c r="K82" s="41" t="s">
        <v>333</v>
      </c>
      <c r="L82" s="41" t="s">
        <v>333</v>
      </c>
      <c r="M82" s="41" t="s">
        <v>333</v>
      </c>
      <c r="N82" s="41" t="s">
        <v>333</v>
      </c>
      <c r="O82" s="31"/>
      <c r="P82" s="41" t="s">
        <v>333</v>
      </c>
      <c r="Q82" s="41" t="s">
        <v>333</v>
      </c>
      <c r="R82" s="41" t="s">
        <v>333</v>
      </c>
      <c r="S82" s="41" t="s">
        <v>333</v>
      </c>
      <c r="T82" s="41" t="s">
        <v>333</v>
      </c>
      <c r="U82" s="41" t="s">
        <v>333</v>
      </c>
      <c r="V82" s="41" t="s">
        <v>333</v>
      </c>
      <c r="W82" s="41" t="s">
        <v>333</v>
      </c>
      <c r="X82" s="41" t="s">
        <v>333</v>
      </c>
      <c r="Y82" s="41" t="s">
        <v>333</v>
      </c>
      <c r="Z82" s="41" t="s">
        <v>333</v>
      </c>
      <c r="AA82" s="29"/>
    </row>
    <row r="83" spans="1:27" s="30" customFormat="1" ht="11.25" x14ac:dyDescent="0.15">
      <c r="A83" s="267">
        <v>3</v>
      </c>
      <c r="B83" s="140" t="s">
        <v>2</v>
      </c>
      <c r="C83" s="140" t="s">
        <v>342</v>
      </c>
      <c r="D83" s="138" t="s">
        <v>322</v>
      </c>
      <c r="E83" s="132"/>
      <c r="F83" s="31"/>
      <c r="G83" s="41">
        <f>IF('3c PC'!G14="-","-",'3c PC'!G55)</f>
        <v>6.5567588596821027</v>
      </c>
      <c r="H83" s="41">
        <f>IF('3c PC'!H14="-","-",'3c PC'!H55)</f>
        <v>6.5567588596821027</v>
      </c>
      <c r="I83" s="41">
        <f>IF('3c PC'!I14="-","-",'3c PC'!I55)</f>
        <v>6.6197359495950758</v>
      </c>
      <c r="J83" s="41">
        <f>IF('3c PC'!J14="-","-",'3c PC'!J55)</f>
        <v>6.6197359495950758</v>
      </c>
      <c r="K83" s="41">
        <f>IF('3c PC'!K14="-","-",'3c PC'!K55)</f>
        <v>6.6995028867368616</v>
      </c>
      <c r="L83" s="41">
        <f>IF('3c PC'!L14="-","-",'3c PC'!L55)</f>
        <v>6.6995028867368616</v>
      </c>
      <c r="M83" s="41">
        <f>IF('3c PC'!M14="-","-",'3c PC'!M55)</f>
        <v>7.1131218301273513</v>
      </c>
      <c r="N83" s="41">
        <f>IF('3c PC'!N14="-","-",'3c PC'!N55)</f>
        <v>7.1131218301273513</v>
      </c>
      <c r="O83" s="31"/>
      <c r="P83" s="41">
        <f>'3c PC'!P55</f>
        <v>7.1131218301273513</v>
      </c>
      <c r="Q83" s="41">
        <f>'3c PC'!Q55</f>
        <v>7.2804579515147188</v>
      </c>
      <c r="R83" s="41">
        <f>'3c PC'!R55</f>
        <v>7.1935840895118579</v>
      </c>
      <c r="S83" s="41">
        <f>'3c PC'!S55</f>
        <v>7.3593999937099728</v>
      </c>
      <c r="T83" s="41" t="str">
        <f>'3c PC'!T55</f>
        <v>-</v>
      </c>
      <c r="U83" s="41" t="str">
        <f>'3c PC'!U55</f>
        <v>-</v>
      </c>
      <c r="V83" s="41" t="str">
        <f>'3c PC'!V55</f>
        <v>-</v>
      </c>
      <c r="W83" s="41" t="str">
        <f>'3c PC'!W55</f>
        <v>-</v>
      </c>
      <c r="X83" s="41" t="str">
        <f>'3c PC'!X55</f>
        <v>-</v>
      </c>
      <c r="Y83" s="41" t="str">
        <f>'3c PC'!Y55</f>
        <v>-</v>
      </c>
      <c r="Z83" s="41" t="str">
        <f>'3c PC'!Z55</f>
        <v>-</v>
      </c>
      <c r="AA83" s="29"/>
    </row>
    <row r="84" spans="1:27" s="30" customFormat="1" ht="11.25" x14ac:dyDescent="0.15">
      <c r="A84" s="267">
        <v>4</v>
      </c>
      <c r="B84" s="140" t="s">
        <v>352</v>
      </c>
      <c r="C84" s="140" t="s">
        <v>343</v>
      </c>
      <c r="D84" s="138" t="s">
        <v>322</v>
      </c>
      <c r="E84" s="132"/>
      <c r="F84" s="31"/>
      <c r="G84" s="41">
        <f>IF('3d NC-Elec'!H20="-","-",'3d NC-Elec'!H20)</f>
        <v>17.227999999999998</v>
      </c>
      <c r="H84" s="41">
        <f>IF('3d NC-Elec'!I20="-","-",'3d NC-Elec'!I20)</f>
        <v>17.227999999999998</v>
      </c>
      <c r="I84" s="41">
        <f>IF('3d NC-Elec'!J20="-","-",'3d NC-Elec'!J20)</f>
        <v>11.753</v>
      </c>
      <c r="J84" s="41">
        <f>IF('3d NC-Elec'!K20="-","-",'3d NC-Elec'!K20)</f>
        <v>11.753</v>
      </c>
      <c r="K84" s="41">
        <f>IF('3d NC-Elec'!L20="-","-",'3d NC-Elec'!L20)</f>
        <v>11.4245</v>
      </c>
      <c r="L84" s="41">
        <f>IF('3d NC-Elec'!M20="-","-",'3d NC-Elec'!M20)</f>
        <v>11.4245</v>
      </c>
      <c r="M84" s="41">
        <f>IF('3d NC-Elec'!N20="-","-",'3d NC-Elec'!N20)</f>
        <v>12.0815</v>
      </c>
      <c r="N84" s="41">
        <f>IF('3d NC-Elec'!O20="-","-",'3d NC-Elec'!O20)</f>
        <v>12.0815</v>
      </c>
      <c r="O84" s="31"/>
      <c r="P84" s="41">
        <f>'3d NC-Elec'!Q20</f>
        <v>12.0815</v>
      </c>
      <c r="Q84" s="41">
        <f>'3d NC-Elec'!R20</f>
        <v>13.176499999999999</v>
      </c>
      <c r="R84" s="41">
        <f>'3d NC-Elec'!S20</f>
        <v>13.176499999999999</v>
      </c>
      <c r="S84" s="41">
        <f>'3d NC-Elec'!T20</f>
        <v>14.308</v>
      </c>
      <c r="T84" s="41" t="str">
        <f>'3d NC-Elec'!U20</f>
        <v>-</v>
      </c>
      <c r="U84" s="41" t="str">
        <f>'3d NC-Elec'!V20</f>
        <v>-</v>
      </c>
      <c r="V84" s="41" t="str">
        <f>'3d NC-Elec'!W20</f>
        <v>-</v>
      </c>
      <c r="W84" s="41" t="str">
        <f>'3d NC-Elec'!X20</f>
        <v>-</v>
      </c>
      <c r="X84" s="41" t="str">
        <f>'3d NC-Elec'!Y20</f>
        <v>-</v>
      </c>
      <c r="Y84" s="41" t="str">
        <f>'3d NC-Elec'!Z20</f>
        <v>-</v>
      </c>
      <c r="Z84" s="41" t="str">
        <f>'3d NC-Elec'!AA20</f>
        <v>-</v>
      </c>
      <c r="AA84" s="29"/>
    </row>
    <row r="85" spans="1:27" s="30" customFormat="1" ht="11.25" x14ac:dyDescent="0.15">
      <c r="A85" s="267">
        <v>5</v>
      </c>
      <c r="B85" s="140" t="s">
        <v>349</v>
      </c>
      <c r="C85" s="140" t="s">
        <v>344</v>
      </c>
      <c r="D85" s="138" t="s">
        <v>322</v>
      </c>
      <c r="E85" s="132"/>
      <c r="F85" s="31"/>
      <c r="G85" s="41">
        <f>IF('3f CPIH'!C$16="-","-",'3g OC '!$E$7*('3f CPIH'!C$16/'3f CPIH'!$G$16))</f>
        <v>38.772147945205475</v>
      </c>
      <c r="H85" s="41">
        <f>IF('3f CPIH'!D$16="-","-",'3g OC '!$E$7*('3f CPIH'!D$16/'3f CPIH'!$G$16))</f>
        <v>38.849769863013698</v>
      </c>
      <c r="I85" s="41">
        <f>IF('3f CPIH'!E$16="-","-",'3g OC '!$E$7*('3f CPIH'!E$16/'3f CPIH'!$G$16))</f>
        <v>38.966202739726029</v>
      </c>
      <c r="J85" s="41">
        <f>IF('3f CPIH'!F$16="-","-",'3g OC '!$E$7*('3f CPIH'!F$16/'3f CPIH'!$G$16))</f>
        <v>39.199068493150683</v>
      </c>
      <c r="K85" s="41">
        <f>IF('3f CPIH'!G$16="-","-",'3g OC '!$E$7*('3f CPIH'!G$16/'3f CPIH'!$G$16))</f>
        <v>39.6648</v>
      </c>
      <c r="L85" s="41">
        <f>IF('3f CPIH'!H$16="-","-",'3g OC '!$E$7*('3f CPIH'!H$16/'3f CPIH'!$G$16))</f>
        <v>40.169342465753431</v>
      </c>
      <c r="M85" s="41">
        <f>IF('3f CPIH'!I$16="-","-",'3g OC '!$E$7*('3f CPIH'!I$16/'3f CPIH'!$G$16))</f>
        <v>40.751506849315064</v>
      </c>
      <c r="N85" s="41">
        <f>IF('3f CPIH'!J$16="-","-",'3g OC '!$E$7*('3f CPIH'!J$16/'3f CPIH'!$G$16))</f>
        <v>41.100805479452056</v>
      </c>
      <c r="O85" s="31"/>
      <c r="P85" s="41">
        <f>IF('3f CPIH'!L$16="-","-",'3g OC '!$E$7*('3f CPIH'!L$16/'3f CPIH'!$G$16))</f>
        <v>41.100805479452056</v>
      </c>
      <c r="Q85" s="41">
        <f>IF('3f CPIH'!M$16="-","-",'3g OC '!$E$7*('3f CPIH'!M$16/'3f CPIH'!$G$16))</f>
        <v>41.566536986301365</v>
      </c>
      <c r="R85" s="41">
        <f>IF('3f CPIH'!N$16="-","-",'3g OC '!$E$7*('3f CPIH'!N$16/'3f CPIH'!$G$16))</f>
        <v>41.877024657534243</v>
      </c>
      <c r="S85" s="41">
        <f>IF('3f CPIH'!O$16="-","-",'3g OC '!$E$7*('3f CPIH'!O$16/'3f CPIH'!$G$16))</f>
        <v>42.109890410958904</v>
      </c>
      <c r="T85" s="41" t="str">
        <f>IF('3f CPIH'!P$16="-","-",'3g OC '!$E$7*('3f CPIH'!P$16/'3f CPIH'!$G$16))</f>
        <v>-</v>
      </c>
      <c r="U85" s="41" t="str">
        <f>IF('3f CPIH'!Q$16="-","-",'3g OC '!$E$7*('3f CPIH'!Q$16/'3f CPIH'!$G$16))</f>
        <v>-</v>
      </c>
      <c r="V85" s="41" t="str">
        <f>IF('3f CPIH'!R$16="-","-",'3g OC '!$E$7*('3f CPIH'!R$16/'3f CPIH'!$G$16))</f>
        <v>-</v>
      </c>
      <c r="W85" s="41" t="str">
        <f>IF('3f CPIH'!S$16="-","-",'3g OC '!$E$7*('3f CPIH'!S$16/'3f CPIH'!$G$16))</f>
        <v>-</v>
      </c>
      <c r="X85" s="41" t="str">
        <f>IF('3f CPIH'!T$16="-","-",'3g OC '!$E$7*('3f CPIH'!T$16/'3f CPIH'!$G$16))</f>
        <v>-</v>
      </c>
      <c r="Y85" s="41" t="str">
        <f>IF('3f CPIH'!U$16="-","-",'3g OC '!$E$7*('3f CPIH'!U$16/'3f CPIH'!$G$16))</f>
        <v>-</v>
      </c>
      <c r="Z85" s="41" t="str">
        <f>IF('3f CPIH'!V$16="-","-",'3g OC '!$E$7*('3f CPIH'!V$16/'3f CPIH'!$G$16))</f>
        <v>-</v>
      </c>
      <c r="AA85" s="29"/>
    </row>
    <row r="86" spans="1:27" s="30" customFormat="1" ht="11.25" customHeight="1" x14ac:dyDescent="0.15">
      <c r="A86" s="267">
        <v>6</v>
      </c>
      <c r="B86" s="140" t="s">
        <v>349</v>
      </c>
      <c r="C86" s="140" t="s">
        <v>43</v>
      </c>
      <c r="D86" s="138" t="s">
        <v>322</v>
      </c>
      <c r="E86" s="132"/>
      <c r="F86" s="31"/>
      <c r="G86" s="41" t="s">
        <v>333</v>
      </c>
      <c r="H86" s="41" t="s">
        <v>333</v>
      </c>
      <c r="I86" s="41" t="s">
        <v>333</v>
      </c>
      <c r="J86" s="41" t="s">
        <v>333</v>
      </c>
      <c r="K86" s="41">
        <f>IF('3h SMNCC'!F$36="-","-",'3h SMNCC'!F$44)</f>
        <v>0</v>
      </c>
      <c r="L86" s="41">
        <f>IF('3h SMNCC'!G$36="-","-",'3h SMNCC'!G$44)</f>
        <v>-0.13106672002308281</v>
      </c>
      <c r="M86" s="41">
        <f>IF('3h SMNCC'!H$36="-","-",'3h SMNCC'!H$44)</f>
        <v>1.6490085512788448</v>
      </c>
      <c r="N86" s="41">
        <f>IF('3h SMNCC'!I$36="-","-",'3h SMNCC'!I$44)</f>
        <v>7.9249698553751093</v>
      </c>
      <c r="O86" s="31"/>
      <c r="P86" s="41">
        <f>IF('3h SMNCC'!K$36="-","-",'3h SMNCC'!K$44)</f>
        <v>7.9249698553751093</v>
      </c>
      <c r="Q86" s="41">
        <f>IF('3h SMNCC'!L$36="-","-",'3h SMNCC'!L$44)</f>
        <v>9.5945159615724194</v>
      </c>
      <c r="R86" s="41">
        <f>IF('3h SMNCC'!M$36="-","-",'3h SMNCC'!M$44)</f>
        <v>9.6655312765157912</v>
      </c>
      <c r="S86" s="41">
        <f>IF('3h SMNCC'!N$36="-","-",'3h SMNCC'!N$44)</f>
        <v>11.448655558303892</v>
      </c>
      <c r="T86" s="41" t="str">
        <f>IF('3h SMNCC'!O$36="-","-",'3h SMNCC'!O$44)</f>
        <v>-</v>
      </c>
      <c r="U86" s="41" t="str">
        <f>IF('3h SMNCC'!P$36="-","-",'3h SMNCC'!P$44)</f>
        <v>-</v>
      </c>
      <c r="V86" s="41" t="str">
        <f>IF('3h SMNCC'!Q$36="-","-",'3h SMNCC'!Q$44)</f>
        <v>-</v>
      </c>
      <c r="W86" s="41" t="str">
        <f>IF('3h SMNCC'!R$36="-","-",'3h SMNCC'!R$44)</f>
        <v>-</v>
      </c>
      <c r="X86" s="41" t="str">
        <f>IF('3h SMNCC'!S$36="-","-",'3h SMNCC'!S$44)</f>
        <v>-</v>
      </c>
      <c r="Y86" s="41" t="str">
        <f>IF('3h SMNCC'!T$36="-","-",'3h SMNCC'!T$44)</f>
        <v>-</v>
      </c>
      <c r="Z86" s="41" t="str">
        <f>IF('3h SMNCC'!U$36="-","-",'3h SMNCC'!U$44)</f>
        <v>-</v>
      </c>
      <c r="AA86" s="29"/>
    </row>
    <row r="87" spans="1:27" s="30" customFormat="1" ht="11.25" customHeight="1" x14ac:dyDescent="0.15">
      <c r="A87" s="267">
        <v>7</v>
      </c>
      <c r="B87" s="140" t="s">
        <v>349</v>
      </c>
      <c r="C87" s="140" t="s">
        <v>394</v>
      </c>
      <c r="D87" s="138" t="s">
        <v>322</v>
      </c>
      <c r="E87" s="132"/>
      <c r="F87" s="31"/>
      <c r="G87" s="41">
        <f>IF('3f CPIH'!C$16="-","-",'3i PAAC PAP'!$G$7*('3f CPIH'!C$16/'3f CPIH'!$G$16))</f>
        <v>13.436452250489236</v>
      </c>
      <c r="H87" s="41">
        <f>IF('3f CPIH'!D$16="-","-",'3i PAAC PAP'!$G$7*('3f CPIH'!D$16/'3f CPIH'!$G$16))</f>
        <v>13.463352054794518</v>
      </c>
      <c r="I87" s="41">
        <f>IF('3f CPIH'!E$16="-","-",'3i PAAC PAP'!$G$7*('3f CPIH'!E$16/'3f CPIH'!$G$16))</f>
        <v>13.503701761252445</v>
      </c>
      <c r="J87" s="41">
        <f>IF('3f CPIH'!F$16="-","-",'3i PAAC PAP'!$G$7*('3f CPIH'!F$16/'3f CPIH'!$G$16))</f>
        <v>13.584401174168297</v>
      </c>
      <c r="K87" s="41">
        <f>IF('3f CPIH'!G$16="-","-",'3i PAAC PAP'!$G$7*('3f CPIH'!G$16/'3f CPIH'!$G$16))</f>
        <v>13.745799999999999</v>
      </c>
      <c r="L87" s="41">
        <f>IF('3f CPIH'!H$16="-","-",'3i PAAC PAP'!$G$7*('3f CPIH'!H$16/'3f CPIH'!$G$16))</f>
        <v>13.920648727984345</v>
      </c>
      <c r="M87" s="41">
        <f>IF('3f CPIH'!I$16="-","-",'3i PAAC PAP'!$G$7*('3f CPIH'!I$16/'3f CPIH'!$G$16))</f>
        <v>14.122397260273971</v>
      </c>
      <c r="N87" s="41">
        <f>IF('3f CPIH'!J$16="-","-",'3i PAAC PAP'!$G$7*('3f CPIH'!J$16/'3f CPIH'!$G$16))</f>
        <v>14.24344637964775</v>
      </c>
      <c r="O87" s="31"/>
      <c r="P87" s="41">
        <f>IF('3f CPIH'!L$16="-","-",'3i PAAC PAP'!$G$7*('3f CPIH'!L$16/'3f CPIH'!$G$16))</f>
        <v>14.24344637964775</v>
      </c>
      <c r="Q87" s="41">
        <f>IF('3f CPIH'!M$16="-","-",'3i PAAC PAP'!$G$7*('3f CPIH'!M$16/'3f CPIH'!$G$16))</f>
        <v>14.40484520547945</v>
      </c>
      <c r="R87" s="41">
        <f>IF('3f CPIH'!N$16="-","-",'3i PAAC PAP'!$G$7*('3f CPIH'!N$16/'3f CPIH'!$G$16))</f>
        <v>14.512444422700586</v>
      </c>
      <c r="S87" s="41">
        <f>IF('3f CPIH'!O$16="-","-",'3i PAAC PAP'!$G$7*('3f CPIH'!O$16/'3f CPIH'!$G$16))</f>
        <v>14.593143835616438</v>
      </c>
      <c r="T87" s="41" t="str">
        <f>IF('3f CPIH'!P$16="-","-",'3i PAAC PAP'!$G$7*('3f CPIH'!P$16/'3f CPIH'!$G$16))</f>
        <v>-</v>
      </c>
      <c r="U87" s="41" t="str">
        <f>IF('3f CPIH'!Q$16="-","-",'3i PAAC PAP'!$G$7*('3f CPIH'!Q$16/'3f CPIH'!$G$16))</f>
        <v>-</v>
      </c>
      <c r="V87" s="41" t="str">
        <f>IF('3f CPIH'!R$16="-","-",'3i PAAC PAP'!$G$7*('3f CPIH'!R$16/'3f CPIH'!$G$16))</f>
        <v>-</v>
      </c>
      <c r="W87" s="41" t="str">
        <f>IF('3f CPIH'!S$16="-","-",'3i PAAC PAP'!$G$7*('3f CPIH'!S$16/'3f CPIH'!$G$16))</f>
        <v>-</v>
      </c>
      <c r="X87" s="41" t="str">
        <f>IF('3f CPIH'!T$16="-","-",'3i PAAC PAP'!$G$7*('3f CPIH'!T$16/'3f CPIH'!$G$16))</f>
        <v>-</v>
      </c>
      <c r="Y87" s="41" t="str">
        <f>IF('3f CPIH'!U$16="-","-",'3i PAAC PAP'!$G$7*('3f CPIH'!U$16/'3f CPIH'!$G$16))</f>
        <v>-</v>
      </c>
      <c r="Z87" s="41" t="str">
        <f>IF('3f CPIH'!V$16="-","-",'3i PAAC PAP'!$G$7*('3f CPIH'!V$16/'3f CPIH'!$G$16))</f>
        <v>-</v>
      </c>
      <c r="AA87" s="29"/>
    </row>
    <row r="88" spans="1:27" s="30" customFormat="1" ht="11.25" customHeight="1" x14ac:dyDescent="0.15">
      <c r="A88" s="267">
        <v>8</v>
      </c>
      <c r="B88" s="140" t="s">
        <v>349</v>
      </c>
      <c r="C88" s="140" t="s">
        <v>412</v>
      </c>
      <c r="D88" s="138" t="s">
        <v>322</v>
      </c>
      <c r="E88" s="132"/>
      <c r="F88" s="31"/>
      <c r="G88" s="41">
        <f>IF(G83="-","-",SUM(G81:G86)*'3i PAAC PAP'!$G$19)</f>
        <v>3.6481936910474335</v>
      </c>
      <c r="H88" s="41">
        <f>IF(H83="-","-",SUM(H81:H86)*'3i PAAC PAP'!$G$19)</f>
        <v>3.6527204460501737</v>
      </c>
      <c r="I88" s="41">
        <f>IF(I83="-","-",SUM(I81:I86)*'3i PAAC PAP'!$G$19)</f>
        <v>3.3438922264838284</v>
      </c>
      <c r="J88" s="41">
        <f>IF(J83="-","-",SUM(J81:J86)*'3i PAAC PAP'!$G$19)</f>
        <v>3.3574724914920471</v>
      </c>
      <c r="K88" s="41">
        <f>IF(K83="-","-",SUM(K81:K86)*'3i PAAC PAP'!$G$19)</f>
        <v>3.3701274067487201</v>
      </c>
      <c r="L88" s="41">
        <f>IF(L83="-","-",SUM(L81:L86)*'3i PAAC PAP'!$G$19)</f>
        <v>3.3919077652882228</v>
      </c>
      <c r="M88" s="41">
        <f>IF(M83="-","-",SUM(M81:M86)*'3i PAAC PAP'!$G$19)</f>
        <v>3.5921052130212026</v>
      </c>
      <c r="N88" s="41">
        <f>IF(N83="-","-",SUM(N81:N86)*'3i PAAC PAP'!$G$19)</f>
        <v>3.9784771218658177</v>
      </c>
      <c r="O88" s="31"/>
      <c r="P88" s="41">
        <f>IF(P83="-","-",SUM(P81:P86)*'3i PAAC PAP'!$G$19)</f>
        <v>3.9784771218658177</v>
      </c>
      <c r="Q88" s="41">
        <f>IF(Q83="-","-",SUM(Q81:Q86)*'3i PAAC PAP'!$G$19)</f>
        <v>4.1766191596305395</v>
      </c>
      <c r="R88" s="41">
        <f>IF(R83="-","-",SUM(R81:R86)*'3i PAAC PAP'!$G$19)</f>
        <v>4.1938013408940824</v>
      </c>
      <c r="S88" s="41">
        <f>IF(S83="-","-",SUM(S81:S86)*'3i PAAC PAP'!$G$19)</f>
        <v>4.3870267166686467</v>
      </c>
      <c r="T88" s="41" t="str">
        <f>IF(T83="-","-",SUM(T81:T86)*'3i PAAC PAP'!$G$19)</f>
        <v>-</v>
      </c>
      <c r="U88" s="41" t="str">
        <f>IF(U83="-","-",SUM(U81:U86)*'3i PAAC PAP'!$G$19)</f>
        <v>-</v>
      </c>
      <c r="V88" s="41" t="str">
        <f>IF(V83="-","-",SUM(V81:V86)*'3i PAAC PAP'!$G$19)</f>
        <v>-</v>
      </c>
      <c r="W88" s="41" t="str">
        <f>IF(W83="-","-",SUM(W81:W86)*'3i PAAC PAP'!$G$19)</f>
        <v>-</v>
      </c>
      <c r="X88" s="41" t="str">
        <f>IF(X83="-","-",SUM(X81:X86)*'3i PAAC PAP'!$G$19)</f>
        <v>-</v>
      </c>
      <c r="Y88" s="41" t="str">
        <f>IF(Y83="-","-",SUM(Y81:Y86)*'3i PAAC PAP'!$G$19)</f>
        <v>-</v>
      </c>
      <c r="Z88" s="41" t="str">
        <f>IF(Z83="-","-",SUM(Z81:Z86)*'3i PAAC PAP'!$G$19)</f>
        <v>-</v>
      </c>
      <c r="AA88" s="29"/>
    </row>
    <row r="89" spans="1:27" s="30" customFormat="1" ht="11.25" customHeight="1" x14ac:dyDescent="0.15">
      <c r="A89" s="267">
        <v>9</v>
      </c>
      <c r="B89" s="140" t="s">
        <v>393</v>
      </c>
      <c r="C89" s="140" t="s">
        <v>536</v>
      </c>
      <c r="D89" s="138" t="s">
        <v>322</v>
      </c>
      <c r="E89" s="132"/>
      <c r="F89" s="31"/>
      <c r="G89" s="41">
        <f>IF(G83="-","-",SUM(G81:G88)*'3j EBIT'!$E$7)</f>
        <v>1.542497593592745</v>
      </c>
      <c r="H89" s="41">
        <f>IF(H83="-","-",SUM(H81:H88)*'3j EBIT'!$E$7)</f>
        <v>1.5446096444975321</v>
      </c>
      <c r="I89" s="41">
        <f>IF(I83="-","-",SUM(I81:I88)*'3j EBIT'!$E$7)</f>
        <v>1.4368447648892475</v>
      </c>
      <c r="J89" s="41">
        <f>IF(J83="-","-",SUM(J81:J88)*'3j EBIT'!$E$7)</f>
        <v>1.4431809176036092</v>
      </c>
      <c r="K89" s="41">
        <f>IF(K83="-","-",SUM(K81:K88)*'3j EBIT'!$E$7)</f>
        <v>1.4507548163242288</v>
      </c>
      <c r="L89" s="41">
        <f>IF(L83="-","-",SUM(L81:L88)*'3j EBIT'!$E$7)</f>
        <v>1.4617966067153279</v>
      </c>
      <c r="M89" s="41">
        <f>IF(M83="-","-",SUM(M81:M88)*'3j EBIT'!$E$7)</f>
        <v>1.5360691017873902</v>
      </c>
      <c r="N89" s="41">
        <f>IF(N83="-","-",SUM(N81:N88)*'3j EBIT'!$E$7)</f>
        <v>1.674214866668154</v>
      </c>
      <c r="O89" s="31"/>
      <c r="P89" s="41">
        <f>IF(P83="-","-",SUM(P81:P88)*'3j EBIT'!$E$7)</f>
        <v>1.674214866668154</v>
      </c>
      <c r="Q89" s="41">
        <f>IF(Q83="-","-",SUM(Q81:Q88)*'3j EBIT'!$E$7)</f>
        <v>1.7469834369228068</v>
      </c>
      <c r="R89" s="41">
        <f>IF(R83="-","-",SUM(R81:R88)*'3j EBIT'!$E$7)</f>
        <v>1.7551065799256482</v>
      </c>
      <c r="S89" s="41">
        <f>IF(S83="-","-",SUM(S81:S88)*'3j EBIT'!$E$7)</f>
        <v>1.824584064667514</v>
      </c>
      <c r="T89" s="41" t="str">
        <f>IF(T83="-","-",SUM(T81:T88)*'3j EBIT'!$E$7)</f>
        <v>-</v>
      </c>
      <c r="U89" s="41" t="str">
        <f>IF(U83="-","-",SUM(U81:U88)*'3j EBIT'!$E$7)</f>
        <v>-</v>
      </c>
      <c r="V89" s="41" t="str">
        <f>IF(V83="-","-",SUM(V81:V88)*'3j EBIT'!$E$7)</f>
        <v>-</v>
      </c>
      <c r="W89" s="41" t="str">
        <f>IF(W83="-","-",SUM(W81:W88)*'3j EBIT'!$E$7)</f>
        <v>-</v>
      </c>
      <c r="X89" s="41" t="str">
        <f>IF(X83="-","-",SUM(X81:X88)*'3j EBIT'!$E$7)</f>
        <v>-</v>
      </c>
      <c r="Y89" s="41" t="str">
        <f>IF(Y83="-","-",SUM(Y81:Y88)*'3j EBIT'!$E$7)</f>
        <v>-</v>
      </c>
      <c r="Z89" s="41" t="str">
        <f>IF(Z83="-","-",SUM(Z81:Z88)*'3j EBIT'!$E$7)</f>
        <v>-</v>
      </c>
      <c r="AA89" s="29"/>
    </row>
    <row r="90" spans="1:27" s="30" customFormat="1" ht="11.25" customHeight="1" x14ac:dyDescent="0.15">
      <c r="A90" s="267">
        <v>10</v>
      </c>
      <c r="B90" s="140" t="s">
        <v>292</v>
      </c>
      <c r="C90" s="188" t="s">
        <v>537</v>
      </c>
      <c r="D90" s="138" t="s">
        <v>322</v>
      </c>
      <c r="E90" s="131"/>
      <c r="F90" s="31"/>
      <c r="G90" s="41">
        <f>IF(G85="-","-",SUM(G81:G83,G85:G89)*'3k HAP'!$E$8)</f>
        <v>0.9363805330281888</v>
      </c>
      <c r="H90" s="41">
        <f>IF(H85="-","-",SUM(H81:H83,H85:H89)*'3k HAP'!$E$8)</f>
        <v>0.93800803431894475</v>
      </c>
      <c r="I90" s="41">
        <f>IF(I85="-","-",SUM(I81:I83,I85:I89)*'3k HAP'!$E$8)</f>
        <v>0.93512619612754044</v>
      </c>
      <c r="J90" s="41">
        <f>IF(J85="-","-",SUM(J81:J83,J85:J89)*'3k HAP'!$E$8)</f>
        <v>0.94000869999980807</v>
      </c>
      <c r="K90" s="41">
        <f>IF(K85="-","-",SUM(K81:K83,K85:K89)*'3k HAP'!$E$8)</f>
        <v>0.95065455299272539</v>
      </c>
      <c r="L90" s="41">
        <f>IF(L85="-","-",SUM(L81:L83,L85:L89)*'3k HAP'!$E$8)</f>
        <v>0.95916312069487497</v>
      </c>
      <c r="M90" s="41">
        <f>IF(M85="-","-",SUM(M81:M83,M85:M89)*'3k HAP'!$E$8)</f>
        <v>1.006776781125774</v>
      </c>
      <c r="N90" s="41">
        <f>IF(N85="-","-",SUM(N81:N83,N85:N89)*'3k HAP'!$E$8)</f>
        <v>1.1132289552406476</v>
      </c>
      <c r="O90" s="31"/>
      <c r="P90" s="41">
        <f>IF(P85="-","-",SUM(P81:P83,P85:P89)*'3k HAP'!$E$8)</f>
        <v>1.1132289552406476</v>
      </c>
      <c r="Q90" s="41">
        <f>IF(Q85="-","-",SUM(Q81:Q83,Q85:Q89)*'3k HAP'!$E$8)</f>
        <v>1.1532709653475091</v>
      </c>
      <c r="R90" s="41">
        <f>IF(R85="-","-",SUM(R81:R83,R85:R89)*'3k HAP'!$E$8)</f>
        <v>1.1595304857464508</v>
      </c>
      <c r="S90" s="41">
        <f>IF(S85="-","-",SUM(S81:S83,S85:S89)*'3k HAP'!$E$8)</f>
        <v>1.1965020591906874</v>
      </c>
      <c r="T90" s="41" t="str">
        <f>IF(T85="-","-",SUM(T81:T83,T85:T89)*'3k HAP'!$E$8)</f>
        <v>-</v>
      </c>
      <c r="U90" s="41" t="str">
        <f>IF(U85="-","-",SUM(U81:U83,U85:U89)*'3k HAP'!$E$8)</f>
        <v>-</v>
      </c>
      <c r="V90" s="41" t="str">
        <f>IF(V85="-","-",SUM(V81:V83,V85:V89)*'3k HAP'!$E$8)</f>
        <v>-</v>
      </c>
      <c r="W90" s="41" t="str">
        <f>IF(W85="-","-",SUM(W81:W83,W85:W89)*'3k HAP'!$E$8)</f>
        <v>-</v>
      </c>
      <c r="X90" s="41" t="str">
        <f>IF(X85="-","-",SUM(X81:X83,X85:X89)*'3k HAP'!$E$8)</f>
        <v>-</v>
      </c>
      <c r="Y90" s="41" t="str">
        <f>IF(Y85="-","-",SUM(Y81:Y83,Y85:Y89)*'3k HAP'!$E$8)</f>
        <v>-</v>
      </c>
      <c r="Z90" s="41" t="str">
        <f>IF(Z85="-","-",SUM(Z81:Z83,Z85:Z89)*'3k HAP'!$E$8)</f>
        <v>-</v>
      </c>
      <c r="AA90" s="29"/>
    </row>
    <row r="91" spans="1:27" s="30" customFormat="1" ht="11.25" customHeight="1" x14ac:dyDescent="0.15">
      <c r="A91" s="267">
        <v>11</v>
      </c>
      <c r="B91" s="140" t="s">
        <v>44</v>
      </c>
      <c r="C91" s="140" t="str">
        <f>B91&amp;"_"&amp;D91</f>
        <v>Total_North West</v>
      </c>
      <c r="D91" s="138" t="s">
        <v>322</v>
      </c>
      <c r="E91" s="132"/>
      <c r="F91" s="31"/>
      <c r="G91" s="41">
        <f t="shared" ref="G91:N91" si="12">IF(G85="-","-",SUM(G81:G90))</f>
        <v>82.12043087304518</v>
      </c>
      <c r="H91" s="41">
        <f t="shared" si="12"/>
        <v>82.233218902356953</v>
      </c>
      <c r="I91" s="41">
        <f t="shared" si="12"/>
        <v>76.558503638074171</v>
      </c>
      <c r="J91" s="41">
        <f t="shared" si="12"/>
        <v>76.896867726009518</v>
      </c>
      <c r="K91" s="41">
        <f t="shared" si="12"/>
        <v>77.306139662802551</v>
      </c>
      <c r="L91" s="41">
        <f t="shared" si="12"/>
        <v>77.89579485314998</v>
      </c>
      <c r="M91" s="41">
        <f t="shared" si="12"/>
        <v>81.852485586929603</v>
      </c>
      <c r="N91" s="41">
        <f t="shared" si="12"/>
        <v>89.229764488376887</v>
      </c>
      <c r="O91" s="31"/>
      <c r="P91" s="41">
        <f t="shared" ref="P91:Z91" si="13">IF(P85="-","-",SUM(P81:P90))</f>
        <v>89.229764488376887</v>
      </c>
      <c r="Q91" s="41">
        <f t="shared" si="13"/>
        <v>93.099729666768795</v>
      </c>
      <c r="R91" s="41">
        <f t="shared" si="13"/>
        <v>93.533522852828654</v>
      </c>
      <c r="S91" s="41">
        <f t="shared" si="13"/>
        <v>97.227202639116058</v>
      </c>
      <c r="T91" s="41" t="str">
        <f t="shared" si="13"/>
        <v>-</v>
      </c>
      <c r="U91" s="41" t="str">
        <f t="shared" si="13"/>
        <v>-</v>
      </c>
      <c r="V91" s="41" t="str">
        <f t="shared" si="13"/>
        <v>-</v>
      </c>
      <c r="W91" s="41" t="str">
        <f t="shared" si="13"/>
        <v>-</v>
      </c>
      <c r="X91" s="41" t="str">
        <f t="shared" si="13"/>
        <v>-</v>
      </c>
      <c r="Y91" s="41" t="str">
        <f t="shared" si="13"/>
        <v>-</v>
      </c>
      <c r="Z91" s="41" t="str">
        <f t="shared" si="13"/>
        <v>-</v>
      </c>
      <c r="AA91" s="29"/>
    </row>
    <row r="92" spans="1:27" s="30" customFormat="1" ht="12.4" customHeight="1" x14ac:dyDescent="0.15">
      <c r="A92" s="267">
        <v>1</v>
      </c>
      <c r="B92" s="136" t="s">
        <v>350</v>
      </c>
      <c r="C92" s="136" t="s">
        <v>341</v>
      </c>
      <c r="D92" s="139" t="s">
        <v>323</v>
      </c>
      <c r="E92" s="135"/>
      <c r="F92" s="31"/>
      <c r="G92" s="133" t="s">
        <v>333</v>
      </c>
      <c r="H92" s="133" t="s">
        <v>333</v>
      </c>
      <c r="I92" s="133" t="s">
        <v>333</v>
      </c>
      <c r="J92" s="133" t="s">
        <v>333</v>
      </c>
      <c r="K92" s="133" t="s">
        <v>333</v>
      </c>
      <c r="L92" s="133" t="s">
        <v>333</v>
      </c>
      <c r="M92" s="133" t="s">
        <v>333</v>
      </c>
      <c r="N92" s="133" t="s">
        <v>333</v>
      </c>
      <c r="O92" s="31"/>
      <c r="P92" s="133" t="s">
        <v>333</v>
      </c>
      <c r="Q92" s="133" t="s">
        <v>333</v>
      </c>
      <c r="R92" s="133" t="s">
        <v>333</v>
      </c>
      <c r="S92" s="133" t="s">
        <v>333</v>
      </c>
      <c r="T92" s="133" t="s">
        <v>333</v>
      </c>
      <c r="U92" s="133" t="s">
        <v>333</v>
      </c>
      <c r="V92" s="133" t="s">
        <v>333</v>
      </c>
      <c r="W92" s="133" t="s">
        <v>333</v>
      </c>
      <c r="X92" s="133" t="s">
        <v>333</v>
      </c>
      <c r="Y92" s="133" t="s">
        <v>333</v>
      </c>
      <c r="Z92" s="133" t="s">
        <v>333</v>
      </c>
      <c r="AA92" s="29"/>
    </row>
    <row r="93" spans="1:27" s="30" customFormat="1" ht="11.25" x14ac:dyDescent="0.15">
      <c r="A93" s="267">
        <v>2</v>
      </c>
      <c r="B93" s="136" t="s">
        <v>350</v>
      </c>
      <c r="C93" s="136" t="s">
        <v>300</v>
      </c>
      <c r="D93" s="139" t="s">
        <v>323</v>
      </c>
      <c r="E93" s="135"/>
      <c r="F93" s="31"/>
      <c r="G93" s="133" t="s">
        <v>333</v>
      </c>
      <c r="H93" s="133" t="s">
        <v>333</v>
      </c>
      <c r="I93" s="133" t="s">
        <v>333</v>
      </c>
      <c r="J93" s="133" t="s">
        <v>333</v>
      </c>
      <c r="K93" s="133" t="s">
        <v>333</v>
      </c>
      <c r="L93" s="133" t="s">
        <v>333</v>
      </c>
      <c r="M93" s="133" t="s">
        <v>333</v>
      </c>
      <c r="N93" s="133" t="s">
        <v>333</v>
      </c>
      <c r="O93" s="31"/>
      <c r="P93" s="133" t="s">
        <v>333</v>
      </c>
      <c r="Q93" s="133" t="s">
        <v>333</v>
      </c>
      <c r="R93" s="133" t="s">
        <v>333</v>
      </c>
      <c r="S93" s="133" t="s">
        <v>333</v>
      </c>
      <c r="T93" s="133" t="s">
        <v>333</v>
      </c>
      <c r="U93" s="133" t="s">
        <v>333</v>
      </c>
      <c r="V93" s="133" t="s">
        <v>333</v>
      </c>
      <c r="W93" s="133" t="s">
        <v>333</v>
      </c>
      <c r="X93" s="133" t="s">
        <v>333</v>
      </c>
      <c r="Y93" s="133" t="s">
        <v>333</v>
      </c>
      <c r="Z93" s="133" t="s">
        <v>333</v>
      </c>
      <c r="AA93" s="29"/>
    </row>
    <row r="94" spans="1:27" s="30" customFormat="1" ht="11.25" x14ac:dyDescent="0.15">
      <c r="A94" s="267">
        <v>3</v>
      </c>
      <c r="B94" s="136" t="s">
        <v>2</v>
      </c>
      <c r="C94" s="136" t="s">
        <v>342</v>
      </c>
      <c r="D94" s="139" t="s">
        <v>323</v>
      </c>
      <c r="E94" s="135"/>
      <c r="F94" s="31"/>
      <c r="G94" s="133">
        <f>IF('3c PC'!G14="-","-",'3c PC'!G55)</f>
        <v>6.5567588596821027</v>
      </c>
      <c r="H94" s="133">
        <f>IF('3c PC'!H14="-","-",'3c PC'!H55)</f>
        <v>6.5567588596821027</v>
      </c>
      <c r="I94" s="133">
        <f>IF('3c PC'!I14="-","-",'3c PC'!I55)</f>
        <v>6.6197359495950758</v>
      </c>
      <c r="J94" s="133">
        <f>IF('3c PC'!J14="-","-",'3c PC'!J55)</f>
        <v>6.6197359495950758</v>
      </c>
      <c r="K94" s="133">
        <f>IF('3c PC'!K14="-","-",'3c PC'!K55)</f>
        <v>6.6995028867368616</v>
      </c>
      <c r="L94" s="133">
        <f>IF('3c PC'!L14="-","-",'3c PC'!L55)</f>
        <v>6.6995028867368616</v>
      </c>
      <c r="M94" s="133">
        <f>IF('3c PC'!M14="-","-",'3c PC'!M55)</f>
        <v>7.1131218301273513</v>
      </c>
      <c r="N94" s="133">
        <f>IF('3c PC'!N14="-","-",'3c PC'!N55)</f>
        <v>7.1131218301273513</v>
      </c>
      <c r="O94" s="31"/>
      <c r="P94" s="133">
        <f>'3c PC'!P55</f>
        <v>7.1131218301273513</v>
      </c>
      <c r="Q94" s="133">
        <f>'3c PC'!Q55</f>
        <v>7.2804579515147188</v>
      </c>
      <c r="R94" s="133">
        <f>'3c PC'!R55</f>
        <v>7.1935840895118579</v>
      </c>
      <c r="S94" s="133">
        <f>'3c PC'!S55</f>
        <v>7.3593999937099728</v>
      </c>
      <c r="T94" s="133" t="str">
        <f>'3c PC'!T55</f>
        <v>-</v>
      </c>
      <c r="U94" s="133" t="str">
        <f>'3c PC'!U55</f>
        <v>-</v>
      </c>
      <c r="V94" s="133" t="str">
        <f>'3c PC'!V55</f>
        <v>-</v>
      </c>
      <c r="W94" s="133" t="str">
        <f>'3c PC'!W55</f>
        <v>-</v>
      </c>
      <c r="X94" s="133" t="str">
        <f>'3c PC'!X55</f>
        <v>-</v>
      </c>
      <c r="Y94" s="133" t="str">
        <f>'3c PC'!Y55</f>
        <v>-</v>
      </c>
      <c r="Z94" s="133" t="str">
        <f>'3c PC'!Z55</f>
        <v>-</v>
      </c>
      <c r="AA94" s="29"/>
    </row>
    <row r="95" spans="1:27" s="30" customFormat="1" ht="11.25" x14ac:dyDescent="0.15">
      <c r="A95" s="267">
        <v>4</v>
      </c>
      <c r="B95" s="136" t="s">
        <v>352</v>
      </c>
      <c r="C95" s="136" t="s">
        <v>343</v>
      </c>
      <c r="D95" s="139" t="s">
        <v>323</v>
      </c>
      <c r="E95" s="135"/>
      <c r="F95" s="31"/>
      <c r="G95" s="133">
        <f>IF('3d NC-Elec'!H21="-","-",'3d NC-Elec'!H21)</f>
        <v>11.753000000000002</v>
      </c>
      <c r="H95" s="133">
        <f>IF('3d NC-Elec'!I21="-","-",'3d NC-Elec'!I21)</f>
        <v>11.753000000000002</v>
      </c>
      <c r="I95" s="133">
        <f>IF('3d NC-Elec'!J21="-","-",'3d NC-Elec'!J21)</f>
        <v>10.621500000000001</v>
      </c>
      <c r="J95" s="133">
        <f>IF('3d NC-Elec'!K21="-","-",'3d NC-Elec'!K21)</f>
        <v>10.621500000000001</v>
      </c>
      <c r="K95" s="133">
        <f>IF('3d NC-Elec'!L21="-","-",'3d NC-Elec'!L21)</f>
        <v>11.095999999999998</v>
      </c>
      <c r="L95" s="133">
        <f>IF('3d NC-Elec'!M21="-","-",'3d NC-Elec'!M21)</f>
        <v>11.095999999999998</v>
      </c>
      <c r="M95" s="133">
        <f>IF('3d NC-Elec'!N21="-","-",'3d NC-Elec'!N21)</f>
        <v>10.804</v>
      </c>
      <c r="N95" s="133">
        <f>IF('3d NC-Elec'!O21="-","-",'3d NC-Elec'!O21)</f>
        <v>10.804</v>
      </c>
      <c r="O95" s="31"/>
      <c r="P95" s="133">
        <f>'3d NC-Elec'!Q21</f>
        <v>10.804</v>
      </c>
      <c r="Q95" s="133">
        <f>'3d NC-Elec'!R21</f>
        <v>11.315</v>
      </c>
      <c r="R95" s="133">
        <f>'3d NC-Elec'!S21</f>
        <v>11.315</v>
      </c>
      <c r="S95" s="133">
        <f>'3d NC-Elec'!T21</f>
        <v>12.811499999999999</v>
      </c>
      <c r="T95" s="133" t="str">
        <f>'3d NC-Elec'!U21</f>
        <v>-</v>
      </c>
      <c r="U95" s="133" t="str">
        <f>'3d NC-Elec'!V21</f>
        <v>-</v>
      </c>
      <c r="V95" s="133" t="str">
        <f>'3d NC-Elec'!W21</f>
        <v>-</v>
      </c>
      <c r="W95" s="133" t="str">
        <f>'3d NC-Elec'!X21</f>
        <v>-</v>
      </c>
      <c r="X95" s="133" t="str">
        <f>'3d NC-Elec'!Y21</f>
        <v>-</v>
      </c>
      <c r="Y95" s="133" t="str">
        <f>'3d NC-Elec'!Z21</f>
        <v>-</v>
      </c>
      <c r="Z95" s="133" t="str">
        <f>'3d NC-Elec'!AA21</f>
        <v>-</v>
      </c>
      <c r="AA95" s="29"/>
    </row>
    <row r="96" spans="1:27" s="30" customFormat="1" ht="11.25" customHeight="1" x14ac:dyDescent="0.15">
      <c r="A96" s="267">
        <v>5</v>
      </c>
      <c r="B96" s="136" t="s">
        <v>349</v>
      </c>
      <c r="C96" s="136" t="s">
        <v>344</v>
      </c>
      <c r="D96" s="139" t="s">
        <v>323</v>
      </c>
      <c r="E96" s="135"/>
      <c r="F96" s="31"/>
      <c r="G96" s="133">
        <f>IF('3f CPIH'!C$16="-","-",'3g OC '!$E$7*('3f CPIH'!C$16/'3f CPIH'!$G$16))</f>
        <v>38.772147945205475</v>
      </c>
      <c r="H96" s="133">
        <f>IF('3f CPIH'!D$16="-","-",'3g OC '!$E$7*('3f CPIH'!D$16/'3f CPIH'!$G$16))</f>
        <v>38.849769863013698</v>
      </c>
      <c r="I96" s="133">
        <f>IF('3f CPIH'!E$16="-","-",'3g OC '!$E$7*('3f CPIH'!E$16/'3f CPIH'!$G$16))</f>
        <v>38.966202739726029</v>
      </c>
      <c r="J96" s="133">
        <f>IF('3f CPIH'!F$16="-","-",'3g OC '!$E$7*('3f CPIH'!F$16/'3f CPIH'!$G$16))</f>
        <v>39.199068493150683</v>
      </c>
      <c r="K96" s="133">
        <f>IF('3f CPIH'!G$16="-","-",'3g OC '!$E$7*('3f CPIH'!G$16/'3f CPIH'!$G$16))</f>
        <v>39.6648</v>
      </c>
      <c r="L96" s="133">
        <f>IF('3f CPIH'!H$16="-","-",'3g OC '!$E$7*('3f CPIH'!H$16/'3f CPIH'!$G$16))</f>
        <v>40.169342465753431</v>
      </c>
      <c r="M96" s="133">
        <f>IF('3f CPIH'!I$16="-","-",'3g OC '!$E$7*('3f CPIH'!I$16/'3f CPIH'!$G$16))</f>
        <v>40.751506849315064</v>
      </c>
      <c r="N96" s="133">
        <f>IF('3f CPIH'!J$16="-","-",'3g OC '!$E$7*('3f CPIH'!J$16/'3f CPIH'!$G$16))</f>
        <v>41.100805479452056</v>
      </c>
      <c r="O96" s="31"/>
      <c r="P96" s="133">
        <f>IF('3f CPIH'!L$16="-","-",'3g OC '!$E$7*('3f CPIH'!L$16/'3f CPIH'!$G$16))</f>
        <v>41.100805479452056</v>
      </c>
      <c r="Q96" s="133">
        <f>IF('3f CPIH'!M$16="-","-",'3g OC '!$E$7*('3f CPIH'!M$16/'3f CPIH'!$G$16))</f>
        <v>41.566536986301365</v>
      </c>
      <c r="R96" s="133">
        <f>IF('3f CPIH'!N$16="-","-",'3g OC '!$E$7*('3f CPIH'!N$16/'3f CPIH'!$G$16))</f>
        <v>41.877024657534243</v>
      </c>
      <c r="S96" s="133">
        <f>IF('3f CPIH'!O$16="-","-",'3g OC '!$E$7*('3f CPIH'!O$16/'3f CPIH'!$G$16))</f>
        <v>42.109890410958904</v>
      </c>
      <c r="T96" s="133" t="str">
        <f>IF('3f CPIH'!P$16="-","-",'3g OC '!$E$7*('3f CPIH'!P$16/'3f CPIH'!$G$16))</f>
        <v>-</v>
      </c>
      <c r="U96" s="133" t="str">
        <f>IF('3f CPIH'!Q$16="-","-",'3g OC '!$E$7*('3f CPIH'!Q$16/'3f CPIH'!$G$16))</f>
        <v>-</v>
      </c>
      <c r="V96" s="133" t="str">
        <f>IF('3f CPIH'!R$16="-","-",'3g OC '!$E$7*('3f CPIH'!R$16/'3f CPIH'!$G$16))</f>
        <v>-</v>
      </c>
      <c r="W96" s="133" t="str">
        <f>IF('3f CPIH'!S$16="-","-",'3g OC '!$E$7*('3f CPIH'!S$16/'3f CPIH'!$G$16))</f>
        <v>-</v>
      </c>
      <c r="X96" s="133" t="str">
        <f>IF('3f CPIH'!T$16="-","-",'3g OC '!$E$7*('3f CPIH'!T$16/'3f CPIH'!$G$16))</f>
        <v>-</v>
      </c>
      <c r="Y96" s="133" t="str">
        <f>IF('3f CPIH'!U$16="-","-",'3g OC '!$E$7*('3f CPIH'!U$16/'3f CPIH'!$G$16))</f>
        <v>-</v>
      </c>
      <c r="Z96" s="133" t="str">
        <f>IF('3f CPIH'!V$16="-","-",'3g OC '!$E$7*('3f CPIH'!V$16/'3f CPIH'!$G$16))</f>
        <v>-</v>
      </c>
      <c r="AA96" s="29"/>
    </row>
    <row r="97" spans="1:27" s="30" customFormat="1" ht="11.25" customHeight="1" x14ac:dyDescent="0.15">
      <c r="A97" s="267">
        <v>6</v>
      </c>
      <c r="B97" s="136" t="s">
        <v>349</v>
      </c>
      <c r="C97" s="136" t="s">
        <v>43</v>
      </c>
      <c r="D97" s="139" t="s">
        <v>323</v>
      </c>
      <c r="E97" s="135"/>
      <c r="F97" s="31"/>
      <c r="G97" s="133" t="s">
        <v>333</v>
      </c>
      <c r="H97" s="133" t="s">
        <v>333</v>
      </c>
      <c r="I97" s="133" t="s">
        <v>333</v>
      </c>
      <c r="J97" s="133" t="s">
        <v>333</v>
      </c>
      <c r="K97" s="133">
        <f>IF('3h SMNCC'!F$36="-","-",'3h SMNCC'!F$44)</f>
        <v>0</v>
      </c>
      <c r="L97" s="133">
        <f>IF('3h SMNCC'!G$36="-","-",'3h SMNCC'!G$44)</f>
        <v>-0.13106672002308281</v>
      </c>
      <c r="M97" s="133">
        <f>IF('3h SMNCC'!H$36="-","-",'3h SMNCC'!H$44)</f>
        <v>1.6490085512788448</v>
      </c>
      <c r="N97" s="133">
        <f>IF('3h SMNCC'!I$36="-","-",'3h SMNCC'!I$44)</f>
        <v>7.9249698553751093</v>
      </c>
      <c r="O97" s="31"/>
      <c r="P97" s="133">
        <f>IF('3h SMNCC'!K$36="-","-",'3h SMNCC'!K$44)</f>
        <v>7.9249698553751093</v>
      </c>
      <c r="Q97" s="133">
        <f>IF('3h SMNCC'!L$36="-","-",'3h SMNCC'!L$44)</f>
        <v>9.5945159615724194</v>
      </c>
      <c r="R97" s="133">
        <f>IF('3h SMNCC'!M$36="-","-",'3h SMNCC'!M$44)</f>
        <v>9.6655312765157912</v>
      </c>
      <c r="S97" s="133">
        <f>IF('3h SMNCC'!N$36="-","-",'3h SMNCC'!N$44)</f>
        <v>11.448655558303892</v>
      </c>
      <c r="T97" s="133" t="str">
        <f>IF('3h SMNCC'!O$36="-","-",'3h SMNCC'!O$44)</f>
        <v>-</v>
      </c>
      <c r="U97" s="133" t="str">
        <f>IF('3h SMNCC'!P$36="-","-",'3h SMNCC'!P$44)</f>
        <v>-</v>
      </c>
      <c r="V97" s="133" t="str">
        <f>IF('3h SMNCC'!Q$36="-","-",'3h SMNCC'!Q$44)</f>
        <v>-</v>
      </c>
      <c r="W97" s="133" t="str">
        <f>IF('3h SMNCC'!R$36="-","-",'3h SMNCC'!R$44)</f>
        <v>-</v>
      </c>
      <c r="X97" s="133" t="str">
        <f>IF('3h SMNCC'!S$36="-","-",'3h SMNCC'!S$44)</f>
        <v>-</v>
      </c>
      <c r="Y97" s="133" t="str">
        <f>IF('3h SMNCC'!T$36="-","-",'3h SMNCC'!T$44)</f>
        <v>-</v>
      </c>
      <c r="Z97" s="133" t="str">
        <f>IF('3h SMNCC'!U$36="-","-",'3h SMNCC'!U$44)</f>
        <v>-</v>
      </c>
      <c r="AA97" s="29"/>
    </row>
    <row r="98" spans="1:27" s="30" customFormat="1" ht="11.25" customHeight="1" x14ac:dyDescent="0.15">
      <c r="A98" s="267">
        <v>7</v>
      </c>
      <c r="B98" s="136" t="s">
        <v>349</v>
      </c>
      <c r="C98" s="136" t="s">
        <v>394</v>
      </c>
      <c r="D98" s="139" t="s">
        <v>323</v>
      </c>
      <c r="E98" s="135"/>
      <c r="F98" s="31"/>
      <c r="G98" s="133">
        <f>IF('3f CPIH'!C$16="-","-",'3i PAAC PAP'!$G$7*('3f CPIH'!C$16/'3f CPIH'!$G$16))</f>
        <v>13.436452250489236</v>
      </c>
      <c r="H98" s="133">
        <f>IF('3f CPIH'!D$16="-","-",'3i PAAC PAP'!$G$7*('3f CPIH'!D$16/'3f CPIH'!$G$16))</f>
        <v>13.463352054794518</v>
      </c>
      <c r="I98" s="133">
        <f>IF('3f CPIH'!E$16="-","-",'3i PAAC PAP'!$G$7*('3f CPIH'!E$16/'3f CPIH'!$G$16))</f>
        <v>13.503701761252445</v>
      </c>
      <c r="J98" s="133">
        <f>IF('3f CPIH'!F$16="-","-",'3i PAAC PAP'!$G$7*('3f CPIH'!F$16/'3f CPIH'!$G$16))</f>
        <v>13.584401174168297</v>
      </c>
      <c r="K98" s="133">
        <f>IF('3f CPIH'!G$16="-","-",'3i PAAC PAP'!$G$7*('3f CPIH'!G$16/'3f CPIH'!$G$16))</f>
        <v>13.745799999999999</v>
      </c>
      <c r="L98" s="133">
        <f>IF('3f CPIH'!H$16="-","-",'3i PAAC PAP'!$G$7*('3f CPIH'!H$16/'3f CPIH'!$G$16))</f>
        <v>13.920648727984345</v>
      </c>
      <c r="M98" s="133">
        <f>IF('3f CPIH'!I$16="-","-",'3i PAAC PAP'!$G$7*('3f CPIH'!I$16/'3f CPIH'!$G$16))</f>
        <v>14.122397260273971</v>
      </c>
      <c r="N98" s="133">
        <f>IF('3f CPIH'!J$16="-","-",'3i PAAC PAP'!$G$7*('3f CPIH'!J$16/'3f CPIH'!$G$16))</f>
        <v>14.24344637964775</v>
      </c>
      <c r="O98" s="31"/>
      <c r="P98" s="133">
        <f>IF('3f CPIH'!L$16="-","-",'3i PAAC PAP'!$G$7*('3f CPIH'!L$16/'3f CPIH'!$G$16))</f>
        <v>14.24344637964775</v>
      </c>
      <c r="Q98" s="133">
        <f>IF('3f CPIH'!M$16="-","-",'3i PAAC PAP'!$G$7*('3f CPIH'!M$16/'3f CPIH'!$G$16))</f>
        <v>14.40484520547945</v>
      </c>
      <c r="R98" s="133">
        <f>IF('3f CPIH'!N$16="-","-",'3i PAAC PAP'!$G$7*('3f CPIH'!N$16/'3f CPIH'!$G$16))</f>
        <v>14.512444422700586</v>
      </c>
      <c r="S98" s="133">
        <f>IF('3f CPIH'!O$16="-","-",'3i PAAC PAP'!$G$7*('3f CPIH'!O$16/'3f CPIH'!$G$16))</f>
        <v>14.593143835616438</v>
      </c>
      <c r="T98" s="133" t="str">
        <f>IF('3f CPIH'!P$16="-","-",'3i PAAC PAP'!$G$7*('3f CPIH'!P$16/'3f CPIH'!$G$16))</f>
        <v>-</v>
      </c>
      <c r="U98" s="133" t="str">
        <f>IF('3f CPIH'!Q$16="-","-",'3i PAAC PAP'!$G$7*('3f CPIH'!Q$16/'3f CPIH'!$G$16))</f>
        <v>-</v>
      </c>
      <c r="V98" s="133" t="str">
        <f>IF('3f CPIH'!R$16="-","-",'3i PAAC PAP'!$G$7*('3f CPIH'!R$16/'3f CPIH'!$G$16))</f>
        <v>-</v>
      </c>
      <c r="W98" s="133" t="str">
        <f>IF('3f CPIH'!S$16="-","-",'3i PAAC PAP'!$G$7*('3f CPIH'!S$16/'3f CPIH'!$G$16))</f>
        <v>-</v>
      </c>
      <c r="X98" s="133" t="str">
        <f>IF('3f CPIH'!T$16="-","-",'3i PAAC PAP'!$G$7*('3f CPIH'!T$16/'3f CPIH'!$G$16))</f>
        <v>-</v>
      </c>
      <c r="Y98" s="133" t="str">
        <f>IF('3f CPIH'!U$16="-","-",'3i PAAC PAP'!$G$7*('3f CPIH'!U$16/'3f CPIH'!$G$16))</f>
        <v>-</v>
      </c>
      <c r="Z98" s="133" t="str">
        <f>IF('3f CPIH'!V$16="-","-",'3i PAAC PAP'!$G$7*('3f CPIH'!V$16/'3f CPIH'!$G$16))</f>
        <v>-</v>
      </c>
      <c r="AA98" s="29"/>
    </row>
    <row r="99" spans="1:27" s="30" customFormat="1" ht="11.25" customHeight="1" x14ac:dyDescent="0.15">
      <c r="A99" s="267">
        <v>8</v>
      </c>
      <c r="B99" s="136" t="s">
        <v>349</v>
      </c>
      <c r="C99" s="136" t="s">
        <v>412</v>
      </c>
      <c r="D99" s="139" t="s">
        <v>323</v>
      </c>
      <c r="E99" s="135"/>
      <c r="F99" s="31"/>
      <c r="G99" s="133">
        <f>IF(G94="-","-",SUM(G92:G97)*'3i PAAC PAP'!$G$19)</f>
        <v>3.3289026410474341</v>
      </c>
      <c r="H99" s="133">
        <f>IF(H94="-","-",SUM(H92:H97)*'3i PAAC PAP'!$G$19)</f>
        <v>3.3334293960501742</v>
      </c>
      <c r="I99" s="133">
        <f>IF(I94="-","-",SUM(I92:I97)*'3i PAAC PAP'!$G$19)</f>
        <v>3.2779054094838287</v>
      </c>
      <c r="J99" s="133">
        <f>IF(J94="-","-",SUM(J92:J97)*'3i PAAC PAP'!$G$19)</f>
        <v>3.2914856744920469</v>
      </c>
      <c r="K99" s="133">
        <f>IF(K94="-","-",SUM(K92:K97)*'3i PAAC PAP'!$G$19)</f>
        <v>3.3509699437487201</v>
      </c>
      <c r="L99" s="133">
        <f>IF(L94="-","-",SUM(L92:L97)*'3i PAAC PAP'!$G$19)</f>
        <v>3.3727503022882224</v>
      </c>
      <c r="M99" s="133">
        <f>IF(M94="-","-",SUM(M92:M97)*'3i PAAC PAP'!$G$19)</f>
        <v>3.5176039680212026</v>
      </c>
      <c r="N99" s="133">
        <f>IF(N94="-","-",SUM(N92:N97)*'3i PAAC PAP'!$G$19)</f>
        <v>3.9039758768658177</v>
      </c>
      <c r="O99" s="31"/>
      <c r="P99" s="133">
        <f>IF(P94="-","-",SUM(P92:P97)*'3i PAAC PAP'!$G$19)</f>
        <v>3.9039758768658177</v>
      </c>
      <c r="Q99" s="133">
        <f>IF(Q94="-","-",SUM(Q92:Q97)*'3i PAAC PAP'!$G$19)</f>
        <v>4.068060202630539</v>
      </c>
      <c r="R99" s="133">
        <f>IF(R94="-","-",SUM(R92:R97)*'3i PAAC PAP'!$G$19)</f>
        <v>4.0852423838940819</v>
      </c>
      <c r="S99" s="133">
        <f>IF(S94="-","-",SUM(S92:S97)*'3i PAAC PAP'!$G$19)</f>
        <v>4.2997538296686466</v>
      </c>
      <c r="T99" s="133" t="str">
        <f>IF(T94="-","-",SUM(T92:T97)*'3i PAAC PAP'!$G$19)</f>
        <v>-</v>
      </c>
      <c r="U99" s="133" t="str">
        <f>IF(U94="-","-",SUM(U92:U97)*'3i PAAC PAP'!$G$19)</f>
        <v>-</v>
      </c>
      <c r="V99" s="133" t="str">
        <f>IF(V94="-","-",SUM(V92:V97)*'3i PAAC PAP'!$G$19)</f>
        <v>-</v>
      </c>
      <c r="W99" s="133" t="str">
        <f>IF(W94="-","-",SUM(W92:W97)*'3i PAAC PAP'!$G$19)</f>
        <v>-</v>
      </c>
      <c r="X99" s="133" t="str">
        <f>IF(X94="-","-",SUM(X92:X97)*'3i PAAC PAP'!$G$19)</f>
        <v>-</v>
      </c>
      <c r="Y99" s="133" t="str">
        <f>IF(Y94="-","-",SUM(Y92:Y97)*'3i PAAC PAP'!$G$19)</f>
        <v>-</v>
      </c>
      <c r="Z99" s="133" t="str">
        <f>IF(Z94="-","-",SUM(Z92:Z97)*'3i PAAC PAP'!$G$19)</f>
        <v>-</v>
      </c>
      <c r="AA99" s="29"/>
    </row>
    <row r="100" spans="1:27" s="30" customFormat="1" ht="11.25" customHeight="1" x14ac:dyDescent="0.15">
      <c r="A100" s="267">
        <v>9</v>
      </c>
      <c r="B100" s="136" t="s">
        <v>393</v>
      </c>
      <c r="C100" s="136" t="s">
        <v>536</v>
      </c>
      <c r="D100" s="139" t="s">
        <v>323</v>
      </c>
      <c r="E100" s="135"/>
      <c r="F100" s="31"/>
      <c r="G100" s="133">
        <f>IF(G94="-","-",SUM(G92:G99)*'3j EBIT'!$E$7)</f>
        <v>1.430273764536345</v>
      </c>
      <c r="H100" s="133">
        <f>IF(H94="-","-",SUM(H92:H99)*'3j EBIT'!$E$7)</f>
        <v>1.4323858154411324</v>
      </c>
      <c r="I100" s="133">
        <f>IF(I94="-","-",SUM(I92:I99)*'3j EBIT'!$E$7)</f>
        <v>1.4136518402175915</v>
      </c>
      <c r="J100" s="133">
        <f>IF(J94="-","-",SUM(J92:J99)*'3j EBIT'!$E$7)</f>
        <v>1.4199879929319532</v>
      </c>
      <c r="K100" s="133">
        <f>IF(K94="-","-",SUM(K92:K99)*'3j EBIT'!$E$7)</f>
        <v>1.4440213865808447</v>
      </c>
      <c r="L100" s="133">
        <f>IF(L94="-","-",SUM(L92:L99)*'3j EBIT'!$E$7)</f>
        <v>1.4550631769719438</v>
      </c>
      <c r="M100" s="133">
        <f>IF(M94="-","-",SUM(M92:M99)*'3j EBIT'!$E$7)</f>
        <v>1.5098835416742302</v>
      </c>
      <c r="N100" s="133">
        <f>IF(N94="-","-",SUM(N92:N99)*'3j EBIT'!$E$7)</f>
        <v>1.6480293065549938</v>
      </c>
      <c r="O100" s="31"/>
      <c r="P100" s="133">
        <f>IF(P94="-","-",SUM(P92:P99)*'3j EBIT'!$E$7)</f>
        <v>1.6480293065549938</v>
      </c>
      <c r="Q100" s="133">
        <f>IF(Q94="-","-",SUM(Q92:Q99)*'3j EBIT'!$E$7)</f>
        <v>1.7088273350436305</v>
      </c>
      <c r="R100" s="133">
        <f>IF(R94="-","-",SUM(R92:R99)*'3j EBIT'!$E$7)</f>
        <v>1.7169504780464722</v>
      </c>
      <c r="S100" s="133">
        <f>IF(S94="-","-",SUM(S92:S99)*'3j EBIT'!$E$7)</f>
        <v>1.793909551392098</v>
      </c>
      <c r="T100" s="133" t="str">
        <f>IF(T94="-","-",SUM(T92:T99)*'3j EBIT'!$E$7)</f>
        <v>-</v>
      </c>
      <c r="U100" s="133" t="str">
        <f>IF(U94="-","-",SUM(U92:U99)*'3j EBIT'!$E$7)</f>
        <v>-</v>
      </c>
      <c r="V100" s="133" t="str">
        <f>IF(V94="-","-",SUM(V92:V99)*'3j EBIT'!$E$7)</f>
        <v>-</v>
      </c>
      <c r="W100" s="133" t="str">
        <f>IF(W94="-","-",SUM(W92:W99)*'3j EBIT'!$E$7)</f>
        <v>-</v>
      </c>
      <c r="X100" s="133" t="str">
        <f>IF(X94="-","-",SUM(X92:X99)*'3j EBIT'!$E$7)</f>
        <v>-</v>
      </c>
      <c r="Y100" s="133" t="str">
        <f>IF(Y94="-","-",SUM(Y92:Y99)*'3j EBIT'!$E$7)</f>
        <v>-</v>
      </c>
      <c r="Z100" s="133" t="str">
        <f>IF(Z94="-","-",SUM(Z92:Z99)*'3j EBIT'!$E$7)</f>
        <v>-</v>
      </c>
      <c r="AA100" s="29"/>
    </row>
    <row r="101" spans="1:27" s="30" customFormat="1" ht="11.25" customHeight="1" x14ac:dyDescent="0.15">
      <c r="A101" s="267">
        <v>10</v>
      </c>
      <c r="B101" s="136" t="s">
        <v>292</v>
      </c>
      <c r="C101" s="186" t="s">
        <v>537</v>
      </c>
      <c r="D101" s="139" t="s">
        <v>323</v>
      </c>
      <c r="E101" s="134"/>
      <c r="F101" s="31"/>
      <c r="G101" s="133">
        <f>IF(G96="-","-",SUM(G92:G94,G96:G100)*'3k HAP'!$E$8)</f>
        <v>0.93006272368392406</v>
      </c>
      <c r="H101" s="133">
        <f>IF(H96="-","-",SUM(H92:H94,H96:H100)*'3k HAP'!$E$8)</f>
        <v>0.9316902249746799</v>
      </c>
      <c r="I101" s="133">
        <f>IF(I96="-","-",SUM(I92:I94,I96:I100)*'3k HAP'!$E$8)</f>
        <v>0.93382051552972578</v>
      </c>
      <c r="J101" s="133">
        <f>IF(J96="-","-",SUM(J92:J94,J96:J100)*'3k HAP'!$E$8)</f>
        <v>0.93870301940199341</v>
      </c>
      <c r="K101" s="133">
        <f>IF(K96="-","-",SUM(K92:K94,K96:K100)*'3k HAP'!$E$8)</f>
        <v>0.95027548443206944</v>
      </c>
      <c r="L101" s="133">
        <f>IF(L96="-","-",SUM(L92:L94,L96:L100)*'3k HAP'!$E$8)</f>
        <v>0.95878405213421913</v>
      </c>
      <c r="M101" s="133">
        <f>IF(M96="-","-",SUM(M92:M94,M96:M100)*'3k HAP'!$E$8)</f>
        <v>1.005302625612112</v>
      </c>
      <c r="N101" s="133">
        <f>IF(N96="-","-",SUM(N92:N94,N96:N100)*'3k HAP'!$E$8)</f>
        <v>1.1117547997269857</v>
      </c>
      <c r="O101" s="31"/>
      <c r="P101" s="133">
        <f>IF(P96="-","-",SUM(P92:P94,P96:P100)*'3k HAP'!$E$8)</f>
        <v>1.1117547997269857</v>
      </c>
      <c r="Q101" s="133">
        <f>IF(Q96="-","-",SUM(Q92:Q94,Q96:Q100)*'3k HAP'!$E$8)</f>
        <v>1.1511229101704592</v>
      </c>
      <c r="R101" s="133">
        <f>IF(R96="-","-",SUM(R92:R94,R96:R100)*'3k HAP'!$E$8)</f>
        <v>1.1573824305694007</v>
      </c>
      <c r="S101" s="133">
        <f>IF(S96="-","-",SUM(S92:S94,S96:S100)*'3k HAP'!$E$8)</f>
        <v>1.1947751913032549</v>
      </c>
      <c r="T101" s="133" t="str">
        <f>IF(T96="-","-",SUM(T92:T94,T96:T100)*'3k HAP'!$E$8)</f>
        <v>-</v>
      </c>
      <c r="U101" s="133" t="str">
        <f>IF(U96="-","-",SUM(U92:U94,U96:U100)*'3k HAP'!$E$8)</f>
        <v>-</v>
      </c>
      <c r="V101" s="133" t="str">
        <f>IF(V96="-","-",SUM(V92:V94,V96:V100)*'3k HAP'!$E$8)</f>
        <v>-</v>
      </c>
      <c r="W101" s="133" t="str">
        <f>IF(W96="-","-",SUM(W92:W94,W96:W100)*'3k HAP'!$E$8)</f>
        <v>-</v>
      </c>
      <c r="X101" s="133" t="str">
        <f>IF(X96="-","-",SUM(X92:X94,X96:X100)*'3k HAP'!$E$8)</f>
        <v>-</v>
      </c>
      <c r="Y101" s="133" t="str">
        <f>IF(Y96="-","-",SUM(Y92:Y94,Y96:Y100)*'3k HAP'!$E$8)</f>
        <v>-</v>
      </c>
      <c r="Z101" s="133" t="str">
        <f>IF(Z96="-","-",SUM(Z92:Z94,Z96:Z100)*'3k HAP'!$E$8)</f>
        <v>-</v>
      </c>
      <c r="AA101" s="29"/>
    </row>
    <row r="102" spans="1:27" s="30" customFormat="1" ht="11.25" x14ac:dyDescent="0.15">
      <c r="A102" s="267">
        <v>11</v>
      </c>
      <c r="B102" s="136" t="s">
        <v>44</v>
      </c>
      <c r="C102" s="136" t="str">
        <f>B102&amp;"_"&amp;D102</f>
        <v>Total_Southern</v>
      </c>
      <c r="D102" s="139" t="s">
        <v>323</v>
      </c>
      <c r="E102" s="135"/>
      <c r="F102" s="31"/>
      <c r="G102" s="133">
        <f t="shared" ref="G102:N102" si="14">IF(G96="-","-",SUM(G92:G101))</f>
        <v>76.20759818464451</v>
      </c>
      <c r="H102" s="133">
        <f t="shared" si="14"/>
        <v>76.320386213956311</v>
      </c>
      <c r="I102" s="133">
        <f t="shared" si="14"/>
        <v>75.336518215804716</v>
      </c>
      <c r="J102" s="133">
        <f t="shared" si="14"/>
        <v>75.674882303740048</v>
      </c>
      <c r="K102" s="133">
        <f t="shared" si="14"/>
        <v>76.951369701498493</v>
      </c>
      <c r="L102" s="133">
        <f t="shared" si="14"/>
        <v>77.541024891845936</v>
      </c>
      <c r="M102" s="133">
        <f t="shared" si="14"/>
        <v>80.472824626302781</v>
      </c>
      <c r="N102" s="133">
        <f t="shared" si="14"/>
        <v>87.850103527750051</v>
      </c>
      <c r="O102" s="31"/>
      <c r="P102" s="133">
        <f t="shared" ref="P102:Z102" si="15">IF(P96="-","-",SUM(P92:P101))</f>
        <v>87.850103527750051</v>
      </c>
      <c r="Q102" s="133">
        <f t="shared" si="15"/>
        <v>91.089366552712576</v>
      </c>
      <c r="R102" s="133">
        <f t="shared" si="15"/>
        <v>91.523159738772421</v>
      </c>
      <c r="S102" s="133">
        <f t="shared" si="15"/>
        <v>95.611028370953207</v>
      </c>
      <c r="T102" s="133" t="str">
        <f t="shared" si="15"/>
        <v>-</v>
      </c>
      <c r="U102" s="133" t="str">
        <f t="shared" si="15"/>
        <v>-</v>
      </c>
      <c r="V102" s="133" t="str">
        <f t="shared" si="15"/>
        <v>-</v>
      </c>
      <c r="W102" s="133" t="str">
        <f t="shared" si="15"/>
        <v>-</v>
      </c>
      <c r="X102" s="133" t="str">
        <f t="shared" si="15"/>
        <v>-</v>
      </c>
      <c r="Y102" s="133" t="str">
        <f t="shared" si="15"/>
        <v>-</v>
      </c>
      <c r="Z102" s="133" t="str">
        <f t="shared" si="15"/>
        <v>-</v>
      </c>
      <c r="AA102" s="29"/>
    </row>
    <row r="103" spans="1:27" s="30" customFormat="1" ht="11.25" x14ac:dyDescent="0.15">
      <c r="A103" s="267">
        <v>1</v>
      </c>
      <c r="B103" s="140" t="s">
        <v>350</v>
      </c>
      <c r="C103" s="140" t="s">
        <v>341</v>
      </c>
      <c r="D103" s="138" t="s">
        <v>324</v>
      </c>
      <c r="E103" s="132"/>
      <c r="F103" s="31"/>
      <c r="G103" s="41" t="s">
        <v>333</v>
      </c>
      <c r="H103" s="41" t="s">
        <v>333</v>
      </c>
      <c r="I103" s="41" t="s">
        <v>333</v>
      </c>
      <c r="J103" s="41" t="s">
        <v>333</v>
      </c>
      <c r="K103" s="41" t="s">
        <v>333</v>
      </c>
      <c r="L103" s="41" t="s">
        <v>333</v>
      </c>
      <c r="M103" s="41" t="s">
        <v>333</v>
      </c>
      <c r="N103" s="41" t="s">
        <v>333</v>
      </c>
      <c r="O103" s="31"/>
      <c r="P103" s="41" t="s">
        <v>333</v>
      </c>
      <c r="Q103" s="41" t="s">
        <v>333</v>
      </c>
      <c r="R103" s="41" t="s">
        <v>333</v>
      </c>
      <c r="S103" s="41" t="s">
        <v>333</v>
      </c>
      <c r="T103" s="41" t="s">
        <v>333</v>
      </c>
      <c r="U103" s="41" t="s">
        <v>333</v>
      </c>
      <c r="V103" s="41" t="s">
        <v>333</v>
      </c>
      <c r="W103" s="41" t="s">
        <v>333</v>
      </c>
      <c r="X103" s="41" t="s">
        <v>333</v>
      </c>
      <c r="Y103" s="41" t="s">
        <v>333</v>
      </c>
      <c r="Z103" s="41" t="s">
        <v>333</v>
      </c>
      <c r="AA103" s="29"/>
    </row>
    <row r="104" spans="1:27" s="30" customFormat="1" ht="11.25" x14ac:dyDescent="0.15">
      <c r="A104" s="267">
        <v>2</v>
      </c>
      <c r="B104" s="140" t="s">
        <v>350</v>
      </c>
      <c r="C104" s="140" t="s">
        <v>300</v>
      </c>
      <c r="D104" s="138" t="s">
        <v>324</v>
      </c>
      <c r="E104" s="132"/>
      <c r="F104" s="31"/>
      <c r="G104" s="41" t="s">
        <v>333</v>
      </c>
      <c r="H104" s="41" t="s">
        <v>333</v>
      </c>
      <c r="I104" s="41" t="s">
        <v>333</v>
      </c>
      <c r="J104" s="41" t="s">
        <v>333</v>
      </c>
      <c r="K104" s="41" t="s">
        <v>333</v>
      </c>
      <c r="L104" s="41" t="s">
        <v>333</v>
      </c>
      <c r="M104" s="41" t="s">
        <v>333</v>
      </c>
      <c r="N104" s="41" t="s">
        <v>333</v>
      </c>
      <c r="O104" s="31"/>
      <c r="P104" s="41" t="s">
        <v>333</v>
      </c>
      <c r="Q104" s="41" t="s">
        <v>333</v>
      </c>
      <c r="R104" s="41" t="s">
        <v>333</v>
      </c>
      <c r="S104" s="41" t="s">
        <v>333</v>
      </c>
      <c r="T104" s="41" t="s">
        <v>333</v>
      </c>
      <c r="U104" s="41" t="s">
        <v>333</v>
      </c>
      <c r="V104" s="41" t="s">
        <v>333</v>
      </c>
      <c r="W104" s="41" t="s">
        <v>333</v>
      </c>
      <c r="X104" s="41" t="s">
        <v>333</v>
      </c>
      <c r="Y104" s="41" t="s">
        <v>333</v>
      </c>
      <c r="Z104" s="41" t="s">
        <v>333</v>
      </c>
      <c r="AA104" s="29"/>
    </row>
    <row r="105" spans="1:27" s="30" customFormat="1" ht="12.4" customHeight="1" x14ac:dyDescent="0.15">
      <c r="A105" s="267">
        <v>3</v>
      </c>
      <c r="B105" s="140" t="s">
        <v>2</v>
      </c>
      <c r="C105" s="140" t="s">
        <v>342</v>
      </c>
      <c r="D105" s="138" t="s">
        <v>324</v>
      </c>
      <c r="E105" s="132"/>
      <c r="F105" s="31"/>
      <c r="G105" s="41">
        <f>IF('3c PC'!G14="-","-",'3c PC'!G55)</f>
        <v>6.5567588596821027</v>
      </c>
      <c r="H105" s="41">
        <f>IF('3c PC'!H14="-","-",'3c PC'!H55)</f>
        <v>6.5567588596821027</v>
      </c>
      <c r="I105" s="41">
        <f>IF('3c PC'!I14="-","-",'3c PC'!I55)</f>
        <v>6.6197359495950758</v>
      </c>
      <c r="J105" s="41">
        <f>IF('3c PC'!J14="-","-",'3c PC'!J55)</f>
        <v>6.6197359495950758</v>
      </c>
      <c r="K105" s="41">
        <f>IF('3c PC'!K14="-","-",'3c PC'!K55)</f>
        <v>6.6995028867368616</v>
      </c>
      <c r="L105" s="41">
        <f>IF('3c PC'!L14="-","-",'3c PC'!L55)</f>
        <v>6.6995028867368616</v>
      </c>
      <c r="M105" s="41">
        <f>IF('3c PC'!M14="-","-",'3c PC'!M55)</f>
        <v>7.1131218301273513</v>
      </c>
      <c r="N105" s="41">
        <f>IF('3c PC'!N14="-","-",'3c PC'!N55)</f>
        <v>7.1131218301273513</v>
      </c>
      <c r="O105" s="31"/>
      <c r="P105" s="41">
        <f>'3c PC'!P55</f>
        <v>7.1131218301273513</v>
      </c>
      <c r="Q105" s="41">
        <f>'3c PC'!Q55</f>
        <v>7.2804579515147188</v>
      </c>
      <c r="R105" s="41">
        <f>'3c PC'!R55</f>
        <v>7.1935840895118579</v>
      </c>
      <c r="S105" s="41">
        <f>'3c PC'!S55</f>
        <v>7.3593999937099728</v>
      </c>
      <c r="T105" s="41" t="str">
        <f>'3c PC'!T55</f>
        <v>-</v>
      </c>
      <c r="U105" s="41" t="str">
        <f>'3c PC'!U55</f>
        <v>-</v>
      </c>
      <c r="V105" s="41" t="str">
        <f>'3c PC'!V55</f>
        <v>-</v>
      </c>
      <c r="W105" s="41" t="str">
        <f>'3c PC'!W55</f>
        <v>-</v>
      </c>
      <c r="X105" s="41" t="str">
        <f>'3c PC'!X55</f>
        <v>-</v>
      </c>
      <c r="Y105" s="41" t="str">
        <f>'3c PC'!Y55</f>
        <v>-</v>
      </c>
      <c r="Z105" s="41" t="str">
        <f>'3c PC'!Z55</f>
        <v>-</v>
      </c>
      <c r="AA105" s="29"/>
    </row>
    <row r="106" spans="1:27" s="30" customFormat="1" ht="11.25" customHeight="1" x14ac:dyDescent="0.15">
      <c r="A106" s="267">
        <v>4</v>
      </c>
      <c r="B106" s="140" t="s">
        <v>352</v>
      </c>
      <c r="C106" s="140" t="s">
        <v>343</v>
      </c>
      <c r="D106" s="138" t="s">
        <v>324</v>
      </c>
      <c r="E106" s="132"/>
      <c r="F106" s="31"/>
      <c r="G106" s="41">
        <f>IF('3d NC-Elec'!H22="-","-",'3d NC-Elec'!H22)</f>
        <v>17.118500000000001</v>
      </c>
      <c r="H106" s="41">
        <f>IF('3d NC-Elec'!I22="-","-",'3d NC-Elec'!I22)</f>
        <v>17.118500000000001</v>
      </c>
      <c r="I106" s="41">
        <f>IF('3d NC-Elec'!J22="-","-",'3d NC-Elec'!J22)</f>
        <v>24.9879</v>
      </c>
      <c r="J106" s="41">
        <f>IF('3d NC-Elec'!K22="-","-",'3d NC-Elec'!K22)</f>
        <v>24.9879</v>
      </c>
      <c r="K106" s="41">
        <f>IF('3d NC-Elec'!L22="-","-",'3d NC-Elec'!L22)</f>
        <v>16.461499999999997</v>
      </c>
      <c r="L106" s="41">
        <f>IF('3d NC-Elec'!M22="-","-",'3d NC-Elec'!M22)</f>
        <v>16.461499999999997</v>
      </c>
      <c r="M106" s="41">
        <f>IF('3d NC-Elec'!N22="-","-",'3d NC-Elec'!N22)</f>
        <v>16.169499999999999</v>
      </c>
      <c r="N106" s="41">
        <f>IF('3d NC-Elec'!O22="-","-",'3d NC-Elec'!O22)</f>
        <v>16.169499999999999</v>
      </c>
      <c r="O106" s="31"/>
      <c r="P106" s="41">
        <f>'3d NC-Elec'!Q22</f>
        <v>16.169499999999999</v>
      </c>
      <c r="Q106" s="41">
        <f>'3d NC-Elec'!R22</f>
        <v>16.972500000000004</v>
      </c>
      <c r="R106" s="41">
        <f>'3d NC-Elec'!S22</f>
        <v>16.972500000000004</v>
      </c>
      <c r="S106" s="41">
        <f>'3d NC-Elec'!T22</f>
        <v>17.666</v>
      </c>
      <c r="T106" s="41" t="str">
        <f>'3d NC-Elec'!U22</f>
        <v>-</v>
      </c>
      <c r="U106" s="41" t="str">
        <f>'3d NC-Elec'!V22</f>
        <v>-</v>
      </c>
      <c r="V106" s="41" t="str">
        <f>'3d NC-Elec'!W22</f>
        <v>-</v>
      </c>
      <c r="W106" s="41" t="str">
        <f>'3d NC-Elec'!X22</f>
        <v>-</v>
      </c>
      <c r="X106" s="41" t="str">
        <f>'3d NC-Elec'!Y22</f>
        <v>-</v>
      </c>
      <c r="Y106" s="41" t="str">
        <f>'3d NC-Elec'!Z22</f>
        <v>-</v>
      </c>
      <c r="Z106" s="41" t="str">
        <f>'3d NC-Elec'!AA22</f>
        <v>-</v>
      </c>
      <c r="AA106" s="29"/>
    </row>
    <row r="107" spans="1:27" s="30" customFormat="1" ht="11.25" customHeight="1" x14ac:dyDescent="0.15">
      <c r="A107" s="267">
        <v>5</v>
      </c>
      <c r="B107" s="140" t="s">
        <v>349</v>
      </c>
      <c r="C107" s="140" t="s">
        <v>344</v>
      </c>
      <c r="D107" s="138" t="s">
        <v>324</v>
      </c>
      <c r="E107" s="132"/>
      <c r="F107" s="31"/>
      <c r="G107" s="41">
        <f>IF('3f CPIH'!C$16="-","-",'3g OC '!$E$7*('3f CPIH'!C$16/'3f CPIH'!$G$16))</f>
        <v>38.772147945205475</v>
      </c>
      <c r="H107" s="41">
        <f>IF('3f CPIH'!D$16="-","-",'3g OC '!$E$7*('3f CPIH'!D$16/'3f CPIH'!$G$16))</f>
        <v>38.849769863013698</v>
      </c>
      <c r="I107" s="41">
        <f>IF('3f CPIH'!E$16="-","-",'3g OC '!$E$7*('3f CPIH'!E$16/'3f CPIH'!$G$16))</f>
        <v>38.966202739726029</v>
      </c>
      <c r="J107" s="41">
        <f>IF('3f CPIH'!F$16="-","-",'3g OC '!$E$7*('3f CPIH'!F$16/'3f CPIH'!$G$16))</f>
        <v>39.199068493150683</v>
      </c>
      <c r="K107" s="41">
        <f>IF('3f CPIH'!G$16="-","-",'3g OC '!$E$7*('3f CPIH'!G$16/'3f CPIH'!$G$16))</f>
        <v>39.6648</v>
      </c>
      <c r="L107" s="41">
        <f>IF('3f CPIH'!H$16="-","-",'3g OC '!$E$7*('3f CPIH'!H$16/'3f CPIH'!$G$16))</f>
        <v>40.169342465753431</v>
      </c>
      <c r="M107" s="41">
        <f>IF('3f CPIH'!I$16="-","-",'3g OC '!$E$7*('3f CPIH'!I$16/'3f CPIH'!$G$16))</f>
        <v>40.751506849315064</v>
      </c>
      <c r="N107" s="41">
        <f>IF('3f CPIH'!J$16="-","-",'3g OC '!$E$7*('3f CPIH'!J$16/'3f CPIH'!$G$16))</f>
        <v>41.100805479452056</v>
      </c>
      <c r="O107" s="31"/>
      <c r="P107" s="41">
        <f>IF('3f CPIH'!L$16="-","-",'3g OC '!$E$7*('3f CPIH'!L$16/'3f CPIH'!$G$16))</f>
        <v>41.100805479452056</v>
      </c>
      <c r="Q107" s="41">
        <f>IF('3f CPIH'!M$16="-","-",'3g OC '!$E$7*('3f CPIH'!M$16/'3f CPIH'!$G$16))</f>
        <v>41.566536986301365</v>
      </c>
      <c r="R107" s="41">
        <f>IF('3f CPIH'!N$16="-","-",'3g OC '!$E$7*('3f CPIH'!N$16/'3f CPIH'!$G$16))</f>
        <v>41.877024657534243</v>
      </c>
      <c r="S107" s="41">
        <f>IF('3f CPIH'!O$16="-","-",'3g OC '!$E$7*('3f CPIH'!O$16/'3f CPIH'!$G$16))</f>
        <v>42.109890410958904</v>
      </c>
      <c r="T107" s="41" t="str">
        <f>IF('3f CPIH'!P$16="-","-",'3g OC '!$E$7*('3f CPIH'!P$16/'3f CPIH'!$G$16))</f>
        <v>-</v>
      </c>
      <c r="U107" s="41" t="str">
        <f>IF('3f CPIH'!Q$16="-","-",'3g OC '!$E$7*('3f CPIH'!Q$16/'3f CPIH'!$G$16))</f>
        <v>-</v>
      </c>
      <c r="V107" s="41" t="str">
        <f>IF('3f CPIH'!R$16="-","-",'3g OC '!$E$7*('3f CPIH'!R$16/'3f CPIH'!$G$16))</f>
        <v>-</v>
      </c>
      <c r="W107" s="41" t="str">
        <f>IF('3f CPIH'!S$16="-","-",'3g OC '!$E$7*('3f CPIH'!S$16/'3f CPIH'!$G$16))</f>
        <v>-</v>
      </c>
      <c r="X107" s="41" t="str">
        <f>IF('3f CPIH'!T$16="-","-",'3g OC '!$E$7*('3f CPIH'!T$16/'3f CPIH'!$G$16))</f>
        <v>-</v>
      </c>
      <c r="Y107" s="41" t="str">
        <f>IF('3f CPIH'!U$16="-","-",'3g OC '!$E$7*('3f CPIH'!U$16/'3f CPIH'!$G$16))</f>
        <v>-</v>
      </c>
      <c r="Z107" s="41" t="str">
        <f>IF('3f CPIH'!V$16="-","-",'3g OC '!$E$7*('3f CPIH'!V$16/'3f CPIH'!$G$16))</f>
        <v>-</v>
      </c>
      <c r="AA107" s="29"/>
    </row>
    <row r="108" spans="1:27" s="30" customFormat="1" ht="11.25" customHeight="1" x14ac:dyDescent="0.15">
      <c r="A108" s="267">
        <v>6</v>
      </c>
      <c r="B108" s="140" t="s">
        <v>349</v>
      </c>
      <c r="C108" s="140" t="s">
        <v>43</v>
      </c>
      <c r="D108" s="138" t="s">
        <v>324</v>
      </c>
      <c r="E108" s="132"/>
      <c r="F108" s="31"/>
      <c r="G108" s="41" t="s">
        <v>333</v>
      </c>
      <c r="H108" s="41" t="s">
        <v>333</v>
      </c>
      <c r="I108" s="41" t="s">
        <v>333</v>
      </c>
      <c r="J108" s="41" t="s">
        <v>333</v>
      </c>
      <c r="K108" s="41">
        <f>IF('3h SMNCC'!F$36="-","-",'3h SMNCC'!F$44)</f>
        <v>0</v>
      </c>
      <c r="L108" s="41">
        <f>IF('3h SMNCC'!G$36="-","-",'3h SMNCC'!G$44)</f>
        <v>-0.13106672002308281</v>
      </c>
      <c r="M108" s="41">
        <f>IF('3h SMNCC'!H$36="-","-",'3h SMNCC'!H$44)</f>
        <v>1.6490085512788448</v>
      </c>
      <c r="N108" s="41">
        <f>IF('3h SMNCC'!I$36="-","-",'3h SMNCC'!I$44)</f>
        <v>7.9249698553751093</v>
      </c>
      <c r="O108" s="31"/>
      <c r="P108" s="41">
        <f>IF('3h SMNCC'!K$36="-","-",'3h SMNCC'!K$44)</f>
        <v>7.9249698553751093</v>
      </c>
      <c r="Q108" s="41">
        <f>IF('3h SMNCC'!L$36="-","-",'3h SMNCC'!L$44)</f>
        <v>9.5945159615724194</v>
      </c>
      <c r="R108" s="41">
        <f>IF('3h SMNCC'!M$36="-","-",'3h SMNCC'!M$44)</f>
        <v>9.6655312765157912</v>
      </c>
      <c r="S108" s="41">
        <f>IF('3h SMNCC'!N$36="-","-",'3h SMNCC'!N$44)</f>
        <v>11.448655558303892</v>
      </c>
      <c r="T108" s="41" t="str">
        <f>IF('3h SMNCC'!O$36="-","-",'3h SMNCC'!O$44)</f>
        <v>-</v>
      </c>
      <c r="U108" s="41" t="str">
        <f>IF('3h SMNCC'!P$36="-","-",'3h SMNCC'!P$44)</f>
        <v>-</v>
      </c>
      <c r="V108" s="41" t="str">
        <f>IF('3h SMNCC'!Q$36="-","-",'3h SMNCC'!Q$44)</f>
        <v>-</v>
      </c>
      <c r="W108" s="41" t="str">
        <f>IF('3h SMNCC'!R$36="-","-",'3h SMNCC'!R$44)</f>
        <v>-</v>
      </c>
      <c r="X108" s="41" t="str">
        <f>IF('3h SMNCC'!S$36="-","-",'3h SMNCC'!S$44)</f>
        <v>-</v>
      </c>
      <c r="Y108" s="41" t="str">
        <f>IF('3h SMNCC'!T$36="-","-",'3h SMNCC'!T$44)</f>
        <v>-</v>
      </c>
      <c r="Z108" s="41" t="str">
        <f>IF('3h SMNCC'!U$36="-","-",'3h SMNCC'!U$44)</f>
        <v>-</v>
      </c>
      <c r="AA108" s="29"/>
    </row>
    <row r="109" spans="1:27" s="30" customFormat="1" ht="11.25" customHeight="1" x14ac:dyDescent="0.15">
      <c r="A109" s="267">
        <v>7</v>
      </c>
      <c r="B109" s="140" t="s">
        <v>349</v>
      </c>
      <c r="C109" s="140" t="s">
        <v>394</v>
      </c>
      <c r="D109" s="138" t="s">
        <v>324</v>
      </c>
      <c r="E109" s="132"/>
      <c r="F109" s="31"/>
      <c r="G109" s="41">
        <f>IF('3f CPIH'!C$16="-","-",'3i PAAC PAP'!$G$7*('3f CPIH'!C$16/'3f CPIH'!$G$16))</f>
        <v>13.436452250489236</v>
      </c>
      <c r="H109" s="41">
        <f>IF('3f CPIH'!D$16="-","-",'3i PAAC PAP'!$G$7*('3f CPIH'!D$16/'3f CPIH'!$G$16))</f>
        <v>13.463352054794518</v>
      </c>
      <c r="I109" s="41">
        <f>IF('3f CPIH'!E$16="-","-",'3i PAAC PAP'!$G$7*('3f CPIH'!E$16/'3f CPIH'!$G$16))</f>
        <v>13.503701761252445</v>
      </c>
      <c r="J109" s="41">
        <f>IF('3f CPIH'!F$16="-","-",'3i PAAC PAP'!$G$7*('3f CPIH'!F$16/'3f CPIH'!$G$16))</f>
        <v>13.584401174168297</v>
      </c>
      <c r="K109" s="41">
        <f>IF('3f CPIH'!G$16="-","-",'3i PAAC PAP'!$G$7*('3f CPIH'!G$16/'3f CPIH'!$G$16))</f>
        <v>13.745799999999999</v>
      </c>
      <c r="L109" s="41">
        <f>IF('3f CPIH'!H$16="-","-",'3i PAAC PAP'!$G$7*('3f CPIH'!H$16/'3f CPIH'!$G$16))</f>
        <v>13.920648727984345</v>
      </c>
      <c r="M109" s="41">
        <f>IF('3f CPIH'!I$16="-","-",'3i PAAC PAP'!$G$7*('3f CPIH'!I$16/'3f CPIH'!$G$16))</f>
        <v>14.122397260273971</v>
      </c>
      <c r="N109" s="41">
        <f>IF('3f CPIH'!J$16="-","-",'3i PAAC PAP'!$G$7*('3f CPIH'!J$16/'3f CPIH'!$G$16))</f>
        <v>14.24344637964775</v>
      </c>
      <c r="O109" s="31"/>
      <c r="P109" s="41">
        <f>IF('3f CPIH'!L$16="-","-",'3i PAAC PAP'!$G$7*('3f CPIH'!L$16/'3f CPIH'!$G$16))</f>
        <v>14.24344637964775</v>
      </c>
      <c r="Q109" s="41">
        <f>IF('3f CPIH'!M$16="-","-",'3i PAAC PAP'!$G$7*('3f CPIH'!M$16/'3f CPIH'!$G$16))</f>
        <v>14.40484520547945</v>
      </c>
      <c r="R109" s="41">
        <f>IF('3f CPIH'!N$16="-","-",'3i PAAC PAP'!$G$7*('3f CPIH'!N$16/'3f CPIH'!$G$16))</f>
        <v>14.512444422700586</v>
      </c>
      <c r="S109" s="41">
        <f>IF('3f CPIH'!O$16="-","-",'3i PAAC PAP'!$G$7*('3f CPIH'!O$16/'3f CPIH'!$G$16))</f>
        <v>14.593143835616438</v>
      </c>
      <c r="T109" s="41" t="str">
        <f>IF('3f CPIH'!P$16="-","-",'3i PAAC PAP'!$G$7*('3f CPIH'!P$16/'3f CPIH'!$G$16))</f>
        <v>-</v>
      </c>
      <c r="U109" s="41" t="str">
        <f>IF('3f CPIH'!Q$16="-","-",'3i PAAC PAP'!$G$7*('3f CPIH'!Q$16/'3f CPIH'!$G$16))</f>
        <v>-</v>
      </c>
      <c r="V109" s="41" t="str">
        <f>IF('3f CPIH'!R$16="-","-",'3i PAAC PAP'!$G$7*('3f CPIH'!R$16/'3f CPIH'!$G$16))</f>
        <v>-</v>
      </c>
      <c r="W109" s="41" t="str">
        <f>IF('3f CPIH'!S$16="-","-",'3i PAAC PAP'!$G$7*('3f CPIH'!S$16/'3f CPIH'!$G$16))</f>
        <v>-</v>
      </c>
      <c r="X109" s="41" t="str">
        <f>IF('3f CPIH'!T$16="-","-",'3i PAAC PAP'!$G$7*('3f CPIH'!T$16/'3f CPIH'!$G$16))</f>
        <v>-</v>
      </c>
      <c r="Y109" s="41" t="str">
        <f>IF('3f CPIH'!U$16="-","-",'3i PAAC PAP'!$G$7*('3f CPIH'!U$16/'3f CPIH'!$G$16))</f>
        <v>-</v>
      </c>
      <c r="Z109" s="41" t="str">
        <f>IF('3f CPIH'!V$16="-","-",'3i PAAC PAP'!$G$7*('3f CPIH'!V$16/'3f CPIH'!$G$16))</f>
        <v>-</v>
      </c>
      <c r="AA109" s="29"/>
    </row>
    <row r="110" spans="1:27" s="30" customFormat="1" ht="11.25" customHeight="1" x14ac:dyDescent="0.15">
      <c r="A110" s="267">
        <v>8</v>
      </c>
      <c r="B110" s="140" t="s">
        <v>349</v>
      </c>
      <c r="C110" s="140" t="s">
        <v>412</v>
      </c>
      <c r="D110" s="138" t="s">
        <v>324</v>
      </c>
      <c r="E110" s="132"/>
      <c r="F110" s="31"/>
      <c r="G110" s="41">
        <f>IF(G105="-","-",SUM(G103:G108)*'3i PAAC PAP'!$G$19)</f>
        <v>3.6418078700474337</v>
      </c>
      <c r="H110" s="41">
        <f>IF(H105="-","-",SUM(H103:H108)*'3i PAAC PAP'!$G$19)</f>
        <v>3.6463346250501738</v>
      </c>
      <c r="I110" s="41">
        <f>IF(I105="-","-",SUM(I103:I108)*'3i PAAC PAP'!$G$19)</f>
        <v>4.1157251246838289</v>
      </c>
      <c r="J110" s="41">
        <f>IF(J105="-","-",SUM(J103:J108)*'3i PAAC PAP'!$G$19)</f>
        <v>4.1293053896920471</v>
      </c>
      <c r="K110" s="41">
        <f>IF(K105="-","-",SUM(K103:K108)*'3i PAAC PAP'!$G$19)</f>
        <v>3.6638751727487202</v>
      </c>
      <c r="L110" s="41">
        <f>IF(L105="-","-",SUM(L103:L108)*'3i PAAC PAP'!$G$19)</f>
        <v>3.6856555312882224</v>
      </c>
      <c r="M110" s="41">
        <f>IF(M105="-","-",SUM(M103:M108)*'3i PAAC PAP'!$G$19)</f>
        <v>3.8305091970212026</v>
      </c>
      <c r="N110" s="41">
        <f>IF(N105="-","-",SUM(N103:N108)*'3i PAAC PAP'!$G$19)</f>
        <v>4.2168811058658173</v>
      </c>
      <c r="O110" s="31"/>
      <c r="P110" s="41">
        <f>IF(P105="-","-",SUM(P103:P108)*'3i PAAC PAP'!$G$19)</f>
        <v>4.2168811058658173</v>
      </c>
      <c r="Q110" s="41">
        <f>IF(Q105="-","-",SUM(Q103:Q108)*'3i PAAC PAP'!$G$19)</f>
        <v>4.3979942876305387</v>
      </c>
      <c r="R110" s="41">
        <f>IF(R105="-","-",SUM(R103:R108)*'3i PAAC PAP'!$G$19)</f>
        <v>4.4151764688940833</v>
      </c>
      <c r="S110" s="41">
        <f>IF(S105="-","-",SUM(S103:S108)*'3i PAAC PAP'!$G$19)</f>
        <v>4.5828585606686465</v>
      </c>
      <c r="T110" s="41" t="str">
        <f>IF(T105="-","-",SUM(T103:T108)*'3i PAAC PAP'!$G$19)</f>
        <v>-</v>
      </c>
      <c r="U110" s="41" t="str">
        <f>IF(U105="-","-",SUM(U103:U108)*'3i PAAC PAP'!$G$19)</f>
        <v>-</v>
      </c>
      <c r="V110" s="41" t="str">
        <f>IF(V105="-","-",SUM(V103:V108)*'3i PAAC PAP'!$G$19)</f>
        <v>-</v>
      </c>
      <c r="W110" s="41" t="str">
        <f>IF(W105="-","-",SUM(W103:W108)*'3i PAAC PAP'!$G$19)</f>
        <v>-</v>
      </c>
      <c r="X110" s="41" t="str">
        <f>IF(X105="-","-",SUM(X103:X108)*'3i PAAC PAP'!$G$19)</f>
        <v>-</v>
      </c>
      <c r="Y110" s="41" t="str">
        <f>IF(Y105="-","-",SUM(Y103:Y108)*'3i PAAC PAP'!$G$19)</f>
        <v>-</v>
      </c>
      <c r="Z110" s="41" t="str">
        <f>IF(Z105="-","-",SUM(Z103:Z108)*'3i PAAC PAP'!$G$19)</f>
        <v>-</v>
      </c>
      <c r="AA110" s="29"/>
    </row>
    <row r="111" spans="1:27" s="30" customFormat="1" ht="11.25" customHeight="1" x14ac:dyDescent="0.15">
      <c r="A111" s="267">
        <v>9</v>
      </c>
      <c r="B111" s="140" t="s">
        <v>393</v>
      </c>
      <c r="C111" s="140" t="s">
        <v>536</v>
      </c>
      <c r="D111" s="138" t="s">
        <v>324</v>
      </c>
      <c r="E111" s="132"/>
      <c r="F111" s="31"/>
      <c r="G111" s="41">
        <f>IF(G105="-","-",SUM(G103:G110)*'3j EBIT'!$E$7)</f>
        <v>1.5402531170116167</v>
      </c>
      <c r="H111" s="41">
        <f>IF(H105="-","-",SUM(H103:H110)*'3j EBIT'!$E$7)</f>
        <v>1.5423651679164043</v>
      </c>
      <c r="I111" s="41">
        <f>IF(I105="-","-",SUM(I103:I110)*'3j EBIT'!$E$7)</f>
        <v>1.708127167661585</v>
      </c>
      <c r="J111" s="41">
        <f>IF(J105="-","-",SUM(J103:J110)*'3j EBIT'!$E$7)</f>
        <v>1.714463320375947</v>
      </c>
      <c r="K111" s="41">
        <f>IF(K105="-","-",SUM(K103:K110)*'3j EBIT'!$E$7)</f>
        <v>1.5540007390561166</v>
      </c>
      <c r="L111" s="41">
        <f>IF(L105="-","-",SUM(L103:L110)*'3j EBIT'!$E$7)</f>
        <v>1.5650425294472159</v>
      </c>
      <c r="M111" s="41">
        <f>IF(M105="-","-",SUM(M103:M110)*'3j EBIT'!$E$7)</f>
        <v>1.6198628941495021</v>
      </c>
      <c r="N111" s="41">
        <f>IF(N105="-","-",SUM(N103:N110)*'3j EBIT'!$E$7)</f>
        <v>1.7580086590302659</v>
      </c>
      <c r="O111" s="31"/>
      <c r="P111" s="41">
        <f>IF(P105="-","-",SUM(P103:P110)*'3j EBIT'!$E$7)</f>
        <v>1.7580086590302659</v>
      </c>
      <c r="Q111" s="41">
        <f>IF(Q105="-","-",SUM(Q103:Q110)*'3j EBIT'!$E$7)</f>
        <v>1.8247919584019106</v>
      </c>
      <c r="R111" s="41">
        <f>IF(R105="-","-",SUM(R103:R110)*'3j EBIT'!$E$7)</f>
        <v>1.8329151014047524</v>
      </c>
      <c r="S111" s="41">
        <f>IF(S105="-","-",SUM(S103:S110)*'3j EBIT'!$E$7)</f>
        <v>1.8934146798221059</v>
      </c>
      <c r="T111" s="41" t="str">
        <f>IF(T105="-","-",SUM(T103:T110)*'3j EBIT'!$E$7)</f>
        <v>-</v>
      </c>
      <c r="U111" s="41" t="str">
        <f>IF(U105="-","-",SUM(U103:U110)*'3j EBIT'!$E$7)</f>
        <v>-</v>
      </c>
      <c r="V111" s="41" t="str">
        <f>IF(V105="-","-",SUM(V103:V110)*'3j EBIT'!$E$7)</f>
        <v>-</v>
      </c>
      <c r="W111" s="41" t="str">
        <f>IF(W105="-","-",SUM(W103:W110)*'3j EBIT'!$E$7)</f>
        <v>-</v>
      </c>
      <c r="X111" s="41" t="str">
        <f>IF(X105="-","-",SUM(X103:X110)*'3j EBIT'!$E$7)</f>
        <v>-</v>
      </c>
      <c r="Y111" s="41" t="str">
        <f>IF(Y105="-","-",SUM(Y103:Y110)*'3j EBIT'!$E$7)</f>
        <v>-</v>
      </c>
      <c r="Z111" s="41" t="str">
        <f>IF(Z105="-","-",SUM(Z103:Z110)*'3j EBIT'!$E$7)</f>
        <v>-</v>
      </c>
      <c r="AA111" s="29"/>
    </row>
    <row r="112" spans="1:27" s="30" customFormat="1" ht="11.25" x14ac:dyDescent="0.15">
      <c r="A112" s="267">
        <v>10</v>
      </c>
      <c r="B112" s="140" t="s">
        <v>292</v>
      </c>
      <c r="C112" s="188" t="s">
        <v>537</v>
      </c>
      <c r="D112" s="138" t="s">
        <v>324</v>
      </c>
      <c r="E112" s="131"/>
      <c r="F112" s="31"/>
      <c r="G112" s="41">
        <f>IF(G107="-","-",SUM(G103:G105,G107:G111)*'3k HAP'!$E$8)</f>
        <v>0.93625417684130363</v>
      </c>
      <c r="H112" s="41">
        <f>IF(H107="-","-",SUM(H103:H105,H107:H111)*'3k HAP'!$E$8)</f>
        <v>0.93788167813205936</v>
      </c>
      <c r="I112" s="41">
        <f>IF(I107="-","-",SUM(I103:I105,I107:I111)*'3k HAP'!$E$8)</f>
        <v>0.95039844724907652</v>
      </c>
      <c r="J112" s="41">
        <f>IF(J107="-","-",SUM(J103:J105,J107:J111)*'3k HAP'!$E$8)</f>
        <v>0.95528095112134426</v>
      </c>
      <c r="K112" s="41">
        <f>IF(K107="-","-",SUM(K103:K105,K107:K111)*'3k HAP'!$E$8)</f>
        <v>0.9564669375894489</v>
      </c>
      <c r="L112" s="41">
        <f>IF(L107="-","-",SUM(L103:L105,L107:L111)*'3k HAP'!$E$8)</f>
        <v>0.96497550529159859</v>
      </c>
      <c r="M112" s="41">
        <f>IF(M107="-","-",SUM(M103:M105,M107:M111)*'3k HAP'!$E$8)</f>
        <v>1.0114940787694917</v>
      </c>
      <c r="N112" s="41">
        <f>IF(N107="-","-",SUM(N103:N105,N107:N111)*'3k HAP'!$E$8)</f>
        <v>1.1179462528843653</v>
      </c>
      <c r="O112" s="31"/>
      <c r="P112" s="41">
        <f>IF(P107="-","-",SUM(P103:P105,P107:P111)*'3k HAP'!$E$8)</f>
        <v>1.1179462528843653</v>
      </c>
      <c r="Q112" s="41">
        <f>IF(Q107="-","-",SUM(Q103:Q105,Q107:Q111)*'3k HAP'!$E$8)</f>
        <v>1.1576513131595327</v>
      </c>
      <c r="R112" s="41">
        <f>IF(R107="-","-",SUM(R103:R105,R107:R111)*'3k HAP'!$E$8)</f>
        <v>1.1639108335584742</v>
      </c>
      <c r="S112" s="41">
        <f>IF(S107="-","-",SUM(S103:S105,S107:S111)*'3k HAP'!$E$8)</f>
        <v>1.2003769822551695</v>
      </c>
      <c r="T112" s="41" t="str">
        <f>IF(T107="-","-",SUM(T103:T105,T107:T111)*'3k HAP'!$E$8)</f>
        <v>-</v>
      </c>
      <c r="U112" s="41" t="str">
        <f>IF(U107="-","-",SUM(U103:U105,U107:U111)*'3k HAP'!$E$8)</f>
        <v>-</v>
      </c>
      <c r="V112" s="41" t="str">
        <f>IF(V107="-","-",SUM(V103:V105,V107:V111)*'3k HAP'!$E$8)</f>
        <v>-</v>
      </c>
      <c r="W112" s="41" t="str">
        <f>IF(W107="-","-",SUM(W103:W105,W107:W111)*'3k HAP'!$E$8)</f>
        <v>-</v>
      </c>
      <c r="X112" s="41" t="str">
        <f>IF(X107="-","-",SUM(X103:X105,X107:X111)*'3k HAP'!$E$8)</f>
        <v>-</v>
      </c>
      <c r="Y112" s="41" t="str">
        <f>IF(Y107="-","-",SUM(Y103:Y105,Y107:Y111)*'3k HAP'!$E$8)</f>
        <v>-</v>
      </c>
      <c r="Z112" s="41" t="str">
        <f>IF(Z107="-","-",SUM(Z103:Z105,Z107:Z111)*'3k HAP'!$E$8)</f>
        <v>-</v>
      </c>
      <c r="AA112" s="29"/>
    </row>
    <row r="113" spans="1:27" s="30" customFormat="1" ht="11.25" x14ac:dyDescent="0.15">
      <c r="A113" s="267">
        <v>11</v>
      </c>
      <c r="B113" s="140" t="s">
        <v>44</v>
      </c>
      <c r="C113" s="140" t="str">
        <f>B113&amp;"_"&amp;D113</f>
        <v>Total_South East</v>
      </c>
      <c r="D113" s="138" t="s">
        <v>324</v>
      </c>
      <c r="E113" s="132"/>
      <c r="F113" s="31"/>
      <c r="G113" s="41">
        <f t="shared" ref="G113:N113" si="16">IF(G107="-","-",SUM(G103:G112))</f>
        <v>82.002174219277165</v>
      </c>
      <c r="H113" s="41">
        <f t="shared" si="16"/>
        <v>82.114962248588952</v>
      </c>
      <c r="I113" s="41">
        <f t="shared" si="16"/>
        <v>90.851791190168043</v>
      </c>
      <c r="J113" s="41">
        <f t="shared" si="16"/>
        <v>91.190155278103376</v>
      </c>
      <c r="K113" s="41">
        <f t="shared" si="16"/>
        <v>82.745945736131148</v>
      </c>
      <c r="L113" s="41">
        <f t="shared" si="16"/>
        <v>83.335600926478591</v>
      </c>
      <c r="M113" s="41">
        <f t="shared" si="16"/>
        <v>86.267400660935422</v>
      </c>
      <c r="N113" s="41">
        <f t="shared" si="16"/>
        <v>93.64467956238272</v>
      </c>
      <c r="O113" s="31"/>
      <c r="P113" s="41">
        <f t="shared" ref="P113:Z113" si="17">IF(P107="-","-",SUM(P103:P112))</f>
        <v>93.64467956238272</v>
      </c>
      <c r="Q113" s="41">
        <f t="shared" si="17"/>
        <v>97.199293664059937</v>
      </c>
      <c r="R113" s="41">
        <f t="shared" si="17"/>
        <v>97.633086850119795</v>
      </c>
      <c r="S113" s="41">
        <f t="shared" si="17"/>
        <v>100.85374002133511</v>
      </c>
      <c r="T113" s="41" t="str">
        <f t="shared" si="17"/>
        <v>-</v>
      </c>
      <c r="U113" s="41" t="str">
        <f t="shared" si="17"/>
        <v>-</v>
      </c>
      <c r="V113" s="41" t="str">
        <f t="shared" si="17"/>
        <v>-</v>
      </c>
      <c r="W113" s="41" t="str">
        <f t="shared" si="17"/>
        <v>-</v>
      </c>
      <c r="X113" s="41" t="str">
        <f t="shared" si="17"/>
        <v>-</v>
      </c>
      <c r="Y113" s="41" t="str">
        <f t="shared" si="17"/>
        <v>-</v>
      </c>
      <c r="Z113" s="41" t="str">
        <f t="shared" si="17"/>
        <v>-</v>
      </c>
      <c r="AA113" s="29"/>
    </row>
    <row r="114" spans="1:27" s="30" customFormat="1" ht="11.25" x14ac:dyDescent="0.15">
      <c r="A114" s="267">
        <v>1</v>
      </c>
      <c r="B114" s="136" t="s">
        <v>350</v>
      </c>
      <c r="C114" s="136" t="s">
        <v>341</v>
      </c>
      <c r="D114" s="139" t="s">
        <v>325</v>
      </c>
      <c r="E114" s="135"/>
      <c r="F114" s="31"/>
      <c r="G114" s="133" t="s">
        <v>333</v>
      </c>
      <c r="H114" s="133" t="s">
        <v>333</v>
      </c>
      <c r="I114" s="133" t="s">
        <v>333</v>
      </c>
      <c r="J114" s="133" t="s">
        <v>333</v>
      </c>
      <c r="K114" s="133" t="s">
        <v>333</v>
      </c>
      <c r="L114" s="133" t="s">
        <v>333</v>
      </c>
      <c r="M114" s="133" t="s">
        <v>333</v>
      </c>
      <c r="N114" s="133" t="s">
        <v>333</v>
      </c>
      <c r="O114" s="31"/>
      <c r="P114" s="133" t="s">
        <v>333</v>
      </c>
      <c r="Q114" s="133" t="s">
        <v>333</v>
      </c>
      <c r="R114" s="133" t="s">
        <v>333</v>
      </c>
      <c r="S114" s="133" t="s">
        <v>333</v>
      </c>
      <c r="T114" s="133" t="s">
        <v>333</v>
      </c>
      <c r="U114" s="133" t="s">
        <v>333</v>
      </c>
      <c r="V114" s="133" t="s">
        <v>333</v>
      </c>
      <c r="W114" s="133" t="s">
        <v>333</v>
      </c>
      <c r="X114" s="133" t="s">
        <v>333</v>
      </c>
      <c r="Y114" s="133" t="s">
        <v>333</v>
      </c>
      <c r="Z114" s="133" t="s">
        <v>333</v>
      </c>
      <c r="AA114" s="29"/>
    </row>
    <row r="115" spans="1:27" s="30" customFormat="1" ht="11.25" x14ac:dyDescent="0.15">
      <c r="A115" s="267">
        <v>2</v>
      </c>
      <c r="B115" s="136" t="s">
        <v>350</v>
      </c>
      <c r="C115" s="136" t="s">
        <v>300</v>
      </c>
      <c r="D115" s="139" t="s">
        <v>325</v>
      </c>
      <c r="E115" s="135"/>
      <c r="F115" s="31"/>
      <c r="G115" s="133" t="s">
        <v>333</v>
      </c>
      <c r="H115" s="133" t="s">
        <v>333</v>
      </c>
      <c r="I115" s="133" t="s">
        <v>333</v>
      </c>
      <c r="J115" s="133" t="s">
        <v>333</v>
      </c>
      <c r="K115" s="133" t="s">
        <v>333</v>
      </c>
      <c r="L115" s="133" t="s">
        <v>333</v>
      </c>
      <c r="M115" s="133" t="s">
        <v>333</v>
      </c>
      <c r="N115" s="133" t="s">
        <v>333</v>
      </c>
      <c r="O115" s="31"/>
      <c r="P115" s="133" t="s">
        <v>333</v>
      </c>
      <c r="Q115" s="133" t="s">
        <v>333</v>
      </c>
      <c r="R115" s="133" t="s">
        <v>333</v>
      </c>
      <c r="S115" s="133" t="s">
        <v>333</v>
      </c>
      <c r="T115" s="133" t="s">
        <v>333</v>
      </c>
      <c r="U115" s="133" t="s">
        <v>333</v>
      </c>
      <c r="V115" s="133" t="s">
        <v>333</v>
      </c>
      <c r="W115" s="133" t="s">
        <v>333</v>
      </c>
      <c r="X115" s="133" t="s">
        <v>333</v>
      </c>
      <c r="Y115" s="133" t="s">
        <v>333</v>
      </c>
      <c r="Z115" s="133" t="s">
        <v>333</v>
      </c>
      <c r="AA115" s="29"/>
    </row>
    <row r="116" spans="1:27" s="30" customFormat="1" ht="11.25" customHeight="1" x14ac:dyDescent="0.15">
      <c r="A116" s="267">
        <v>3</v>
      </c>
      <c r="B116" s="136" t="s">
        <v>2</v>
      </c>
      <c r="C116" s="136" t="s">
        <v>342</v>
      </c>
      <c r="D116" s="139" t="s">
        <v>325</v>
      </c>
      <c r="E116" s="135"/>
      <c r="F116" s="31"/>
      <c r="G116" s="133">
        <f>IF('3c PC'!G14="-","-",'3c PC'!G55)</f>
        <v>6.5567588596821027</v>
      </c>
      <c r="H116" s="133">
        <f>IF('3c PC'!H14="-","-",'3c PC'!H55)</f>
        <v>6.5567588596821027</v>
      </c>
      <c r="I116" s="133">
        <f>IF('3c PC'!I14="-","-",'3c PC'!I55)</f>
        <v>6.6197359495950758</v>
      </c>
      <c r="J116" s="133">
        <f>IF('3c PC'!J14="-","-",'3c PC'!J55)</f>
        <v>6.6197359495950758</v>
      </c>
      <c r="K116" s="133">
        <f>IF('3c PC'!K14="-","-",'3c PC'!K55)</f>
        <v>6.6995028867368616</v>
      </c>
      <c r="L116" s="133">
        <f>IF('3c PC'!L14="-","-",'3c PC'!L55)</f>
        <v>6.6995028867368616</v>
      </c>
      <c r="M116" s="133">
        <f>IF('3c PC'!M14="-","-",'3c PC'!M55)</f>
        <v>7.1131218301273513</v>
      </c>
      <c r="N116" s="133">
        <f>IF('3c PC'!N14="-","-",'3c PC'!N55)</f>
        <v>7.1131218301273513</v>
      </c>
      <c r="O116" s="31"/>
      <c r="P116" s="133">
        <f>'3c PC'!P55</f>
        <v>7.1131218301273513</v>
      </c>
      <c r="Q116" s="133">
        <f>'3c PC'!Q55</f>
        <v>7.2804579515147188</v>
      </c>
      <c r="R116" s="133">
        <f>'3c PC'!R55</f>
        <v>7.1935840895118579</v>
      </c>
      <c r="S116" s="133">
        <f>'3c PC'!S55</f>
        <v>7.3593999937099728</v>
      </c>
      <c r="T116" s="133" t="str">
        <f>'3c PC'!T55</f>
        <v>-</v>
      </c>
      <c r="U116" s="133" t="str">
        <f>'3c PC'!U55</f>
        <v>-</v>
      </c>
      <c r="V116" s="133" t="str">
        <f>'3c PC'!V55</f>
        <v>-</v>
      </c>
      <c r="W116" s="133" t="str">
        <f>'3c PC'!W55</f>
        <v>-</v>
      </c>
      <c r="X116" s="133" t="str">
        <f>'3c PC'!X55</f>
        <v>-</v>
      </c>
      <c r="Y116" s="133" t="str">
        <f>'3c PC'!Y55</f>
        <v>-</v>
      </c>
      <c r="Z116" s="133" t="str">
        <f>'3c PC'!Z55</f>
        <v>-</v>
      </c>
      <c r="AA116" s="29"/>
    </row>
    <row r="117" spans="1:27" s="30" customFormat="1" ht="11.25" customHeight="1" x14ac:dyDescent="0.15">
      <c r="A117" s="267">
        <v>4</v>
      </c>
      <c r="B117" s="136" t="s">
        <v>352</v>
      </c>
      <c r="C117" s="136" t="s">
        <v>343</v>
      </c>
      <c r="D117" s="139" t="s">
        <v>325</v>
      </c>
      <c r="E117" s="135"/>
      <c r="F117" s="31"/>
      <c r="G117" s="133">
        <f>IF('3d NC-Elec'!H23="-","-",'3d NC-Elec'!H23)</f>
        <v>14.490500000000003</v>
      </c>
      <c r="H117" s="133">
        <f>IF('3d NC-Elec'!I23="-","-",'3d NC-Elec'!I23)</f>
        <v>14.490500000000003</v>
      </c>
      <c r="I117" s="133">
        <f>IF('3d NC-Elec'!J23="-","-",'3d NC-Elec'!J23)</f>
        <v>20.293999999999997</v>
      </c>
      <c r="J117" s="133">
        <f>IF('3d NC-Elec'!K23="-","-",'3d NC-Elec'!K23)</f>
        <v>20.293999999999997</v>
      </c>
      <c r="K117" s="133">
        <f>IF('3d NC-Elec'!L23="-","-",'3d NC-Elec'!L23)</f>
        <v>16.206000000000003</v>
      </c>
      <c r="L117" s="133">
        <f>IF('3d NC-Elec'!M23="-","-",'3d NC-Elec'!M23)</f>
        <v>16.206000000000003</v>
      </c>
      <c r="M117" s="133">
        <f>IF('3d NC-Elec'!N23="-","-",'3d NC-Elec'!N23)</f>
        <v>16.716999999999999</v>
      </c>
      <c r="N117" s="133">
        <f>IF('3d NC-Elec'!O23="-","-",'3d NC-Elec'!O23)</f>
        <v>16.716999999999999</v>
      </c>
      <c r="O117" s="31"/>
      <c r="P117" s="133">
        <f>'3d NC-Elec'!Q23</f>
        <v>16.716999999999999</v>
      </c>
      <c r="Q117" s="133">
        <f>'3d NC-Elec'!R23</f>
        <v>15.9505</v>
      </c>
      <c r="R117" s="133">
        <f>'3d NC-Elec'!S23</f>
        <v>15.9505</v>
      </c>
      <c r="S117" s="133">
        <f>'3d NC-Elec'!T23</f>
        <v>16.023499999999999</v>
      </c>
      <c r="T117" s="133" t="str">
        <f>'3d NC-Elec'!U23</f>
        <v>-</v>
      </c>
      <c r="U117" s="133" t="str">
        <f>'3d NC-Elec'!V23</f>
        <v>-</v>
      </c>
      <c r="V117" s="133" t="str">
        <f>'3d NC-Elec'!W23</f>
        <v>-</v>
      </c>
      <c r="W117" s="133" t="str">
        <f>'3d NC-Elec'!X23</f>
        <v>-</v>
      </c>
      <c r="X117" s="133" t="str">
        <f>'3d NC-Elec'!Y23</f>
        <v>-</v>
      </c>
      <c r="Y117" s="133" t="str">
        <f>'3d NC-Elec'!Z23</f>
        <v>-</v>
      </c>
      <c r="Z117" s="133" t="str">
        <f>'3d NC-Elec'!AA23</f>
        <v>-</v>
      </c>
      <c r="AA117" s="29"/>
    </row>
    <row r="118" spans="1:27" s="30" customFormat="1" ht="12.4" customHeight="1" x14ac:dyDescent="0.15">
      <c r="A118" s="267">
        <v>5</v>
      </c>
      <c r="B118" s="136" t="s">
        <v>349</v>
      </c>
      <c r="C118" s="136" t="s">
        <v>344</v>
      </c>
      <c r="D118" s="139" t="s">
        <v>325</v>
      </c>
      <c r="E118" s="135"/>
      <c r="F118" s="31"/>
      <c r="G118" s="133">
        <f>IF('3f CPIH'!C$16="-","-",'3g OC '!$E$7*('3f CPIH'!C$16/'3f CPIH'!$G$16))</f>
        <v>38.772147945205475</v>
      </c>
      <c r="H118" s="133">
        <f>IF('3f CPIH'!D$16="-","-",'3g OC '!$E$7*('3f CPIH'!D$16/'3f CPIH'!$G$16))</f>
        <v>38.849769863013698</v>
      </c>
      <c r="I118" s="133">
        <f>IF('3f CPIH'!E$16="-","-",'3g OC '!$E$7*('3f CPIH'!E$16/'3f CPIH'!$G$16))</f>
        <v>38.966202739726029</v>
      </c>
      <c r="J118" s="133">
        <f>IF('3f CPIH'!F$16="-","-",'3g OC '!$E$7*('3f CPIH'!F$16/'3f CPIH'!$G$16))</f>
        <v>39.199068493150683</v>
      </c>
      <c r="K118" s="133">
        <f>IF('3f CPIH'!G$16="-","-",'3g OC '!$E$7*('3f CPIH'!G$16/'3f CPIH'!$G$16))</f>
        <v>39.6648</v>
      </c>
      <c r="L118" s="133">
        <f>IF('3f CPIH'!H$16="-","-",'3g OC '!$E$7*('3f CPIH'!H$16/'3f CPIH'!$G$16))</f>
        <v>40.169342465753431</v>
      </c>
      <c r="M118" s="133">
        <f>IF('3f CPIH'!I$16="-","-",'3g OC '!$E$7*('3f CPIH'!I$16/'3f CPIH'!$G$16))</f>
        <v>40.751506849315064</v>
      </c>
      <c r="N118" s="133">
        <f>IF('3f CPIH'!J$16="-","-",'3g OC '!$E$7*('3f CPIH'!J$16/'3f CPIH'!$G$16))</f>
        <v>41.100805479452056</v>
      </c>
      <c r="O118" s="31"/>
      <c r="P118" s="133">
        <f>IF('3f CPIH'!L$16="-","-",'3g OC '!$E$7*('3f CPIH'!L$16/'3f CPIH'!$G$16))</f>
        <v>41.100805479452056</v>
      </c>
      <c r="Q118" s="133">
        <f>IF('3f CPIH'!M$16="-","-",'3g OC '!$E$7*('3f CPIH'!M$16/'3f CPIH'!$G$16))</f>
        <v>41.566536986301365</v>
      </c>
      <c r="R118" s="133">
        <f>IF('3f CPIH'!N$16="-","-",'3g OC '!$E$7*('3f CPIH'!N$16/'3f CPIH'!$G$16))</f>
        <v>41.877024657534243</v>
      </c>
      <c r="S118" s="133">
        <f>IF('3f CPIH'!O$16="-","-",'3g OC '!$E$7*('3f CPIH'!O$16/'3f CPIH'!$G$16))</f>
        <v>42.109890410958904</v>
      </c>
      <c r="T118" s="133" t="str">
        <f>IF('3f CPIH'!P$16="-","-",'3g OC '!$E$7*('3f CPIH'!P$16/'3f CPIH'!$G$16))</f>
        <v>-</v>
      </c>
      <c r="U118" s="133" t="str">
        <f>IF('3f CPIH'!Q$16="-","-",'3g OC '!$E$7*('3f CPIH'!Q$16/'3f CPIH'!$G$16))</f>
        <v>-</v>
      </c>
      <c r="V118" s="133" t="str">
        <f>IF('3f CPIH'!R$16="-","-",'3g OC '!$E$7*('3f CPIH'!R$16/'3f CPIH'!$G$16))</f>
        <v>-</v>
      </c>
      <c r="W118" s="133" t="str">
        <f>IF('3f CPIH'!S$16="-","-",'3g OC '!$E$7*('3f CPIH'!S$16/'3f CPIH'!$G$16))</f>
        <v>-</v>
      </c>
      <c r="X118" s="133" t="str">
        <f>IF('3f CPIH'!T$16="-","-",'3g OC '!$E$7*('3f CPIH'!T$16/'3f CPIH'!$G$16))</f>
        <v>-</v>
      </c>
      <c r="Y118" s="133" t="str">
        <f>IF('3f CPIH'!U$16="-","-",'3g OC '!$E$7*('3f CPIH'!U$16/'3f CPIH'!$G$16))</f>
        <v>-</v>
      </c>
      <c r="Z118" s="133" t="str">
        <f>IF('3f CPIH'!V$16="-","-",'3g OC '!$E$7*('3f CPIH'!V$16/'3f CPIH'!$G$16))</f>
        <v>-</v>
      </c>
      <c r="AA118" s="29"/>
    </row>
    <row r="119" spans="1:27" s="30" customFormat="1" ht="11.25" customHeight="1" x14ac:dyDescent="0.15">
      <c r="A119" s="267">
        <v>6</v>
      </c>
      <c r="B119" s="136" t="s">
        <v>349</v>
      </c>
      <c r="C119" s="136" t="s">
        <v>43</v>
      </c>
      <c r="D119" s="139" t="s">
        <v>325</v>
      </c>
      <c r="E119" s="135"/>
      <c r="F119" s="31"/>
      <c r="G119" s="133" t="s">
        <v>333</v>
      </c>
      <c r="H119" s="133" t="s">
        <v>333</v>
      </c>
      <c r="I119" s="133" t="s">
        <v>333</v>
      </c>
      <c r="J119" s="133" t="s">
        <v>333</v>
      </c>
      <c r="K119" s="133">
        <f>IF('3h SMNCC'!F$36="-","-",'3h SMNCC'!F$44)</f>
        <v>0</v>
      </c>
      <c r="L119" s="133">
        <f>IF('3h SMNCC'!G$36="-","-",'3h SMNCC'!G$44)</f>
        <v>-0.13106672002308281</v>
      </c>
      <c r="M119" s="133">
        <f>IF('3h SMNCC'!H$36="-","-",'3h SMNCC'!H$44)</f>
        <v>1.6490085512788448</v>
      </c>
      <c r="N119" s="133">
        <f>IF('3h SMNCC'!I$36="-","-",'3h SMNCC'!I$44)</f>
        <v>7.9249698553751093</v>
      </c>
      <c r="O119" s="31"/>
      <c r="P119" s="133">
        <f>IF('3h SMNCC'!K$36="-","-",'3h SMNCC'!K$44)</f>
        <v>7.9249698553751093</v>
      </c>
      <c r="Q119" s="133">
        <f>IF('3h SMNCC'!L$36="-","-",'3h SMNCC'!L$44)</f>
        <v>9.5945159615724194</v>
      </c>
      <c r="R119" s="133">
        <f>IF('3h SMNCC'!M$36="-","-",'3h SMNCC'!M$44)</f>
        <v>9.6655312765157912</v>
      </c>
      <c r="S119" s="133">
        <f>IF('3h SMNCC'!N$36="-","-",'3h SMNCC'!N$44)</f>
        <v>11.448655558303892</v>
      </c>
      <c r="T119" s="133" t="str">
        <f>IF('3h SMNCC'!O$36="-","-",'3h SMNCC'!O$44)</f>
        <v>-</v>
      </c>
      <c r="U119" s="133" t="str">
        <f>IF('3h SMNCC'!P$36="-","-",'3h SMNCC'!P$44)</f>
        <v>-</v>
      </c>
      <c r="V119" s="133" t="str">
        <f>IF('3h SMNCC'!Q$36="-","-",'3h SMNCC'!Q$44)</f>
        <v>-</v>
      </c>
      <c r="W119" s="133" t="str">
        <f>IF('3h SMNCC'!R$36="-","-",'3h SMNCC'!R$44)</f>
        <v>-</v>
      </c>
      <c r="X119" s="133" t="str">
        <f>IF('3h SMNCC'!S$36="-","-",'3h SMNCC'!S$44)</f>
        <v>-</v>
      </c>
      <c r="Y119" s="133" t="str">
        <f>IF('3h SMNCC'!T$36="-","-",'3h SMNCC'!T$44)</f>
        <v>-</v>
      </c>
      <c r="Z119" s="133" t="str">
        <f>IF('3h SMNCC'!U$36="-","-",'3h SMNCC'!U$44)</f>
        <v>-</v>
      </c>
      <c r="AA119" s="29"/>
    </row>
    <row r="120" spans="1:27" s="30" customFormat="1" ht="11.25" customHeight="1" x14ac:dyDescent="0.15">
      <c r="A120" s="267">
        <v>7</v>
      </c>
      <c r="B120" s="136" t="s">
        <v>349</v>
      </c>
      <c r="C120" s="136" t="s">
        <v>394</v>
      </c>
      <c r="D120" s="139" t="s">
        <v>325</v>
      </c>
      <c r="E120" s="135"/>
      <c r="F120" s="31"/>
      <c r="G120" s="133">
        <f>IF('3f CPIH'!C$16="-","-",'3i PAAC PAP'!$G$7*('3f CPIH'!C$16/'3f CPIH'!$G$16))</f>
        <v>13.436452250489236</v>
      </c>
      <c r="H120" s="133">
        <f>IF('3f CPIH'!D$16="-","-",'3i PAAC PAP'!$G$7*('3f CPIH'!D$16/'3f CPIH'!$G$16))</f>
        <v>13.463352054794518</v>
      </c>
      <c r="I120" s="133">
        <f>IF('3f CPIH'!E$16="-","-",'3i PAAC PAP'!$G$7*('3f CPIH'!E$16/'3f CPIH'!$G$16))</f>
        <v>13.503701761252445</v>
      </c>
      <c r="J120" s="133">
        <f>IF('3f CPIH'!F$16="-","-",'3i PAAC PAP'!$G$7*('3f CPIH'!F$16/'3f CPIH'!$G$16))</f>
        <v>13.584401174168297</v>
      </c>
      <c r="K120" s="133">
        <f>IF('3f CPIH'!G$16="-","-",'3i PAAC PAP'!$G$7*('3f CPIH'!G$16/'3f CPIH'!$G$16))</f>
        <v>13.745799999999999</v>
      </c>
      <c r="L120" s="133">
        <f>IF('3f CPIH'!H$16="-","-",'3i PAAC PAP'!$G$7*('3f CPIH'!H$16/'3f CPIH'!$G$16))</f>
        <v>13.920648727984345</v>
      </c>
      <c r="M120" s="133">
        <f>IF('3f CPIH'!I$16="-","-",'3i PAAC PAP'!$G$7*('3f CPIH'!I$16/'3f CPIH'!$G$16))</f>
        <v>14.122397260273971</v>
      </c>
      <c r="N120" s="133">
        <f>IF('3f CPIH'!J$16="-","-",'3i PAAC PAP'!$G$7*('3f CPIH'!J$16/'3f CPIH'!$G$16))</f>
        <v>14.24344637964775</v>
      </c>
      <c r="O120" s="31"/>
      <c r="P120" s="133">
        <f>IF('3f CPIH'!L$16="-","-",'3i PAAC PAP'!$G$7*('3f CPIH'!L$16/'3f CPIH'!$G$16))</f>
        <v>14.24344637964775</v>
      </c>
      <c r="Q120" s="133">
        <f>IF('3f CPIH'!M$16="-","-",'3i PAAC PAP'!$G$7*('3f CPIH'!M$16/'3f CPIH'!$G$16))</f>
        <v>14.40484520547945</v>
      </c>
      <c r="R120" s="133">
        <f>IF('3f CPIH'!N$16="-","-",'3i PAAC PAP'!$G$7*('3f CPIH'!N$16/'3f CPIH'!$G$16))</f>
        <v>14.512444422700586</v>
      </c>
      <c r="S120" s="133">
        <f>IF('3f CPIH'!O$16="-","-",'3i PAAC PAP'!$G$7*('3f CPIH'!O$16/'3f CPIH'!$G$16))</f>
        <v>14.593143835616438</v>
      </c>
      <c r="T120" s="133" t="str">
        <f>IF('3f CPIH'!P$16="-","-",'3i PAAC PAP'!$G$7*('3f CPIH'!P$16/'3f CPIH'!$G$16))</f>
        <v>-</v>
      </c>
      <c r="U120" s="133" t="str">
        <f>IF('3f CPIH'!Q$16="-","-",'3i PAAC PAP'!$G$7*('3f CPIH'!Q$16/'3f CPIH'!$G$16))</f>
        <v>-</v>
      </c>
      <c r="V120" s="133" t="str">
        <f>IF('3f CPIH'!R$16="-","-",'3i PAAC PAP'!$G$7*('3f CPIH'!R$16/'3f CPIH'!$G$16))</f>
        <v>-</v>
      </c>
      <c r="W120" s="133" t="str">
        <f>IF('3f CPIH'!S$16="-","-",'3i PAAC PAP'!$G$7*('3f CPIH'!S$16/'3f CPIH'!$G$16))</f>
        <v>-</v>
      </c>
      <c r="X120" s="133" t="str">
        <f>IF('3f CPIH'!T$16="-","-",'3i PAAC PAP'!$G$7*('3f CPIH'!T$16/'3f CPIH'!$G$16))</f>
        <v>-</v>
      </c>
      <c r="Y120" s="133" t="str">
        <f>IF('3f CPIH'!U$16="-","-",'3i PAAC PAP'!$G$7*('3f CPIH'!U$16/'3f CPIH'!$G$16))</f>
        <v>-</v>
      </c>
      <c r="Z120" s="133" t="str">
        <f>IF('3f CPIH'!V$16="-","-",'3i PAAC PAP'!$G$7*('3f CPIH'!V$16/'3f CPIH'!$G$16))</f>
        <v>-</v>
      </c>
      <c r="AA120" s="29"/>
    </row>
    <row r="121" spans="1:27" s="30" customFormat="1" ht="11.25" customHeight="1" x14ac:dyDescent="0.15">
      <c r="A121" s="267">
        <v>8</v>
      </c>
      <c r="B121" s="136" t="s">
        <v>349</v>
      </c>
      <c r="C121" s="136" t="s">
        <v>412</v>
      </c>
      <c r="D121" s="139" t="s">
        <v>325</v>
      </c>
      <c r="E121" s="135"/>
      <c r="F121" s="31"/>
      <c r="G121" s="133">
        <f>IF(G116="-","-",SUM(G114:G119)*'3i PAAC PAP'!$G$19)</f>
        <v>3.4885481660474338</v>
      </c>
      <c r="H121" s="133">
        <f>IF(H116="-","-",SUM(H114:H119)*'3i PAAC PAP'!$G$19)</f>
        <v>3.4930749210501744</v>
      </c>
      <c r="I121" s="133">
        <f>IF(I116="-","-",SUM(I114:I119)*'3i PAAC PAP'!$G$19)</f>
        <v>3.8419862644838285</v>
      </c>
      <c r="J121" s="133">
        <f>IF(J116="-","-",SUM(J114:J119)*'3i PAAC PAP'!$G$19)</f>
        <v>3.8555665294920471</v>
      </c>
      <c r="K121" s="133">
        <f>IF(K116="-","-",SUM(K114:K119)*'3i PAAC PAP'!$G$19)</f>
        <v>3.648974923748721</v>
      </c>
      <c r="L121" s="133">
        <f>IF(L116="-","-",SUM(L114:L119)*'3i PAAC PAP'!$G$19)</f>
        <v>3.6707552822882232</v>
      </c>
      <c r="M121" s="133">
        <f>IF(M116="-","-",SUM(M114:M119)*'3i PAAC PAP'!$G$19)</f>
        <v>3.8624383020212023</v>
      </c>
      <c r="N121" s="133">
        <f>IF(N116="-","-",SUM(N114:N119)*'3i PAAC PAP'!$G$19)</f>
        <v>4.248810210865817</v>
      </c>
      <c r="O121" s="31"/>
      <c r="P121" s="133">
        <f>IF(P116="-","-",SUM(P114:P119)*'3i PAAC PAP'!$G$19)</f>
        <v>4.248810210865817</v>
      </c>
      <c r="Q121" s="133">
        <f>IF(Q116="-","-",SUM(Q114:Q119)*'3i PAAC PAP'!$G$19)</f>
        <v>4.3383932916305392</v>
      </c>
      <c r="R121" s="133">
        <f>IF(R116="-","-",SUM(R114:R119)*'3i PAAC PAP'!$G$19)</f>
        <v>4.355575472894083</v>
      </c>
      <c r="S121" s="133">
        <f>IF(S116="-","-",SUM(S114:S119)*'3i PAAC PAP'!$G$19)</f>
        <v>4.4870712456686466</v>
      </c>
      <c r="T121" s="133" t="str">
        <f>IF(T116="-","-",SUM(T114:T119)*'3i PAAC PAP'!$G$19)</f>
        <v>-</v>
      </c>
      <c r="U121" s="133" t="str">
        <f>IF(U116="-","-",SUM(U114:U119)*'3i PAAC PAP'!$G$19)</f>
        <v>-</v>
      </c>
      <c r="V121" s="133" t="str">
        <f>IF(V116="-","-",SUM(V114:V119)*'3i PAAC PAP'!$G$19)</f>
        <v>-</v>
      </c>
      <c r="W121" s="133" t="str">
        <f>IF(W116="-","-",SUM(W114:W119)*'3i PAAC PAP'!$G$19)</f>
        <v>-</v>
      </c>
      <c r="X121" s="133" t="str">
        <f>IF(X116="-","-",SUM(X114:X119)*'3i PAAC PAP'!$G$19)</f>
        <v>-</v>
      </c>
      <c r="Y121" s="133" t="str">
        <f>IF(Y116="-","-",SUM(Y114:Y119)*'3i PAAC PAP'!$G$19)</f>
        <v>-</v>
      </c>
      <c r="Z121" s="133" t="str">
        <f>IF(Z116="-","-",SUM(Z114:Z119)*'3i PAAC PAP'!$G$19)</f>
        <v>-</v>
      </c>
      <c r="AA121" s="29"/>
    </row>
    <row r="122" spans="1:27" s="30" customFormat="1" ht="11.25" x14ac:dyDescent="0.15">
      <c r="A122" s="267">
        <v>9</v>
      </c>
      <c r="B122" s="136" t="s">
        <v>393</v>
      </c>
      <c r="C122" s="136" t="s">
        <v>536</v>
      </c>
      <c r="D122" s="139" t="s">
        <v>325</v>
      </c>
      <c r="E122" s="135"/>
      <c r="F122" s="31"/>
      <c r="G122" s="133">
        <f>IF(G116="-","-",SUM(G114:G121)*'3j EBIT'!$E$7)</f>
        <v>1.4863856790645449</v>
      </c>
      <c r="H122" s="133">
        <f>IF(H116="-","-",SUM(H114:H121)*'3j EBIT'!$E$7)</f>
        <v>1.4884977299693325</v>
      </c>
      <c r="I122" s="133">
        <f>IF(I116="-","-",SUM(I114:I121)*'3j EBIT'!$E$7)</f>
        <v>1.6119139382172312</v>
      </c>
      <c r="J122" s="133">
        <f>IF(J116="-","-",SUM(J114:J121)*'3j EBIT'!$E$7)</f>
        <v>1.6182500909315933</v>
      </c>
      <c r="K122" s="133">
        <f>IF(K116="-","-",SUM(K114:K121)*'3j EBIT'!$E$7)</f>
        <v>1.548763627033485</v>
      </c>
      <c r="L122" s="133">
        <f>IF(L116="-","-",SUM(L114:L121)*'3j EBIT'!$E$7)</f>
        <v>1.5598054174245841</v>
      </c>
      <c r="M122" s="133">
        <f>IF(M116="-","-",SUM(M114:M121)*'3j EBIT'!$E$7)</f>
        <v>1.6310852770551423</v>
      </c>
      <c r="N122" s="133">
        <f>IF(N116="-","-",SUM(N114:N121)*'3j EBIT'!$E$7)</f>
        <v>1.7692310419359056</v>
      </c>
      <c r="O122" s="31"/>
      <c r="P122" s="133">
        <f>IF(P116="-","-",SUM(P114:P121)*'3j EBIT'!$E$7)</f>
        <v>1.7692310419359056</v>
      </c>
      <c r="Q122" s="133">
        <f>IF(Q116="-","-",SUM(Q114:Q121)*'3j EBIT'!$E$7)</f>
        <v>1.8038435103113828</v>
      </c>
      <c r="R122" s="133">
        <f>IF(R116="-","-",SUM(R114:R121)*'3j EBIT'!$E$7)</f>
        <v>1.8119666533142242</v>
      </c>
      <c r="S122" s="133">
        <f>IF(S116="-","-",SUM(S114:S121)*'3j EBIT'!$E$7)</f>
        <v>1.8597475311051863</v>
      </c>
      <c r="T122" s="133" t="str">
        <f>IF(T116="-","-",SUM(T114:T121)*'3j EBIT'!$E$7)</f>
        <v>-</v>
      </c>
      <c r="U122" s="133" t="str">
        <f>IF(U116="-","-",SUM(U114:U121)*'3j EBIT'!$E$7)</f>
        <v>-</v>
      </c>
      <c r="V122" s="133" t="str">
        <f>IF(V116="-","-",SUM(V114:V121)*'3j EBIT'!$E$7)</f>
        <v>-</v>
      </c>
      <c r="W122" s="133" t="str">
        <f>IF(W116="-","-",SUM(W114:W121)*'3j EBIT'!$E$7)</f>
        <v>-</v>
      </c>
      <c r="X122" s="133" t="str">
        <f>IF(X116="-","-",SUM(X114:X121)*'3j EBIT'!$E$7)</f>
        <v>-</v>
      </c>
      <c r="Y122" s="133" t="str">
        <f>IF(Y116="-","-",SUM(Y114:Y121)*'3j EBIT'!$E$7)</f>
        <v>-</v>
      </c>
      <c r="Z122" s="133" t="str">
        <f>IF(Z116="-","-",SUM(Z114:Z121)*'3j EBIT'!$E$7)</f>
        <v>-</v>
      </c>
      <c r="AA122" s="29"/>
    </row>
    <row r="123" spans="1:27" s="30" customFormat="1" ht="11.25" x14ac:dyDescent="0.15">
      <c r="A123" s="267">
        <v>10</v>
      </c>
      <c r="B123" s="136" t="s">
        <v>292</v>
      </c>
      <c r="C123" s="186" t="s">
        <v>537</v>
      </c>
      <c r="D123" s="139" t="s">
        <v>325</v>
      </c>
      <c r="E123" s="134"/>
      <c r="F123" s="31"/>
      <c r="G123" s="133">
        <f>IF(G118="-","-",SUM(G114:G116,G118:G122)*'3k HAP'!$E$8)</f>
        <v>0.9332216283560566</v>
      </c>
      <c r="H123" s="133">
        <f>IF(H118="-","-",SUM(H114:H116,H118:H122)*'3k HAP'!$E$8)</f>
        <v>0.93484912964681233</v>
      </c>
      <c r="I123" s="133">
        <f>IF(I118="-","-",SUM(I114:I116,I118:I122)*'3k HAP'!$E$8)</f>
        <v>0.94498197870459344</v>
      </c>
      <c r="J123" s="133">
        <f>IF(J118="-","-",SUM(J114:J116,J118:J122)*'3k HAP'!$E$8)</f>
        <v>0.94986448257686118</v>
      </c>
      <c r="K123" s="133">
        <f>IF(K118="-","-",SUM(K114:K116,K118:K122)*'3k HAP'!$E$8)</f>
        <v>0.95617210648671647</v>
      </c>
      <c r="L123" s="133">
        <f>IF(L118="-","-",SUM(L114:L116,L118:L122)*'3k HAP'!$E$8)</f>
        <v>0.96468067418886627</v>
      </c>
      <c r="M123" s="133">
        <f>IF(M118="-","-",SUM(M114:M116,M118:M122)*'3k HAP'!$E$8)</f>
        <v>1.012125859703918</v>
      </c>
      <c r="N123" s="133">
        <f>IF(N118="-","-",SUM(N114:N116,N118:N122)*'3k HAP'!$E$8)</f>
        <v>1.1185780338187918</v>
      </c>
      <c r="O123" s="31"/>
      <c r="P123" s="133">
        <f>IF(P118="-","-",SUM(P114:P116,P118:P122)*'3k HAP'!$E$8)</f>
        <v>1.1185780338187918</v>
      </c>
      <c r="Q123" s="133">
        <f>IF(Q118="-","-",SUM(Q114:Q116,Q118:Q122)*'3k HAP'!$E$8)</f>
        <v>1.1564719887486032</v>
      </c>
      <c r="R123" s="133">
        <f>IF(R118="-","-",SUM(R114:R116,R118:R122)*'3k HAP'!$E$8)</f>
        <v>1.162731509147545</v>
      </c>
      <c r="S123" s="133">
        <f>IF(S118="-","-",SUM(S114:S116,S118:S122)*'3k HAP'!$E$8)</f>
        <v>1.1984816394518902</v>
      </c>
      <c r="T123" s="133" t="str">
        <f>IF(T118="-","-",SUM(T114:T116,T118:T122)*'3k HAP'!$E$8)</f>
        <v>-</v>
      </c>
      <c r="U123" s="133" t="str">
        <f>IF(U118="-","-",SUM(U114:U116,U118:U122)*'3k HAP'!$E$8)</f>
        <v>-</v>
      </c>
      <c r="V123" s="133" t="str">
        <f>IF(V118="-","-",SUM(V114:V116,V118:V122)*'3k HAP'!$E$8)</f>
        <v>-</v>
      </c>
      <c r="W123" s="133" t="str">
        <f>IF(W118="-","-",SUM(W114:W116,W118:W122)*'3k HAP'!$E$8)</f>
        <v>-</v>
      </c>
      <c r="X123" s="133" t="str">
        <f>IF(X118="-","-",SUM(X114:X116,X118:X122)*'3k HAP'!$E$8)</f>
        <v>-</v>
      </c>
      <c r="Y123" s="133" t="str">
        <f>IF(Y118="-","-",SUM(Y114:Y116,Y118:Y122)*'3k HAP'!$E$8)</f>
        <v>-</v>
      </c>
      <c r="Z123" s="133" t="str">
        <f>IF(Z118="-","-",SUM(Z114:Z116,Z118:Z122)*'3k HAP'!$E$8)</f>
        <v>-</v>
      </c>
      <c r="AA123" s="29"/>
    </row>
    <row r="124" spans="1:27" s="30" customFormat="1" ht="11.25" x14ac:dyDescent="0.15">
      <c r="A124" s="267">
        <v>11</v>
      </c>
      <c r="B124" s="136" t="s">
        <v>44</v>
      </c>
      <c r="C124" s="136" t="str">
        <f>B124&amp;"_"&amp;D124</f>
        <v>Total_South Wales</v>
      </c>
      <c r="D124" s="139" t="s">
        <v>325</v>
      </c>
      <c r="E124" s="135"/>
      <c r="F124" s="31"/>
      <c r="G124" s="133">
        <f t="shared" ref="G124:N124" si="18">IF(G118="-","-",SUM(G114:G123))</f>
        <v>79.164014528844845</v>
      </c>
      <c r="H124" s="133">
        <f t="shared" si="18"/>
        <v>79.276802558156646</v>
      </c>
      <c r="I124" s="133">
        <f t="shared" si="18"/>
        <v>85.782522631979191</v>
      </c>
      <c r="J124" s="133">
        <f t="shared" si="18"/>
        <v>86.120886719914552</v>
      </c>
      <c r="K124" s="133">
        <f t="shared" si="18"/>
        <v>82.470013544005795</v>
      </c>
      <c r="L124" s="133">
        <f t="shared" si="18"/>
        <v>83.059668734353238</v>
      </c>
      <c r="M124" s="133">
        <f t="shared" si="18"/>
        <v>86.858683929775495</v>
      </c>
      <c r="N124" s="133">
        <f t="shared" si="18"/>
        <v>94.235962831222778</v>
      </c>
      <c r="O124" s="31"/>
      <c r="P124" s="133">
        <f t="shared" ref="P124:Z124" si="19">IF(P118="-","-",SUM(P114:P123))</f>
        <v>94.235962831222778</v>
      </c>
      <c r="Q124" s="133">
        <f t="shared" si="19"/>
        <v>96.095564895558482</v>
      </c>
      <c r="R124" s="133">
        <f t="shared" si="19"/>
        <v>96.529358081618341</v>
      </c>
      <c r="S124" s="133">
        <f t="shared" si="19"/>
        <v>99.079890214814938</v>
      </c>
      <c r="T124" s="133" t="str">
        <f t="shared" si="19"/>
        <v>-</v>
      </c>
      <c r="U124" s="133" t="str">
        <f t="shared" si="19"/>
        <v>-</v>
      </c>
      <c r="V124" s="133" t="str">
        <f t="shared" si="19"/>
        <v>-</v>
      </c>
      <c r="W124" s="133" t="str">
        <f t="shared" si="19"/>
        <v>-</v>
      </c>
      <c r="X124" s="133" t="str">
        <f t="shared" si="19"/>
        <v>-</v>
      </c>
      <c r="Y124" s="133" t="str">
        <f t="shared" si="19"/>
        <v>-</v>
      </c>
      <c r="Z124" s="133" t="str">
        <f t="shared" si="19"/>
        <v>-</v>
      </c>
      <c r="AA124" s="29"/>
    </row>
    <row r="125" spans="1:27" s="30" customFormat="1" ht="11.25" x14ac:dyDescent="0.15">
      <c r="A125" s="267">
        <v>1</v>
      </c>
      <c r="B125" s="140" t="s">
        <v>350</v>
      </c>
      <c r="C125" s="140" t="s">
        <v>341</v>
      </c>
      <c r="D125" s="138" t="s">
        <v>326</v>
      </c>
      <c r="E125" s="132"/>
      <c r="F125" s="31"/>
      <c r="G125" s="41" t="s">
        <v>333</v>
      </c>
      <c r="H125" s="41" t="s">
        <v>333</v>
      </c>
      <c r="I125" s="41" t="s">
        <v>333</v>
      </c>
      <c r="J125" s="41" t="s">
        <v>333</v>
      </c>
      <c r="K125" s="41" t="s">
        <v>333</v>
      </c>
      <c r="L125" s="41" t="s">
        <v>333</v>
      </c>
      <c r="M125" s="41" t="s">
        <v>333</v>
      </c>
      <c r="N125" s="41" t="s">
        <v>333</v>
      </c>
      <c r="O125" s="31"/>
      <c r="P125" s="41" t="s">
        <v>333</v>
      </c>
      <c r="Q125" s="41" t="s">
        <v>333</v>
      </c>
      <c r="R125" s="41" t="s">
        <v>333</v>
      </c>
      <c r="S125" s="41" t="s">
        <v>333</v>
      </c>
      <c r="T125" s="41" t="s">
        <v>333</v>
      </c>
      <c r="U125" s="41" t="s">
        <v>333</v>
      </c>
      <c r="V125" s="41" t="s">
        <v>333</v>
      </c>
      <c r="W125" s="41" t="s">
        <v>333</v>
      </c>
      <c r="X125" s="41" t="s">
        <v>333</v>
      </c>
      <c r="Y125" s="41" t="s">
        <v>333</v>
      </c>
      <c r="Z125" s="41" t="s">
        <v>333</v>
      </c>
      <c r="AA125" s="29"/>
    </row>
    <row r="126" spans="1:27" s="30" customFormat="1" ht="11.25" customHeight="1" x14ac:dyDescent="0.15">
      <c r="A126" s="267">
        <v>2</v>
      </c>
      <c r="B126" s="140" t="s">
        <v>350</v>
      </c>
      <c r="C126" s="140" t="s">
        <v>300</v>
      </c>
      <c r="D126" s="138" t="s">
        <v>326</v>
      </c>
      <c r="E126" s="132"/>
      <c r="F126" s="31"/>
      <c r="G126" s="41" t="s">
        <v>333</v>
      </c>
      <c r="H126" s="41" t="s">
        <v>333</v>
      </c>
      <c r="I126" s="41" t="s">
        <v>333</v>
      </c>
      <c r="J126" s="41" t="s">
        <v>333</v>
      </c>
      <c r="K126" s="41" t="s">
        <v>333</v>
      </c>
      <c r="L126" s="41" t="s">
        <v>333</v>
      </c>
      <c r="M126" s="41" t="s">
        <v>333</v>
      </c>
      <c r="N126" s="41" t="s">
        <v>333</v>
      </c>
      <c r="O126" s="31"/>
      <c r="P126" s="41" t="s">
        <v>333</v>
      </c>
      <c r="Q126" s="41" t="s">
        <v>333</v>
      </c>
      <c r="R126" s="41" t="s">
        <v>333</v>
      </c>
      <c r="S126" s="41" t="s">
        <v>333</v>
      </c>
      <c r="T126" s="41" t="s">
        <v>333</v>
      </c>
      <c r="U126" s="41" t="s">
        <v>333</v>
      </c>
      <c r="V126" s="41" t="s">
        <v>333</v>
      </c>
      <c r="W126" s="41" t="s">
        <v>333</v>
      </c>
      <c r="X126" s="41" t="s">
        <v>333</v>
      </c>
      <c r="Y126" s="41" t="s">
        <v>333</v>
      </c>
      <c r="Z126" s="41" t="s">
        <v>333</v>
      </c>
      <c r="AA126" s="29"/>
    </row>
    <row r="127" spans="1:27" s="30" customFormat="1" ht="11.25" customHeight="1" x14ac:dyDescent="0.15">
      <c r="A127" s="267">
        <v>3</v>
      </c>
      <c r="B127" s="140" t="s">
        <v>2</v>
      </c>
      <c r="C127" s="140" t="s">
        <v>342</v>
      </c>
      <c r="D127" s="138" t="s">
        <v>326</v>
      </c>
      <c r="E127" s="132"/>
      <c r="F127" s="31"/>
      <c r="G127" s="41">
        <f>IF('3c PC'!G14="-","-",'3c PC'!G55)</f>
        <v>6.5567588596821027</v>
      </c>
      <c r="H127" s="41">
        <f>IF('3c PC'!H14="-","-",'3c PC'!H55)</f>
        <v>6.5567588596821027</v>
      </c>
      <c r="I127" s="41">
        <f>IF('3c PC'!I14="-","-",'3c PC'!I55)</f>
        <v>6.6197359495950758</v>
      </c>
      <c r="J127" s="41">
        <f>IF('3c PC'!J14="-","-",'3c PC'!J55)</f>
        <v>6.6197359495950758</v>
      </c>
      <c r="K127" s="41">
        <f>IF('3c PC'!K14="-","-",'3c PC'!K55)</f>
        <v>6.6995028867368616</v>
      </c>
      <c r="L127" s="41">
        <f>IF('3c PC'!L14="-","-",'3c PC'!L55)</f>
        <v>6.6995028867368616</v>
      </c>
      <c r="M127" s="41">
        <f>IF('3c PC'!M14="-","-",'3c PC'!M55)</f>
        <v>7.1131218301273513</v>
      </c>
      <c r="N127" s="41">
        <f>IF('3c PC'!N14="-","-",'3c PC'!N55)</f>
        <v>7.1131218301273513</v>
      </c>
      <c r="O127" s="31"/>
      <c r="P127" s="41">
        <f>'3c PC'!P55</f>
        <v>7.1131218301273513</v>
      </c>
      <c r="Q127" s="41">
        <f>'3c PC'!Q55</f>
        <v>7.2804579515147188</v>
      </c>
      <c r="R127" s="41">
        <f>'3c PC'!R55</f>
        <v>7.1935840895118579</v>
      </c>
      <c r="S127" s="41">
        <f>'3c PC'!S55</f>
        <v>7.3593999937099728</v>
      </c>
      <c r="T127" s="41" t="str">
        <f>'3c PC'!T55</f>
        <v>-</v>
      </c>
      <c r="U127" s="41" t="str">
        <f>'3c PC'!U55</f>
        <v>-</v>
      </c>
      <c r="V127" s="41" t="str">
        <f>'3c PC'!V55</f>
        <v>-</v>
      </c>
      <c r="W127" s="41" t="str">
        <f>'3c PC'!W55</f>
        <v>-</v>
      </c>
      <c r="X127" s="41" t="str">
        <f>'3c PC'!X55</f>
        <v>-</v>
      </c>
      <c r="Y127" s="41" t="str">
        <f>'3c PC'!Y55</f>
        <v>-</v>
      </c>
      <c r="Z127" s="41" t="str">
        <f>'3c PC'!Z55</f>
        <v>-</v>
      </c>
      <c r="AA127" s="29"/>
    </row>
    <row r="128" spans="1:27" s="30" customFormat="1" ht="11.25" customHeight="1" x14ac:dyDescent="0.15">
      <c r="A128" s="267">
        <v>4</v>
      </c>
      <c r="B128" s="140" t="s">
        <v>352</v>
      </c>
      <c r="C128" s="140" t="s">
        <v>343</v>
      </c>
      <c r="D128" s="138" t="s">
        <v>326</v>
      </c>
      <c r="E128" s="132"/>
      <c r="F128" s="31"/>
      <c r="G128" s="41">
        <f>IF('3d NC-Elec'!H24="-","-",'3d NC-Elec'!H24)</f>
        <v>16.643999999999998</v>
      </c>
      <c r="H128" s="41">
        <f>IF('3d NC-Elec'!I24="-","-",'3d NC-Elec'!I24)</f>
        <v>16.643999999999998</v>
      </c>
      <c r="I128" s="41">
        <f>IF('3d NC-Elec'!J24="-","-",'3d NC-Elec'!J24)</f>
        <v>22.191999999999997</v>
      </c>
      <c r="J128" s="41">
        <f>IF('3d NC-Elec'!K24="-","-",'3d NC-Elec'!K24)</f>
        <v>22.191999999999997</v>
      </c>
      <c r="K128" s="41">
        <f>IF('3d NC-Elec'!L24="-","-",'3d NC-Elec'!L24)</f>
        <v>17.009</v>
      </c>
      <c r="L128" s="41">
        <f>IF('3d NC-Elec'!M24="-","-",'3d NC-Elec'!M24)</f>
        <v>17.009</v>
      </c>
      <c r="M128" s="41">
        <f>IF('3d NC-Elec'!N24="-","-",'3d NC-Elec'!N24)</f>
        <v>19.162500000000001</v>
      </c>
      <c r="N128" s="41">
        <f>IF('3d NC-Elec'!O24="-","-",'3d NC-Elec'!O24)</f>
        <v>19.162500000000001</v>
      </c>
      <c r="O128" s="31"/>
      <c r="P128" s="41">
        <f>'3d NC-Elec'!Q24</f>
        <v>19.162500000000001</v>
      </c>
      <c r="Q128" s="41">
        <f>'3d NC-Elec'!R24</f>
        <v>18.614999999999998</v>
      </c>
      <c r="R128" s="41">
        <f>'3d NC-Elec'!S24</f>
        <v>18.614999999999998</v>
      </c>
      <c r="S128" s="41">
        <f>'3d NC-Elec'!T24</f>
        <v>17.957999999999998</v>
      </c>
      <c r="T128" s="41" t="str">
        <f>'3d NC-Elec'!U24</f>
        <v>-</v>
      </c>
      <c r="U128" s="41" t="str">
        <f>'3d NC-Elec'!V24</f>
        <v>-</v>
      </c>
      <c r="V128" s="41" t="str">
        <f>'3d NC-Elec'!W24</f>
        <v>-</v>
      </c>
      <c r="W128" s="41" t="str">
        <f>'3d NC-Elec'!X24</f>
        <v>-</v>
      </c>
      <c r="X128" s="41" t="str">
        <f>'3d NC-Elec'!Y24</f>
        <v>-</v>
      </c>
      <c r="Y128" s="41" t="str">
        <f>'3d NC-Elec'!Z24</f>
        <v>-</v>
      </c>
      <c r="Z128" s="41" t="str">
        <f>'3d NC-Elec'!AA24</f>
        <v>-</v>
      </c>
      <c r="AA128" s="29"/>
    </row>
    <row r="129" spans="1:27" s="30" customFormat="1" ht="11.25" customHeight="1" x14ac:dyDescent="0.15">
      <c r="A129" s="267">
        <v>5</v>
      </c>
      <c r="B129" s="140" t="s">
        <v>349</v>
      </c>
      <c r="C129" s="140" t="s">
        <v>344</v>
      </c>
      <c r="D129" s="138" t="s">
        <v>326</v>
      </c>
      <c r="E129" s="132"/>
      <c r="F129" s="31"/>
      <c r="G129" s="41">
        <f>IF('3f CPIH'!C$16="-","-",'3g OC '!$E$7*('3f CPIH'!C$16/'3f CPIH'!$G$16))</f>
        <v>38.772147945205475</v>
      </c>
      <c r="H129" s="41">
        <f>IF('3f CPIH'!D$16="-","-",'3g OC '!$E$7*('3f CPIH'!D$16/'3f CPIH'!$G$16))</f>
        <v>38.849769863013698</v>
      </c>
      <c r="I129" s="41">
        <f>IF('3f CPIH'!E$16="-","-",'3g OC '!$E$7*('3f CPIH'!E$16/'3f CPIH'!$G$16))</f>
        <v>38.966202739726029</v>
      </c>
      <c r="J129" s="41">
        <f>IF('3f CPIH'!F$16="-","-",'3g OC '!$E$7*('3f CPIH'!F$16/'3f CPIH'!$G$16))</f>
        <v>39.199068493150683</v>
      </c>
      <c r="K129" s="41">
        <f>IF('3f CPIH'!G$16="-","-",'3g OC '!$E$7*('3f CPIH'!G$16/'3f CPIH'!$G$16))</f>
        <v>39.6648</v>
      </c>
      <c r="L129" s="41">
        <f>IF('3f CPIH'!H$16="-","-",'3g OC '!$E$7*('3f CPIH'!H$16/'3f CPIH'!$G$16))</f>
        <v>40.169342465753431</v>
      </c>
      <c r="M129" s="41">
        <f>IF('3f CPIH'!I$16="-","-",'3g OC '!$E$7*('3f CPIH'!I$16/'3f CPIH'!$G$16))</f>
        <v>40.751506849315064</v>
      </c>
      <c r="N129" s="41">
        <f>IF('3f CPIH'!J$16="-","-",'3g OC '!$E$7*('3f CPIH'!J$16/'3f CPIH'!$G$16))</f>
        <v>41.100805479452056</v>
      </c>
      <c r="O129" s="31"/>
      <c r="P129" s="41">
        <f>IF('3f CPIH'!L$16="-","-",'3g OC '!$E$7*('3f CPIH'!L$16/'3f CPIH'!$G$16))</f>
        <v>41.100805479452056</v>
      </c>
      <c r="Q129" s="41">
        <f>IF('3f CPIH'!M$16="-","-",'3g OC '!$E$7*('3f CPIH'!M$16/'3f CPIH'!$G$16))</f>
        <v>41.566536986301365</v>
      </c>
      <c r="R129" s="41">
        <f>IF('3f CPIH'!N$16="-","-",'3g OC '!$E$7*('3f CPIH'!N$16/'3f CPIH'!$G$16))</f>
        <v>41.877024657534243</v>
      </c>
      <c r="S129" s="41">
        <f>IF('3f CPIH'!O$16="-","-",'3g OC '!$E$7*('3f CPIH'!O$16/'3f CPIH'!$G$16))</f>
        <v>42.109890410958904</v>
      </c>
      <c r="T129" s="41" t="str">
        <f>IF('3f CPIH'!P$16="-","-",'3g OC '!$E$7*('3f CPIH'!P$16/'3f CPIH'!$G$16))</f>
        <v>-</v>
      </c>
      <c r="U129" s="41" t="str">
        <f>IF('3f CPIH'!Q$16="-","-",'3g OC '!$E$7*('3f CPIH'!Q$16/'3f CPIH'!$G$16))</f>
        <v>-</v>
      </c>
      <c r="V129" s="41" t="str">
        <f>IF('3f CPIH'!R$16="-","-",'3g OC '!$E$7*('3f CPIH'!R$16/'3f CPIH'!$G$16))</f>
        <v>-</v>
      </c>
      <c r="W129" s="41" t="str">
        <f>IF('3f CPIH'!S$16="-","-",'3g OC '!$E$7*('3f CPIH'!S$16/'3f CPIH'!$G$16))</f>
        <v>-</v>
      </c>
      <c r="X129" s="41" t="str">
        <f>IF('3f CPIH'!T$16="-","-",'3g OC '!$E$7*('3f CPIH'!T$16/'3f CPIH'!$G$16))</f>
        <v>-</v>
      </c>
      <c r="Y129" s="41" t="str">
        <f>IF('3f CPIH'!U$16="-","-",'3g OC '!$E$7*('3f CPIH'!U$16/'3f CPIH'!$G$16))</f>
        <v>-</v>
      </c>
      <c r="Z129" s="41" t="str">
        <f>IF('3f CPIH'!V$16="-","-",'3g OC '!$E$7*('3f CPIH'!V$16/'3f CPIH'!$G$16))</f>
        <v>-</v>
      </c>
      <c r="AA129" s="29"/>
    </row>
    <row r="130" spans="1:27" s="30" customFormat="1" ht="11.25" customHeight="1" x14ac:dyDescent="0.15">
      <c r="A130" s="267">
        <v>6</v>
      </c>
      <c r="B130" s="140" t="s">
        <v>349</v>
      </c>
      <c r="C130" s="140" t="s">
        <v>43</v>
      </c>
      <c r="D130" s="138" t="s">
        <v>326</v>
      </c>
      <c r="E130" s="132"/>
      <c r="F130" s="31"/>
      <c r="G130" s="41" t="s">
        <v>333</v>
      </c>
      <c r="H130" s="41" t="s">
        <v>333</v>
      </c>
      <c r="I130" s="41" t="s">
        <v>333</v>
      </c>
      <c r="J130" s="41" t="s">
        <v>333</v>
      </c>
      <c r="K130" s="41">
        <f>IF('3h SMNCC'!F$36="-","-",'3h SMNCC'!F$44)</f>
        <v>0</v>
      </c>
      <c r="L130" s="41">
        <f>IF('3h SMNCC'!G$36="-","-",'3h SMNCC'!G$44)</f>
        <v>-0.13106672002308281</v>
      </c>
      <c r="M130" s="41">
        <f>IF('3h SMNCC'!H$36="-","-",'3h SMNCC'!H$44)</f>
        <v>1.6490085512788448</v>
      </c>
      <c r="N130" s="41">
        <f>IF('3h SMNCC'!I$36="-","-",'3h SMNCC'!I$44)</f>
        <v>7.9249698553751093</v>
      </c>
      <c r="O130" s="31"/>
      <c r="P130" s="41">
        <f>IF('3h SMNCC'!K$36="-","-",'3h SMNCC'!K$44)</f>
        <v>7.9249698553751093</v>
      </c>
      <c r="Q130" s="41">
        <f>IF('3h SMNCC'!L$36="-","-",'3h SMNCC'!L$44)</f>
        <v>9.5945159615724194</v>
      </c>
      <c r="R130" s="41">
        <f>IF('3h SMNCC'!M$36="-","-",'3h SMNCC'!M$44)</f>
        <v>9.6655312765157912</v>
      </c>
      <c r="S130" s="41">
        <f>IF('3h SMNCC'!N$36="-","-",'3h SMNCC'!N$44)</f>
        <v>11.448655558303892</v>
      </c>
      <c r="T130" s="41" t="str">
        <f>IF('3h SMNCC'!O$36="-","-",'3h SMNCC'!O$44)</f>
        <v>-</v>
      </c>
      <c r="U130" s="41" t="str">
        <f>IF('3h SMNCC'!P$36="-","-",'3h SMNCC'!P$44)</f>
        <v>-</v>
      </c>
      <c r="V130" s="41" t="str">
        <f>IF('3h SMNCC'!Q$36="-","-",'3h SMNCC'!Q$44)</f>
        <v>-</v>
      </c>
      <c r="W130" s="41" t="str">
        <f>IF('3h SMNCC'!R$36="-","-",'3h SMNCC'!R$44)</f>
        <v>-</v>
      </c>
      <c r="X130" s="41" t="str">
        <f>IF('3h SMNCC'!S$36="-","-",'3h SMNCC'!S$44)</f>
        <v>-</v>
      </c>
      <c r="Y130" s="41" t="str">
        <f>IF('3h SMNCC'!T$36="-","-",'3h SMNCC'!T$44)</f>
        <v>-</v>
      </c>
      <c r="Z130" s="41" t="str">
        <f>IF('3h SMNCC'!U$36="-","-",'3h SMNCC'!U$44)</f>
        <v>-</v>
      </c>
      <c r="AA130" s="29"/>
    </row>
    <row r="131" spans="1:27" s="30" customFormat="1" ht="12.4" customHeight="1" x14ac:dyDescent="0.15">
      <c r="A131" s="267">
        <v>7</v>
      </c>
      <c r="B131" s="140" t="s">
        <v>349</v>
      </c>
      <c r="C131" s="140" t="s">
        <v>394</v>
      </c>
      <c r="D131" s="138" t="s">
        <v>326</v>
      </c>
      <c r="E131" s="132"/>
      <c r="F131" s="31"/>
      <c r="G131" s="41">
        <f>IF('3f CPIH'!C$16="-","-",'3i PAAC PAP'!$G$7*('3f CPIH'!C$16/'3f CPIH'!$G$16))</f>
        <v>13.436452250489236</v>
      </c>
      <c r="H131" s="41">
        <f>IF('3f CPIH'!D$16="-","-",'3i PAAC PAP'!$G$7*('3f CPIH'!D$16/'3f CPIH'!$G$16))</f>
        <v>13.463352054794518</v>
      </c>
      <c r="I131" s="41">
        <f>IF('3f CPIH'!E$16="-","-",'3i PAAC PAP'!$G$7*('3f CPIH'!E$16/'3f CPIH'!$G$16))</f>
        <v>13.503701761252445</v>
      </c>
      <c r="J131" s="41">
        <f>IF('3f CPIH'!F$16="-","-",'3i PAAC PAP'!$G$7*('3f CPIH'!F$16/'3f CPIH'!$G$16))</f>
        <v>13.584401174168297</v>
      </c>
      <c r="K131" s="41">
        <f>IF('3f CPIH'!G$16="-","-",'3i PAAC PAP'!$G$7*('3f CPIH'!G$16/'3f CPIH'!$G$16))</f>
        <v>13.745799999999999</v>
      </c>
      <c r="L131" s="41">
        <f>IF('3f CPIH'!H$16="-","-",'3i PAAC PAP'!$G$7*('3f CPIH'!H$16/'3f CPIH'!$G$16))</f>
        <v>13.920648727984345</v>
      </c>
      <c r="M131" s="41">
        <f>IF('3f CPIH'!I$16="-","-",'3i PAAC PAP'!$G$7*('3f CPIH'!I$16/'3f CPIH'!$G$16))</f>
        <v>14.122397260273971</v>
      </c>
      <c r="N131" s="41">
        <f>IF('3f CPIH'!J$16="-","-",'3i PAAC PAP'!$G$7*('3f CPIH'!J$16/'3f CPIH'!$G$16))</f>
        <v>14.24344637964775</v>
      </c>
      <c r="O131" s="31"/>
      <c r="P131" s="41">
        <f>IF('3f CPIH'!L$16="-","-",'3i PAAC PAP'!$G$7*('3f CPIH'!L$16/'3f CPIH'!$G$16))</f>
        <v>14.24344637964775</v>
      </c>
      <c r="Q131" s="41">
        <f>IF('3f CPIH'!M$16="-","-",'3i PAAC PAP'!$G$7*('3f CPIH'!M$16/'3f CPIH'!$G$16))</f>
        <v>14.40484520547945</v>
      </c>
      <c r="R131" s="41">
        <f>IF('3f CPIH'!N$16="-","-",'3i PAAC PAP'!$G$7*('3f CPIH'!N$16/'3f CPIH'!$G$16))</f>
        <v>14.512444422700586</v>
      </c>
      <c r="S131" s="41">
        <f>IF('3f CPIH'!O$16="-","-",'3i PAAC PAP'!$G$7*('3f CPIH'!O$16/'3f CPIH'!$G$16))</f>
        <v>14.593143835616438</v>
      </c>
      <c r="T131" s="41" t="str">
        <f>IF('3f CPIH'!P$16="-","-",'3i PAAC PAP'!$G$7*('3f CPIH'!P$16/'3f CPIH'!$G$16))</f>
        <v>-</v>
      </c>
      <c r="U131" s="41" t="str">
        <f>IF('3f CPIH'!Q$16="-","-",'3i PAAC PAP'!$G$7*('3f CPIH'!Q$16/'3f CPIH'!$G$16))</f>
        <v>-</v>
      </c>
      <c r="V131" s="41" t="str">
        <f>IF('3f CPIH'!R$16="-","-",'3i PAAC PAP'!$G$7*('3f CPIH'!R$16/'3f CPIH'!$G$16))</f>
        <v>-</v>
      </c>
      <c r="W131" s="41" t="str">
        <f>IF('3f CPIH'!S$16="-","-",'3i PAAC PAP'!$G$7*('3f CPIH'!S$16/'3f CPIH'!$G$16))</f>
        <v>-</v>
      </c>
      <c r="X131" s="41" t="str">
        <f>IF('3f CPIH'!T$16="-","-",'3i PAAC PAP'!$G$7*('3f CPIH'!T$16/'3f CPIH'!$G$16))</f>
        <v>-</v>
      </c>
      <c r="Y131" s="41" t="str">
        <f>IF('3f CPIH'!U$16="-","-",'3i PAAC PAP'!$G$7*('3f CPIH'!U$16/'3f CPIH'!$G$16))</f>
        <v>-</v>
      </c>
      <c r="Z131" s="41" t="str">
        <f>IF('3f CPIH'!V$16="-","-",'3i PAAC PAP'!$G$7*('3f CPIH'!V$16/'3f CPIH'!$G$16))</f>
        <v>-</v>
      </c>
      <c r="AA131" s="29"/>
    </row>
    <row r="132" spans="1:27" s="30" customFormat="1" ht="11.25" customHeight="1" x14ac:dyDescent="0.15">
      <c r="A132" s="267">
        <v>8</v>
      </c>
      <c r="B132" s="140" t="s">
        <v>349</v>
      </c>
      <c r="C132" s="140" t="s">
        <v>412</v>
      </c>
      <c r="D132" s="138" t="s">
        <v>326</v>
      </c>
      <c r="E132" s="132"/>
      <c r="F132" s="31"/>
      <c r="G132" s="41">
        <f>IF(G127="-","-",SUM(G125:G130)*'3i PAAC PAP'!$G$19)</f>
        <v>3.6141359790474334</v>
      </c>
      <c r="H132" s="41">
        <f>IF(H127="-","-",SUM(H125:H130)*'3i PAAC PAP'!$G$19)</f>
        <v>3.618662734050174</v>
      </c>
      <c r="I132" s="41">
        <f>IF(I127="-","-",SUM(I125:I130)*'3i PAAC PAP'!$G$19)</f>
        <v>3.9526738284838281</v>
      </c>
      <c r="J132" s="41">
        <f>IF(J127="-","-",SUM(J125:J130)*'3i PAAC PAP'!$G$19)</f>
        <v>3.9662540934920467</v>
      </c>
      <c r="K132" s="41">
        <f>IF(K127="-","-",SUM(K125:K130)*'3i PAAC PAP'!$G$19)</f>
        <v>3.6958042777487208</v>
      </c>
      <c r="L132" s="41">
        <f>IF(L127="-","-",SUM(L125:L130)*'3i PAAC PAP'!$G$19)</f>
        <v>3.717584636288223</v>
      </c>
      <c r="M132" s="41">
        <f>IF(M127="-","-",SUM(M125:M130)*'3i PAAC PAP'!$G$19)</f>
        <v>4.0050549710212024</v>
      </c>
      <c r="N132" s="41">
        <f>IF(N127="-","-",SUM(N125:N130)*'3i PAAC PAP'!$G$19)</f>
        <v>4.3914268798658176</v>
      </c>
      <c r="O132" s="31"/>
      <c r="P132" s="41">
        <f>IF(P127="-","-",SUM(P125:P130)*'3i PAAC PAP'!$G$19)</f>
        <v>4.3914268798658176</v>
      </c>
      <c r="Q132" s="41">
        <f>IF(Q127="-","-",SUM(Q125:Q130)*'3i PAAC PAP'!$G$19)</f>
        <v>4.4937816026305395</v>
      </c>
      <c r="R132" s="41">
        <f>IF(R127="-","-",SUM(R125:R130)*'3i PAAC PAP'!$G$19)</f>
        <v>4.5109637838940833</v>
      </c>
      <c r="S132" s="41">
        <f>IF(S127="-","-",SUM(S125:S130)*'3i PAAC PAP'!$G$19)</f>
        <v>4.5998874166686461</v>
      </c>
      <c r="T132" s="41" t="str">
        <f>IF(T127="-","-",SUM(T125:T130)*'3i PAAC PAP'!$G$19)</f>
        <v>-</v>
      </c>
      <c r="U132" s="41" t="str">
        <f>IF(U127="-","-",SUM(U125:U130)*'3i PAAC PAP'!$G$19)</f>
        <v>-</v>
      </c>
      <c r="V132" s="41" t="str">
        <f>IF(V127="-","-",SUM(V125:V130)*'3i PAAC PAP'!$G$19)</f>
        <v>-</v>
      </c>
      <c r="W132" s="41" t="str">
        <f>IF(W127="-","-",SUM(W125:W130)*'3i PAAC PAP'!$G$19)</f>
        <v>-</v>
      </c>
      <c r="X132" s="41" t="str">
        <f>IF(X127="-","-",SUM(X125:X130)*'3i PAAC PAP'!$G$19)</f>
        <v>-</v>
      </c>
      <c r="Y132" s="41" t="str">
        <f>IF(Y127="-","-",SUM(Y125:Y130)*'3i PAAC PAP'!$G$19)</f>
        <v>-</v>
      </c>
      <c r="Z132" s="41" t="str">
        <f>IF(Z127="-","-",SUM(Z125:Z130)*'3i PAAC PAP'!$G$19)</f>
        <v>-</v>
      </c>
      <c r="AA132" s="29"/>
    </row>
    <row r="133" spans="1:27" s="30" customFormat="1" ht="11.25" x14ac:dyDescent="0.15">
      <c r="A133" s="267">
        <v>9</v>
      </c>
      <c r="B133" s="140" t="s">
        <v>393</v>
      </c>
      <c r="C133" s="140" t="s">
        <v>536</v>
      </c>
      <c r="D133" s="138" t="s">
        <v>326</v>
      </c>
      <c r="E133" s="132"/>
      <c r="F133" s="31"/>
      <c r="G133" s="41">
        <f>IF(G127="-","-",SUM(G125:G132)*'3j EBIT'!$E$7)</f>
        <v>1.5305270518267287</v>
      </c>
      <c r="H133" s="41">
        <f>IF(H127="-","-",SUM(H125:H132)*'3j EBIT'!$E$7)</f>
        <v>1.5326391027315163</v>
      </c>
      <c r="I133" s="41">
        <f>IF(I127="-","-",SUM(I125:I132)*'3j EBIT'!$E$7)</f>
        <v>1.6508181989567832</v>
      </c>
      <c r="J133" s="41">
        <f>IF(J127="-","-",SUM(J125:J132)*'3j EBIT'!$E$7)</f>
        <v>1.6571543516711451</v>
      </c>
      <c r="K133" s="41">
        <f>IF(K127="-","-",SUM(K125:K132)*'3j EBIT'!$E$7)</f>
        <v>1.5652231219617569</v>
      </c>
      <c r="L133" s="41">
        <f>IF(L127="-","-",SUM(L125:L132)*'3j EBIT'!$E$7)</f>
        <v>1.576264912352856</v>
      </c>
      <c r="M133" s="41">
        <f>IF(M127="-","-",SUM(M125:M132)*'3j EBIT'!$E$7)</f>
        <v>1.681211920700334</v>
      </c>
      <c r="N133" s="41">
        <f>IF(N127="-","-",SUM(N125:N132)*'3j EBIT'!$E$7)</f>
        <v>1.819357685581098</v>
      </c>
      <c r="O133" s="31"/>
      <c r="P133" s="41">
        <f>IF(P127="-","-",SUM(P125:P132)*'3j EBIT'!$E$7)</f>
        <v>1.819357685581098</v>
      </c>
      <c r="Q133" s="41">
        <f>IF(Q127="-","-",SUM(Q125:Q132)*'3j EBIT'!$E$7)</f>
        <v>1.8584591071188308</v>
      </c>
      <c r="R133" s="41">
        <f>IF(R127="-","-",SUM(R125:R132)*'3j EBIT'!$E$7)</f>
        <v>1.8665822501216722</v>
      </c>
      <c r="S133" s="41">
        <f>IF(S127="-","-",SUM(S125:S132)*'3j EBIT'!$E$7)</f>
        <v>1.8993999507051142</v>
      </c>
      <c r="T133" s="41" t="str">
        <f>IF(T127="-","-",SUM(T125:T132)*'3j EBIT'!$E$7)</f>
        <v>-</v>
      </c>
      <c r="U133" s="41" t="str">
        <f>IF(U127="-","-",SUM(U125:U132)*'3j EBIT'!$E$7)</f>
        <v>-</v>
      </c>
      <c r="V133" s="41" t="str">
        <f>IF(V127="-","-",SUM(V125:V132)*'3j EBIT'!$E$7)</f>
        <v>-</v>
      </c>
      <c r="W133" s="41" t="str">
        <f>IF(W127="-","-",SUM(W125:W132)*'3j EBIT'!$E$7)</f>
        <v>-</v>
      </c>
      <c r="X133" s="41" t="str">
        <f>IF(X127="-","-",SUM(X125:X132)*'3j EBIT'!$E$7)</f>
        <v>-</v>
      </c>
      <c r="Y133" s="41" t="str">
        <f>IF(Y127="-","-",SUM(Y125:Y132)*'3j EBIT'!$E$7)</f>
        <v>-</v>
      </c>
      <c r="Z133" s="41" t="str">
        <f>IF(Z127="-","-",SUM(Z125:Z132)*'3j EBIT'!$E$7)</f>
        <v>-</v>
      </c>
      <c r="AA133" s="29"/>
    </row>
    <row r="134" spans="1:27" s="30" customFormat="1" ht="11.25" x14ac:dyDescent="0.15">
      <c r="A134" s="267">
        <v>10</v>
      </c>
      <c r="B134" s="140" t="s">
        <v>292</v>
      </c>
      <c r="C134" s="188" t="s">
        <v>537</v>
      </c>
      <c r="D134" s="138" t="s">
        <v>326</v>
      </c>
      <c r="E134" s="131"/>
      <c r="F134" s="31"/>
      <c r="G134" s="41">
        <f>IF(G129="-","-",SUM(G125:G127,G129:G133)*'3k HAP'!$E$8)</f>
        <v>0.93570663336480064</v>
      </c>
      <c r="H134" s="41">
        <f>IF(H129="-","-",SUM(H125:H127,H129:H133)*'3k HAP'!$E$8)</f>
        <v>0.93733413465555659</v>
      </c>
      <c r="I134" s="41">
        <f>IF(I129="-","-",SUM(I125:I127,I129:I133)*'3k HAP'!$E$8)</f>
        <v>0.94717215261060539</v>
      </c>
      <c r="J134" s="41">
        <f>IF(J129="-","-",SUM(J125:J127,J129:J133)*'3k HAP'!$E$8)</f>
        <v>0.95205465648287291</v>
      </c>
      <c r="K134" s="41">
        <f>IF(K129="-","-",SUM(K125:K127,K129:K133)*'3k HAP'!$E$8)</f>
        <v>0.95709871852387529</v>
      </c>
      <c r="L134" s="41">
        <f>IF(L129="-","-",SUM(L125:L127,L129:L133)*'3k HAP'!$E$8)</f>
        <v>0.96560728622602521</v>
      </c>
      <c r="M134" s="41">
        <f>IF(M129="-","-",SUM(M125:M127,M129:M133)*'3k HAP'!$E$8)</f>
        <v>1.0149478145443562</v>
      </c>
      <c r="N134" s="41">
        <f>IF(N129="-","-",SUM(N125:N127,N129:N133)*'3k HAP'!$E$8)</f>
        <v>1.1213999886592301</v>
      </c>
      <c r="O134" s="31"/>
      <c r="P134" s="41">
        <f>IF(P129="-","-",SUM(P125:P127,P129:P133)*'3k HAP'!$E$8)</f>
        <v>1.1213999886592301</v>
      </c>
      <c r="Q134" s="41">
        <f>IF(Q129="-","-",SUM(Q125:Q127,Q129:Q133)*'3k HAP'!$E$8)</f>
        <v>1.159546655962812</v>
      </c>
      <c r="R134" s="41">
        <f>IF(R129="-","-",SUM(R125:R127,R129:R133)*'3k HAP'!$E$8)</f>
        <v>1.1658061763617535</v>
      </c>
      <c r="S134" s="41">
        <f>IF(S129="-","-",SUM(S125:S127,S129:S133)*'3k HAP'!$E$8)</f>
        <v>1.2007139320868638</v>
      </c>
      <c r="T134" s="41" t="str">
        <f>IF(T129="-","-",SUM(T125:T127,T129:T133)*'3k HAP'!$E$8)</f>
        <v>-</v>
      </c>
      <c r="U134" s="41" t="str">
        <f>IF(U129="-","-",SUM(U125:U127,U129:U133)*'3k HAP'!$E$8)</f>
        <v>-</v>
      </c>
      <c r="V134" s="41" t="str">
        <f>IF(V129="-","-",SUM(V125:V127,V129:V133)*'3k HAP'!$E$8)</f>
        <v>-</v>
      </c>
      <c r="W134" s="41" t="str">
        <f>IF(W129="-","-",SUM(W125:W127,W129:W133)*'3k HAP'!$E$8)</f>
        <v>-</v>
      </c>
      <c r="X134" s="41" t="str">
        <f>IF(X129="-","-",SUM(X125:X127,X129:X133)*'3k HAP'!$E$8)</f>
        <v>-</v>
      </c>
      <c r="Y134" s="41" t="str">
        <f>IF(Y129="-","-",SUM(Y125:Y127,Y129:Y133)*'3k HAP'!$E$8)</f>
        <v>-</v>
      </c>
      <c r="Z134" s="41" t="str">
        <f>IF(Z129="-","-",SUM(Z125:Z127,Z129:Z133)*'3k HAP'!$E$8)</f>
        <v>-</v>
      </c>
      <c r="AA134" s="29"/>
    </row>
    <row r="135" spans="1:27" s="30" customFormat="1" ht="11.25" x14ac:dyDescent="0.15">
      <c r="A135" s="267">
        <v>11</v>
      </c>
      <c r="B135" s="140" t="s">
        <v>44</v>
      </c>
      <c r="C135" s="140" t="str">
        <f>B135&amp;"_"&amp;D135</f>
        <v>Total_Southern Western</v>
      </c>
      <c r="D135" s="138" t="s">
        <v>326</v>
      </c>
      <c r="E135" s="132"/>
      <c r="F135" s="31"/>
      <c r="G135" s="41">
        <f t="shared" ref="G135:N135" si="20">IF(G129="-","-",SUM(G125:G134))</f>
        <v>81.489728719615769</v>
      </c>
      <c r="H135" s="41">
        <f t="shared" si="20"/>
        <v>81.60251674892757</v>
      </c>
      <c r="I135" s="41">
        <f t="shared" si="20"/>
        <v>87.832304630624762</v>
      </c>
      <c r="J135" s="41">
        <f t="shared" si="20"/>
        <v>88.170668718560094</v>
      </c>
      <c r="K135" s="41">
        <f t="shared" si="20"/>
        <v>83.337229004971221</v>
      </c>
      <c r="L135" s="41">
        <f t="shared" si="20"/>
        <v>83.926884195318664</v>
      </c>
      <c r="M135" s="41">
        <f t="shared" si="20"/>
        <v>89.49974919726111</v>
      </c>
      <c r="N135" s="41">
        <f t="shared" si="20"/>
        <v>96.877028098708422</v>
      </c>
      <c r="O135" s="31"/>
      <c r="P135" s="41">
        <f t="shared" ref="P135:Z135" si="21">IF(P129="-","-",SUM(P125:P134))</f>
        <v>96.877028098708422</v>
      </c>
      <c r="Q135" s="41">
        <f t="shared" si="21"/>
        <v>98.973143470580141</v>
      </c>
      <c r="R135" s="41">
        <f t="shared" si="21"/>
        <v>99.406936656639985</v>
      </c>
      <c r="S135" s="41">
        <f t="shared" si="21"/>
        <v>101.16909109804985</v>
      </c>
      <c r="T135" s="41" t="str">
        <f t="shared" si="21"/>
        <v>-</v>
      </c>
      <c r="U135" s="41" t="str">
        <f t="shared" si="21"/>
        <v>-</v>
      </c>
      <c r="V135" s="41" t="str">
        <f t="shared" si="21"/>
        <v>-</v>
      </c>
      <c r="W135" s="41" t="str">
        <f t="shared" si="21"/>
        <v>-</v>
      </c>
      <c r="X135" s="41" t="str">
        <f t="shared" si="21"/>
        <v>-</v>
      </c>
      <c r="Y135" s="41" t="str">
        <f t="shared" si="21"/>
        <v>-</v>
      </c>
      <c r="Z135" s="41" t="str">
        <f t="shared" si="21"/>
        <v>-</v>
      </c>
      <c r="AA135" s="29"/>
    </row>
    <row r="136" spans="1:27" s="30" customFormat="1" ht="11.25" customHeight="1" x14ac:dyDescent="0.15">
      <c r="A136" s="267">
        <v>1</v>
      </c>
      <c r="B136" s="136" t="s">
        <v>350</v>
      </c>
      <c r="C136" s="136" t="s">
        <v>341</v>
      </c>
      <c r="D136" s="139" t="s">
        <v>327</v>
      </c>
      <c r="E136" s="135"/>
      <c r="F136" s="31"/>
      <c r="G136" s="133" t="s">
        <v>333</v>
      </c>
      <c r="H136" s="133" t="s">
        <v>333</v>
      </c>
      <c r="I136" s="133" t="s">
        <v>333</v>
      </c>
      <c r="J136" s="133" t="s">
        <v>333</v>
      </c>
      <c r="K136" s="133" t="s">
        <v>333</v>
      </c>
      <c r="L136" s="133" t="s">
        <v>333</v>
      </c>
      <c r="M136" s="133" t="s">
        <v>333</v>
      </c>
      <c r="N136" s="133" t="s">
        <v>333</v>
      </c>
      <c r="O136" s="31"/>
      <c r="P136" s="133" t="s">
        <v>333</v>
      </c>
      <c r="Q136" s="133" t="s">
        <v>333</v>
      </c>
      <c r="R136" s="133" t="s">
        <v>333</v>
      </c>
      <c r="S136" s="133" t="s">
        <v>333</v>
      </c>
      <c r="T136" s="133" t="s">
        <v>333</v>
      </c>
      <c r="U136" s="133" t="s">
        <v>333</v>
      </c>
      <c r="V136" s="133" t="s">
        <v>333</v>
      </c>
      <c r="W136" s="133" t="s">
        <v>333</v>
      </c>
      <c r="X136" s="133" t="s">
        <v>333</v>
      </c>
      <c r="Y136" s="133" t="s">
        <v>333</v>
      </c>
      <c r="Z136" s="133" t="s">
        <v>333</v>
      </c>
      <c r="AA136" s="29"/>
    </row>
    <row r="137" spans="1:27" s="30" customFormat="1" ht="11.25" customHeight="1" x14ac:dyDescent="0.15">
      <c r="A137" s="267">
        <v>2</v>
      </c>
      <c r="B137" s="136" t="s">
        <v>350</v>
      </c>
      <c r="C137" s="136" t="s">
        <v>300</v>
      </c>
      <c r="D137" s="139" t="s">
        <v>327</v>
      </c>
      <c r="E137" s="135"/>
      <c r="F137" s="31"/>
      <c r="G137" s="133" t="s">
        <v>333</v>
      </c>
      <c r="H137" s="133" t="s">
        <v>333</v>
      </c>
      <c r="I137" s="133" t="s">
        <v>333</v>
      </c>
      <c r="J137" s="133" t="s">
        <v>333</v>
      </c>
      <c r="K137" s="133" t="s">
        <v>333</v>
      </c>
      <c r="L137" s="133" t="s">
        <v>333</v>
      </c>
      <c r="M137" s="133" t="s">
        <v>333</v>
      </c>
      <c r="N137" s="133" t="s">
        <v>333</v>
      </c>
      <c r="O137" s="31"/>
      <c r="P137" s="133" t="s">
        <v>333</v>
      </c>
      <c r="Q137" s="133" t="s">
        <v>333</v>
      </c>
      <c r="R137" s="133" t="s">
        <v>333</v>
      </c>
      <c r="S137" s="133" t="s">
        <v>333</v>
      </c>
      <c r="T137" s="133" t="s">
        <v>333</v>
      </c>
      <c r="U137" s="133" t="s">
        <v>333</v>
      </c>
      <c r="V137" s="133" t="s">
        <v>333</v>
      </c>
      <c r="W137" s="133" t="s">
        <v>333</v>
      </c>
      <c r="X137" s="133" t="s">
        <v>333</v>
      </c>
      <c r="Y137" s="133" t="s">
        <v>333</v>
      </c>
      <c r="Z137" s="133" t="s">
        <v>333</v>
      </c>
      <c r="AA137" s="29"/>
    </row>
    <row r="138" spans="1:27" s="30" customFormat="1" ht="11.25" customHeight="1" x14ac:dyDescent="0.15">
      <c r="A138" s="267">
        <v>3</v>
      </c>
      <c r="B138" s="136" t="s">
        <v>2</v>
      </c>
      <c r="C138" s="136" t="s">
        <v>342</v>
      </c>
      <c r="D138" s="139" t="s">
        <v>327</v>
      </c>
      <c r="E138" s="135"/>
      <c r="F138" s="31"/>
      <c r="G138" s="133">
        <f>IF('3c PC'!G14="-","-",'3c PC'!G55)</f>
        <v>6.5567588596821027</v>
      </c>
      <c r="H138" s="133">
        <f>IF('3c PC'!H14="-","-",'3c PC'!H55)</f>
        <v>6.5567588596821027</v>
      </c>
      <c r="I138" s="133">
        <f>IF('3c PC'!I14="-","-",'3c PC'!I55)</f>
        <v>6.6197359495950758</v>
      </c>
      <c r="J138" s="133">
        <f>IF('3c PC'!J14="-","-",'3c PC'!J55)</f>
        <v>6.6197359495950758</v>
      </c>
      <c r="K138" s="133">
        <f>IF('3c PC'!K14="-","-",'3c PC'!K55)</f>
        <v>6.6995028867368616</v>
      </c>
      <c r="L138" s="133">
        <f>IF('3c PC'!L14="-","-",'3c PC'!L55)</f>
        <v>6.6995028867368616</v>
      </c>
      <c r="M138" s="133">
        <f>IF('3c PC'!M14="-","-",'3c PC'!M55)</f>
        <v>7.1131218301273513</v>
      </c>
      <c r="N138" s="133">
        <f>IF('3c PC'!N14="-","-",'3c PC'!N55)</f>
        <v>7.1131218301273513</v>
      </c>
      <c r="O138" s="31"/>
      <c r="P138" s="133">
        <f>'3c PC'!P55</f>
        <v>7.1131218301273513</v>
      </c>
      <c r="Q138" s="133">
        <f>'3c PC'!Q55</f>
        <v>7.2804579515147188</v>
      </c>
      <c r="R138" s="133">
        <f>'3c PC'!R55</f>
        <v>7.1935840895118579</v>
      </c>
      <c r="S138" s="133">
        <f>'3c PC'!S55</f>
        <v>7.3593999937099728</v>
      </c>
      <c r="T138" s="133" t="str">
        <f>'3c PC'!T55</f>
        <v>-</v>
      </c>
      <c r="U138" s="133" t="str">
        <f>'3c PC'!U55</f>
        <v>-</v>
      </c>
      <c r="V138" s="133" t="str">
        <f>'3c PC'!V55</f>
        <v>-</v>
      </c>
      <c r="W138" s="133" t="str">
        <f>'3c PC'!W55</f>
        <v>-</v>
      </c>
      <c r="X138" s="133" t="str">
        <f>'3c PC'!X55</f>
        <v>-</v>
      </c>
      <c r="Y138" s="133" t="str">
        <f>'3c PC'!Y55</f>
        <v>-</v>
      </c>
      <c r="Z138" s="133" t="str">
        <f>'3c PC'!Z55</f>
        <v>-</v>
      </c>
      <c r="AA138" s="29"/>
    </row>
    <row r="139" spans="1:27" s="30" customFormat="1" ht="11.25" customHeight="1" x14ac:dyDescent="0.15">
      <c r="A139" s="267">
        <v>4</v>
      </c>
      <c r="B139" s="136" t="s">
        <v>352</v>
      </c>
      <c r="C139" s="136" t="s">
        <v>343</v>
      </c>
      <c r="D139" s="139" t="s">
        <v>327</v>
      </c>
      <c r="E139" s="135"/>
      <c r="F139" s="31"/>
      <c r="G139" s="133">
        <f>IF('3d NC-Elec'!H25="-","-",'3d NC-Elec'!H25)</f>
        <v>25.367499999999996</v>
      </c>
      <c r="H139" s="133">
        <f>IF('3d NC-Elec'!I25="-","-",'3d NC-Elec'!I25)</f>
        <v>25.367499999999996</v>
      </c>
      <c r="I139" s="133">
        <f>IF('3d NC-Elec'!J25="-","-",'3d NC-Elec'!J25)</f>
        <v>19.381500000000003</v>
      </c>
      <c r="J139" s="133">
        <f>IF('3d NC-Elec'!K25="-","-",'3d NC-Elec'!K25)</f>
        <v>19.381500000000003</v>
      </c>
      <c r="K139" s="133">
        <f>IF('3d NC-Elec'!L25="-","-",'3d NC-Elec'!L25)</f>
        <v>18.651500000000002</v>
      </c>
      <c r="L139" s="133">
        <f>IF('3d NC-Elec'!M25="-","-",'3d NC-Elec'!M25)</f>
        <v>18.651500000000002</v>
      </c>
      <c r="M139" s="133">
        <f>IF('3d NC-Elec'!N25="-","-",'3d NC-Elec'!N25)</f>
        <v>18.906999999999996</v>
      </c>
      <c r="N139" s="133">
        <f>IF('3d NC-Elec'!O25="-","-",'3d NC-Elec'!O25)</f>
        <v>18.906999999999996</v>
      </c>
      <c r="O139" s="31"/>
      <c r="P139" s="133">
        <f>'3d NC-Elec'!Q25</f>
        <v>18.906999999999996</v>
      </c>
      <c r="Q139" s="133">
        <f>'3d NC-Elec'!R25</f>
        <v>21.097000000000001</v>
      </c>
      <c r="R139" s="133">
        <f>'3d NC-Elec'!S25</f>
        <v>21.097000000000001</v>
      </c>
      <c r="S139" s="133">
        <f>'3d NC-Elec'!T25</f>
        <v>24.856499999999997</v>
      </c>
      <c r="T139" s="133" t="str">
        <f>'3d NC-Elec'!U25</f>
        <v>-</v>
      </c>
      <c r="U139" s="133" t="str">
        <f>'3d NC-Elec'!V25</f>
        <v>-</v>
      </c>
      <c r="V139" s="133" t="str">
        <f>'3d NC-Elec'!W25</f>
        <v>-</v>
      </c>
      <c r="W139" s="133" t="str">
        <f>'3d NC-Elec'!X25</f>
        <v>-</v>
      </c>
      <c r="X139" s="133" t="str">
        <f>'3d NC-Elec'!Y25</f>
        <v>-</v>
      </c>
      <c r="Y139" s="133" t="str">
        <f>'3d NC-Elec'!Z25</f>
        <v>-</v>
      </c>
      <c r="Z139" s="133" t="str">
        <f>'3d NC-Elec'!AA25</f>
        <v>-</v>
      </c>
      <c r="AA139" s="29"/>
    </row>
    <row r="140" spans="1:27" s="30" customFormat="1" ht="11.25" customHeight="1" x14ac:dyDescent="0.15">
      <c r="A140" s="267">
        <v>5</v>
      </c>
      <c r="B140" s="136" t="s">
        <v>349</v>
      </c>
      <c r="C140" s="136" t="s">
        <v>344</v>
      </c>
      <c r="D140" s="139" t="s">
        <v>327</v>
      </c>
      <c r="E140" s="135"/>
      <c r="F140" s="31"/>
      <c r="G140" s="133">
        <f>IF('3f CPIH'!C$16="-","-",'3g OC '!$E$7*('3f CPIH'!C$16/'3f CPIH'!$G$16))</f>
        <v>38.772147945205475</v>
      </c>
      <c r="H140" s="133">
        <f>IF('3f CPIH'!D$16="-","-",'3g OC '!$E$7*('3f CPIH'!D$16/'3f CPIH'!$G$16))</f>
        <v>38.849769863013698</v>
      </c>
      <c r="I140" s="133">
        <f>IF('3f CPIH'!E$16="-","-",'3g OC '!$E$7*('3f CPIH'!E$16/'3f CPIH'!$G$16))</f>
        <v>38.966202739726029</v>
      </c>
      <c r="J140" s="133">
        <f>IF('3f CPIH'!F$16="-","-",'3g OC '!$E$7*('3f CPIH'!F$16/'3f CPIH'!$G$16))</f>
        <v>39.199068493150683</v>
      </c>
      <c r="K140" s="133">
        <f>IF('3f CPIH'!G$16="-","-",'3g OC '!$E$7*('3f CPIH'!G$16/'3f CPIH'!$G$16))</f>
        <v>39.6648</v>
      </c>
      <c r="L140" s="133">
        <f>IF('3f CPIH'!H$16="-","-",'3g OC '!$E$7*('3f CPIH'!H$16/'3f CPIH'!$G$16))</f>
        <v>40.169342465753431</v>
      </c>
      <c r="M140" s="133">
        <f>IF('3f CPIH'!I$16="-","-",'3g OC '!$E$7*('3f CPIH'!I$16/'3f CPIH'!$G$16))</f>
        <v>40.751506849315064</v>
      </c>
      <c r="N140" s="133">
        <f>IF('3f CPIH'!J$16="-","-",'3g OC '!$E$7*('3f CPIH'!J$16/'3f CPIH'!$G$16))</f>
        <v>41.100805479452056</v>
      </c>
      <c r="O140" s="31"/>
      <c r="P140" s="133">
        <f>IF('3f CPIH'!L$16="-","-",'3g OC '!$E$7*('3f CPIH'!L$16/'3f CPIH'!$G$16))</f>
        <v>41.100805479452056</v>
      </c>
      <c r="Q140" s="133">
        <f>IF('3f CPIH'!M$16="-","-",'3g OC '!$E$7*('3f CPIH'!M$16/'3f CPIH'!$G$16))</f>
        <v>41.566536986301365</v>
      </c>
      <c r="R140" s="133">
        <f>IF('3f CPIH'!N$16="-","-",'3g OC '!$E$7*('3f CPIH'!N$16/'3f CPIH'!$G$16))</f>
        <v>41.877024657534243</v>
      </c>
      <c r="S140" s="133">
        <f>IF('3f CPIH'!O$16="-","-",'3g OC '!$E$7*('3f CPIH'!O$16/'3f CPIH'!$G$16))</f>
        <v>42.109890410958904</v>
      </c>
      <c r="T140" s="133" t="str">
        <f>IF('3f CPIH'!P$16="-","-",'3g OC '!$E$7*('3f CPIH'!P$16/'3f CPIH'!$G$16))</f>
        <v>-</v>
      </c>
      <c r="U140" s="133" t="str">
        <f>IF('3f CPIH'!Q$16="-","-",'3g OC '!$E$7*('3f CPIH'!Q$16/'3f CPIH'!$G$16))</f>
        <v>-</v>
      </c>
      <c r="V140" s="133" t="str">
        <f>IF('3f CPIH'!R$16="-","-",'3g OC '!$E$7*('3f CPIH'!R$16/'3f CPIH'!$G$16))</f>
        <v>-</v>
      </c>
      <c r="W140" s="133" t="str">
        <f>IF('3f CPIH'!S$16="-","-",'3g OC '!$E$7*('3f CPIH'!S$16/'3f CPIH'!$G$16))</f>
        <v>-</v>
      </c>
      <c r="X140" s="133" t="str">
        <f>IF('3f CPIH'!T$16="-","-",'3g OC '!$E$7*('3f CPIH'!T$16/'3f CPIH'!$G$16))</f>
        <v>-</v>
      </c>
      <c r="Y140" s="133" t="str">
        <f>IF('3f CPIH'!U$16="-","-",'3g OC '!$E$7*('3f CPIH'!U$16/'3f CPIH'!$G$16))</f>
        <v>-</v>
      </c>
      <c r="Z140" s="133" t="str">
        <f>IF('3f CPIH'!V$16="-","-",'3g OC '!$E$7*('3f CPIH'!V$16/'3f CPIH'!$G$16))</f>
        <v>-</v>
      </c>
      <c r="AA140" s="29"/>
    </row>
    <row r="141" spans="1:27" s="30" customFormat="1" ht="11.25" customHeight="1" x14ac:dyDescent="0.15">
      <c r="A141" s="267">
        <v>6</v>
      </c>
      <c r="B141" s="136" t="s">
        <v>349</v>
      </c>
      <c r="C141" s="136" t="s">
        <v>43</v>
      </c>
      <c r="D141" s="139" t="s">
        <v>327</v>
      </c>
      <c r="E141" s="135"/>
      <c r="F141" s="31"/>
      <c r="G141" s="133" t="s">
        <v>333</v>
      </c>
      <c r="H141" s="133" t="s">
        <v>333</v>
      </c>
      <c r="I141" s="133" t="s">
        <v>333</v>
      </c>
      <c r="J141" s="133" t="s">
        <v>333</v>
      </c>
      <c r="K141" s="133">
        <f>IF('3h SMNCC'!F$36="-","-",'3h SMNCC'!F$44)</f>
        <v>0</v>
      </c>
      <c r="L141" s="133">
        <f>IF('3h SMNCC'!G$36="-","-",'3h SMNCC'!G$44)</f>
        <v>-0.13106672002308281</v>
      </c>
      <c r="M141" s="133">
        <f>IF('3h SMNCC'!H$36="-","-",'3h SMNCC'!H$44)</f>
        <v>1.6490085512788448</v>
      </c>
      <c r="N141" s="133">
        <f>IF('3h SMNCC'!I$36="-","-",'3h SMNCC'!I$44)</f>
        <v>7.9249698553751093</v>
      </c>
      <c r="O141" s="31"/>
      <c r="P141" s="133">
        <f>IF('3h SMNCC'!K$36="-","-",'3h SMNCC'!K$44)</f>
        <v>7.9249698553751093</v>
      </c>
      <c r="Q141" s="133">
        <f>IF('3h SMNCC'!L$36="-","-",'3h SMNCC'!L$44)</f>
        <v>9.5945159615724194</v>
      </c>
      <c r="R141" s="133">
        <f>IF('3h SMNCC'!M$36="-","-",'3h SMNCC'!M$44)</f>
        <v>9.6655312765157912</v>
      </c>
      <c r="S141" s="133">
        <f>IF('3h SMNCC'!N$36="-","-",'3h SMNCC'!N$44)</f>
        <v>11.448655558303892</v>
      </c>
      <c r="T141" s="133" t="str">
        <f>IF('3h SMNCC'!O$36="-","-",'3h SMNCC'!O$44)</f>
        <v>-</v>
      </c>
      <c r="U141" s="133" t="str">
        <f>IF('3h SMNCC'!P$36="-","-",'3h SMNCC'!P$44)</f>
        <v>-</v>
      </c>
      <c r="V141" s="133" t="str">
        <f>IF('3h SMNCC'!Q$36="-","-",'3h SMNCC'!Q$44)</f>
        <v>-</v>
      </c>
      <c r="W141" s="133" t="str">
        <f>IF('3h SMNCC'!R$36="-","-",'3h SMNCC'!R$44)</f>
        <v>-</v>
      </c>
      <c r="X141" s="133" t="str">
        <f>IF('3h SMNCC'!S$36="-","-",'3h SMNCC'!S$44)</f>
        <v>-</v>
      </c>
      <c r="Y141" s="133" t="str">
        <f>IF('3h SMNCC'!T$36="-","-",'3h SMNCC'!T$44)</f>
        <v>-</v>
      </c>
      <c r="Z141" s="133" t="str">
        <f>IF('3h SMNCC'!U$36="-","-",'3h SMNCC'!U$44)</f>
        <v>-</v>
      </c>
      <c r="AA141" s="29"/>
    </row>
    <row r="142" spans="1:27" s="30" customFormat="1" ht="11.25" customHeight="1" x14ac:dyDescent="0.15">
      <c r="A142" s="267">
        <v>7</v>
      </c>
      <c r="B142" s="136" t="s">
        <v>349</v>
      </c>
      <c r="C142" s="136" t="s">
        <v>394</v>
      </c>
      <c r="D142" s="139" t="s">
        <v>327</v>
      </c>
      <c r="E142" s="135"/>
      <c r="F142" s="31"/>
      <c r="G142" s="133">
        <f>IF('3f CPIH'!C$16="-","-",'3i PAAC PAP'!$G$7*('3f CPIH'!C$16/'3f CPIH'!$G$16))</f>
        <v>13.436452250489236</v>
      </c>
      <c r="H142" s="133">
        <f>IF('3f CPIH'!D$16="-","-",'3i PAAC PAP'!$G$7*('3f CPIH'!D$16/'3f CPIH'!$G$16))</f>
        <v>13.463352054794518</v>
      </c>
      <c r="I142" s="133">
        <f>IF('3f CPIH'!E$16="-","-",'3i PAAC PAP'!$G$7*('3f CPIH'!E$16/'3f CPIH'!$G$16))</f>
        <v>13.503701761252445</v>
      </c>
      <c r="J142" s="133">
        <f>IF('3f CPIH'!F$16="-","-",'3i PAAC PAP'!$G$7*('3f CPIH'!F$16/'3f CPIH'!$G$16))</f>
        <v>13.584401174168297</v>
      </c>
      <c r="K142" s="133">
        <f>IF('3f CPIH'!G$16="-","-",'3i PAAC PAP'!$G$7*('3f CPIH'!G$16/'3f CPIH'!$G$16))</f>
        <v>13.745799999999999</v>
      </c>
      <c r="L142" s="133">
        <f>IF('3f CPIH'!H$16="-","-",'3i PAAC PAP'!$G$7*('3f CPIH'!H$16/'3f CPIH'!$G$16))</f>
        <v>13.920648727984345</v>
      </c>
      <c r="M142" s="133">
        <f>IF('3f CPIH'!I$16="-","-",'3i PAAC PAP'!$G$7*('3f CPIH'!I$16/'3f CPIH'!$G$16))</f>
        <v>14.122397260273971</v>
      </c>
      <c r="N142" s="133">
        <f>IF('3f CPIH'!J$16="-","-",'3i PAAC PAP'!$G$7*('3f CPIH'!J$16/'3f CPIH'!$G$16))</f>
        <v>14.24344637964775</v>
      </c>
      <c r="O142" s="31"/>
      <c r="P142" s="133">
        <f>IF('3f CPIH'!L$16="-","-",'3i PAAC PAP'!$G$7*('3f CPIH'!L$16/'3f CPIH'!$G$16))</f>
        <v>14.24344637964775</v>
      </c>
      <c r="Q142" s="133">
        <f>IF('3f CPIH'!M$16="-","-",'3i PAAC PAP'!$G$7*('3f CPIH'!M$16/'3f CPIH'!$G$16))</f>
        <v>14.40484520547945</v>
      </c>
      <c r="R142" s="133">
        <f>IF('3f CPIH'!N$16="-","-",'3i PAAC PAP'!$G$7*('3f CPIH'!N$16/'3f CPIH'!$G$16))</f>
        <v>14.512444422700586</v>
      </c>
      <c r="S142" s="133">
        <f>IF('3f CPIH'!O$16="-","-",'3i PAAC PAP'!$G$7*('3f CPIH'!O$16/'3f CPIH'!$G$16))</f>
        <v>14.593143835616438</v>
      </c>
      <c r="T142" s="133" t="str">
        <f>IF('3f CPIH'!P$16="-","-",'3i PAAC PAP'!$G$7*('3f CPIH'!P$16/'3f CPIH'!$G$16))</f>
        <v>-</v>
      </c>
      <c r="U142" s="133" t="str">
        <f>IF('3f CPIH'!Q$16="-","-",'3i PAAC PAP'!$G$7*('3f CPIH'!Q$16/'3f CPIH'!$G$16))</f>
        <v>-</v>
      </c>
      <c r="V142" s="133" t="str">
        <f>IF('3f CPIH'!R$16="-","-",'3i PAAC PAP'!$G$7*('3f CPIH'!R$16/'3f CPIH'!$G$16))</f>
        <v>-</v>
      </c>
      <c r="W142" s="133" t="str">
        <f>IF('3f CPIH'!S$16="-","-",'3i PAAC PAP'!$G$7*('3f CPIH'!S$16/'3f CPIH'!$G$16))</f>
        <v>-</v>
      </c>
      <c r="X142" s="133" t="str">
        <f>IF('3f CPIH'!T$16="-","-",'3i PAAC PAP'!$G$7*('3f CPIH'!T$16/'3f CPIH'!$G$16))</f>
        <v>-</v>
      </c>
      <c r="Y142" s="133" t="str">
        <f>IF('3f CPIH'!U$16="-","-",'3i PAAC PAP'!$G$7*('3f CPIH'!U$16/'3f CPIH'!$G$16))</f>
        <v>-</v>
      </c>
      <c r="Z142" s="133" t="str">
        <f>IF('3f CPIH'!V$16="-","-",'3i PAAC PAP'!$G$7*('3f CPIH'!V$16/'3f CPIH'!$G$16))</f>
        <v>-</v>
      </c>
      <c r="AA142" s="29"/>
    </row>
    <row r="143" spans="1:27" s="30" customFormat="1" ht="11.25" x14ac:dyDescent="0.15">
      <c r="A143" s="267">
        <v>8</v>
      </c>
      <c r="B143" s="136" t="s">
        <v>349</v>
      </c>
      <c r="C143" s="136" t="s">
        <v>412</v>
      </c>
      <c r="D143" s="139" t="s">
        <v>327</v>
      </c>
      <c r="E143" s="135"/>
      <c r="F143" s="31"/>
      <c r="G143" s="133">
        <f>IF(G138="-","-",SUM(G136:G141)*'3i PAAC PAP'!$G$19)</f>
        <v>4.1228730520474333</v>
      </c>
      <c r="H143" s="133">
        <f>IF(H138="-","-",SUM(H136:H141)*'3i PAAC PAP'!$G$19)</f>
        <v>4.127399807050173</v>
      </c>
      <c r="I143" s="133">
        <f>IF(I138="-","-",SUM(I136:I141)*'3i PAAC PAP'!$G$19)</f>
        <v>3.7887710894838289</v>
      </c>
      <c r="J143" s="133">
        <f>IF(J138="-","-",SUM(J136:J141)*'3i PAAC PAP'!$G$19)</f>
        <v>3.8023513544920475</v>
      </c>
      <c r="K143" s="133">
        <f>IF(K138="-","-",SUM(K136:K141)*'3i PAAC PAP'!$G$19)</f>
        <v>3.7915915927487207</v>
      </c>
      <c r="L143" s="133">
        <f>IF(L138="-","-",SUM(L136:L141)*'3i PAAC PAP'!$G$19)</f>
        <v>3.8133719512882229</v>
      </c>
      <c r="M143" s="133">
        <f>IF(M138="-","-",SUM(M136:M141)*'3i PAAC PAP'!$G$19)</f>
        <v>3.9901547220212024</v>
      </c>
      <c r="N143" s="133">
        <f>IF(N138="-","-",SUM(N136:N141)*'3i PAAC PAP'!$G$19)</f>
        <v>4.3765266308658175</v>
      </c>
      <c r="O143" s="31"/>
      <c r="P143" s="133">
        <f>IF(P138="-","-",SUM(P136:P141)*'3i PAAC PAP'!$G$19)</f>
        <v>4.3765266308658175</v>
      </c>
      <c r="Q143" s="133">
        <f>IF(Q138="-","-",SUM(Q136:Q141)*'3i PAAC PAP'!$G$19)</f>
        <v>4.6385268786305396</v>
      </c>
      <c r="R143" s="133">
        <f>IF(R138="-","-",SUM(R136:R141)*'3i PAAC PAP'!$G$19)</f>
        <v>4.6557090598940825</v>
      </c>
      <c r="S143" s="133">
        <f>IF(S138="-","-",SUM(S136:S141)*'3i PAAC PAP'!$G$19)</f>
        <v>5.0021941396686467</v>
      </c>
      <c r="T143" s="133" t="str">
        <f>IF(T138="-","-",SUM(T136:T141)*'3i PAAC PAP'!$G$19)</f>
        <v>-</v>
      </c>
      <c r="U143" s="133" t="str">
        <f>IF(U138="-","-",SUM(U136:U141)*'3i PAAC PAP'!$G$19)</f>
        <v>-</v>
      </c>
      <c r="V143" s="133" t="str">
        <f>IF(V138="-","-",SUM(V136:V141)*'3i PAAC PAP'!$G$19)</f>
        <v>-</v>
      </c>
      <c r="W143" s="133" t="str">
        <f>IF(W138="-","-",SUM(W136:W141)*'3i PAAC PAP'!$G$19)</f>
        <v>-</v>
      </c>
      <c r="X143" s="133" t="str">
        <f>IF(X138="-","-",SUM(X136:X141)*'3i PAAC PAP'!$G$19)</f>
        <v>-</v>
      </c>
      <c r="Y143" s="133" t="str">
        <f>IF(Y138="-","-",SUM(Y136:Y141)*'3i PAAC PAP'!$G$19)</f>
        <v>-</v>
      </c>
      <c r="Z143" s="133" t="str">
        <f>IF(Z138="-","-",SUM(Z136:Z141)*'3i PAAC PAP'!$G$19)</f>
        <v>-</v>
      </c>
      <c r="AA143" s="29"/>
    </row>
    <row r="144" spans="1:27" s="30" customFormat="1" ht="11.25" x14ac:dyDescent="0.15">
      <c r="A144" s="267">
        <v>9</v>
      </c>
      <c r="B144" s="136" t="s">
        <v>393</v>
      </c>
      <c r="C144" s="136" t="s">
        <v>536</v>
      </c>
      <c r="D144" s="139" t="s">
        <v>327</v>
      </c>
      <c r="E144" s="191"/>
      <c r="F144" s="31"/>
      <c r="G144" s="133">
        <f>IF(G138="-","-",SUM(G136:G143)*'3j EBIT'!$E$7)</f>
        <v>1.7093370194565929</v>
      </c>
      <c r="H144" s="133">
        <f>IF(H138="-","-",SUM(H136:H143)*'3j EBIT'!$E$7)</f>
        <v>1.7114490703613798</v>
      </c>
      <c r="I144" s="133">
        <f>IF(I138="-","-",SUM(I136:I143)*'3j EBIT'!$E$7)</f>
        <v>1.5932099667078314</v>
      </c>
      <c r="J144" s="133">
        <f>IF(J138="-","-",SUM(J136:J143)*'3j EBIT'!$E$7)</f>
        <v>1.5995461194221934</v>
      </c>
      <c r="K144" s="133">
        <f>IF(K138="-","-",SUM(K136:K143)*'3j EBIT'!$E$7)</f>
        <v>1.5988902706786767</v>
      </c>
      <c r="L144" s="133">
        <f>IF(L138="-","-",SUM(L136:L143)*'3j EBIT'!$E$7)</f>
        <v>1.6099320610697758</v>
      </c>
      <c r="M144" s="133">
        <f>IF(M138="-","-",SUM(M136:M143)*'3j EBIT'!$E$7)</f>
        <v>1.6759748086777022</v>
      </c>
      <c r="N144" s="133">
        <f>IF(N138="-","-",SUM(N136:N143)*'3j EBIT'!$E$7)</f>
        <v>1.8141205735584656</v>
      </c>
      <c r="O144" s="31"/>
      <c r="P144" s="133">
        <f>IF(P138="-","-",SUM(P136:P143)*'3j EBIT'!$E$7)</f>
        <v>1.8141205735584656</v>
      </c>
      <c r="Q144" s="133">
        <f>IF(Q138="-","-",SUM(Q136:Q143)*'3j EBIT'!$E$7)</f>
        <v>1.9093339096243991</v>
      </c>
      <c r="R144" s="133">
        <f>IF(R138="-","-",SUM(R136:R143)*'3j EBIT'!$E$7)</f>
        <v>1.9174570526272401</v>
      </c>
      <c r="S144" s="133">
        <f>IF(S138="-","-",SUM(S136:S143)*'3j EBIT'!$E$7)</f>
        <v>2.0408019753161786</v>
      </c>
      <c r="T144" s="133" t="str">
        <f>IF(T138="-","-",SUM(T136:T143)*'3j EBIT'!$E$7)</f>
        <v>-</v>
      </c>
      <c r="U144" s="133" t="str">
        <f>IF(U138="-","-",SUM(U136:U143)*'3j EBIT'!$E$7)</f>
        <v>-</v>
      </c>
      <c r="V144" s="133" t="str">
        <f>IF(V138="-","-",SUM(V136:V143)*'3j EBIT'!$E$7)</f>
        <v>-</v>
      </c>
      <c r="W144" s="133" t="str">
        <f>IF(W138="-","-",SUM(W136:W143)*'3j EBIT'!$E$7)</f>
        <v>-</v>
      </c>
      <c r="X144" s="133" t="str">
        <f>IF(X138="-","-",SUM(X136:X143)*'3j EBIT'!$E$7)</f>
        <v>-</v>
      </c>
      <c r="Y144" s="133" t="str">
        <f>IF(Y138="-","-",SUM(Y136:Y143)*'3j EBIT'!$E$7)</f>
        <v>-</v>
      </c>
      <c r="Z144" s="133" t="str">
        <f>IF(Z138="-","-",SUM(Z136:Z143)*'3j EBIT'!$E$7)</f>
        <v>-</v>
      </c>
      <c r="AA144" s="29"/>
    </row>
    <row r="145" spans="1:27" s="30" customFormat="1" ht="11.25" x14ac:dyDescent="0.15">
      <c r="A145" s="267">
        <v>10</v>
      </c>
      <c r="B145" s="136" t="s">
        <v>292</v>
      </c>
      <c r="C145" s="186" t="s">
        <v>537</v>
      </c>
      <c r="D145" s="139" t="s">
        <v>327</v>
      </c>
      <c r="E145" s="139"/>
      <c r="F145" s="31"/>
      <c r="G145" s="133">
        <f>IF(G140="-","-",SUM(G136:G138,G140:G144)*'3k HAP'!$E$8)</f>
        <v>0.94577300958666233</v>
      </c>
      <c r="H145" s="133">
        <f>IF(H140="-","-",SUM(H136:H138,H140:H144)*'3k HAP'!$E$8)</f>
        <v>0.94740051087741828</v>
      </c>
      <c r="I145" s="133">
        <f>IF(I140="-","-",SUM(I136:I138,I140:I144)*'3k HAP'!$E$8)</f>
        <v>0.94392901048054934</v>
      </c>
      <c r="J145" s="133">
        <f>IF(J140="-","-",SUM(J136:J138,J140:J144)*'3k HAP'!$E$8)</f>
        <v>0.94881151435281708</v>
      </c>
      <c r="K145" s="133">
        <f>IF(K140="-","-",SUM(K136:K138,K140:K144)*'3k HAP'!$E$8)</f>
        <v>0.95899406132715481</v>
      </c>
      <c r="L145" s="133">
        <f>IF(L140="-","-",SUM(L136:L138,L140:L144)*'3k HAP'!$E$8)</f>
        <v>0.96750262902930451</v>
      </c>
      <c r="M145" s="133">
        <f>IF(M140="-","-",SUM(M136:M138,M140:M144)*'3k HAP'!$E$8)</f>
        <v>1.0146529834416238</v>
      </c>
      <c r="N145" s="133">
        <f>IF(N140="-","-",SUM(N136:N138,N140:N144)*'3k HAP'!$E$8)</f>
        <v>1.1211051575564976</v>
      </c>
      <c r="O145" s="31"/>
      <c r="P145" s="133">
        <f>IF(P140="-","-",SUM(P136:P138,P140:P144)*'3k HAP'!$E$8)</f>
        <v>1.1211051575564976</v>
      </c>
      <c r="Q145" s="133">
        <f>IF(Q140="-","-",SUM(Q136:Q138,Q140:Q144)*'3k HAP'!$E$8)</f>
        <v>1.1624107295322121</v>
      </c>
      <c r="R145" s="133">
        <f>IF(R140="-","-",SUM(R136:R138,R140:R144)*'3k HAP'!$E$8)</f>
        <v>1.1686702499311536</v>
      </c>
      <c r="S145" s="133">
        <f>IF(S140="-","-",SUM(S136:S138,S140:S144)*'3k HAP'!$E$8)</f>
        <v>1.2086743718606374</v>
      </c>
      <c r="T145" s="133" t="str">
        <f>IF(T140="-","-",SUM(T136:T138,T140:T144)*'3k HAP'!$E$8)</f>
        <v>-</v>
      </c>
      <c r="U145" s="133" t="str">
        <f>IF(U140="-","-",SUM(U136:U138,U140:U144)*'3k HAP'!$E$8)</f>
        <v>-</v>
      </c>
      <c r="V145" s="133" t="str">
        <f>IF(V140="-","-",SUM(V136:V138,V140:V144)*'3k HAP'!$E$8)</f>
        <v>-</v>
      </c>
      <c r="W145" s="133" t="str">
        <f>IF(W140="-","-",SUM(W136:W138,W140:W144)*'3k HAP'!$E$8)</f>
        <v>-</v>
      </c>
      <c r="X145" s="133" t="str">
        <f>IF(X140="-","-",SUM(X136:X138,X140:X144)*'3k HAP'!$E$8)</f>
        <v>-</v>
      </c>
      <c r="Y145" s="133" t="str">
        <f>IF(Y140="-","-",SUM(Y136:Y138,Y140:Y144)*'3k HAP'!$E$8)</f>
        <v>-</v>
      </c>
      <c r="Z145" s="133" t="str">
        <f>IF(Z140="-","-",SUM(Z136:Z138,Z140:Z144)*'3k HAP'!$E$8)</f>
        <v>-</v>
      </c>
      <c r="AA145" s="29"/>
    </row>
    <row r="146" spans="1:27" s="30" customFormat="1" ht="11.25" customHeight="1" x14ac:dyDescent="0.15">
      <c r="A146" s="267">
        <v>11</v>
      </c>
      <c r="B146" s="136" t="s">
        <v>44</v>
      </c>
      <c r="C146" s="136" t="str">
        <f>B146&amp;"_"&amp;D146</f>
        <v>Total_Yorkshire</v>
      </c>
      <c r="D146" s="139" t="s">
        <v>327</v>
      </c>
      <c r="E146" s="191"/>
      <c r="F146" s="31"/>
      <c r="G146" s="133">
        <f t="shared" ref="G146:N146" si="22">IF(G140="-","-",SUM(G136:G145))</f>
        <v>90.910842136467508</v>
      </c>
      <c r="H146" s="133">
        <f t="shared" si="22"/>
        <v>91.023630165779267</v>
      </c>
      <c r="I146" s="133">
        <f t="shared" si="22"/>
        <v>84.797050517245765</v>
      </c>
      <c r="J146" s="133">
        <f t="shared" si="22"/>
        <v>85.135414605181111</v>
      </c>
      <c r="K146" s="133">
        <f t="shared" si="22"/>
        <v>85.111078811491424</v>
      </c>
      <c r="L146" s="133">
        <f t="shared" si="22"/>
        <v>85.700734001838839</v>
      </c>
      <c r="M146" s="133">
        <f t="shared" si="22"/>
        <v>89.223817005135757</v>
      </c>
      <c r="N146" s="133">
        <f t="shared" si="22"/>
        <v>96.601095906583041</v>
      </c>
      <c r="O146" s="31"/>
      <c r="P146" s="133">
        <f t="shared" ref="P146:Z146" si="23">IF(P140="-","-",SUM(P136:P145))</f>
        <v>96.601095906583041</v>
      </c>
      <c r="Q146" s="133">
        <f t="shared" si="23"/>
        <v>101.65362762265511</v>
      </c>
      <c r="R146" s="133">
        <f t="shared" si="23"/>
        <v>102.08742080871495</v>
      </c>
      <c r="S146" s="133">
        <f t="shared" si="23"/>
        <v>108.61926028543469</v>
      </c>
      <c r="T146" s="133" t="str">
        <f t="shared" si="23"/>
        <v>-</v>
      </c>
      <c r="U146" s="133" t="str">
        <f t="shared" si="23"/>
        <v>-</v>
      </c>
      <c r="V146" s="133" t="str">
        <f t="shared" si="23"/>
        <v>-</v>
      </c>
      <c r="W146" s="133" t="str">
        <f t="shared" si="23"/>
        <v>-</v>
      </c>
      <c r="X146" s="133" t="str">
        <f t="shared" si="23"/>
        <v>-</v>
      </c>
      <c r="Y146" s="133" t="str">
        <f t="shared" si="23"/>
        <v>-</v>
      </c>
      <c r="Z146" s="133" t="str">
        <f t="shared" si="23"/>
        <v>-</v>
      </c>
      <c r="AA146" s="29"/>
    </row>
    <row r="147" spans="1:27" s="30" customFormat="1" ht="11.25" customHeight="1" x14ac:dyDescent="0.15">
      <c r="A147" s="267">
        <v>1</v>
      </c>
      <c r="B147" s="140" t="s">
        <v>350</v>
      </c>
      <c r="C147" s="140" t="s">
        <v>341</v>
      </c>
      <c r="D147" s="138" t="s">
        <v>328</v>
      </c>
      <c r="E147" s="190"/>
      <c r="F147" s="31"/>
      <c r="G147" s="41" t="s">
        <v>333</v>
      </c>
      <c r="H147" s="41" t="s">
        <v>333</v>
      </c>
      <c r="I147" s="41" t="s">
        <v>333</v>
      </c>
      <c r="J147" s="41" t="s">
        <v>333</v>
      </c>
      <c r="K147" s="41" t="s">
        <v>333</v>
      </c>
      <c r="L147" s="41" t="s">
        <v>333</v>
      </c>
      <c r="M147" s="41" t="s">
        <v>333</v>
      </c>
      <c r="N147" s="41" t="s">
        <v>333</v>
      </c>
      <c r="O147" s="31"/>
      <c r="P147" s="41" t="s">
        <v>333</v>
      </c>
      <c r="Q147" s="41" t="s">
        <v>333</v>
      </c>
      <c r="R147" s="41" t="s">
        <v>333</v>
      </c>
      <c r="S147" s="41" t="s">
        <v>333</v>
      </c>
      <c r="T147" s="41" t="s">
        <v>333</v>
      </c>
      <c r="U147" s="41" t="s">
        <v>333</v>
      </c>
      <c r="V147" s="41" t="s">
        <v>333</v>
      </c>
      <c r="W147" s="41" t="s">
        <v>333</v>
      </c>
      <c r="X147" s="41" t="s">
        <v>333</v>
      </c>
      <c r="Y147" s="41" t="s">
        <v>333</v>
      </c>
      <c r="Z147" s="41" t="s">
        <v>333</v>
      </c>
      <c r="AA147" s="29"/>
    </row>
    <row r="148" spans="1:27" s="30" customFormat="1" ht="11.25" customHeight="1" x14ac:dyDescent="0.15">
      <c r="A148" s="267">
        <v>2</v>
      </c>
      <c r="B148" s="140" t="s">
        <v>350</v>
      </c>
      <c r="C148" s="140" t="s">
        <v>300</v>
      </c>
      <c r="D148" s="138" t="s">
        <v>328</v>
      </c>
      <c r="E148" s="190"/>
      <c r="F148" s="31"/>
      <c r="G148" s="41" t="s">
        <v>333</v>
      </c>
      <c r="H148" s="41" t="s">
        <v>333</v>
      </c>
      <c r="I148" s="41" t="s">
        <v>333</v>
      </c>
      <c r="J148" s="41" t="s">
        <v>333</v>
      </c>
      <c r="K148" s="41" t="s">
        <v>333</v>
      </c>
      <c r="L148" s="41" t="s">
        <v>333</v>
      </c>
      <c r="M148" s="41" t="s">
        <v>333</v>
      </c>
      <c r="N148" s="41" t="s">
        <v>333</v>
      </c>
      <c r="O148" s="31"/>
      <c r="P148" s="41" t="s">
        <v>333</v>
      </c>
      <c r="Q148" s="41" t="s">
        <v>333</v>
      </c>
      <c r="R148" s="41" t="s">
        <v>333</v>
      </c>
      <c r="S148" s="41" t="s">
        <v>333</v>
      </c>
      <c r="T148" s="41" t="s">
        <v>333</v>
      </c>
      <c r="U148" s="41" t="s">
        <v>333</v>
      </c>
      <c r="V148" s="41" t="s">
        <v>333</v>
      </c>
      <c r="W148" s="41" t="s">
        <v>333</v>
      </c>
      <c r="X148" s="41" t="s">
        <v>333</v>
      </c>
      <c r="Y148" s="41" t="s">
        <v>333</v>
      </c>
      <c r="Z148" s="41" t="s">
        <v>333</v>
      </c>
      <c r="AA148" s="29"/>
    </row>
    <row r="149" spans="1:27" s="30" customFormat="1" ht="11.25" customHeight="1" x14ac:dyDescent="0.15">
      <c r="A149" s="267">
        <v>3</v>
      </c>
      <c r="B149" s="140" t="s">
        <v>2</v>
      </c>
      <c r="C149" s="140" t="s">
        <v>342</v>
      </c>
      <c r="D149" s="138" t="s">
        <v>328</v>
      </c>
      <c r="E149" s="190"/>
      <c r="F149" s="31"/>
      <c r="G149" s="41">
        <f>IF('3c PC'!G14="-","-",'3c PC'!G55)</f>
        <v>6.5567588596821027</v>
      </c>
      <c r="H149" s="41">
        <f>IF('3c PC'!H14="-","-",'3c PC'!H55)</f>
        <v>6.5567588596821027</v>
      </c>
      <c r="I149" s="41">
        <f>IF('3c PC'!I14="-","-",'3c PC'!I55)</f>
        <v>6.6197359495950758</v>
      </c>
      <c r="J149" s="41">
        <f>IF('3c PC'!J14="-","-",'3c PC'!J55)</f>
        <v>6.6197359495950758</v>
      </c>
      <c r="K149" s="41">
        <f>IF('3c PC'!K14="-","-",'3c PC'!K55)</f>
        <v>6.6995028867368616</v>
      </c>
      <c r="L149" s="41">
        <f>IF('3c PC'!L14="-","-",'3c PC'!L55)</f>
        <v>6.6995028867368616</v>
      </c>
      <c r="M149" s="41">
        <f>IF('3c PC'!M14="-","-",'3c PC'!M55)</f>
        <v>7.1131218301273513</v>
      </c>
      <c r="N149" s="41">
        <f>IF('3c PC'!N14="-","-",'3c PC'!N55)</f>
        <v>7.1131218301273513</v>
      </c>
      <c r="O149" s="31"/>
      <c r="P149" s="41">
        <f>'3c PC'!P55</f>
        <v>7.1131218301273513</v>
      </c>
      <c r="Q149" s="41">
        <f>'3c PC'!Q55</f>
        <v>7.2804579515147188</v>
      </c>
      <c r="R149" s="41">
        <f>'3c PC'!R55</f>
        <v>7.1935840895118579</v>
      </c>
      <c r="S149" s="41">
        <f>'3c PC'!S55</f>
        <v>7.3593999937099728</v>
      </c>
      <c r="T149" s="41" t="str">
        <f>'3c PC'!T55</f>
        <v>-</v>
      </c>
      <c r="U149" s="41" t="str">
        <f>'3c PC'!U55</f>
        <v>-</v>
      </c>
      <c r="V149" s="41" t="str">
        <f>'3c PC'!V55</f>
        <v>-</v>
      </c>
      <c r="W149" s="41" t="str">
        <f>'3c PC'!W55</f>
        <v>-</v>
      </c>
      <c r="X149" s="41" t="str">
        <f>'3c PC'!X55</f>
        <v>-</v>
      </c>
      <c r="Y149" s="41" t="str">
        <f>'3c PC'!Y55</f>
        <v>-</v>
      </c>
      <c r="Z149" s="41" t="str">
        <f>'3c PC'!Z55</f>
        <v>-</v>
      </c>
      <c r="AA149" s="29"/>
    </row>
    <row r="150" spans="1:27" s="30" customFormat="1" ht="11.25" customHeight="1" x14ac:dyDescent="0.15">
      <c r="A150" s="267">
        <v>4</v>
      </c>
      <c r="B150" s="140" t="s">
        <v>352</v>
      </c>
      <c r="C150" s="140" t="s">
        <v>343</v>
      </c>
      <c r="D150" s="138" t="s">
        <v>328</v>
      </c>
      <c r="E150" s="190"/>
      <c r="F150" s="31"/>
      <c r="G150" s="41">
        <f>IF('3d NC-Elec'!H26="-","-",'3d NC-Elec'!H26)</f>
        <v>18.2135</v>
      </c>
      <c r="H150" s="41">
        <f>IF('3d NC-Elec'!I26="-","-",'3d NC-Elec'!I26)</f>
        <v>18.2135</v>
      </c>
      <c r="I150" s="41">
        <f>IF('3d NC-Elec'!J26="-","-",'3d NC-Elec'!J26)</f>
        <v>18.140499999999999</v>
      </c>
      <c r="J150" s="41">
        <f>IF('3d NC-Elec'!K26="-","-",'3d NC-Elec'!K26)</f>
        <v>18.140499999999999</v>
      </c>
      <c r="K150" s="41">
        <f>IF('3d NC-Elec'!L26="-","-",'3d NC-Elec'!L26)</f>
        <v>18.797499999999999</v>
      </c>
      <c r="L150" s="41">
        <f>IF('3d NC-Elec'!M26="-","-",'3d NC-Elec'!M26)</f>
        <v>18.797499999999999</v>
      </c>
      <c r="M150" s="41">
        <f>IF('3d NC-Elec'!N26="-","-",'3d NC-Elec'!N26)</f>
        <v>18.614999999999998</v>
      </c>
      <c r="N150" s="41">
        <f>IF('3d NC-Elec'!O26="-","-",'3d NC-Elec'!O26)</f>
        <v>18.614999999999998</v>
      </c>
      <c r="O150" s="31"/>
      <c r="P150" s="41">
        <f>'3d NC-Elec'!Q26</f>
        <v>18.614999999999998</v>
      </c>
      <c r="Q150" s="41">
        <f>'3d NC-Elec'!R26</f>
        <v>16.8995</v>
      </c>
      <c r="R150" s="41">
        <f>'3d NC-Elec'!S26</f>
        <v>16.8995</v>
      </c>
      <c r="S150" s="41">
        <f>'3d NC-Elec'!T26</f>
        <v>15.768000000000002</v>
      </c>
      <c r="T150" s="41" t="str">
        <f>'3d NC-Elec'!U26</f>
        <v>-</v>
      </c>
      <c r="U150" s="41" t="str">
        <f>'3d NC-Elec'!V26</f>
        <v>-</v>
      </c>
      <c r="V150" s="41" t="str">
        <f>'3d NC-Elec'!W26</f>
        <v>-</v>
      </c>
      <c r="W150" s="41" t="str">
        <f>'3d NC-Elec'!X26</f>
        <v>-</v>
      </c>
      <c r="X150" s="41" t="str">
        <f>'3d NC-Elec'!Y26</f>
        <v>-</v>
      </c>
      <c r="Y150" s="41" t="str">
        <f>'3d NC-Elec'!Z26</f>
        <v>-</v>
      </c>
      <c r="Z150" s="41" t="str">
        <f>'3d NC-Elec'!AA26</f>
        <v>-</v>
      </c>
      <c r="AA150" s="29"/>
    </row>
    <row r="151" spans="1:27" s="30" customFormat="1" ht="11.25" customHeight="1" x14ac:dyDescent="0.15">
      <c r="A151" s="267">
        <v>5</v>
      </c>
      <c r="B151" s="140" t="s">
        <v>349</v>
      </c>
      <c r="C151" s="140" t="s">
        <v>344</v>
      </c>
      <c r="D151" s="138" t="s">
        <v>328</v>
      </c>
      <c r="E151" s="190"/>
      <c r="F151" s="31"/>
      <c r="G151" s="41">
        <f>IF('3f CPIH'!C$16="-","-",'3g OC '!$E$7*('3f CPIH'!C$16/'3f CPIH'!$G$16))</f>
        <v>38.772147945205475</v>
      </c>
      <c r="H151" s="41">
        <f>IF('3f CPIH'!D$16="-","-",'3g OC '!$E$7*('3f CPIH'!D$16/'3f CPIH'!$G$16))</f>
        <v>38.849769863013698</v>
      </c>
      <c r="I151" s="41">
        <f>IF('3f CPIH'!E$16="-","-",'3g OC '!$E$7*('3f CPIH'!E$16/'3f CPIH'!$G$16))</f>
        <v>38.966202739726029</v>
      </c>
      <c r="J151" s="41">
        <f>IF('3f CPIH'!F$16="-","-",'3g OC '!$E$7*('3f CPIH'!F$16/'3f CPIH'!$G$16))</f>
        <v>39.199068493150683</v>
      </c>
      <c r="K151" s="41">
        <f>IF('3f CPIH'!G$16="-","-",'3g OC '!$E$7*('3f CPIH'!G$16/'3f CPIH'!$G$16))</f>
        <v>39.6648</v>
      </c>
      <c r="L151" s="41">
        <f>IF('3f CPIH'!H$16="-","-",'3g OC '!$E$7*('3f CPIH'!H$16/'3f CPIH'!$G$16))</f>
        <v>40.169342465753431</v>
      </c>
      <c r="M151" s="41">
        <f>IF('3f CPIH'!I$16="-","-",'3g OC '!$E$7*('3f CPIH'!I$16/'3f CPIH'!$G$16))</f>
        <v>40.751506849315064</v>
      </c>
      <c r="N151" s="41">
        <f>IF('3f CPIH'!J$16="-","-",'3g OC '!$E$7*('3f CPIH'!J$16/'3f CPIH'!$G$16))</f>
        <v>41.100805479452056</v>
      </c>
      <c r="O151" s="31"/>
      <c r="P151" s="41">
        <f>IF('3f CPIH'!L$16="-","-",'3g OC '!$E$7*('3f CPIH'!L$16/'3f CPIH'!$G$16))</f>
        <v>41.100805479452056</v>
      </c>
      <c r="Q151" s="41">
        <f>IF('3f CPIH'!M$16="-","-",'3g OC '!$E$7*('3f CPIH'!M$16/'3f CPIH'!$G$16))</f>
        <v>41.566536986301365</v>
      </c>
      <c r="R151" s="41">
        <f>IF('3f CPIH'!N$16="-","-",'3g OC '!$E$7*('3f CPIH'!N$16/'3f CPIH'!$G$16))</f>
        <v>41.877024657534243</v>
      </c>
      <c r="S151" s="41">
        <f>IF('3f CPIH'!O$16="-","-",'3g OC '!$E$7*('3f CPIH'!O$16/'3f CPIH'!$G$16))</f>
        <v>42.109890410958904</v>
      </c>
      <c r="T151" s="41" t="str">
        <f>IF('3f CPIH'!P$16="-","-",'3g OC '!$E$7*('3f CPIH'!P$16/'3f CPIH'!$G$16))</f>
        <v>-</v>
      </c>
      <c r="U151" s="41" t="str">
        <f>IF('3f CPIH'!Q$16="-","-",'3g OC '!$E$7*('3f CPIH'!Q$16/'3f CPIH'!$G$16))</f>
        <v>-</v>
      </c>
      <c r="V151" s="41" t="str">
        <f>IF('3f CPIH'!R$16="-","-",'3g OC '!$E$7*('3f CPIH'!R$16/'3f CPIH'!$G$16))</f>
        <v>-</v>
      </c>
      <c r="W151" s="41" t="str">
        <f>IF('3f CPIH'!S$16="-","-",'3g OC '!$E$7*('3f CPIH'!S$16/'3f CPIH'!$G$16))</f>
        <v>-</v>
      </c>
      <c r="X151" s="41" t="str">
        <f>IF('3f CPIH'!T$16="-","-",'3g OC '!$E$7*('3f CPIH'!T$16/'3f CPIH'!$G$16))</f>
        <v>-</v>
      </c>
      <c r="Y151" s="41" t="str">
        <f>IF('3f CPIH'!U$16="-","-",'3g OC '!$E$7*('3f CPIH'!U$16/'3f CPIH'!$G$16))</f>
        <v>-</v>
      </c>
      <c r="Z151" s="41" t="str">
        <f>IF('3f CPIH'!V$16="-","-",'3g OC '!$E$7*('3f CPIH'!V$16/'3f CPIH'!$G$16))</f>
        <v>-</v>
      </c>
      <c r="AA151" s="29"/>
    </row>
    <row r="152" spans="1:27" s="30" customFormat="1" ht="11.25" customHeight="1" x14ac:dyDescent="0.15">
      <c r="A152" s="267">
        <v>6</v>
      </c>
      <c r="B152" s="140" t="s">
        <v>349</v>
      </c>
      <c r="C152" s="140" t="s">
        <v>43</v>
      </c>
      <c r="D152" s="138" t="s">
        <v>328</v>
      </c>
      <c r="E152" s="190"/>
      <c r="F152" s="31"/>
      <c r="G152" s="41" t="s">
        <v>333</v>
      </c>
      <c r="H152" s="41" t="s">
        <v>333</v>
      </c>
      <c r="I152" s="41" t="s">
        <v>333</v>
      </c>
      <c r="J152" s="41" t="s">
        <v>333</v>
      </c>
      <c r="K152" s="41">
        <f>IF('3h SMNCC'!F$36="-","-",'3h SMNCC'!F$44)</f>
        <v>0</v>
      </c>
      <c r="L152" s="41">
        <f>IF('3h SMNCC'!G$36="-","-",'3h SMNCC'!G$44)</f>
        <v>-0.13106672002308281</v>
      </c>
      <c r="M152" s="41">
        <f>IF('3h SMNCC'!H$36="-","-",'3h SMNCC'!H$44)</f>
        <v>1.6490085512788448</v>
      </c>
      <c r="N152" s="41">
        <f>IF('3h SMNCC'!I$36="-","-",'3h SMNCC'!I$44)</f>
        <v>7.9249698553751093</v>
      </c>
      <c r="O152" s="31"/>
      <c r="P152" s="41">
        <f>IF('3h SMNCC'!K$36="-","-",'3h SMNCC'!K$44)</f>
        <v>7.9249698553751093</v>
      </c>
      <c r="Q152" s="41">
        <f>IF('3h SMNCC'!L$36="-","-",'3h SMNCC'!L$44)</f>
        <v>9.5945159615724194</v>
      </c>
      <c r="R152" s="41">
        <f>IF('3h SMNCC'!M$36="-","-",'3h SMNCC'!M$44)</f>
        <v>9.6655312765157912</v>
      </c>
      <c r="S152" s="41">
        <f>IF('3h SMNCC'!N$36="-","-",'3h SMNCC'!N$44)</f>
        <v>11.448655558303892</v>
      </c>
      <c r="T152" s="41" t="str">
        <f>IF('3h SMNCC'!O$36="-","-",'3h SMNCC'!O$44)</f>
        <v>-</v>
      </c>
      <c r="U152" s="41" t="str">
        <f>IF('3h SMNCC'!P$36="-","-",'3h SMNCC'!P$44)</f>
        <v>-</v>
      </c>
      <c r="V152" s="41" t="str">
        <f>IF('3h SMNCC'!Q$36="-","-",'3h SMNCC'!Q$44)</f>
        <v>-</v>
      </c>
      <c r="W152" s="41" t="str">
        <f>IF('3h SMNCC'!R$36="-","-",'3h SMNCC'!R$44)</f>
        <v>-</v>
      </c>
      <c r="X152" s="41" t="str">
        <f>IF('3h SMNCC'!S$36="-","-",'3h SMNCC'!S$44)</f>
        <v>-</v>
      </c>
      <c r="Y152" s="41" t="str">
        <f>IF('3h SMNCC'!T$36="-","-",'3h SMNCC'!T$44)</f>
        <v>-</v>
      </c>
      <c r="Z152" s="41" t="str">
        <f>IF('3h SMNCC'!U$36="-","-",'3h SMNCC'!U$44)</f>
        <v>-</v>
      </c>
      <c r="AA152" s="29"/>
    </row>
    <row r="153" spans="1:27" s="30" customFormat="1" ht="11.25" x14ac:dyDescent="0.15">
      <c r="A153" s="267">
        <v>7</v>
      </c>
      <c r="B153" s="140" t="s">
        <v>349</v>
      </c>
      <c r="C153" s="140" t="s">
        <v>394</v>
      </c>
      <c r="D153" s="138" t="s">
        <v>328</v>
      </c>
      <c r="E153" s="190"/>
      <c r="F153" s="31"/>
      <c r="G153" s="41">
        <f>IF('3f CPIH'!C$16="-","-",'3i PAAC PAP'!$G$7*('3f CPIH'!C$16/'3f CPIH'!$G$16))</f>
        <v>13.436452250489236</v>
      </c>
      <c r="H153" s="41">
        <f>IF('3f CPIH'!D$16="-","-",'3i PAAC PAP'!$G$7*('3f CPIH'!D$16/'3f CPIH'!$G$16))</f>
        <v>13.463352054794518</v>
      </c>
      <c r="I153" s="41">
        <f>IF('3f CPIH'!E$16="-","-",'3i PAAC PAP'!$G$7*('3f CPIH'!E$16/'3f CPIH'!$G$16))</f>
        <v>13.503701761252445</v>
      </c>
      <c r="J153" s="41">
        <f>IF('3f CPIH'!F$16="-","-",'3i PAAC PAP'!$G$7*('3f CPIH'!F$16/'3f CPIH'!$G$16))</f>
        <v>13.584401174168297</v>
      </c>
      <c r="K153" s="41">
        <f>IF('3f CPIH'!G$16="-","-",'3i PAAC PAP'!$G$7*('3f CPIH'!G$16/'3f CPIH'!$G$16))</f>
        <v>13.745799999999999</v>
      </c>
      <c r="L153" s="41">
        <f>IF('3f CPIH'!H$16="-","-",'3i PAAC PAP'!$G$7*('3f CPIH'!H$16/'3f CPIH'!$G$16))</f>
        <v>13.920648727984345</v>
      </c>
      <c r="M153" s="41">
        <f>IF('3f CPIH'!I$16="-","-",'3i PAAC PAP'!$G$7*('3f CPIH'!I$16/'3f CPIH'!$G$16))</f>
        <v>14.122397260273971</v>
      </c>
      <c r="N153" s="41">
        <f>IF('3f CPIH'!J$16="-","-",'3i PAAC PAP'!$G$7*('3f CPIH'!J$16/'3f CPIH'!$G$16))</f>
        <v>14.24344637964775</v>
      </c>
      <c r="O153" s="31"/>
      <c r="P153" s="41">
        <f>IF('3f CPIH'!L$16="-","-",'3i PAAC PAP'!$G$7*('3f CPIH'!L$16/'3f CPIH'!$G$16))</f>
        <v>14.24344637964775</v>
      </c>
      <c r="Q153" s="41">
        <f>IF('3f CPIH'!M$16="-","-",'3i PAAC PAP'!$G$7*('3f CPIH'!M$16/'3f CPIH'!$G$16))</f>
        <v>14.40484520547945</v>
      </c>
      <c r="R153" s="41">
        <f>IF('3f CPIH'!N$16="-","-",'3i PAAC PAP'!$G$7*('3f CPIH'!N$16/'3f CPIH'!$G$16))</f>
        <v>14.512444422700586</v>
      </c>
      <c r="S153" s="41">
        <f>IF('3f CPIH'!O$16="-","-",'3i PAAC PAP'!$G$7*('3f CPIH'!O$16/'3f CPIH'!$G$16))</f>
        <v>14.593143835616438</v>
      </c>
      <c r="T153" s="41" t="str">
        <f>IF('3f CPIH'!P$16="-","-",'3i PAAC PAP'!$G$7*('3f CPIH'!P$16/'3f CPIH'!$G$16))</f>
        <v>-</v>
      </c>
      <c r="U153" s="41" t="str">
        <f>IF('3f CPIH'!Q$16="-","-",'3i PAAC PAP'!$G$7*('3f CPIH'!Q$16/'3f CPIH'!$G$16))</f>
        <v>-</v>
      </c>
      <c r="V153" s="41" t="str">
        <f>IF('3f CPIH'!R$16="-","-",'3i PAAC PAP'!$G$7*('3f CPIH'!R$16/'3f CPIH'!$G$16))</f>
        <v>-</v>
      </c>
      <c r="W153" s="41" t="str">
        <f>IF('3f CPIH'!S$16="-","-",'3i PAAC PAP'!$G$7*('3f CPIH'!S$16/'3f CPIH'!$G$16))</f>
        <v>-</v>
      </c>
      <c r="X153" s="41" t="str">
        <f>IF('3f CPIH'!T$16="-","-",'3i PAAC PAP'!$G$7*('3f CPIH'!T$16/'3f CPIH'!$G$16))</f>
        <v>-</v>
      </c>
      <c r="Y153" s="41" t="str">
        <f>IF('3f CPIH'!U$16="-","-",'3i PAAC PAP'!$G$7*('3f CPIH'!U$16/'3f CPIH'!$G$16))</f>
        <v>-</v>
      </c>
      <c r="Z153" s="41" t="str">
        <f>IF('3f CPIH'!V$16="-","-",'3i PAAC PAP'!$G$7*('3f CPIH'!V$16/'3f CPIH'!$G$16))</f>
        <v>-</v>
      </c>
      <c r="AA153" s="29"/>
    </row>
    <row r="154" spans="1:27" s="30" customFormat="1" ht="11.25" x14ac:dyDescent="0.15">
      <c r="A154" s="267">
        <v>8</v>
      </c>
      <c r="B154" s="140" t="s">
        <v>349</v>
      </c>
      <c r="C154" s="140" t="s">
        <v>412</v>
      </c>
      <c r="D154" s="138" t="s">
        <v>328</v>
      </c>
      <c r="E154" s="190"/>
      <c r="F154" s="31"/>
      <c r="G154" s="41">
        <f>IF(G149="-","-",SUM(G147:G152)*'3i PAAC PAP'!$G$19)</f>
        <v>3.7056660800474339</v>
      </c>
      <c r="H154" s="41">
        <f>IF(H149="-","-",SUM(H147:H152)*'3i PAAC PAP'!$G$19)</f>
        <v>3.7101928350501736</v>
      </c>
      <c r="I154" s="41">
        <f>IF(I149="-","-",SUM(I147:I152)*'3i PAAC PAP'!$G$19)</f>
        <v>3.716398451483828</v>
      </c>
      <c r="J154" s="41">
        <f>IF(J149="-","-",SUM(J147:J152)*'3i PAAC PAP'!$G$19)</f>
        <v>3.7299787164920475</v>
      </c>
      <c r="K154" s="41">
        <f>IF(K149="-","-",SUM(K147:K152)*'3i PAAC PAP'!$G$19)</f>
        <v>3.8001060207487205</v>
      </c>
      <c r="L154" s="41">
        <f>IF(L149="-","-",SUM(L147:L152)*'3i PAAC PAP'!$G$19)</f>
        <v>3.8218863792882227</v>
      </c>
      <c r="M154" s="41">
        <f>IF(M149="-","-",SUM(M147:M152)*'3i PAAC PAP'!$G$19)</f>
        <v>3.9731258660212023</v>
      </c>
      <c r="N154" s="41">
        <f>IF(N149="-","-",SUM(N147:N152)*'3i PAAC PAP'!$G$19)</f>
        <v>4.359497774865817</v>
      </c>
      <c r="O154" s="31"/>
      <c r="P154" s="41">
        <f>IF(P149="-","-",SUM(P147:P152)*'3i PAAC PAP'!$G$19)</f>
        <v>4.359497774865817</v>
      </c>
      <c r="Q154" s="41">
        <f>IF(Q149="-","-",SUM(Q147:Q152)*'3i PAAC PAP'!$G$19)</f>
        <v>4.3937370736305379</v>
      </c>
      <c r="R154" s="41">
        <f>IF(R149="-","-",SUM(R147:R152)*'3i PAAC PAP'!$G$19)</f>
        <v>4.4109192548940825</v>
      </c>
      <c r="S154" s="41">
        <f>IF(S149="-","-",SUM(S147:S152)*'3i PAAC PAP'!$G$19)</f>
        <v>4.4721709966686465</v>
      </c>
      <c r="T154" s="41" t="str">
        <f>IF(T149="-","-",SUM(T147:T152)*'3i PAAC PAP'!$G$19)</f>
        <v>-</v>
      </c>
      <c r="U154" s="41" t="str">
        <f>IF(U149="-","-",SUM(U147:U152)*'3i PAAC PAP'!$G$19)</f>
        <v>-</v>
      </c>
      <c r="V154" s="41" t="str">
        <f>IF(V149="-","-",SUM(V147:V152)*'3i PAAC PAP'!$G$19)</f>
        <v>-</v>
      </c>
      <c r="W154" s="41" t="str">
        <f>IF(W149="-","-",SUM(W147:W152)*'3i PAAC PAP'!$G$19)</f>
        <v>-</v>
      </c>
      <c r="X154" s="41" t="str">
        <f>IF(X149="-","-",SUM(X147:X152)*'3i PAAC PAP'!$G$19)</f>
        <v>-</v>
      </c>
      <c r="Y154" s="41" t="str">
        <f>IF(Y149="-","-",SUM(Y147:Y152)*'3i PAAC PAP'!$G$19)</f>
        <v>-</v>
      </c>
      <c r="Z154" s="41" t="str">
        <f>IF(Z149="-","-",SUM(Z147:Z152)*'3i PAAC PAP'!$G$19)</f>
        <v>-</v>
      </c>
      <c r="AA154" s="29"/>
    </row>
    <row r="155" spans="1:27" s="30" customFormat="1" ht="11.25" x14ac:dyDescent="0.15">
      <c r="A155" s="267">
        <v>9</v>
      </c>
      <c r="B155" s="140" t="s">
        <v>393</v>
      </c>
      <c r="C155" s="140" t="s">
        <v>536</v>
      </c>
      <c r="D155" s="138" t="s">
        <v>328</v>
      </c>
      <c r="E155" s="190"/>
      <c r="F155" s="31"/>
      <c r="G155" s="41">
        <f>IF(G149="-","-",SUM(G147:G154)*'3j EBIT'!$E$7)</f>
        <v>1.5626978828228968</v>
      </c>
      <c r="H155" s="41">
        <f>IF(H149="-","-",SUM(H147:H154)*'3j EBIT'!$E$7)</f>
        <v>1.5648099337276844</v>
      </c>
      <c r="I155" s="41">
        <f>IF(I149="-","-",SUM(I147:I154)*'3j EBIT'!$E$7)</f>
        <v>1.5677725654550472</v>
      </c>
      <c r="J155" s="41">
        <f>IF(J149="-","-",SUM(J147:J154)*'3j EBIT'!$E$7)</f>
        <v>1.5741087181694093</v>
      </c>
      <c r="K155" s="41">
        <f>IF(K149="-","-",SUM(K147:K154)*'3j EBIT'!$E$7)</f>
        <v>1.6018829061201807</v>
      </c>
      <c r="L155" s="41">
        <f>IF(L149="-","-",SUM(L147:L154)*'3j EBIT'!$E$7)</f>
        <v>1.6129246965112798</v>
      </c>
      <c r="M155" s="41">
        <f>IF(M149="-","-",SUM(M147:M154)*'3j EBIT'!$E$7)</f>
        <v>1.6699895377946943</v>
      </c>
      <c r="N155" s="41">
        <f>IF(N149="-","-",SUM(N147:N154)*'3j EBIT'!$E$7)</f>
        <v>1.8081353026754576</v>
      </c>
      <c r="O155" s="31"/>
      <c r="P155" s="41">
        <f>IF(P149="-","-",SUM(P147:P154)*'3j EBIT'!$E$7)</f>
        <v>1.8081353026754576</v>
      </c>
      <c r="Q155" s="41">
        <f>IF(Q149="-","-",SUM(Q147:Q154)*'3j EBIT'!$E$7)</f>
        <v>1.8232956406811585</v>
      </c>
      <c r="R155" s="41">
        <f>IF(R149="-","-",SUM(R147:R154)*'3j EBIT'!$E$7)</f>
        <v>1.8314187836840001</v>
      </c>
      <c r="S155" s="41">
        <f>IF(S149="-","-",SUM(S147:S154)*'3j EBIT'!$E$7)</f>
        <v>1.8545104190825543</v>
      </c>
      <c r="T155" s="41" t="str">
        <f>IF(T149="-","-",SUM(T147:T154)*'3j EBIT'!$E$7)</f>
        <v>-</v>
      </c>
      <c r="U155" s="41" t="str">
        <f>IF(U149="-","-",SUM(U147:U154)*'3j EBIT'!$E$7)</f>
        <v>-</v>
      </c>
      <c r="V155" s="41" t="str">
        <f>IF(V149="-","-",SUM(V147:V154)*'3j EBIT'!$E$7)</f>
        <v>-</v>
      </c>
      <c r="W155" s="41" t="str">
        <f>IF(W149="-","-",SUM(W147:W154)*'3j EBIT'!$E$7)</f>
        <v>-</v>
      </c>
      <c r="X155" s="41" t="str">
        <f>IF(X149="-","-",SUM(X147:X154)*'3j EBIT'!$E$7)</f>
        <v>-</v>
      </c>
      <c r="Y155" s="41" t="str">
        <f>IF(Y149="-","-",SUM(Y147:Y154)*'3j EBIT'!$E$7)</f>
        <v>-</v>
      </c>
      <c r="Z155" s="41" t="str">
        <f>IF(Z149="-","-",SUM(Z147:Z154)*'3j EBIT'!$E$7)</f>
        <v>-</v>
      </c>
      <c r="AA155" s="29"/>
    </row>
    <row r="156" spans="1:27" s="30" customFormat="1" ht="11.25" customHeight="1" x14ac:dyDescent="0.15">
      <c r="A156" s="267">
        <v>10</v>
      </c>
      <c r="B156" s="140" t="s">
        <v>292</v>
      </c>
      <c r="C156" s="143" t="s">
        <v>537</v>
      </c>
      <c r="D156" s="138" t="s">
        <v>328</v>
      </c>
      <c r="E156" s="131"/>
      <c r="F156" s="31"/>
      <c r="G156" s="41">
        <f>IF(G151="-","-",SUM(G147:G149,G151:G155)*'3k HAP'!$E$8)</f>
        <v>0.93751773871015665</v>
      </c>
      <c r="H156" s="41">
        <f>IF(H151="-","-",SUM(H147:H149,H151:H155)*'3k HAP'!$E$8)</f>
        <v>0.93914524000091237</v>
      </c>
      <c r="I156" s="41">
        <f>IF(I151="-","-",SUM(I147:I149,I151:I155)*'3k HAP'!$E$8)</f>
        <v>0.94249697369584939</v>
      </c>
      <c r="J156" s="41">
        <f>IF(J151="-","-",SUM(J147:J149,J151:J155)*'3k HAP'!$E$8)</f>
        <v>0.94737947756811713</v>
      </c>
      <c r="K156" s="41">
        <f>IF(K151="-","-",SUM(K147:K149,K151:K155)*'3k HAP'!$E$8)</f>
        <v>0.95916253624300174</v>
      </c>
      <c r="L156" s="41">
        <f>IF(L151="-","-",SUM(L147:L149,L151:L155)*'3k HAP'!$E$8)</f>
        <v>0.96767110394515166</v>
      </c>
      <c r="M156" s="41">
        <f>IF(M151="-","-",SUM(M147:M149,M151:M155)*'3k HAP'!$E$8)</f>
        <v>1.0143160336099297</v>
      </c>
      <c r="N156" s="41">
        <f>IF(N151="-","-",SUM(N147:N149,N151:N155)*'3k HAP'!$E$8)</f>
        <v>1.1207682077248033</v>
      </c>
      <c r="O156" s="31"/>
      <c r="P156" s="41">
        <f>IF(P151="-","-",SUM(P147:P149,P151:P155)*'3k HAP'!$E$8)</f>
        <v>1.1207682077248033</v>
      </c>
      <c r="Q156" s="41">
        <f>IF(Q151="-","-",SUM(Q147:Q149,Q151:Q155)*'3k HAP'!$E$8)</f>
        <v>1.157567075701609</v>
      </c>
      <c r="R156" s="41">
        <f>IF(R151="-","-",SUM(R147:R149,R151:R155)*'3k HAP'!$E$8)</f>
        <v>1.1638265961005507</v>
      </c>
      <c r="S156" s="41">
        <f>IF(S151="-","-",SUM(S147:S149,S151:S155)*'3k HAP'!$E$8)</f>
        <v>1.198186808349158</v>
      </c>
      <c r="T156" s="41" t="str">
        <f>IF(T151="-","-",SUM(T147:T149,T151:T155)*'3k HAP'!$E$8)</f>
        <v>-</v>
      </c>
      <c r="U156" s="41" t="str">
        <f>IF(U151="-","-",SUM(U147:U149,U151:U155)*'3k HAP'!$E$8)</f>
        <v>-</v>
      </c>
      <c r="V156" s="41" t="str">
        <f>IF(V151="-","-",SUM(V147:V149,V151:V155)*'3k HAP'!$E$8)</f>
        <v>-</v>
      </c>
      <c r="W156" s="41" t="str">
        <f>IF(W151="-","-",SUM(W147:W149,W151:W155)*'3k HAP'!$E$8)</f>
        <v>-</v>
      </c>
      <c r="X156" s="41" t="str">
        <f>IF(X151="-","-",SUM(X147:X149,X151:X155)*'3k HAP'!$E$8)</f>
        <v>-</v>
      </c>
      <c r="Y156" s="41" t="str">
        <f>IF(Y151="-","-",SUM(Y147:Y149,Y151:Y155)*'3k HAP'!$E$8)</f>
        <v>-</v>
      </c>
      <c r="Z156" s="41" t="str">
        <f>IF(Z151="-","-",SUM(Z147:Z149,Z151:Z155)*'3k HAP'!$E$8)</f>
        <v>-</v>
      </c>
      <c r="AA156" s="29"/>
    </row>
    <row r="157" spans="1:27" s="30" customFormat="1" ht="11.25" customHeight="1" x14ac:dyDescent="0.15">
      <c r="A157" s="267">
        <v>11</v>
      </c>
      <c r="B157" s="140" t="s">
        <v>44</v>
      </c>
      <c r="C157" s="189" t="str">
        <f>B157&amp;"_"&amp;D157</f>
        <v>Total_Southern Scotland</v>
      </c>
      <c r="D157" s="138" t="s">
        <v>328</v>
      </c>
      <c r="E157" s="132"/>
      <c r="F157" s="31"/>
      <c r="G157" s="41">
        <f t="shared" ref="G157:N157" si="24">IF(G151="-","-",SUM(G147:G156))</f>
        <v>83.184740756957311</v>
      </c>
      <c r="H157" s="41">
        <f t="shared" si="24"/>
        <v>83.297528786269098</v>
      </c>
      <c r="I157" s="41">
        <f t="shared" si="24"/>
        <v>83.456808441208267</v>
      </c>
      <c r="J157" s="41">
        <f t="shared" si="24"/>
        <v>83.795172529143628</v>
      </c>
      <c r="K157" s="41">
        <f t="shared" si="24"/>
        <v>85.268754349848763</v>
      </c>
      <c r="L157" s="41">
        <f t="shared" si="24"/>
        <v>85.858409540196206</v>
      </c>
      <c r="M157" s="41">
        <f t="shared" si="24"/>
        <v>88.908465928421052</v>
      </c>
      <c r="N157" s="41">
        <f t="shared" si="24"/>
        <v>96.285744829868335</v>
      </c>
      <c r="O157" s="31"/>
      <c r="P157" s="41">
        <f t="shared" ref="P157:Z157" si="25">IF(P151="-","-",SUM(P147:P156))</f>
        <v>96.285744829868335</v>
      </c>
      <c r="Q157" s="41">
        <f t="shared" si="25"/>
        <v>97.120455894881232</v>
      </c>
      <c r="R157" s="41">
        <f t="shared" si="25"/>
        <v>97.554249080941105</v>
      </c>
      <c r="S157" s="41">
        <f t="shared" si="25"/>
        <v>98.803958022689585</v>
      </c>
      <c r="T157" s="41" t="str">
        <f t="shared" si="25"/>
        <v>-</v>
      </c>
      <c r="U157" s="41" t="str">
        <f t="shared" si="25"/>
        <v>-</v>
      </c>
      <c r="V157" s="41" t="str">
        <f t="shared" si="25"/>
        <v>-</v>
      </c>
      <c r="W157" s="41" t="str">
        <f t="shared" si="25"/>
        <v>-</v>
      </c>
      <c r="X157" s="41" t="str">
        <f t="shared" si="25"/>
        <v>-</v>
      </c>
      <c r="Y157" s="41" t="str">
        <f t="shared" si="25"/>
        <v>-</v>
      </c>
      <c r="Z157" s="41" t="str">
        <f t="shared" si="25"/>
        <v>-</v>
      </c>
      <c r="AA157" s="29"/>
    </row>
    <row r="158" spans="1:27" s="30" customFormat="1" ht="11.25" customHeight="1" x14ac:dyDescent="0.15">
      <c r="A158" s="267">
        <v>1</v>
      </c>
      <c r="B158" s="136" t="s">
        <v>350</v>
      </c>
      <c r="C158" s="187" t="s">
        <v>341</v>
      </c>
      <c r="D158" s="139" t="s">
        <v>329</v>
      </c>
      <c r="E158" s="135"/>
      <c r="F158" s="31"/>
      <c r="G158" s="133" t="s">
        <v>333</v>
      </c>
      <c r="H158" s="133" t="s">
        <v>333</v>
      </c>
      <c r="I158" s="133" t="s">
        <v>333</v>
      </c>
      <c r="J158" s="133" t="s">
        <v>333</v>
      </c>
      <c r="K158" s="133" t="s">
        <v>333</v>
      </c>
      <c r="L158" s="133" t="s">
        <v>333</v>
      </c>
      <c r="M158" s="133" t="s">
        <v>333</v>
      </c>
      <c r="N158" s="133" t="s">
        <v>333</v>
      </c>
      <c r="O158" s="31"/>
      <c r="P158" s="133" t="s">
        <v>333</v>
      </c>
      <c r="Q158" s="133" t="s">
        <v>333</v>
      </c>
      <c r="R158" s="133" t="s">
        <v>333</v>
      </c>
      <c r="S158" s="133" t="s">
        <v>333</v>
      </c>
      <c r="T158" s="133" t="s">
        <v>333</v>
      </c>
      <c r="U158" s="133" t="s">
        <v>333</v>
      </c>
      <c r="V158" s="133" t="s">
        <v>333</v>
      </c>
      <c r="W158" s="133" t="s">
        <v>333</v>
      </c>
      <c r="X158" s="133" t="s">
        <v>333</v>
      </c>
      <c r="Y158" s="133" t="s">
        <v>333</v>
      </c>
      <c r="Z158" s="133" t="s">
        <v>333</v>
      </c>
      <c r="AA158" s="29"/>
    </row>
    <row r="159" spans="1:27" s="30" customFormat="1" ht="11.25" customHeight="1" x14ac:dyDescent="0.15">
      <c r="A159" s="267">
        <v>2</v>
      </c>
      <c r="B159" s="136" t="s">
        <v>350</v>
      </c>
      <c r="C159" s="187" t="s">
        <v>300</v>
      </c>
      <c r="D159" s="139" t="s">
        <v>329</v>
      </c>
      <c r="E159" s="135"/>
      <c r="F159" s="31"/>
      <c r="G159" s="133" t="s">
        <v>333</v>
      </c>
      <c r="H159" s="133" t="s">
        <v>333</v>
      </c>
      <c r="I159" s="133" t="s">
        <v>333</v>
      </c>
      <c r="J159" s="133" t="s">
        <v>333</v>
      </c>
      <c r="K159" s="133" t="s">
        <v>333</v>
      </c>
      <c r="L159" s="133" t="s">
        <v>333</v>
      </c>
      <c r="M159" s="133" t="s">
        <v>333</v>
      </c>
      <c r="N159" s="133" t="s">
        <v>333</v>
      </c>
      <c r="O159" s="31"/>
      <c r="P159" s="133" t="s">
        <v>333</v>
      </c>
      <c r="Q159" s="133" t="s">
        <v>333</v>
      </c>
      <c r="R159" s="133" t="s">
        <v>333</v>
      </c>
      <c r="S159" s="133" t="s">
        <v>333</v>
      </c>
      <c r="T159" s="133" t="s">
        <v>333</v>
      </c>
      <c r="U159" s="133" t="s">
        <v>333</v>
      </c>
      <c r="V159" s="133" t="s">
        <v>333</v>
      </c>
      <c r="W159" s="133" t="s">
        <v>333</v>
      </c>
      <c r="X159" s="133" t="s">
        <v>333</v>
      </c>
      <c r="Y159" s="133" t="s">
        <v>333</v>
      </c>
      <c r="Z159" s="133" t="s">
        <v>333</v>
      </c>
      <c r="AA159" s="29"/>
    </row>
    <row r="160" spans="1:27" s="30" customFormat="1" ht="11.25" customHeight="1" x14ac:dyDescent="0.15">
      <c r="A160" s="267">
        <v>3</v>
      </c>
      <c r="B160" s="136" t="s">
        <v>2</v>
      </c>
      <c r="C160" s="187" t="s">
        <v>342</v>
      </c>
      <c r="D160" s="139" t="s">
        <v>329</v>
      </c>
      <c r="E160" s="135"/>
      <c r="F160" s="31"/>
      <c r="G160" s="133">
        <f>IF('3c PC'!G14="-","-",'3c PC'!G55)</f>
        <v>6.5567588596821027</v>
      </c>
      <c r="H160" s="133">
        <f>IF('3c PC'!H14="-","-",'3c PC'!H55)</f>
        <v>6.5567588596821027</v>
      </c>
      <c r="I160" s="133">
        <f>IF('3c PC'!I14="-","-",'3c PC'!I55)</f>
        <v>6.6197359495950758</v>
      </c>
      <c r="J160" s="133">
        <f>IF('3c PC'!J14="-","-",'3c PC'!J55)</f>
        <v>6.6197359495950758</v>
      </c>
      <c r="K160" s="133">
        <f>IF('3c PC'!K14="-","-",'3c PC'!K55)</f>
        <v>6.6995028867368616</v>
      </c>
      <c r="L160" s="133">
        <f>IF('3c PC'!L14="-","-",'3c PC'!L55)</f>
        <v>6.6995028867368616</v>
      </c>
      <c r="M160" s="133">
        <f>IF('3c PC'!M14="-","-",'3c PC'!M55)</f>
        <v>7.1131218301273513</v>
      </c>
      <c r="N160" s="133">
        <f>IF('3c PC'!N14="-","-",'3c PC'!N55)</f>
        <v>7.1131218301273513</v>
      </c>
      <c r="O160" s="31"/>
      <c r="P160" s="133">
        <f>'3c PC'!P55</f>
        <v>7.1131218301273513</v>
      </c>
      <c r="Q160" s="133">
        <f>'3c PC'!Q55</f>
        <v>7.2804579515147188</v>
      </c>
      <c r="R160" s="133">
        <f>'3c PC'!R55</f>
        <v>7.1935840895118579</v>
      </c>
      <c r="S160" s="133">
        <f>'3c PC'!S55</f>
        <v>7.3593999937099728</v>
      </c>
      <c r="T160" s="133" t="str">
        <f>'3c PC'!T55</f>
        <v>-</v>
      </c>
      <c r="U160" s="133" t="str">
        <f>'3c PC'!U55</f>
        <v>-</v>
      </c>
      <c r="V160" s="133" t="str">
        <f>'3c PC'!V55</f>
        <v>-</v>
      </c>
      <c r="W160" s="133" t="str">
        <f>'3c PC'!W55</f>
        <v>-</v>
      </c>
      <c r="X160" s="133" t="str">
        <f>'3c PC'!X55</f>
        <v>-</v>
      </c>
      <c r="Y160" s="133" t="str">
        <f>'3c PC'!Y55</f>
        <v>-</v>
      </c>
      <c r="Z160" s="133" t="str">
        <f>'3c PC'!Z55</f>
        <v>-</v>
      </c>
      <c r="AA160" s="29"/>
    </row>
    <row r="161" spans="1:27" s="30" customFormat="1" ht="11.25" customHeight="1" x14ac:dyDescent="0.15">
      <c r="A161" s="267">
        <v>4</v>
      </c>
      <c r="B161" s="136" t="s">
        <v>352</v>
      </c>
      <c r="C161" s="187" t="s">
        <v>343</v>
      </c>
      <c r="D161" s="139" t="s">
        <v>329</v>
      </c>
      <c r="E161" s="135"/>
      <c r="F161" s="31"/>
      <c r="G161" s="133">
        <f>IF('3d NC-Elec'!H27="-","-",'3d NC-Elec'!H27)</f>
        <v>27.776500000000002</v>
      </c>
      <c r="H161" s="133">
        <f>IF('3d NC-Elec'!I27="-","-",'3d NC-Elec'!I27)</f>
        <v>27.776500000000002</v>
      </c>
      <c r="I161" s="133">
        <f>IF('3d NC-Elec'!J27="-","-",'3d NC-Elec'!J27)</f>
        <v>25.732499999999995</v>
      </c>
      <c r="J161" s="133">
        <f>IF('3d NC-Elec'!K27="-","-",'3d NC-Elec'!K27)</f>
        <v>25.732499999999995</v>
      </c>
      <c r="K161" s="133">
        <f>IF('3d NC-Elec'!L27="-","-",'3d NC-Elec'!L27)</f>
        <v>29.784000000000002</v>
      </c>
      <c r="L161" s="133">
        <f>IF('3d NC-Elec'!M27="-","-",'3d NC-Elec'!M27)</f>
        <v>29.784000000000002</v>
      </c>
      <c r="M161" s="133">
        <f>IF('3d NC-Elec'!N27="-","-",'3d NC-Elec'!N27)</f>
        <v>29.272999999999996</v>
      </c>
      <c r="N161" s="133">
        <f>IF('3d NC-Elec'!O27="-","-",'3d NC-Elec'!O27)</f>
        <v>29.272999999999996</v>
      </c>
      <c r="O161" s="31"/>
      <c r="P161" s="133">
        <f>'3d NC-Elec'!Q27</f>
        <v>29.272999999999996</v>
      </c>
      <c r="Q161" s="133">
        <f>'3d NC-Elec'!R27</f>
        <v>24.381999999999998</v>
      </c>
      <c r="R161" s="133">
        <f>'3d NC-Elec'!S27</f>
        <v>24.381999999999998</v>
      </c>
      <c r="S161" s="133">
        <f>'3d NC-Elec'!T27</f>
        <v>24.527999999999999</v>
      </c>
      <c r="T161" s="133" t="str">
        <f>'3d NC-Elec'!U27</f>
        <v>-</v>
      </c>
      <c r="U161" s="133" t="str">
        <f>'3d NC-Elec'!V27</f>
        <v>-</v>
      </c>
      <c r="V161" s="133" t="str">
        <f>'3d NC-Elec'!W27</f>
        <v>-</v>
      </c>
      <c r="W161" s="133" t="str">
        <f>'3d NC-Elec'!X27</f>
        <v>-</v>
      </c>
      <c r="X161" s="133" t="str">
        <f>'3d NC-Elec'!Y27</f>
        <v>-</v>
      </c>
      <c r="Y161" s="133" t="str">
        <f>'3d NC-Elec'!Z27</f>
        <v>-</v>
      </c>
      <c r="Z161" s="133" t="str">
        <f>'3d NC-Elec'!AA27</f>
        <v>-</v>
      </c>
      <c r="AA161" s="29"/>
    </row>
    <row r="162" spans="1:27" s="30" customFormat="1" ht="11.25" customHeight="1" x14ac:dyDescent="0.15">
      <c r="A162" s="267">
        <v>5</v>
      </c>
      <c r="B162" s="136" t="s">
        <v>349</v>
      </c>
      <c r="C162" s="187" t="s">
        <v>344</v>
      </c>
      <c r="D162" s="139" t="s">
        <v>329</v>
      </c>
      <c r="E162" s="135"/>
      <c r="F162" s="31"/>
      <c r="G162" s="133">
        <f>IF('3f CPIH'!C$16="-","-",'3g OC '!$E$7*('3f CPIH'!C$16/'3f CPIH'!$G$16))</f>
        <v>38.772147945205475</v>
      </c>
      <c r="H162" s="133">
        <f>IF('3f CPIH'!D$16="-","-",'3g OC '!$E$7*('3f CPIH'!D$16/'3f CPIH'!$G$16))</f>
        <v>38.849769863013698</v>
      </c>
      <c r="I162" s="133">
        <f>IF('3f CPIH'!E$16="-","-",'3g OC '!$E$7*('3f CPIH'!E$16/'3f CPIH'!$G$16))</f>
        <v>38.966202739726029</v>
      </c>
      <c r="J162" s="133">
        <f>IF('3f CPIH'!F$16="-","-",'3g OC '!$E$7*('3f CPIH'!F$16/'3f CPIH'!$G$16))</f>
        <v>39.199068493150683</v>
      </c>
      <c r="K162" s="133">
        <f>IF('3f CPIH'!G$16="-","-",'3g OC '!$E$7*('3f CPIH'!G$16/'3f CPIH'!$G$16))</f>
        <v>39.6648</v>
      </c>
      <c r="L162" s="133">
        <f>IF('3f CPIH'!H$16="-","-",'3g OC '!$E$7*('3f CPIH'!H$16/'3f CPIH'!$G$16))</f>
        <v>40.169342465753431</v>
      </c>
      <c r="M162" s="133">
        <f>IF('3f CPIH'!I$16="-","-",'3g OC '!$E$7*('3f CPIH'!I$16/'3f CPIH'!$G$16))</f>
        <v>40.751506849315064</v>
      </c>
      <c r="N162" s="133">
        <f>IF('3f CPIH'!J$16="-","-",'3g OC '!$E$7*('3f CPIH'!J$16/'3f CPIH'!$G$16))</f>
        <v>41.100805479452056</v>
      </c>
      <c r="O162" s="31"/>
      <c r="P162" s="133">
        <f>IF('3f CPIH'!L$16="-","-",'3g OC '!$E$7*('3f CPIH'!L$16/'3f CPIH'!$G$16))</f>
        <v>41.100805479452056</v>
      </c>
      <c r="Q162" s="133">
        <f>IF('3f CPIH'!M$16="-","-",'3g OC '!$E$7*('3f CPIH'!M$16/'3f CPIH'!$G$16))</f>
        <v>41.566536986301365</v>
      </c>
      <c r="R162" s="133">
        <f>IF('3f CPIH'!N$16="-","-",'3g OC '!$E$7*('3f CPIH'!N$16/'3f CPIH'!$G$16))</f>
        <v>41.877024657534243</v>
      </c>
      <c r="S162" s="133">
        <f>IF('3f CPIH'!O$16="-","-",'3g OC '!$E$7*('3f CPIH'!O$16/'3f CPIH'!$G$16))</f>
        <v>42.109890410958904</v>
      </c>
      <c r="T162" s="133" t="str">
        <f>IF('3f CPIH'!P$16="-","-",'3g OC '!$E$7*('3f CPIH'!P$16/'3f CPIH'!$G$16))</f>
        <v>-</v>
      </c>
      <c r="U162" s="133" t="str">
        <f>IF('3f CPIH'!Q$16="-","-",'3g OC '!$E$7*('3f CPIH'!Q$16/'3f CPIH'!$G$16))</f>
        <v>-</v>
      </c>
      <c r="V162" s="133" t="str">
        <f>IF('3f CPIH'!R$16="-","-",'3g OC '!$E$7*('3f CPIH'!R$16/'3f CPIH'!$G$16))</f>
        <v>-</v>
      </c>
      <c r="W162" s="133" t="str">
        <f>IF('3f CPIH'!S$16="-","-",'3g OC '!$E$7*('3f CPIH'!S$16/'3f CPIH'!$G$16))</f>
        <v>-</v>
      </c>
      <c r="X162" s="133" t="str">
        <f>IF('3f CPIH'!T$16="-","-",'3g OC '!$E$7*('3f CPIH'!T$16/'3f CPIH'!$G$16))</f>
        <v>-</v>
      </c>
      <c r="Y162" s="133" t="str">
        <f>IF('3f CPIH'!U$16="-","-",'3g OC '!$E$7*('3f CPIH'!U$16/'3f CPIH'!$G$16))</f>
        <v>-</v>
      </c>
      <c r="Z162" s="133" t="str">
        <f>IF('3f CPIH'!V$16="-","-",'3g OC '!$E$7*('3f CPIH'!V$16/'3f CPIH'!$G$16))</f>
        <v>-</v>
      </c>
      <c r="AA162" s="29"/>
    </row>
    <row r="163" spans="1:27" s="30" customFormat="1" ht="11.25" customHeight="1" x14ac:dyDescent="0.15">
      <c r="A163" s="267">
        <v>6</v>
      </c>
      <c r="B163" s="136" t="s">
        <v>349</v>
      </c>
      <c r="C163" s="187" t="s">
        <v>43</v>
      </c>
      <c r="D163" s="139" t="s">
        <v>329</v>
      </c>
      <c r="E163" s="135"/>
      <c r="F163" s="31"/>
      <c r="G163" s="133" t="s">
        <v>333</v>
      </c>
      <c r="H163" s="133" t="s">
        <v>333</v>
      </c>
      <c r="I163" s="133" t="s">
        <v>333</v>
      </c>
      <c r="J163" s="133" t="s">
        <v>333</v>
      </c>
      <c r="K163" s="133">
        <f>IF('3h SMNCC'!F$36="-","-",'3h SMNCC'!F$44)</f>
        <v>0</v>
      </c>
      <c r="L163" s="133">
        <f>IF('3h SMNCC'!G$36="-","-",'3h SMNCC'!G$44)</f>
        <v>-0.13106672002308281</v>
      </c>
      <c r="M163" s="133">
        <f>IF('3h SMNCC'!H$36="-","-",'3h SMNCC'!H$44)</f>
        <v>1.6490085512788448</v>
      </c>
      <c r="N163" s="133">
        <f>IF('3h SMNCC'!I$36="-","-",'3h SMNCC'!I$44)</f>
        <v>7.9249698553751093</v>
      </c>
      <c r="O163" s="31"/>
      <c r="P163" s="133">
        <f>IF('3h SMNCC'!K$36="-","-",'3h SMNCC'!K$44)</f>
        <v>7.9249698553751093</v>
      </c>
      <c r="Q163" s="133">
        <f>IF('3h SMNCC'!L$36="-","-",'3h SMNCC'!L$44)</f>
        <v>9.5945159615724194</v>
      </c>
      <c r="R163" s="133">
        <f>IF('3h SMNCC'!M$36="-","-",'3h SMNCC'!M$44)</f>
        <v>9.6655312765157912</v>
      </c>
      <c r="S163" s="133">
        <f>IF('3h SMNCC'!N$36="-","-",'3h SMNCC'!N$44)</f>
        <v>11.448655558303892</v>
      </c>
      <c r="T163" s="133" t="str">
        <f>IF('3h SMNCC'!O$36="-","-",'3h SMNCC'!O$44)</f>
        <v>-</v>
      </c>
      <c r="U163" s="133" t="str">
        <f>IF('3h SMNCC'!P$36="-","-",'3h SMNCC'!P$44)</f>
        <v>-</v>
      </c>
      <c r="V163" s="133" t="str">
        <f>IF('3h SMNCC'!Q$36="-","-",'3h SMNCC'!Q$44)</f>
        <v>-</v>
      </c>
      <c r="W163" s="133" t="str">
        <f>IF('3h SMNCC'!R$36="-","-",'3h SMNCC'!R$44)</f>
        <v>-</v>
      </c>
      <c r="X163" s="133" t="str">
        <f>IF('3h SMNCC'!S$36="-","-",'3h SMNCC'!S$44)</f>
        <v>-</v>
      </c>
      <c r="Y163" s="133" t="str">
        <f>IF('3h SMNCC'!T$36="-","-",'3h SMNCC'!T$44)</f>
        <v>-</v>
      </c>
      <c r="Z163" s="133" t="str">
        <f>IF('3h SMNCC'!U$36="-","-",'3h SMNCC'!U$44)</f>
        <v>-</v>
      </c>
      <c r="AA163" s="29"/>
    </row>
    <row r="164" spans="1:27" s="30" customFormat="1" ht="12.4" customHeight="1" x14ac:dyDescent="0.15">
      <c r="A164" s="267">
        <v>7</v>
      </c>
      <c r="B164" s="136" t="s">
        <v>349</v>
      </c>
      <c r="C164" s="187" t="s">
        <v>394</v>
      </c>
      <c r="D164" s="139" t="s">
        <v>329</v>
      </c>
      <c r="E164" s="135"/>
      <c r="F164" s="31"/>
      <c r="G164" s="133">
        <f>IF('3f CPIH'!C$16="-","-",'3i PAAC PAP'!$G$7*('3f CPIH'!C$16/'3f CPIH'!$G$16))</f>
        <v>13.436452250489236</v>
      </c>
      <c r="H164" s="133">
        <f>IF('3f CPIH'!D$16="-","-",'3i PAAC PAP'!$G$7*('3f CPIH'!D$16/'3f CPIH'!$G$16))</f>
        <v>13.463352054794518</v>
      </c>
      <c r="I164" s="133">
        <f>IF('3f CPIH'!E$16="-","-",'3i PAAC PAP'!$G$7*('3f CPIH'!E$16/'3f CPIH'!$G$16))</f>
        <v>13.503701761252445</v>
      </c>
      <c r="J164" s="133">
        <f>IF('3f CPIH'!F$16="-","-",'3i PAAC PAP'!$G$7*('3f CPIH'!F$16/'3f CPIH'!$G$16))</f>
        <v>13.584401174168297</v>
      </c>
      <c r="K164" s="133">
        <f>IF('3f CPIH'!G$16="-","-",'3i PAAC PAP'!$G$7*('3f CPIH'!G$16/'3f CPIH'!$G$16))</f>
        <v>13.745799999999999</v>
      </c>
      <c r="L164" s="133">
        <f>IF('3f CPIH'!H$16="-","-",'3i PAAC PAP'!$G$7*('3f CPIH'!H$16/'3f CPIH'!$G$16))</f>
        <v>13.920648727984345</v>
      </c>
      <c r="M164" s="133">
        <f>IF('3f CPIH'!I$16="-","-",'3i PAAC PAP'!$G$7*('3f CPIH'!I$16/'3f CPIH'!$G$16))</f>
        <v>14.122397260273971</v>
      </c>
      <c r="N164" s="133">
        <f>IF('3f CPIH'!J$16="-","-",'3i PAAC PAP'!$G$7*('3f CPIH'!J$16/'3f CPIH'!$G$16))</f>
        <v>14.24344637964775</v>
      </c>
      <c r="O164" s="31"/>
      <c r="P164" s="133">
        <f>IF('3f CPIH'!L$16="-","-",'3i PAAC PAP'!$G$7*('3f CPIH'!L$16/'3f CPIH'!$G$16))</f>
        <v>14.24344637964775</v>
      </c>
      <c r="Q164" s="133">
        <f>IF('3f CPIH'!M$16="-","-",'3i PAAC PAP'!$G$7*('3f CPIH'!M$16/'3f CPIH'!$G$16))</f>
        <v>14.40484520547945</v>
      </c>
      <c r="R164" s="133">
        <f>IF('3f CPIH'!N$16="-","-",'3i PAAC PAP'!$G$7*('3f CPIH'!N$16/'3f CPIH'!$G$16))</f>
        <v>14.512444422700586</v>
      </c>
      <c r="S164" s="133">
        <f>IF('3f CPIH'!O$16="-","-",'3i PAAC PAP'!$G$7*('3f CPIH'!O$16/'3f CPIH'!$G$16))</f>
        <v>14.593143835616438</v>
      </c>
      <c r="T164" s="133" t="str">
        <f>IF('3f CPIH'!P$16="-","-",'3i PAAC PAP'!$G$7*('3f CPIH'!P$16/'3f CPIH'!$G$16))</f>
        <v>-</v>
      </c>
      <c r="U164" s="133" t="str">
        <f>IF('3f CPIH'!Q$16="-","-",'3i PAAC PAP'!$G$7*('3f CPIH'!Q$16/'3f CPIH'!$G$16))</f>
        <v>-</v>
      </c>
      <c r="V164" s="133" t="str">
        <f>IF('3f CPIH'!R$16="-","-",'3i PAAC PAP'!$G$7*('3f CPIH'!R$16/'3f CPIH'!$G$16))</f>
        <v>-</v>
      </c>
      <c r="W164" s="133" t="str">
        <f>IF('3f CPIH'!S$16="-","-",'3i PAAC PAP'!$G$7*('3f CPIH'!S$16/'3f CPIH'!$G$16))</f>
        <v>-</v>
      </c>
      <c r="X164" s="133" t="str">
        <f>IF('3f CPIH'!T$16="-","-",'3i PAAC PAP'!$G$7*('3f CPIH'!T$16/'3f CPIH'!$G$16))</f>
        <v>-</v>
      </c>
      <c r="Y164" s="133" t="str">
        <f>IF('3f CPIH'!U$16="-","-",'3i PAAC PAP'!$G$7*('3f CPIH'!U$16/'3f CPIH'!$G$16))</f>
        <v>-</v>
      </c>
      <c r="Z164" s="133" t="str">
        <f>IF('3f CPIH'!V$16="-","-",'3i PAAC PAP'!$G$7*('3f CPIH'!V$16/'3f CPIH'!$G$16))</f>
        <v>-</v>
      </c>
      <c r="AA164" s="29"/>
    </row>
    <row r="165" spans="1:27" s="30" customFormat="1" ht="11.25" customHeight="1" x14ac:dyDescent="0.15">
      <c r="A165" s="267">
        <v>8</v>
      </c>
      <c r="B165" s="136" t="s">
        <v>349</v>
      </c>
      <c r="C165" s="136" t="s">
        <v>412</v>
      </c>
      <c r="D165" s="139" t="s">
        <v>329</v>
      </c>
      <c r="E165" s="135"/>
      <c r="F165" s="31"/>
      <c r="G165" s="133">
        <f>IF(G160="-","-",SUM(G158:G163)*'3i PAAC PAP'!$G$19)</f>
        <v>4.2633611140474343</v>
      </c>
      <c r="H165" s="133">
        <f>IF(H160="-","-",SUM(H158:H163)*'3i PAAC PAP'!$G$19)</f>
        <v>4.267887869050174</v>
      </c>
      <c r="I165" s="133">
        <f>IF(I160="-","-",SUM(I158:I163)*'3i PAAC PAP'!$G$19)</f>
        <v>4.159148707483828</v>
      </c>
      <c r="J165" s="133">
        <f>IF(J160="-","-",SUM(J158:J163)*'3i PAAC PAP'!$G$19)</f>
        <v>4.1727289724920471</v>
      </c>
      <c r="K165" s="133">
        <f>IF(K160="-","-",SUM(K158:K163)*'3i PAAC PAP'!$G$19)</f>
        <v>4.4408167277487207</v>
      </c>
      <c r="L165" s="133">
        <f>IF(L160="-","-",SUM(L158:L163)*'3i PAAC PAP'!$G$19)</f>
        <v>4.4625970862882225</v>
      </c>
      <c r="M165" s="133">
        <f>IF(M160="-","-",SUM(M158:M163)*'3i PAAC PAP'!$G$19)</f>
        <v>4.5946791100212021</v>
      </c>
      <c r="N165" s="133">
        <f>IF(N160="-","-",SUM(N158:N163)*'3i PAAC PAP'!$G$19)</f>
        <v>4.9810510188658181</v>
      </c>
      <c r="O165" s="31"/>
      <c r="P165" s="133">
        <f>IF(P160="-","-",SUM(P158:P163)*'3i PAAC PAP'!$G$19)</f>
        <v>4.9810510188658181</v>
      </c>
      <c r="Q165" s="133">
        <f>IF(Q160="-","-",SUM(Q158:Q163)*'3i PAAC PAP'!$G$19)</f>
        <v>4.8301015086305394</v>
      </c>
      <c r="R165" s="133">
        <f>IF(R160="-","-",SUM(R158:R163)*'3i PAAC PAP'!$G$19)</f>
        <v>4.8472836898940823</v>
      </c>
      <c r="S165" s="133">
        <f>IF(S160="-","-",SUM(S158:S163)*'3i PAAC PAP'!$G$19)</f>
        <v>4.9830366766686467</v>
      </c>
      <c r="T165" s="133" t="str">
        <f>IF(T160="-","-",SUM(T158:T163)*'3i PAAC PAP'!$G$19)</f>
        <v>-</v>
      </c>
      <c r="U165" s="133" t="str">
        <f>IF(U160="-","-",SUM(U158:U163)*'3i PAAC PAP'!$G$19)</f>
        <v>-</v>
      </c>
      <c r="V165" s="133" t="str">
        <f>IF(V160="-","-",SUM(V158:V163)*'3i PAAC PAP'!$G$19)</f>
        <v>-</v>
      </c>
      <c r="W165" s="133" t="str">
        <f>IF(W160="-","-",SUM(W158:W163)*'3i PAAC PAP'!$G$19)</f>
        <v>-</v>
      </c>
      <c r="X165" s="133" t="str">
        <f>IF(X160="-","-",SUM(X158:X163)*'3i PAAC PAP'!$G$19)</f>
        <v>-</v>
      </c>
      <c r="Y165" s="133" t="str">
        <f>IF(Y160="-","-",SUM(Y158:Y163)*'3i PAAC PAP'!$G$19)</f>
        <v>-</v>
      </c>
      <c r="Z165" s="133" t="str">
        <f>IF(Z160="-","-",SUM(Z158:Z163)*'3i PAAC PAP'!$G$19)</f>
        <v>-</v>
      </c>
      <c r="AA165" s="29"/>
    </row>
    <row r="166" spans="1:27" x14ac:dyDescent="0.2">
      <c r="A166" s="267">
        <v>9</v>
      </c>
      <c r="B166" s="136" t="s">
        <v>393</v>
      </c>
      <c r="C166" s="187" t="s">
        <v>536</v>
      </c>
      <c r="D166" s="139" t="s">
        <v>329</v>
      </c>
      <c r="E166" s="135"/>
      <c r="F166" s="31"/>
      <c r="G166" s="133">
        <f>IF(G160="-","-",SUM(G158:G165)*'3j EBIT'!$E$7)</f>
        <v>1.7587155042414089</v>
      </c>
      <c r="H166" s="133">
        <f>IF(H160="-","-",SUM(H158:H165)*'3j EBIT'!$E$7)</f>
        <v>1.7608275551461963</v>
      </c>
      <c r="I166" s="133">
        <f>IF(I160="-","-",SUM(I158:I165)*'3j EBIT'!$E$7)</f>
        <v>1.7233896084132549</v>
      </c>
      <c r="J166" s="133">
        <f>IF(J160="-","-",SUM(J158:J165)*'3j EBIT'!$E$7)</f>
        <v>1.7297257611276173</v>
      </c>
      <c r="K166" s="133">
        <f>IF(K160="-","-",SUM(K158:K165)*'3j EBIT'!$E$7)</f>
        <v>1.8270787230933572</v>
      </c>
      <c r="L166" s="133">
        <f>IF(L160="-","-",SUM(L158:L165)*'3j EBIT'!$E$7)</f>
        <v>1.8381205134844558</v>
      </c>
      <c r="M166" s="133">
        <f>IF(M160="-","-",SUM(M158:M165)*'3j EBIT'!$E$7)</f>
        <v>1.8884519250244862</v>
      </c>
      <c r="N166" s="133">
        <f>IF(N160="-","-",SUM(N158:N165)*'3j EBIT'!$E$7)</f>
        <v>2.02659768990525</v>
      </c>
      <c r="O166" s="31"/>
      <c r="P166" s="133">
        <f>IF(P160="-","-",SUM(P158:P165)*'3j EBIT'!$E$7)</f>
        <v>2.02659768990525</v>
      </c>
      <c r="Q166" s="133">
        <f>IF(Q160="-","-",SUM(Q158:Q165)*'3j EBIT'!$E$7)</f>
        <v>1.9766682070582386</v>
      </c>
      <c r="R166" s="133">
        <f>IF(R160="-","-",SUM(R158:R165)*'3j EBIT'!$E$7)</f>
        <v>1.9847913500610803</v>
      </c>
      <c r="S166" s="133">
        <f>IF(S160="-","-",SUM(S158:S165)*'3j EBIT'!$E$7)</f>
        <v>2.034068545572794</v>
      </c>
      <c r="T166" s="133" t="str">
        <f>IF(T160="-","-",SUM(T158:T165)*'3j EBIT'!$E$7)</f>
        <v>-</v>
      </c>
      <c r="U166" s="133" t="str">
        <f>IF(U160="-","-",SUM(U158:U165)*'3j EBIT'!$E$7)</f>
        <v>-</v>
      </c>
      <c r="V166" s="133" t="str">
        <f>IF(V160="-","-",SUM(V158:V165)*'3j EBIT'!$E$7)</f>
        <v>-</v>
      </c>
      <c r="W166" s="133" t="str">
        <f>IF(W160="-","-",SUM(W158:W165)*'3j EBIT'!$E$7)</f>
        <v>-</v>
      </c>
      <c r="X166" s="133" t="str">
        <f>IF(X160="-","-",SUM(X158:X165)*'3j EBIT'!$E$7)</f>
        <v>-</v>
      </c>
      <c r="Y166" s="133" t="str">
        <f>IF(Y160="-","-",SUM(Y158:Y165)*'3j EBIT'!$E$7)</f>
        <v>-</v>
      </c>
      <c r="Z166" s="133" t="str">
        <f>IF(Z160="-","-",SUM(Z158:Z165)*'3j EBIT'!$E$7)</f>
        <v>-</v>
      </c>
    </row>
    <row r="167" spans="1:27" x14ac:dyDescent="0.2">
      <c r="A167" s="267">
        <v>10</v>
      </c>
      <c r="B167" s="136" t="s">
        <v>292</v>
      </c>
      <c r="C167" s="185" t="s">
        <v>537</v>
      </c>
      <c r="D167" s="139" t="s">
        <v>329</v>
      </c>
      <c r="E167" s="134"/>
      <c r="F167" s="31"/>
      <c r="G167" s="133">
        <f>IF(G162="-","-",SUM(G158:G160,G162:G166)*'3k HAP'!$E$8)</f>
        <v>0.94855284569813902</v>
      </c>
      <c r="H167" s="133">
        <f>IF(H162="-","-",SUM(H158:H160,H162:H166)*'3k HAP'!$E$8)</f>
        <v>0.95018034698889475</v>
      </c>
      <c r="I167" s="133">
        <f>IF(I162="-","-",SUM(I158:I160,I162:I166)*'3k HAP'!$E$8)</f>
        <v>0.95125766931989653</v>
      </c>
      <c r="J167" s="133">
        <f>IF(J162="-","-",SUM(J158:J160,J162:J166)*'3k HAP'!$E$8)</f>
        <v>0.95614017319216404</v>
      </c>
      <c r="K167" s="133">
        <f>IF(K162="-","-",SUM(K158:K160,K162:K166)*'3k HAP'!$E$8)</f>
        <v>0.97184027366049308</v>
      </c>
      <c r="L167" s="133">
        <f>IF(L162="-","-",SUM(L158:L160,L162:L166)*'3k HAP'!$E$8)</f>
        <v>0.98034884136264278</v>
      </c>
      <c r="M167" s="133">
        <f>IF(M162="-","-",SUM(M158:M160,M162:M166)*'3k HAP'!$E$8)</f>
        <v>1.0266147024667651</v>
      </c>
      <c r="N167" s="133">
        <f>IF(N162="-","-",SUM(N158:N160,N162:N166)*'3k HAP'!$E$8)</f>
        <v>1.1330668765816387</v>
      </c>
      <c r="O167" s="31"/>
      <c r="P167" s="133">
        <f>IF(P162="-","-",SUM(P158:P160,P162:P166)*'3k HAP'!$E$8)</f>
        <v>1.1330668765816387</v>
      </c>
      <c r="Q167" s="133">
        <f>IF(Q162="-","-",SUM(Q158:Q160,Q162:Q166)*'3k HAP'!$E$8)</f>
        <v>1.166201415138771</v>
      </c>
      <c r="R167" s="133">
        <f>IF(R162="-","-",SUM(R158:R160,R162:R166)*'3k HAP'!$E$8)</f>
        <v>1.1724609355377127</v>
      </c>
      <c r="S167" s="133">
        <f>IF(S162="-","-",SUM(S158:S160,S162:S166)*'3k HAP'!$E$8)</f>
        <v>1.2082953032999815</v>
      </c>
      <c r="T167" s="133" t="str">
        <f>IF(T162="-","-",SUM(T158:T160,T162:T166)*'3k HAP'!$E$8)</f>
        <v>-</v>
      </c>
      <c r="U167" s="133" t="str">
        <f>IF(U162="-","-",SUM(U158:U160,U162:U166)*'3k HAP'!$E$8)</f>
        <v>-</v>
      </c>
      <c r="V167" s="133" t="str">
        <f>IF(V162="-","-",SUM(V158:V160,V162:V166)*'3k HAP'!$E$8)</f>
        <v>-</v>
      </c>
      <c r="W167" s="133" t="str">
        <f>IF(W162="-","-",SUM(W158:W160,W162:W166)*'3k HAP'!$E$8)</f>
        <v>-</v>
      </c>
      <c r="X167" s="133" t="str">
        <f>IF(X162="-","-",SUM(X158:X160,X162:X166)*'3k HAP'!$E$8)</f>
        <v>-</v>
      </c>
      <c r="Y167" s="133" t="str">
        <f>IF(Y162="-","-",SUM(Y158:Y160,Y162:Y166)*'3k HAP'!$E$8)</f>
        <v>-</v>
      </c>
      <c r="Z167" s="133" t="str">
        <f>IF(Z162="-","-",SUM(Z158:Z160,Z162:Z166)*'3k HAP'!$E$8)</f>
        <v>-</v>
      </c>
    </row>
    <row r="168" spans="1:27" x14ac:dyDescent="0.2">
      <c r="A168" s="267">
        <v>11</v>
      </c>
      <c r="B168" s="136" t="s">
        <v>44</v>
      </c>
      <c r="C168" s="187" t="str">
        <f>B168&amp;"_"&amp;D168</f>
        <v>Total_Northern Scotland</v>
      </c>
      <c r="D168" s="139" t="s">
        <v>329</v>
      </c>
      <c r="E168" s="135"/>
      <c r="F168" s="31"/>
      <c r="G168" s="133">
        <f t="shared" ref="G168:N168" si="26">IF(G162="-","-",SUM(G158:G167))</f>
        <v>93.512488519363799</v>
      </c>
      <c r="H168" s="133">
        <f t="shared" si="26"/>
        <v>93.625276548675586</v>
      </c>
      <c r="I168" s="133">
        <f t="shared" si="26"/>
        <v>91.655936435790522</v>
      </c>
      <c r="J168" s="133">
        <f t="shared" si="26"/>
        <v>91.994300523725883</v>
      </c>
      <c r="K168" s="133">
        <f t="shared" si="26"/>
        <v>97.13383861123944</v>
      </c>
      <c r="L168" s="133">
        <f t="shared" si="26"/>
        <v>97.723493801586869</v>
      </c>
      <c r="M168" s="133">
        <f t="shared" si="26"/>
        <v>100.41878022850767</v>
      </c>
      <c r="N168" s="133">
        <f t="shared" si="26"/>
        <v>107.79605912995497</v>
      </c>
      <c r="O168" s="31"/>
      <c r="P168" s="133">
        <f t="shared" ref="P168:Z168" si="27">IF(P162="-","-",SUM(P158:P167))</f>
        <v>107.79605912995497</v>
      </c>
      <c r="Q168" s="133">
        <f t="shared" si="27"/>
        <v>105.2013272356955</v>
      </c>
      <c r="R168" s="133">
        <f t="shared" si="27"/>
        <v>105.63512042175536</v>
      </c>
      <c r="S168" s="133">
        <f t="shared" si="27"/>
        <v>108.26449032413062</v>
      </c>
      <c r="T168" s="133" t="str">
        <f t="shared" si="27"/>
        <v>-</v>
      </c>
      <c r="U168" s="133" t="str">
        <f t="shared" si="27"/>
        <v>-</v>
      </c>
      <c r="V168" s="133" t="str">
        <f t="shared" si="27"/>
        <v>-</v>
      </c>
      <c r="W168" s="133" t="str">
        <f t="shared" si="27"/>
        <v>-</v>
      </c>
      <c r="X168" s="133" t="str">
        <f t="shared" si="27"/>
        <v>-</v>
      </c>
      <c r="Y168" s="133" t="str">
        <f t="shared" si="27"/>
        <v>-</v>
      </c>
      <c r="Z168" s="133" t="str">
        <f t="shared" si="27"/>
        <v>-</v>
      </c>
    </row>
    <row r="169" spans="1:27" s="30" customFormat="1" ht="11.25" x14ac:dyDescent="0.15">
      <c r="A169" s="267"/>
      <c r="B169" s="140" t="s">
        <v>350</v>
      </c>
      <c r="C169" s="140" t="s">
        <v>341</v>
      </c>
      <c r="D169" s="138" t="s">
        <v>291</v>
      </c>
      <c r="E169" s="132"/>
      <c r="F169" s="31"/>
      <c r="G169" s="41" t="str">
        <f t="shared" ref="G169:N179" si="28">IF(G15="-","-",AVERAGE(G15,G26,G37,G48,G59,G70,G81,G92,G103,G114,G125,G136,G147,G158))</f>
        <v>-</v>
      </c>
      <c r="H169" s="41" t="str">
        <f t="shared" si="28"/>
        <v>-</v>
      </c>
      <c r="I169" s="41" t="str">
        <f t="shared" si="28"/>
        <v>-</v>
      </c>
      <c r="J169" s="41" t="str">
        <f t="shared" si="28"/>
        <v>-</v>
      </c>
      <c r="K169" s="41" t="str">
        <f t="shared" si="28"/>
        <v>-</v>
      </c>
      <c r="L169" s="41" t="str">
        <f t="shared" si="28"/>
        <v>-</v>
      </c>
      <c r="M169" s="41" t="str">
        <f t="shared" si="28"/>
        <v>-</v>
      </c>
      <c r="N169" s="41" t="str">
        <f t="shared" si="28"/>
        <v>-</v>
      </c>
      <c r="O169" s="31"/>
      <c r="P169" s="41" t="str">
        <f t="shared" ref="P169:Z169" si="29">IF(P15="-","-",AVERAGE(P15,P26,P37,P48,P59,P70,P81,P92,P103,P114,P125,P136,P147,P158))</f>
        <v>-</v>
      </c>
      <c r="Q169" s="41" t="str">
        <f t="shared" si="29"/>
        <v>-</v>
      </c>
      <c r="R169" s="41" t="str">
        <f t="shared" si="29"/>
        <v>-</v>
      </c>
      <c r="S169" s="41" t="str">
        <f t="shared" si="29"/>
        <v>-</v>
      </c>
      <c r="T169" s="41" t="str">
        <f t="shared" si="29"/>
        <v>-</v>
      </c>
      <c r="U169" s="41" t="str">
        <f t="shared" si="29"/>
        <v>-</v>
      </c>
      <c r="V169" s="41" t="str">
        <f t="shared" si="29"/>
        <v>-</v>
      </c>
      <c r="W169" s="41" t="str">
        <f t="shared" si="29"/>
        <v>-</v>
      </c>
      <c r="X169" s="41" t="str">
        <f t="shared" si="29"/>
        <v>-</v>
      </c>
      <c r="Y169" s="41" t="str">
        <f t="shared" si="29"/>
        <v>-</v>
      </c>
      <c r="Z169" s="41" t="str">
        <f t="shared" si="29"/>
        <v>-</v>
      </c>
      <c r="AA169" s="29"/>
    </row>
    <row r="170" spans="1:27" s="30" customFormat="1" ht="11.25" x14ac:dyDescent="0.15">
      <c r="A170" s="267"/>
      <c r="B170" s="140" t="s">
        <v>350</v>
      </c>
      <c r="C170" s="140" t="s">
        <v>300</v>
      </c>
      <c r="D170" s="138" t="s">
        <v>291</v>
      </c>
      <c r="E170" s="132"/>
      <c r="F170" s="31"/>
      <c r="G170" s="41" t="str">
        <f t="shared" si="28"/>
        <v>-</v>
      </c>
      <c r="H170" s="41" t="str">
        <f t="shared" si="28"/>
        <v>-</v>
      </c>
      <c r="I170" s="41" t="str">
        <f t="shared" si="28"/>
        <v>-</v>
      </c>
      <c r="J170" s="41" t="str">
        <f t="shared" si="28"/>
        <v>-</v>
      </c>
      <c r="K170" s="41" t="str">
        <f t="shared" si="28"/>
        <v>-</v>
      </c>
      <c r="L170" s="41" t="str">
        <f t="shared" si="28"/>
        <v>-</v>
      </c>
      <c r="M170" s="41" t="str">
        <f t="shared" si="28"/>
        <v>-</v>
      </c>
      <c r="N170" s="41" t="str">
        <f t="shared" si="28"/>
        <v>-</v>
      </c>
      <c r="O170" s="31"/>
      <c r="P170" s="41" t="str">
        <f t="shared" ref="P170:Z170" si="30">IF(P16="-","-",AVERAGE(P16,P27,P38,P49,P60,P71,P82,P93,P104,P115,P126,P137,P148,P159))</f>
        <v>-</v>
      </c>
      <c r="Q170" s="41" t="str">
        <f t="shared" si="30"/>
        <v>-</v>
      </c>
      <c r="R170" s="41" t="str">
        <f t="shared" si="30"/>
        <v>-</v>
      </c>
      <c r="S170" s="41" t="str">
        <f t="shared" si="30"/>
        <v>-</v>
      </c>
      <c r="T170" s="41" t="str">
        <f t="shared" si="30"/>
        <v>-</v>
      </c>
      <c r="U170" s="41" t="str">
        <f t="shared" si="30"/>
        <v>-</v>
      </c>
      <c r="V170" s="41" t="str">
        <f t="shared" si="30"/>
        <v>-</v>
      </c>
      <c r="W170" s="41" t="str">
        <f t="shared" si="30"/>
        <v>-</v>
      </c>
      <c r="X170" s="41" t="str">
        <f t="shared" si="30"/>
        <v>-</v>
      </c>
      <c r="Y170" s="41" t="str">
        <f t="shared" si="30"/>
        <v>-</v>
      </c>
      <c r="Z170" s="41" t="str">
        <f t="shared" si="30"/>
        <v>-</v>
      </c>
      <c r="AA170" s="29"/>
    </row>
    <row r="171" spans="1:27" s="30" customFormat="1" ht="11.25" x14ac:dyDescent="0.15">
      <c r="A171" s="267"/>
      <c r="B171" s="140" t="s">
        <v>2</v>
      </c>
      <c r="C171" s="140" t="s">
        <v>342</v>
      </c>
      <c r="D171" s="138" t="s">
        <v>291</v>
      </c>
      <c r="E171" s="132"/>
      <c r="F171" s="31"/>
      <c r="G171" s="41">
        <f t="shared" si="28"/>
        <v>6.5567588596821045</v>
      </c>
      <c r="H171" s="41">
        <f t="shared" si="28"/>
        <v>6.5567588596821045</v>
      </c>
      <c r="I171" s="41">
        <f t="shared" si="28"/>
        <v>6.6197359495950776</v>
      </c>
      <c r="J171" s="41">
        <f t="shared" si="28"/>
        <v>6.6197359495950776</v>
      </c>
      <c r="K171" s="41">
        <f t="shared" si="28"/>
        <v>6.6995028867368616</v>
      </c>
      <c r="L171" s="41">
        <f t="shared" si="28"/>
        <v>6.6995028867368616</v>
      </c>
      <c r="M171" s="41">
        <f t="shared" si="28"/>
        <v>7.113121830127354</v>
      </c>
      <c r="N171" s="41">
        <f t="shared" si="28"/>
        <v>7.113121830127354</v>
      </c>
      <c r="O171" s="31"/>
      <c r="P171" s="41">
        <f t="shared" ref="P171:Z171" si="31">IF(P17="-","-",AVERAGE(P17,P28,P39,P50,P61,P72,P83,P94,P105,P116,P127,P138,P149,P160))</f>
        <v>7.113121830127354</v>
      </c>
      <c r="Q171" s="41">
        <f t="shared" si="31"/>
        <v>7.2804579515147188</v>
      </c>
      <c r="R171" s="41">
        <f t="shared" si="31"/>
        <v>7.1935840895118579</v>
      </c>
      <c r="S171" s="41">
        <f t="shared" si="31"/>
        <v>7.3593999937099719</v>
      </c>
      <c r="T171" s="41" t="str">
        <f t="shared" si="31"/>
        <v>-</v>
      </c>
      <c r="U171" s="41" t="str">
        <f t="shared" si="31"/>
        <v>-</v>
      </c>
      <c r="V171" s="41" t="str">
        <f t="shared" si="31"/>
        <v>-</v>
      </c>
      <c r="W171" s="41" t="str">
        <f t="shared" si="31"/>
        <v>-</v>
      </c>
      <c r="X171" s="41" t="str">
        <f t="shared" si="31"/>
        <v>-</v>
      </c>
      <c r="Y171" s="41" t="str">
        <f t="shared" si="31"/>
        <v>-</v>
      </c>
      <c r="Z171" s="41" t="str">
        <f t="shared" si="31"/>
        <v>-</v>
      </c>
      <c r="AA171" s="29"/>
    </row>
    <row r="172" spans="1:27" s="30" customFormat="1" ht="11.25" x14ac:dyDescent="0.15">
      <c r="A172" s="267"/>
      <c r="B172" s="140" t="s">
        <v>352</v>
      </c>
      <c r="C172" s="140" t="s">
        <v>343</v>
      </c>
      <c r="D172" s="138" t="s">
        <v>291</v>
      </c>
      <c r="E172" s="132"/>
      <c r="F172" s="31"/>
      <c r="G172" s="41">
        <f t="shared" si="28"/>
        <v>18.082100000000001</v>
      </c>
      <c r="H172" s="41">
        <f t="shared" si="28"/>
        <v>18.082100000000001</v>
      </c>
      <c r="I172" s="41">
        <f t="shared" si="28"/>
        <v>18.844950000000004</v>
      </c>
      <c r="J172" s="41">
        <f t="shared" si="28"/>
        <v>18.844950000000004</v>
      </c>
      <c r="K172" s="41">
        <f t="shared" si="28"/>
        <v>16.43282142857143</v>
      </c>
      <c r="L172" s="41">
        <f t="shared" si="28"/>
        <v>16.43282142857143</v>
      </c>
      <c r="M172" s="41">
        <f t="shared" si="28"/>
        <v>16.727428571428572</v>
      </c>
      <c r="N172" s="41">
        <f t="shared" si="28"/>
        <v>16.727428571428572</v>
      </c>
      <c r="O172" s="31"/>
      <c r="P172" s="41">
        <f t="shared" ref="P172:Z172" si="32">IF(P18="-","-",AVERAGE(P18,P29,P40,P51,P62,P73,P84,P95,P106,P117,P128,P139,P150,P161))</f>
        <v>16.727428571428572</v>
      </c>
      <c r="Q172" s="41">
        <f t="shared" si="32"/>
        <v>16.54232142857143</v>
      </c>
      <c r="R172" s="41">
        <f t="shared" si="32"/>
        <v>16.54232142857143</v>
      </c>
      <c r="S172" s="41">
        <f t="shared" si="32"/>
        <v>17.267107142857146</v>
      </c>
      <c r="T172" s="41" t="str">
        <f t="shared" si="32"/>
        <v>-</v>
      </c>
      <c r="U172" s="41" t="str">
        <f t="shared" si="32"/>
        <v>-</v>
      </c>
      <c r="V172" s="41" t="str">
        <f t="shared" si="32"/>
        <v>-</v>
      </c>
      <c r="W172" s="41" t="str">
        <f t="shared" si="32"/>
        <v>-</v>
      </c>
      <c r="X172" s="41" t="str">
        <f t="shared" si="32"/>
        <v>-</v>
      </c>
      <c r="Y172" s="41" t="str">
        <f t="shared" si="32"/>
        <v>-</v>
      </c>
      <c r="Z172" s="41" t="str">
        <f t="shared" si="32"/>
        <v>-</v>
      </c>
      <c r="AA172" s="29"/>
    </row>
    <row r="173" spans="1:27" s="30" customFormat="1" ht="11.25" x14ac:dyDescent="0.15">
      <c r="A173" s="267"/>
      <c r="B173" s="140" t="s">
        <v>349</v>
      </c>
      <c r="C173" s="140" t="s">
        <v>344</v>
      </c>
      <c r="D173" s="138" t="s">
        <v>291</v>
      </c>
      <c r="E173" s="132"/>
      <c r="F173" s="31"/>
      <c r="G173" s="41">
        <f t="shared" si="28"/>
        <v>38.772147945205468</v>
      </c>
      <c r="H173" s="41">
        <f t="shared" si="28"/>
        <v>38.849769863013698</v>
      </c>
      <c r="I173" s="41">
        <f t="shared" si="28"/>
        <v>38.966202739726036</v>
      </c>
      <c r="J173" s="41">
        <f t="shared" si="28"/>
        <v>39.199068493150676</v>
      </c>
      <c r="K173" s="41">
        <f t="shared" si="28"/>
        <v>39.664800000000007</v>
      </c>
      <c r="L173" s="41">
        <f t="shared" si="28"/>
        <v>40.169342465753417</v>
      </c>
      <c r="M173" s="41">
        <f t="shared" si="28"/>
        <v>40.751506849315078</v>
      </c>
      <c r="N173" s="41">
        <f t="shared" si="28"/>
        <v>41.100805479452056</v>
      </c>
      <c r="O173" s="31"/>
      <c r="P173" s="41">
        <f t="shared" ref="P173:Z173" si="33">IF(P19="-","-",AVERAGE(P19,P30,P41,P52,P63,P74,P85,P96,P107,P118,P129,P140,P151,P162))</f>
        <v>41.100805479452056</v>
      </c>
      <c r="Q173" s="41">
        <f t="shared" si="33"/>
        <v>41.566536986301358</v>
      </c>
      <c r="R173" s="41">
        <f t="shared" si="33"/>
        <v>41.87702465753425</v>
      </c>
      <c r="S173" s="41">
        <f t="shared" si="33"/>
        <v>42.109890410958897</v>
      </c>
      <c r="T173" s="41" t="str">
        <f t="shared" si="33"/>
        <v>-</v>
      </c>
      <c r="U173" s="41" t="str">
        <f t="shared" si="33"/>
        <v>-</v>
      </c>
      <c r="V173" s="41" t="str">
        <f t="shared" si="33"/>
        <v>-</v>
      </c>
      <c r="W173" s="41" t="str">
        <f t="shared" si="33"/>
        <v>-</v>
      </c>
      <c r="X173" s="41" t="str">
        <f t="shared" si="33"/>
        <v>-</v>
      </c>
      <c r="Y173" s="41" t="str">
        <f t="shared" si="33"/>
        <v>-</v>
      </c>
      <c r="Z173" s="41" t="str">
        <f t="shared" si="33"/>
        <v>-</v>
      </c>
      <c r="AA173" s="29"/>
    </row>
    <row r="174" spans="1:27" s="30" customFormat="1" ht="11.25" x14ac:dyDescent="0.15">
      <c r="A174" s="267"/>
      <c r="B174" s="140" t="s">
        <v>349</v>
      </c>
      <c r="C174" s="140" t="s">
        <v>43</v>
      </c>
      <c r="D174" s="138" t="s">
        <v>291</v>
      </c>
      <c r="E174" s="132"/>
      <c r="F174" s="31"/>
      <c r="G174" s="41" t="str">
        <f t="shared" si="28"/>
        <v>-</v>
      </c>
      <c r="H174" s="41" t="str">
        <f t="shared" si="28"/>
        <v>-</v>
      </c>
      <c r="I174" s="41" t="str">
        <f t="shared" si="28"/>
        <v>-</v>
      </c>
      <c r="J174" s="41" t="str">
        <f t="shared" si="28"/>
        <v>-</v>
      </c>
      <c r="K174" s="41">
        <f t="shared" si="28"/>
        <v>0</v>
      </c>
      <c r="L174" s="41">
        <f t="shared" si="28"/>
        <v>-0.13106672002308281</v>
      </c>
      <c r="M174" s="41">
        <f t="shared" si="28"/>
        <v>1.6490085512788444</v>
      </c>
      <c r="N174" s="41">
        <f t="shared" si="28"/>
        <v>7.9249698553751093</v>
      </c>
      <c r="O174" s="31"/>
      <c r="P174" s="41">
        <f t="shared" ref="P174:Z174" si="34">IF(P20="-","-",AVERAGE(P20,P31,P42,P53,P64,P75,P86,P97,P108,P119,P130,P141,P152,P163))</f>
        <v>7.9249698553751093</v>
      </c>
      <c r="Q174" s="41">
        <f t="shared" si="34"/>
        <v>9.5945159615724229</v>
      </c>
      <c r="R174" s="41">
        <f t="shared" si="34"/>
        <v>9.6655312765157912</v>
      </c>
      <c r="S174" s="41">
        <f t="shared" si="34"/>
        <v>11.448655558303896</v>
      </c>
      <c r="T174" s="41" t="str">
        <f t="shared" si="34"/>
        <v>-</v>
      </c>
      <c r="U174" s="41" t="str">
        <f t="shared" si="34"/>
        <v>-</v>
      </c>
      <c r="V174" s="41" t="str">
        <f t="shared" si="34"/>
        <v>-</v>
      </c>
      <c r="W174" s="41" t="str">
        <f t="shared" si="34"/>
        <v>-</v>
      </c>
      <c r="X174" s="41" t="str">
        <f t="shared" si="34"/>
        <v>-</v>
      </c>
      <c r="Y174" s="41" t="str">
        <f t="shared" si="34"/>
        <v>-</v>
      </c>
      <c r="Z174" s="41" t="str">
        <f t="shared" si="34"/>
        <v>-</v>
      </c>
      <c r="AA174" s="29"/>
    </row>
    <row r="175" spans="1:27" s="30" customFormat="1" ht="11.25" x14ac:dyDescent="0.15">
      <c r="A175" s="267"/>
      <c r="B175" s="140" t="s">
        <v>349</v>
      </c>
      <c r="C175" s="140" t="s">
        <v>394</v>
      </c>
      <c r="D175" s="138" t="s">
        <v>291</v>
      </c>
      <c r="E175" s="132"/>
      <c r="F175" s="31"/>
      <c r="G175" s="41">
        <f t="shared" si="28"/>
        <v>13.436452250489234</v>
      </c>
      <c r="H175" s="41">
        <f t="shared" si="28"/>
        <v>13.463352054794514</v>
      </c>
      <c r="I175" s="41">
        <f t="shared" si="28"/>
        <v>13.503701761252445</v>
      </c>
      <c r="J175" s="41">
        <f t="shared" si="28"/>
        <v>13.584401174168297</v>
      </c>
      <c r="K175" s="41">
        <f t="shared" si="28"/>
        <v>13.745800000000001</v>
      </c>
      <c r="L175" s="41">
        <f t="shared" si="28"/>
        <v>13.920648727984345</v>
      </c>
      <c r="M175" s="41">
        <f t="shared" si="28"/>
        <v>14.122397260273971</v>
      </c>
      <c r="N175" s="41">
        <f t="shared" si="28"/>
        <v>14.243446379647756</v>
      </c>
      <c r="O175" s="31"/>
      <c r="P175" s="41">
        <f t="shared" ref="P175:Z175" si="35">IF(P21="-","-",AVERAGE(P21,P32,P43,P54,P65,P76,P87,P98,P109,P120,P131,P142,P153,P164))</f>
        <v>14.243446379647756</v>
      </c>
      <c r="Q175" s="41">
        <f t="shared" si="35"/>
        <v>14.404845205479452</v>
      </c>
      <c r="R175" s="41">
        <f t="shared" si="35"/>
        <v>14.512444422700584</v>
      </c>
      <c r="S175" s="41">
        <f t="shared" si="35"/>
        <v>14.593143835616443</v>
      </c>
      <c r="T175" s="41" t="str">
        <f t="shared" si="35"/>
        <v>-</v>
      </c>
      <c r="U175" s="41" t="str">
        <f t="shared" si="35"/>
        <v>-</v>
      </c>
      <c r="V175" s="41" t="str">
        <f t="shared" si="35"/>
        <v>-</v>
      </c>
      <c r="W175" s="41" t="str">
        <f t="shared" si="35"/>
        <v>-</v>
      </c>
      <c r="X175" s="41" t="str">
        <f t="shared" si="35"/>
        <v>-</v>
      </c>
      <c r="Y175" s="41" t="str">
        <f t="shared" si="35"/>
        <v>-</v>
      </c>
      <c r="Z175" s="41" t="str">
        <f t="shared" si="35"/>
        <v>-</v>
      </c>
      <c r="AA175" s="29"/>
    </row>
    <row r="176" spans="1:27" s="30" customFormat="1" ht="11.25" x14ac:dyDescent="0.15">
      <c r="A176" s="267"/>
      <c r="B176" s="140" t="s">
        <v>349</v>
      </c>
      <c r="C176" s="140" t="s">
        <v>412</v>
      </c>
      <c r="D176" s="138" t="s">
        <v>291</v>
      </c>
      <c r="E176" s="132"/>
      <c r="F176" s="31"/>
      <c r="G176" s="41">
        <f t="shared" si="28"/>
        <v>3.6980030948474343</v>
      </c>
      <c r="H176" s="41">
        <f t="shared" si="28"/>
        <v>3.7025298498501749</v>
      </c>
      <c r="I176" s="41">
        <f t="shared" si="28"/>
        <v>3.7574805665838285</v>
      </c>
      <c r="J176" s="41">
        <f t="shared" si="28"/>
        <v>3.7710608315920466</v>
      </c>
      <c r="K176" s="41">
        <f t="shared" si="28"/>
        <v>3.6622026958201492</v>
      </c>
      <c r="L176" s="41">
        <f t="shared" si="28"/>
        <v>3.6839830543596515</v>
      </c>
      <c r="M176" s="41">
        <f t="shared" si="28"/>
        <v>3.863046475449774</v>
      </c>
      <c r="N176" s="41">
        <f t="shared" si="28"/>
        <v>4.2494183842943887</v>
      </c>
      <c r="O176" s="31"/>
      <c r="P176" s="41">
        <f t="shared" ref="P176:Z176" si="36">IF(P22="-","-",AVERAGE(P22,P33,P44,P55,P66,P77,P88,P99,P110,P121,P132,P143,P154,P165))</f>
        <v>4.2494183842943887</v>
      </c>
      <c r="Q176" s="41">
        <f t="shared" si="36"/>
        <v>4.3729071337019674</v>
      </c>
      <c r="R176" s="41">
        <f t="shared" si="36"/>
        <v>4.3900893149655102</v>
      </c>
      <c r="S176" s="41">
        <f t="shared" si="36"/>
        <v>4.5595959270257893</v>
      </c>
      <c r="T176" s="41" t="str">
        <f t="shared" si="36"/>
        <v>-</v>
      </c>
      <c r="U176" s="41" t="str">
        <f t="shared" si="36"/>
        <v>-</v>
      </c>
      <c r="V176" s="41" t="str">
        <f t="shared" si="36"/>
        <v>-</v>
      </c>
      <c r="W176" s="41" t="str">
        <f t="shared" si="36"/>
        <v>-</v>
      </c>
      <c r="X176" s="41" t="str">
        <f t="shared" si="36"/>
        <v>-</v>
      </c>
      <c r="Y176" s="41" t="str">
        <f t="shared" si="36"/>
        <v>-</v>
      </c>
      <c r="Z176" s="41" t="str">
        <f t="shared" si="36"/>
        <v>-</v>
      </c>
      <c r="AA176" s="29"/>
    </row>
    <row r="177" spans="1:27" s="30" customFormat="1" ht="11.25" x14ac:dyDescent="0.15">
      <c r="A177" s="267"/>
      <c r="B177" s="140" t="s">
        <v>393</v>
      </c>
      <c r="C177" s="140" t="s">
        <v>536</v>
      </c>
      <c r="D177" s="138" t="s">
        <v>291</v>
      </c>
      <c r="E177" s="132"/>
      <c r="F177" s="31"/>
      <c r="G177" s="41">
        <f t="shared" si="28"/>
        <v>1.5600045109255432</v>
      </c>
      <c r="H177" s="41">
        <f t="shared" si="28"/>
        <v>1.5621165618303305</v>
      </c>
      <c r="I177" s="41">
        <f t="shared" si="28"/>
        <v>1.5822120314603043</v>
      </c>
      <c r="J177" s="41">
        <f t="shared" si="28"/>
        <v>1.5885481841746658</v>
      </c>
      <c r="K177" s="41">
        <f t="shared" si="28"/>
        <v>1.5534128999515358</v>
      </c>
      <c r="L177" s="41">
        <f t="shared" si="28"/>
        <v>1.5644546903426346</v>
      </c>
      <c r="M177" s="41">
        <f t="shared" si="28"/>
        <v>1.6312990367295355</v>
      </c>
      <c r="N177" s="41">
        <f t="shared" si="28"/>
        <v>1.7694448016102993</v>
      </c>
      <c r="O177" s="31"/>
      <c r="P177" s="41">
        <f t="shared" ref="P177:Z177" si="37">IF(P23="-","-",AVERAGE(P23,P34,P45,P56,P67,P78,P89,P100,P111,P122,P133,P144,P155,P166))</f>
        <v>1.7694448016102993</v>
      </c>
      <c r="Q177" s="41">
        <f t="shared" si="37"/>
        <v>1.8159743718331935</v>
      </c>
      <c r="R177" s="41">
        <f t="shared" si="37"/>
        <v>1.8240975148360354</v>
      </c>
      <c r="S177" s="41">
        <f t="shared" si="37"/>
        <v>1.8852383722765682</v>
      </c>
      <c r="T177" s="41" t="str">
        <f t="shared" si="37"/>
        <v>-</v>
      </c>
      <c r="U177" s="41" t="str">
        <f t="shared" si="37"/>
        <v>-</v>
      </c>
      <c r="V177" s="41" t="str">
        <f t="shared" si="37"/>
        <v>-</v>
      </c>
      <c r="W177" s="41" t="str">
        <f t="shared" si="37"/>
        <v>-</v>
      </c>
      <c r="X177" s="41" t="str">
        <f t="shared" si="37"/>
        <v>-</v>
      </c>
      <c r="Y177" s="41" t="str">
        <f t="shared" si="37"/>
        <v>-</v>
      </c>
      <c r="Z177" s="41" t="str">
        <f t="shared" si="37"/>
        <v>-</v>
      </c>
      <c r="AA177" s="29"/>
    </row>
    <row r="178" spans="1:27" s="30" customFormat="1" ht="11.25" x14ac:dyDescent="0.15">
      <c r="A178" s="267"/>
      <c r="B178" s="140" t="s">
        <v>292</v>
      </c>
      <c r="C178" s="140" t="s">
        <v>537</v>
      </c>
      <c r="D178" s="138" t="s">
        <v>291</v>
      </c>
      <c r="E178" s="132"/>
      <c r="F178" s="31"/>
      <c r="G178" s="41">
        <f t="shared" si="28"/>
        <v>0.93736611128589409</v>
      </c>
      <c r="H178" s="41">
        <f t="shared" si="28"/>
        <v>0.93899361257664993</v>
      </c>
      <c r="I178" s="41">
        <f t="shared" si="28"/>
        <v>0.94330986516481141</v>
      </c>
      <c r="J178" s="41">
        <f t="shared" si="28"/>
        <v>0.94819236903707915</v>
      </c>
      <c r="K178" s="41">
        <f t="shared" si="28"/>
        <v>0.95643384430240752</v>
      </c>
      <c r="L178" s="41">
        <f t="shared" si="28"/>
        <v>0.96494241200455722</v>
      </c>
      <c r="M178" s="41">
        <f t="shared" si="28"/>
        <v>1.0121378936264784</v>
      </c>
      <c r="N178" s="41">
        <f t="shared" si="28"/>
        <v>1.1185900677413523</v>
      </c>
      <c r="O178" s="31"/>
      <c r="P178" s="41">
        <f t="shared" ref="P178:Z178" si="38">IF(P24="-","-",AVERAGE(P24,P35,P46,P57,P68,P79,P90,P101,P112,P123,P134,P145,P156,P167))</f>
        <v>1.1185900677413523</v>
      </c>
      <c r="Q178" s="41">
        <f t="shared" si="38"/>
        <v>1.1571549138539119</v>
      </c>
      <c r="R178" s="41">
        <f t="shared" si="38"/>
        <v>1.1634144342528536</v>
      </c>
      <c r="S178" s="41">
        <f t="shared" si="38"/>
        <v>1.1999166847172302</v>
      </c>
      <c r="T178" s="41" t="str">
        <f t="shared" si="38"/>
        <v>-</v>
      </c>
      <c r="U178" s="41" t="str">
        <f t="shared" si="38"/>
        <v>-</v>
      </c>
      <c r="V178" s="41" t="str">
        <f t="shared" si="38"/>
        <v>-</v>
      </c>
      <c r="W178" s="41" t="str">
        <f t="shared" si="38"/>
        <v>-</v>
      </c>
      <c r="X178" s="41" t="str">
        <f t="shared" si="38"/>
        <v>-</v>
      </c>
      <c r="Y178" s="41" t="str">
        <f t="shared" si="38"/>
        <v>-</v>
      </c>
      <c r="Z178" s="41" t="str">
        <f t="shared" si="38"/>
        <v>-</v>
      </c>
      <c r="AA178" s="29"/>
    </row>
    <row r="179" spans="1:27" s="30" customFormat="1" ht="11.25" x14ac:dyDescent="0.15">
      <c r="A179" s="267"/>
      <c r="B179" s="140" t="s">
        <v>44</v>
      </c>
      <c r="C179" s="140" t="str">
        <f>B179&amp;"_"&amp;D179</f>
        <v>Total_GB average</v>
      </c>
      <c r="D179" s="131" t="s">
        <v>291</v>
      </c>
      <c r="E179" s="132"/>
      <c r="F179" s="31"/>
      <c r="G179" s="41">
        <f t="shared" si="28"/>
        <v>83.042832772435688</v>
      </c>
      <c r="H179" s="41">
        <f t="shared" si="28"/>
        <v>83.155620801747475</v>
      </c>
      <c r="I179" s="41">
        <f t="shared" si="28"/>
        <v>84.217592913782482</v>
      </c>
      <c r="J179" s="41">
        <f t="shared" si="28"/>
        <v>84.555957001717843</v>
      </c>
      <c r="K179" s="41">
        <f t="shared" si="28"/>
        <v>82.714973755382402</v>
      </c>
      <c r="L179" s="41">
        <f t="shared" si="28"/>
        <v>83.304628945729817</v>
      </c>
      <c r="M179" s="41">
        <f t="shared" si="28"/>
        <v>86.869946468229571</v>
      </c>
      <c r="N179" s="41">
        <f t="shared" si="28"/>
        <v>94.247225369676883</v>
      </c>
      <c r="O179" s="31"/>
      <c r="P179" s="41">
        <f t="shared" ref="P179:Z179" si="39">IF(P25="-","-",AVERAGE(P25,P36,P47,P58,P69,P80,P91,P102,P113,P124,P135,P146,P157,P168))</f>
        <v>94.247225369676883</v>
      </c>
      <c r="Q179" s="41">
        <f t="shared" si="39"/>
        <v>96.734713952828457</v>
      </c>
      <c r="R179" s="41">
        <f t="shared" si="39"/>
        <v>97.168507138888316</v>
      </c>
      <c r="S179" s="41">
        <f t="shared" si="39"/>
        <v>100.42294792546593</v>
      </c>
      <c r="T179" s="41" t="str">
        <f t="shared" si="39"/>
        <v>-</v>
      </c>
      <c r="U179" s="41" t="str">
        <f t="shared" si="39"/>
        <v>-</v>
      </c>
      <c r="V179" s="41" t="str">
        <f t="shared" si="39"/>
        <v>-</v>
      </c>
      <c r="W179" s="41" t="str">
        <f t="shared" si="39"/>
        <v>-</v>
      </c>
      <c r="X179" s="41" t="str">
        <f t="shared" si="39"/>
        <v>-</v>
      </c>
      <c r="Y179" s="41" t="str">
        <f t="shared" si="39"/>
        <v>-</v>
      </c>
      <c r="Z179" s="41" t="str">
        <f t="shared" si="39"/>
        <v>-</v>
      </c>
      <c r="AA179" s="29"/>
    </row>
    <row r="180" spans="1:27" x14ac:dyDescent="0.2"/>
    <row r="181" spans="1:27" x14ac:dyDescent="0.2"/>
    <row r="182" spans="1:27" x14ac:dyDescent="0.2"/>
    <row r="183" spans="1:27" x14ac:dyDescent="0.2"/>
    <row r="184" spans="1:27" x14ac:dyDescent="0.2"/>
    <row r="185" spans="1:27" x14ac:dyDescent="0.2"/>
    <row r="186" spans="1:27" x14ac:dyDescent="0.2"/>
    <row r="187" spans="1:27" x14ac:dyDescent="0.2"/>
    <row r="188" spans="1:27" x14ac:dyDescent="0.2"/>
    <row r="189" spans="1:27" x14ac:dyDescent="0.2"/>
    <row r="190" spans="1:27" x14ac:dyDescent="0.2"/>
    <row r="191" spans="1:27" x14ac:dyDescent="0.2"/>
    <row r="192" spans="1:27"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sheetData>
  <sortState ref="A15:AA182">
    <sortCondition ref="A15:A182"/>
  </sortState>
  <mergeCells count="9">
    <mergeCell ref="P10:Z10"/>
    <mergeCell ref="G11:N11"/>
    <mergeCell ref="P11:Z11"/>
    <mergeCell ref="B3:H3"/>
    <mergeCell ref="B10:B14"/>
    <mergeCell ref="C10:C14"/>
    <mergeCell ref="D10:D14"/>
    <mergeCell ref="E10:E11"/>
    <mergeCell ref="G10:N10"/>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A458"/>
  <sheetViews>
    <sheetView workbookViewId="0"/>
  </sheetViews>
  <sheetFormatPr defaultColWidth="0" defaultRowHeight="14.25" zeroHeight="1" x14ac:dyDescent="0.2"/>
  <cols>
    <col min="1" max="1" width="9" style="266" customWidth="1"/>
    <col min="2" max="2" width="33.375" style="44" customWidth="1"/>
    <col min="3" max="3" width="21.375" style="44" customWidth="1"/>
    <col min="4" max="4" width="19.75" style="44" customWidth="1"/>
    <col min="5" max="5" width="25.125" style="44" customWidth="1"/>
    <col min="6" max="6" width="2.5" style="44" customWidth="1"/>
    <col min="7" max="14" width="15.625" style="44" customWidth="1"/>
    <col min="15" max="15" width="2.5" style="44" customWidth="1"/>
    <col min="16" max="26" width="15.625" style="44" customWidth="1"/>
    <col min="27" max="27" width="9" style="44" customWidth="1"/>
    <col min="28" max="16384" width="0" style="44" hidden="1"/>
  </cols>
  <sheetData>
    <row r="1" spans="1:27" s="73" customFormat="1" ht="12.4" customHeight="1" x14ac:dyDescent="0.2">
      <c r="A1" s="265"/>
    </row>
    <row r="2" spans="1:27" s="73" customFormat="1" ht="18.399999999999999" customHeight="1" x14ac:dyDescent="0.25">
      <c r="A2" s="265"/>
      <c r="B2" s="27" t="s">
        <v>461</v>
      </c>
      <c r="C2" s="27"/>
      <c r="D2" s="27"/>
    </row>
    <row r="3" spans="1:27" s="73" customFormat="1" ht="24.4" customHeight="1" x14ac:dyDescent="0.2">
      <c r="A3" s="265"/>
      <c r="B3" s="424" t="s">
        <v>526</v>
      </c>
      <c r="C3" s="424"/>
      <c r="D3" s="424"/>
      <c r="E3" s="424"/>
      <c r="F3" s="424"/>
      <c r="G3" s="424"/>
      <c r="H3" s="424"/>
      <c r="I3" s="75"/>
      <c r="J3" s="75"/>
      <c r="K3" s="75"/>
      <c r="L3" s="75"/>
      <c r="M3" s="75"/>
      <c r="N3" s="75"/>
      <c r="O3" s="75"/>
      <c r="P3" s="75"/>
      <c r="Q3" s="75"/>
    </row>
    <row r="4" spans="1:27" s="73" customFormat="1" ht="16.149999999999999" customHeight="1" x14ac:dyDescent="0.2">
      <c r="A4" s="265"/>
      <c r="B4" s="168"/>
      <c r="C4" s="168"/>
      <c r="D4" s="168"/>
      <c r="E4" s="168"/>
      <c r="F4" s="74"/>
      <c r="G4" s="74"/>
      <c r="I4" s="75"/>
      <c r="J4" s="75"/>
      <c r="K4" s="75"/>
      <c r="L4" s="75"/>
      <c r="M4" s="75"/>
      <c r="N4" s="75"/>
      <c r="O4" s="75"/>
      <c r="P4" s="75"/>
      <c r="Q4" s="75"/>
    </row>
    <row r="5" spans="1:27" ht="16.149999999999999" customHeight="1" x14ac:dyDescent="0.2">
      <c r="B5" s="78"/>
      <c r="C5" s="78"/>
      <c r="D5" s="78"/>
      <c r="E5" s="78"/>
      <c r="F5" s="78"/>
      <c r="G5" s="78"/>
      <c r="I5" s="79"/>
      <c r="J5" s="79"/>
      <c r="K5" s="79"/>
      <c r="L5" s="79"/>
      <c r="M5" s="79"/>
      <c r="N5" s="79"/>
      <c r="O5" s="79"/>
      <c r="P5" s="79"/>
      <c r="Q5" s="79"/>
    </row>
    <row r="6" spans="1:27" ht="16.149999999999999" customHeight="1" x14ac:dyDescent="0.2">
      <c r="B6" s="82" t="s">
        <v>373</v>
      </c>
      <c r="C6" s="84" t="s">
        <v>33</v>
      </c>
      <c r="D6" s="78"/>
      <c r="E6" s="78"/>
      <c r="F6" s="78"/>
      <c r="G6" s="78"/>
      <c r="I6" s="79"/>
      <c r="J6" s="79"/>
      <c r="K6" s="79"/>
      <c r="L6" s="79"/>
      <c r="M6" s="79"/>
      <c r="N6" s="79"/>
      <c r="O6" s="79"/>
      <c r="P6" s="79"/>
      <c r="Q6" s="79"/>
    </row>
    <row r="7" spans="1:27" ht="14.65" customHeight="1" x14ac:dyDescent="0.2">
      <c r="B7" s="82" t="s">
        <v>485</v>
      </c>
      <c r="C7" s="84" t="s">
        <v>0</v>
      </c>
      <c r="D7" s="78"/>
      <c r="E7" s="78"/>
      <c r="F7" s="78"/>
      <c r="G7" s="78"/>
      <c r="I7" s="79"/>
      <c r="J7" s="79"/>
      <c r="K7" s="79"/>
      <c r="L7" s="79"/>
      <c r="M7" s="79"/>
      <c r="N7" s="79"/>
      <c r="O7" s="79"/>
      <c r="P7" s="79"/>
      <c r="Q7" s="79"/>
    </row>
    <row r="8" spans="1:27" ht="12.4" customHeight="1" x14ac:dyDescent="0.2">
      <c r="B8" s="83" t="s">
        <v>345</v>
      </c>
      <c r="C8" s="85" t="s">
        <v>353</v>
      </c>
    </row>
    <row r="9" spans="1:27" s="29" customFormat="1" ht="11.25" x14ac:dyDescent="0.15">
      <c r="A9" s="267"/>
    </row>
    <row r="10" spans="1:27" s="30" customFormat="1" ht="11.25" customHeight="1" x14ac:dyDescent="0.15">
      <c r="A10" s="267"/>
      <c r="B10" s="473" t="s">
        <v>346</v>
      </c>
      <c r="C10" s="473" t="s">
        <v>351</v>
      </c>
      <c r="D10" s="482" t="s">
        <v>302</v>
      </c>
      <c r="E10" s="483"/>
      <c r="F10" s="31"/>
      <c r="G10" s="474" t="s">
        <v>500</v>
      </c>
      <c r="H10" s="475"/>
      <c r="I10" s="475"/>
      <c r="J10" s="475"/>
      <c r="K10" s="475"/>
      <c r="L10" s="475"/>
      <c r="M10" s="475"/>
      <c r="N10" s="476"/>
      <c r="O10" s="31"/>
      <c r="P10" s="474" t="s">
        <v>492</v>
      </c>
      <c r="Q10" s="477"/>
      <c r="R10" s="477"/>
      <c r="S10" s="477"/>
      <c r="T10" s="477"/>
      <c r="U10" s="477"/>
      <c r="V10" s="477"/>
      <c r="W10" s="477"/>
      <c r="X10" s="477"/>
      <c r="Y10" s="477"/>
      <c r="Z10" s="478"/>
      <c r="AA10" s="29"/>
    </row>
    <row r="11" spans="1:27" s="30" customFormat="1" ht="11.25" customHeight="1" x14ac:dyDescent="0.15">
      <c r="A11" s="267"/>
      <c r="B11" s="473"/>
      <c r="C11" s="473"/>
      <c r="D11" s="482"/>
      <c r="E11" s="484"/>
      <c r="F11" s="31"/>
      <c r="G11" s="479" t="s">
        <v>479</v>
      </c>
      <c r="H11" s="480"/>
      <c r="I11" s="480"/>
      <c r="J11" s="480"/>
      <c r="K11" s="480"/>
      <c r="L11" s="480"/>
      <c r="M11" s="480"/>
      <c r="N11" s="481"/>
      <c r="O11" s="31"/>
      <c r="P11" s="479" t="s">
        <v>493</v>
      </c>
      <c r="Q11" s="480"/>
      <c r="R11" s="480"/>
      <c r="S11" s="480"/>
      <c r="T11" s="480"/>
      <c r="U11" s="480"/>
      <c r="V11" s="480"/>
      <c r="W11" s="480"/>
      <c r="X11" s="480"/>
      <c r="Y11" s="480"/>
      <c r="Z11" s="481"/>
      <c r="AA11" s="29"/>
    </row>
    <row r="12" spans="1:27" s="30" customFormat="1" ht="25.5" customHeight="1" x14ac:dyDescent="0.15">
      <c r="A12" s="267"/>
      <c r="B12" s="473"/>
      <c r="C12" s="473"/>
      <c r="D12" s="482"/>
      <c r="E12" s="32" t="s">
        <v>5</v>
      </c>
      <c r="F12" s="31"/>
      <c r="G12" s="111" t="s">
        <v>303</v>
      </c>
      <c r="H12" s="111" t="s">
        <v>297</v>
      </c>
      <c r="I12" s="111" t="s">
        <v>298</v>
      </c>
      <c r="J12" s="111" t="s">
        <v>299</v>
      </c>
      <c r="K12" s="111" t="s">
        <v>6</v>
      </c>
      <c r="L12" s="33" t="s">
        <v>7</v>
      </c>
      <c r="M12" s="111" t="s">
        <v>8</v>
      </c>
      <c r="N12" s="111" t="s">
        <v>304</v>
      </c>
      <c r="O12" s="31"/>
      <c r="P12" s="110" t="s">
        <v>467</v>
      </c>
      <c r="Q12" s="110" t="s">
        <v>9</v>
      </c>
      <c r="R12" s="110" t="s">
        <v>10</v>
      </c>
      <c r="S12" s="35" t="s">
        <v>11</v>
      </c>
      <c r="T12" s="110" t="s">
        <v>12</v>
      </c>
      <c r="U12" s="110" t="s">
        <v>13</v>
      </c>
      <c r="V12" s="110" t="s">
        <v>14</v>
      </c>
      <c r="W12" s="110" t="s">
        <v>15</v>
      </c>
      <c r="X12" s="110" t="s">
        <v>16</v>
      </c>
      <c r="Y12" s="110" t="s">
        <v>17</v>
      </c>
      <c r="Z12" s="110" t="s">
        <v>18</v>
      </c>
      <c r="AA12" s="29"/>
    </row>
    <row r="13" spans="1:27" s="30" customFormat="1" ht="15" customHeight="1" x14ac:dyDescent="0.15">
      <c r="A13" s="267"/>
      <c r="B13" s="473"/>
      <c r="C13" s="473"/>
      <c r="D13" s="482"/>
      <c r="E13" s="32" t="s">
        <v>379</v>
      </c>
      <c r="F13" s="31"/>
      <c r="G13" s="36" t="s">
        <v>305</v>
      </c>
      <c r="H13" s="36" t="s">
        <v>306</v>
      </c>
      <c r="I13" s="36" t="s">
        <v>307</v>
      </c>
      <c r="J13" s="36" t="s">
        <v>308</v>
      </c>
      <c r="K13" s="36" t="s">
        <v>19</v>
      </c>
      <c r="L13" s="37" t="s">
        <v>20</v>
      </c>
      <c r="M13" s="36" t="s">
        <v>21</v>
      </c>
      <c r="N13" s="36" t="s">
        <v>309</v>
      </c>
      <c r="O13" s="31"/>
      <c r="P13" s="36" t="s">
        <v>310</v>
      </c>
      <c r="Q13" s="36" t="s">
        <v>22</v>
      </c>
      <c r="R13" s="36" t="s">
        <v>23</v>
      </c>
      <c r="S13" s="38" t="s">
        <v>24</v>
      </c>
      <c r="T13" s="36" t="s">
        <v>25</v>
      </c>
      <c r="U13" s="36" t="s">
        <v>26</v>
      </c>
      <c r="V13" s="36" t="s">
        <v>27</v>
      </c>
      <c r="W13" s="36" t="s">
        <v>28</v>
      </c>
      <c r="X13" s="36" t="s">
        <v>29</v>
      </c>
      <c r="Y13" s="36" t="s">
        <v>30</v>
      </c>
      <c r="Z13" s="36" t="s">
        <v>31</v>
      </c>
      <c r="AA13" s="29"/>
    </row>
    <row r="14" spans="1:27" s="30" customFormat="1" ht="15" customHeight="1" x14ac:dyDescent="0.15">
      <c r="A14" s="267"/>
      <c r="B14" s="473"/>
      <c r="C14" s="473"/>
      <c r="D14" s="482"/>
      <c r="E14" s="40" t="s">
        <v>335</v>
      </c>
      <c r="F14" s="31"/>
      <c r="G14" s="110" t="s">
        <v>312</v>
      </c>
      <c r="H14" s="110" t="s">
        <v>312</v>
      </c>
      <c r="I14" s="110" t="s">
        <v>313</v>
      </c>
      <c r="J14" s="110" t="s">
        <v>313</v>
      </c>
      <c r="K14" s="110" t="s">
        <v>34</v>
      </c>
      <c r="L14" s="76" t="s">
        <v>34</v>
      </c>
      <c r="M14" s="110" t="s">
        <v>35</v>
      </c>
      <c r="N14" s="110" t="s">
        <v>35</v>
      </c>
      <c r="O14" s="31"/>
      <c r="P14" s="110" t="s">
        <v>314</v>
      </c>
      <c r="Q14" s="110" t="s">
        <v>36</v>
      </c>
      <c r="R14" s="110" t="s">
        <v>36</v>
      </c>
      <c r="S14" s="35" t="s">
        <v>37</v>
      </c>
      <c r="T14" s="110" t="s">
        <v>37</v>
      </c>
      <c r="U14" s="110" t="s">
        <v>38</v>
      </c>
      <c r="V14" s="110" t="s">
        <v>38</v>
      </c>
      <c r="W14" s="110" t="s">
        <v>39</v>
      </c>
      <c r="X14" s="110" t="s">
        <v>39</v>
      </c>
      <c r="Y14" s="110" t="s">
        <v>40</v>
      </c>
      <c r="Z14" s="110" t="s">
        <v>40</v>
      </c>
      <c r="AA14" s="29"/>
    </row>
    <row r="15" spans="1:27" s="30" customFormat="1" ht="12.4" customHeight="1" x14ac:dyDescent="0.15">
      <c r="A15" s="267">
        <v>1</v>
      </c>
      <c r="B15" s="140" t="s">
        <v>350</v>
      </c>
      <c r="C15" s="140" t="s">
        <v>341</v>
      </c>
      <c r="D15" s="131" t="s">
        <v>315</v>
      </c>
      <c r="E15" s="132"/>
      <c r="F15" s="31"/>
      <c r="G15" s="41" t="s">
        <v>333</v>
      </c>
      <c r="H15" s="41" t="s">
        <v>333</v>
      </c>
      <c r="I15" s="41" t="s">
        <v>333</v>
      </c>
      <c r="J15" s="41" t="s">
        <v>333</v>
      </c>
      <c r="K15" s="41" t="s">
        <v>333</v>
      </c>
      <c r="L15" s="41" t="s">
        <v>333</v>
      </c>
      <c r="M15" s="41" t="s">
        <v>333</v>
      </c>
      <c r="N15" s="41" t="s">
        <v>333</v>
      </c>
      <c r="O15" s="31"/>
      <c r="P15" s="41" t="s">
        <v>333</v>
      </c>
      <c r="Q15" s="41" t="s">
        <v>333</v>
      </c>
      <c r="R15" s="41" t="s">
        <v>333</v>
      </c>
      <c r="S15" s="41" t="s">
        <v>333</v>
      </c>
      <c r="T15" s="41" t="s">
        <v>333</v>
      </c>
      <c r="U15" s="41" t="s">
        <v>333</v>
      </c>
      <c r="V15" s="41" t="s">
        <v>333</v>
      </c>
      <c r="W15" s="41" t="s">
        <v>333</v>
      </c>
      <c r="X15" s="41" t="s">
        <v>333</v>
      </c>
      <c r="Y15" s="41" t="s">
        <v>333</v>
      </c>
      <c r="Z15" s="41" t="s">
        <v>333</v>
      </c>
      <c r="AA15" s="29"/>
    </row>
    <row r="16" spans="1:27" s="30" customFormat="1" ht="11.25" customHeight="1" x14ac:dyDescent="0.15">
      <c r="A16" s="267">
        <v>2</v>
      </c>
      <c r="B16" s="140" t="s">
        <v>350</v>
      </c>
      <c r="C16" s="140" t="s">
        <v>300</v>
      </c>
      <c r="D16" s="131" t="s">
        <v>315</v>
      </c>
      <c r="E16" s="132"/>
      <c r="F16" s="31"/>
      <c r="G16" s="41" t="s">
        <v>333</v>
      </c>
      <c r="H16" s="41" t="s">
        <v>333</v>
      </c>
      <c r="I16" s="41" t="s">
        <v>333</v>
      </c>
      <c r="J16" s="41" t="s">
        <v>333</v>
      </c>
      <c r="K16" s="41" t="s">
        <v>333</v>
      </c>
      <c r="L16" s="41" t="s">
        <v>333</v>
      </c>
      <c r="M16" s="41" t="s">
        <v>333</v>
      </c>
      <c r="N16" s="41" t="s">
        <v>333</v>
      </c>
      <c r="O16" s="31"/>
      <c r="P16" s="41" t="s">
        <v>333</v>
      </c>
      <c r="Q16" s="41" t="s">
        <v>333</v>
      </c>
      <c r="R16" s="41" t="s">
        <v>333</v>
      </c>
      <c r="S16" s="41" t="s">
        <v>333</v>
      </c>
      <c r="T16" s="41" t="s">
        <v>333</v>
      </c>
      <c r="U16" s="41" t="s">
        <v>333</v>
      </c>
      <c r="V16" s="41" t="s">
        <v>333</v>
      </c>
      <c r="W16" s="41" t="s">
        <v>333</v>
      </c>
      <c r="X16" s="41" t="s">
        <v>333</v>
      </c>
      <c r="Y16" s="41" t="s">
        <v>333</v>
      </c>
      <c r="Z16" s="41" t="s">
        <v>333</v>
      </c>
      <c r="AA16" s="29"/>
    </row>
    <row r="17" spans="1:27" s="30" customFormat="1" ht="11.25" customHeight="1" x14ac:dyDescent="0.15">
      <c r="A17" s="267">
        <v>3</v>
      </c>
      <c r="B17" s="140" t="s">
        <v>2</v>
      </c>
      <c r="C17" s="140" t="s">
        <v>342</v>
      </c>
      <c r="D17" s="131" t="s">
        <v>315</v>
      </c>
      <c r="E17" s="132"/>
      <c r="F17" s="31"/>
      <c r="G17" s="41">
        <f>IF('3c PC'!G14="-","-",'3c PC'!G64)</f>
        <v>6.5567588596821027</v>
      </c>
      <c r="H17" s="41">
        <f>IF('3c PC'!H14="-","-",'3c PC'!H64)</f>
        <v>6.5567588596821027</v>
      </c>
      <c r="I17" s="41">
        <f>IF('3c PC'!I14="-","-",'3c PC'!I64)</f>
        <v>6.6197359495950758</v>
      </c>
      <c r="J17" s="41">
        <f>IF('3c PC'!J14="-","-",'3c PC'!J64)</f>
        <v>6.6197359495950758</v>
      </c>
      <c r="K17" s="41">
        <f>IF('3c PC'!K14="-","-",'3c PC'!K64)</f>
        <v>6.6995028867368616</v>
      </c>
      <c r="L17" s="41">
        <f>IF('3c PC'!L14="-","-",'3c PC'!L64)</f>
        <v>6.6995028867368616</v>
      </c>
      <c r="M17" s="41">
        <f>IF('3c PC'!M14="-","-",'3c PC'!M64)</f>
        <v>7.1131218301273513</v>
      </c>
      <c r="N17" s="41">
        <f>IF('3c PC'!N14="-","-",'3c PC'!N64)</f>
        <v>7.1131218301273513</v>
      </c>
      <c r="O17" s="31"/>
      <c r="P17" s="41">
        <f>'3c PC'!P64</f>
        <v>7.1131218301273513</v>
      </c>
      <c r="Q17" s="41">
        <f>'3c PC'!Q64</f>
        <v>7.2804579515147188</v>
      </c>
      <c r="R17" s="41">
        <f>'3c PC'!R64</f>
        <v>7.1935840895118579</v>
      </c>
      <c r="S17" s="41">
        <f>'3c PC'!S64</f>
        <v>7.3593999937099728</v>
      </c>
      <c r="T17" s="41" t="str">
        <f>'3c PC'!T64</f>
        <v>-</v>
      </c>
      <c r="U17" s="41" t="str">
        <f>'3c PC'!U64</f>
        <v>-</v>
      </c>
      <c r="V17" s="41" t="str">
        <f>'3c PC'!V64</f>
        <v>-</v>
      </c>
      <c r="W17" s="41" t="str">
        <f>'3c PC'!W64</f>
        <v>-</v>
      </c>
      <c r="X17" s="41" t="str">
        <f>'3c PC'!X64</f>
        <v>-</v>
      </c>
      <c r="Y17" s="41" t="str">
        <f>'3c PC'!Y64</f>
        <v>-</v>
      </c>
      <c r="Z17" s="41" t="str">
        <f>'3c PC'!Z64</f>
        <v>-</v>
      </c>
      <c r="AA17" s="29"/>
    </row>
    <row r="18" spans="1:27" s="30" customFormat="1" ht="11.25" customHeight="1" x14ac:dyDescent="0.15">
      <c r="A18" s="267">
        <v>4</v>
      </c>
      <c r="B18" s="140" t="s">
        <v>352</v>
      </c>
      <c r="C18" s="140" t="s">
        <v>343</v>
      </c>
      <c r="D18" s="131" t="s">
        <v>315</v>
      </c>
      <c r="E18" s="132"/>
      <c r="F18" s="31"/>
      <c r="G18" s="41" t="s">
        <v>333</v>
      </c>
      <c r="H18" s="41" t="s">
        <v>333</v>
      </c>
      <c r="I18" s="41" t="s">
        <v>333</v>
      </c>
      <c r="J18" s="41" t="s">
        <v>333</v>
      </c>
      <c r="K18" s="41" t="s">
        <v>333</v>
      </c>
      <c r="L18" s="41" t="s">
        <v>333</v>
      </c>
      <c r="M18" s="41" t="s">
        <v>333</v>
      </c>
      <c r="N18" s="41" t="s">
        <v>333</v>
      </c>
      <c r="O18" s="31"/>
      <c r="P18" s="41" t="s">
        <v>333</v>
      </c>
      <c r="Q18" s="41" t="s">
        <v>333</v>
      </c>
      <c r="R18" s="41" t="s">
        <v>333</v>
      </c>
      <c r="S18" s="41" t="s">
        <v>333</v>
      </c>
      <c r="T18" s="41" t="s">
        <v>333</v>
      </c>
      <c r="U18" s="41" t="s">
        <v>333</v>
      </c>
      <c r="V18" s="41" t="s">
        <v>333</v>
      </c>
      <c r="W18" s="41" t="s">
        <v>333</v>
      </c>
      <c r="X18" s="41" t="s">
        <v>333</v>
      </c>
      <c r="Y18" s="41" t="s">
        <v>333</v>
      </c>
      <c r="Z18" s="41" t="s">
        <v>333</v>
      </c>
      <c r="AA18" s="29"/>
    </row>
    <row r="19" spans="1:27" s="30" customFormat="1" ht="11.25" customHeight="1" x14ac:dyDescent="0.15">
      <c r="A19" s="267">
        <v>5</v>
      </c>
      <c r="B19" s="140" t="s">
        <v>349</v>
      </c>
      <c r="C19" s="140" t="s">
        <v>344</v>
      </c>
      <c r="D19" s="131" t="s">
        <v>315</v>
      </c>
      <c r="E19" s="132"/>
      <c r="F19" s="31"/>
      <c r="G19" s="41">
        <f>IF('3f CPIH'!C$16="-","-",'3g OC '!$E$11*('3f CPIH'!C$16/'3f CPIH'!$G$16))</f>
        <v>63.482931017612529</v>
      </c>
      <c r="H19" s="41">
        <f>IF('3f CPIH'!D$16="-","-",'3g OC '!$E$11*('3f CPIH'!D$16/'3f CPIH'!$G$16))</f>
        <v>63.61002397260274</v>
      </c>
      <c r="I19" s="41">
        <f>IF('3f CPIH'!E$16="-","-",'3g OC '!$E$11*('3f CPIH'!E$16/'3f CPIH'!$G$16))</f>
        <v>63.800663405088073</v>
      </c>
      <c r="J19" s="41">
        <f>IF('3f CPIH'!F$16="-","-",'3g OC '!$E$11*('3f CPIH'!F$16/'3f CPIH'!$G$16))</f>
        <v>64.181942270058713</v>
      </c>
      <c r="K19" s="41">
        <f>IF('3f CPIH'!G$16="-","-",'3g OC '!$E$11*('3f CPIH'!G$16/'3f CPIH'!$G$16))</f>
        <v>64.944500000000005</v>
      </c>
      <c r="L19" s="41">
        <f>IF('3f CPIH'!H$16="-","-",'3g OC '!$E$11*('3f CPIH'!H$16/'3f CPIH'!$G$16))</f>
        <v>65.770604207436406</v>
      </c>
      <c r="M19" s="41">
        <f>IF('3f CPIH'!I$16="-","-",'3g OC '!$E$11*('3f CPIH'!I$16/'3f CPIH'!$G$16))</f>
        <v>66.723801369863011</v>
      </c>
      <c r="N19" s="41">
        <f>IF('3f CPIH'!J$16="-","-",'3g OC '!$E$11*('3f CPIH'!J$16/'3f CPIH'!$G$16))</f>
        <v>67.295719667318991</v>
      </c>
      <c r="O19" s="31"/>
      <c r="P19" s="41">
        <f>IF('3f CPIH'!L$16="-","-",'3g OC '!$E$11*('3f CPIH'!L$16/'3f CPIH'!$G$16))</f>
        <v>67.295719667318991</v>
      </c>
      <c r="Q19" s="41">
        <f>IF('3f CPIH'!M$16="-","-",'3g OC '!$E$11*('3f CPIH'!M$16/'3f CPIH'!$G$16))</f>
        <v>68.058277397260284</v>
      </c>
      <c r="R19" s="41">
        <f>IF('3f CPIH'!N$16="-","-",'3g OC '!$E$11*('3f CPIH'!N$16/'3f CPIH'!$G$16))</f>
        <v>68.566649217221141</v>
      </c>
      <c r="S19" s="41">
        <f>IF('3f CPIH'!O$16="-","-",'3g OC '!$E$11*('3f CPIH'!O$16/'3f CPIH'!$G$16))</f>
        <v>68.947928082191794</v>
      </c>
      <c r="T19" s="41" t="str">
        <f>IF('3f CPIH'!P$16="-","-",'3g OC '!$E$11*('3f CPIH'!P$16/'3f CPIH'!$G$16))</f>
        <v>-</v>
      </c>
      <c r="U19" s="41" t="str">
        <f>IF('3f CPIH'!Q$16="-","-",'3g OC '!$E$11*('3f CPIH'!Q$16/'3f CPIH'!$G$16))</f>
        <v>-</v>
      </c>
      <c r="V19" s="41" t="str">
        <f>IF('3f CPIH'!R$16="-","-",'3g OC '!$E$11*('3f CPIH'!R$16/'3f CPIH'!$G$16))</f>
        <v>-</v>
      </c>
      <c r="W19" s="41" t="str">
        <f>IF('3f CPIH'!S$16="-","-",'3g OC '!$E$11*('3f CPIH'!S$16/'3f CPIH'!$G$16))</f>
        <v>-</v>
      </c>
      <c r="X19" s="41" t="str">
        <f>IF('3f CPIH'!T$16="-","-",'3g OC '!$E$11*('3f CPIH'!T$16/'3f CPIH'!$G$16))</f>
        <v>-</v>
      </c>
      <c r="Y19" s="41" t="str">
        <f>IF('3f CPIH'!U$16="-","-",'3g OC '!$E$11*('3f CPIH'!U$16/'3f CPIH'!$G$16))</f>
        <v>-</v>
      </c>
      <c r="Z19" s="41" t="str">
        <f>IF('3f CPIH'!V$16="-","-",'3g OC '!$E$11*('3f CPIH'!V$16/'3f CPIH'!$G$16))</f>
        <v>-</v>
      </c>
      <c r="AA19" s="29"/>
    </row>
    <row r="20" spans="1:27" s="30" customFormat="1" ht="11.25" customHeight="1" x14ac:dyDescent="0.15">
      <c r="A20" s="267">
        <v>6</v>
      </c>
      <c r="B20" s="140" t="s">
        <v>349</v>
      </c>
      <c r="C20" s="140" t="s">
        <v>43</v>
      </c>
      <c r="D20" s="131" t="s">
        <v>315</v>
      </c>
      <c r="E20" s="132"/>
      <c r="F20" s="31"/>
      <c r="G20" s="41" t="s">
        <v>333</v>
      </c>
      <c r="H20" s="41" t="s">
        <v>333</v>
      </c>
      <c r="I20" s="41" t="s">
        <v>333</v>
      </c>
      <c r="J20" s="41" t="s">
        <v>333</v>
      </c>
      <c r="K20" s="41">
        <f>IF('3h SMNCC'!F$37="-","-",'3h SMNCC'!F$45)</f>
        <v>0</v>
      </c>
      <c r="L20" s="41">
        <f>IF('3h SMNCC'!G$37="-","-",'3h SMNCC'!G$45)</f>
        <v>-0.1023945869506754</v>
      </c>
      <c r="M20" s="41">
        <f>IF('3h SMNCC'!H$37="-","-",'3h SMNCC'!H$45)</f>
        <v>1.310776222511721</v>
      </c>
      <c r="N20" s="41">
        <f>IF('3h SMNCC'!I$37="-","-",'3h SMNCC'!I$45)</f>
        <v>8.7390665290237255</v>
      </c>
      <c r="O20" s="31"/>
      <c r="P20" s="41">
        <f>IF('3h SMNCC'!K$37="-","-",'3h SMNCC'!K$45)</f>
        <v>8.7390665290237255</v>
      </c>
      <c r="Q20" s="41">
        <f>IF('3h SMNCC'!L$37="-","-",'3h SMNCC'!L$45)</f>
        <v>10.102089688688181</v>
      </c>
      <c r="R20" s="41">
        <f>IF('3h SMNCC'!M$37="-","-",'3h SMNCC'!M$45)</f>
        <v>10.300173121233549</v>
      </c>
      <c r="S20" s="41">
        <f>IF('3h SMNCC'!N$37="-","-",'3h SMNCC'!N$45)</f>
        <v>11.847822371645298</v>
      </c>
      <c r="T20" s="41" t="str">
        <f>IF('3h SMNCC'!O$37="-","-",'3h SMNCC'!O$45)</f>
        <v>-</v>
      </c>
      <c r="U20" s="41" t="str">
        <f>IF('3h SMNCC'!P$37="-","-",'3h SMNCC'!P$45)</f>
        <v>-</v>
      </c>
      <c r="V20" s="41" t="str">
        <f>IF('3h SMNCC'!Q$37="-","-",'3h SMNCC'!Q$45)</f>
        <v>-</v>
      </c>
      <c r="W20" s="41" t="str">
        <f>IF('3h SMNCC'!R$37="-","-",'3h SMNCC'!R$45)</f>
        <v>-</v>
      </c>
      <c r="X20" s="41" t="str">
        <f>IF('3h SMNCC'!S$37="-","-",'3h SMNCC'!S$45)</f>
        <v>-</v>
      </c>
      <c r="Y20" s="41" t="str">
        <f>IF('3h SMNCC'!T$37="-","-",'3h SMNCC'!T$45)</f>
        <v>-</v>
      </c>
      <c r="Z20" s="41" t="str">
        <f>IF('3h SMNCC'!U$37="-","-",'3h SMNCC'!U$45)</f>
        <v>-</v>
      </c>
      <c r="AA20" s="29"/>
    </row>
    <row r="21" spans="1:27" s="30" customFormat="1" ht="11.25" customHeight="1" x14ac:dyDescent="0.15">
      <c r="A21" s="267">
        <v>7</v>
      </c>
      <c r="B21" s="140" t="s">
        <v>349</v>
      </c>
      <c r="C21" s="140" t="s">
        <v>394</v>
      </c>
      <c r="D21" s="131" t="s">
        <v>315</v>
      </c>
      <c r="E21" s="132"/>
      <c r="F21" s="31"/>
      <c r="G21" s="41">
        <f>IF('3f CPIH'!C$16="-","-",'3i PAAC PAP'!$G$17*('3f CPIH'!C$16/'3f CPIH'!$G$16))</f>
        <v>3.1142016634050882</v>
      </c>
      <c r="H21" s="41">
        <f>IF('3f CPIH'!D$16="-","-",'3i PAAC PAP'!$G$17*('3f CPIH'!D$16/'3f CPIH'!$G$16))</f>
        <v>3.1204363013698631</v>
      </c>
      <c r="I21" s="41">
        <f>IF('3f CPIH'!E$16="-","-",'3i PAAC PAP'!$G$17*('3f CPIH'!E$16/'3f CPIH'!$G$16))</f>
        <v>3.129788258317026</v>
      </c>
      <c r="J21" s="41">
        <f>IF('3f CPIH'!F$16="-","-",'3i PAAC PAP'!$G$17*('3f CPIH'!F$16/'3f CPIH'!$G$16))</f>
        <v>3.1484921722113506</v>
      </c>
      <c r="K21" s="41">
        <f>IF('3f CPIH'!G$16="-","-",'3i PAAC PAP'!$G$17*('3f CPIH'!G$16/'3f CPIH'!$G$16))</f>
        <v>3.1859000000000002</v>
      </c>
      <c r="L21" s="41">
        <f>IF('3f CPIH'!H$16="-","-",'3i PAAC PAP'!$G$17*('3f CPIH'!H$16/'3f CPIH'!$G$16))</f>
        <v>3.2264251467710374</v>
      </c>
      <c r="M21" s="41">
        <f>IF('3f CPIH'!I$16="-","-",'3i PAAC PAP'!$G$17*('3f CPIH'!I$16/'3f CPIH'!$G$16))</f>
        <v>3.2731849315068491</v>
      </c>
      <c r="N21" s="41">
        <f>IF('3f CPIH'!J$16="-","-",'3i PAAC PAP'!$G$17*('3f CPIH'!J$16/'3f CPIH'!$G$16))</f>
        <v>3.3012408023483371</v>
      </c>
      <c r="O21" s="31"/>
      <c r="P21" s="41">
        <f>IF('3f CPIH'!L$16="-","-",'3i PAAC PAP'!$G$17*('3f CPIH'!L$16/'3f CPIH'!$G$16))</f>
        <v>3.3012408023483371</v>
      </c>
      <c r="Q21" s="41">
        <f>IF('3f CPIH'!M$16="-","-",'3i PAAC PAP'!$G$17*('3f CPIH'!M$16/'3f CPIH'!$G$16))</f>
        <v>3.3386486301369862</v>
      </c>
      <c r="R21" s="41">
        <f>IF('3f CPIH'!N$16="-","-",'3i PAAC PAP'!$G$17*('3f CPIH'!N$16/'3f CPIH'!$G$16))</f>
        <v>3.3635871819960861</v>
      </c>
      <c r="S21" s="41">
        <f>IF('3f CPIH'!O$16="-","-",'3i PAAC PAP'!$G$17*('3f CPIH'!O$16/'3f CPIH'!$G$16))</f>
        <v>3.3822910958904111</v>
      </c>
      <c r="T21" s="41" t="str">
        <f>IF('3f CPIH'!P$16="-","-",'3i PAAC PAP'!$G$17*('3f CPIH'!P$16/'3f CPIH'!$G$16))</f>
        <v>-</v>
      </c>
      <c r="U21" s="41" t="str">
        <f>IF('3f CPIH'!Q$16="-","-",'3i PAAC PAP'!$G$17*('3f CPIH'!Q$16/'3f CPIH'!$G$16))</f>
        <v>-</v>
      </c>
      <c r="V21" s="41" t="str">
        <f>IF('3f CPIH'!R$16="-","-",'3i PAAC PAP'!$G$17*('3f CPIH'!R$16/'3f CPIH'!$G$16))</f>
        <v>-</v>
      </c>
      <c r="W21" s="41" t="str">
        <f>IF('3f CPIH'!S$16="-","-",'3i PAAC PAP'!$G$17*('3f CPIH'!S$16/'3f CPIH'!$G$16))</f>
        <v>-</v>
      </c>
      <c r="X21" s="41" t="str">
        <f>IF('3f CPIH'!T$16="-","-",'3i PAAC PAP'!$G$17*('3f CPIH'!T$16/'3f CPIH'!$G$16))</f>
        <v>-</v>
      </c>
      <c r="Y21" s="41" t="str">
        <f>IF('3f CPIH'!U$16="-","-",'3i PAAC PAP'!$G$17*('3f CPIH'!U$16/'3f CPIH'!$G$16))</f>
        <v>-</v>
      </c>
      <c r="Z21" s="41" t="str">
        <f>IF('3f CPIH'!V$16="-","-",'3i PAAC PAP'!$G$17*('3f CPIH'!V$16/'3f CPIH'!$G$16))</f>
        <v>-</v>
      </c>
      <c r="AA21" s="29"/>
    </row>
    <row r="22" spans="1:27" s="30" customFormat="1" ht="11.25" x14ac:dyDescent="0.15">
      <c r="A22" s="267">
        <v>8</v>
      </c>
      <c r="B22" s="140" t="s">
        <v>349</v>
      </c>
      <c r="C22" s="140" t="s">
        <v>412</v>
      </c>
      <c r="D22" s="131" t="s">
        <v>315</v>
      </c>
      <c r="E22" s="132"/>
      <c r="F22" s="31"/>
      <c r="G22" s="41">
        <f>IF(G17="-","-",SUM(G15:G20)*'3i PAAC PAP'!$G$29)</f>
        <v>0.2896141176426133</v>
      </c>
      <c r="H22" s="41">
        <f>IF(H17="-","-",SUM(H15:H20)*'3i PAAC PAP'!$G$29)</f>
        <v>0.2901396470114978</v>
      </c>
      <c r="I22" s="41">
        <f>IF(I17="-","-",SUM(I15:I20)*'3i PAAC PAP'!$G$29)</f>
        <v>0.29118835133161486</v>
      </c>
      <c r="J22" s="41">
        <f>IF(J17="-","-",SUM(J15:J20)*'3i PAAC PAP'!$G$29)</f>
        <v>0.29276493943826842</v>
      </c>
      <c r="K22" s="41">
        <f>IF(K17="-","-",SUM(K15:K20)*'3i PAAC PAP'!$G$29)</f>
        <v>0.29624795193665693</v>
      </c>
      <c r="L22" s="41">
        <f>IF(L17="-","-",SUM(L15:L20)*'3i PAAC PAP'!$G$29)</f>
        <v>0.2992404912173654</v>
      </c>
      <c r="M22" s="41">
        <f>IF(M17="-","-",SUM(M15:M20)*'3i PAAC PAP'!$G$29)</f>
        <v>0.31073573711204611</v>
      </c>
      <c r="N22" s="41">
        <f>IF(N17="-","-",SUM(N15:N20)*'3i PAAC PAP'!$G$29)</f>
        <v>0.34381659968945377</v>
      </c>
      <c r="O22" s="31"/>
      <c r="P22" s="41">
        <f>IF(P17="-","-",SUM(P15:P20)*'3i PAAC PAP'!$G$29)</f>
        <v>0.34381659968945377</v>
      </c>
      <c r="Q22" s="41">
        <f>IF(Q17="-","-",SUM(Q15:Q20)*'3i PAAC PAP'!$G$29)</f>
        <v>0.35329781152991024</v>
      </c>
      <c r="R22" s="41">
        <f>IF(R17="-","-",SUM(R15:R20)*'3i PAAC PAP'!$G$29)</f>
        <v>0.35585978057964163</v>
      </c>
      <c r="S22" s="41">
        <f>IF(S17="-","-",SUM(S15:S20)*'3i PAAC PAP'!$G$29)</f>
        <v>0.36452154710060708</v>
      </c>
      <c r="T22" s="41" t="str">
        <f>IF(T17="-","-",SUM(T15:T20)*'3i PAAC PAP'!$G$29)</f>
        <v>-</v>
      </c>
      <c r="U22" s="41" t="str">
        <f>IF(U17="-","-",SUM(U15:U20)*'3i PAAC PAP'!$G$29)</f>
        <v>-</v>
      </c>
      <c r="V22" s="41" t="str">
        <f>IF(V17="-","-",SUM(V15:V20)*'3i PAAC PAP'!$G$29)</f>
        <v>-</v>
      </c>
      <c r="W22" s="41" t="str">
        <f>IF(W17="-","-",SUM(W15:W20)*'3i PAAC PAP'!$G$29)</f>
        <v>-</v>
      </c>
      <c r="X22" s="41" t="str">
        <f>IF(X17="-","-",SUM(X15:X20)*'3i PAAC PAP'!$G$29)</f>
        <v>-</v>
      </c>
      <c r="Y22" s="41" t="str">
        <f>IF(Y17="-","-",SUM(Y15:Y20)*'3i PAAC PAP'!$G$29)</f>
        <v>-</v>
      </c>
      <c r="Z22" s="41" t="str">
        <f>IF(Z17="-","-",SUM(Z15:Z20)*'3i PAAC PAP'!$G$29)</f>
        <v>-</v>
      </c>
      <c r="AA22" s="29"/>
    </row>
    <row r="23" spans="1:27" s="30" customFormat="1" ht="11.25" x14ac:dyDescent="0.15">
      <c r="A23" s="267">
        <v>9</v>
      </c>
      <c r="B23" s="140" t="s">
        <v>393</v>
      </c>
      <c r="C23" s="140" t="s">
        <v>536</v>
      </c>
      <c r="D23" s="131" t="s">
        <v>315</v>
      </c>
      <c r="E23" s="132"/>
      <c r="F23" s="31"/>
      <c r="G23" s="41">
        <f>IF(G17="-","-",SUM(G15:G22)*'3j EBIT'!$E$11)</f>
        <v>1.4224538175907742</v>
      </c>
      <c r="H23" s="41">
        <f>IF(H17="-","-",SUM(H15:H22)*'3j EBIT'!$E$11)</f>
        <v>1.4250462848639429</v>
      </c>
      <c r="I23" s="41">
        <f>IF(I17="-","-",SUM(I15:I22)*'3j EBIT'!$E$11)</f>
        <v>1.4301597696771782</v>
      </c>
      <c r="J23" s="41">
        <f>IF(J17="-","-",SUM(J15:J22)*'3j EBIT'!$E$11)</f>
        <v>1.4379371714966844</v>
      </c>
      <c r="K23" s="41">
        <f>IF(K17="-","-",SUM(K15:K22)*'3j EBIT'!$E$11)</f>
        <v>1.4550432894434291</v>
      </c>
      <c r="L23" s="41">
        <f>IF(L17="-","-",SUM(L15:L22)*'3j EBIT'!$E$11)</f>
        <v>1.4699029479164465</v>
      </c>
      <c r="M23" s="41">
        <f>IF(M17="-","-",SUM(M15:M22)*'3j EBIT'!$E$11)</f>
        <v>1.524874017924831</v>
      </c>
      <c r="N23" s="41">
        <f>IF(N17="-","-",SUM(N15:N22)*'3j EBIT'!$E$11)</f>
        <v>1.6810061544193402</v>
      </c>
      <c r="O23" s="31"/>
      <c r="P23" s="41">
        <f>IF(P17="-","-",SUM(P15:P22)*'3j EBIT'!$E$11)</f>
        <v>1.6810061544193402</v>
      </c>
      <c r="Q23" s="41">
        <f>IF(Q17="-","-",SUM(Q15:Q22)*'3j EBIT'!$E$11)</f>
        <v>1.7263235180077914</v>
      </c>
      <c r="R23" s="41">
        <f>IF(R17="-","-",SUM(R15:R22)*'3j EBIT'!$E$11)</f>
        <v>1.7388562004680224</v>
      </c>
      <c r="S23" s="41">
        <f>IF(S17="-","-",SUM(S15:S22)*'3j EBIT'!$E$11)</f>
        <v>1.7799572211375414</v>
      </c>
      <c r="T23" s="41" t="str">
        <f>IF(T17="-","-",SUM(T15:T22)*'3j EBIT'!$E$11)</f>
        <v>-</v>
      </c>
      <c r="U23" s="41" t="str">
        <f>IF(U17="-","-",SUM(U15:U22)*'3j EBIT'!$E$11)</f>
        <v>-</v>
      </c>
      <c r="V23" s="41" t="str">
        <f>IF(V17="-","-",SUM(V15:V22)*'3j EBIT'!$E$11)</f>
        <v>-</v>
      </c>
      <c r="W23" s="41" t="str">
        <f>IF(W17="-","-",SUM(W15:W22)*'3j EBIT'!$E$11)</f>
        <v>-</v>
      </c>
      <c r="X23" s="41" t="str">
        <f>IF(X17="-","-",SUM(X15:X22)*'3j EBIT'!$E$11)</f>
        <v>-</v>
      </c>
      <c r="Y23" s="41" t="str">
        <f>IF(Y17="-","-",SUM(Y15:Y22)*'3j EBIT'!$E$11)</f>
        <v>-</v>
      </c>
      <c r="Z23" s="41" t="str">
        <f>IF(Z17="-","-",SUM(Z15:Z22)*'3j EBIT'!$E$11)</f>
        <v>-</v>
      </c>
      <c r="AA23" s="29"/>
    </row>
    <row r="24" spans="1:27" s="30" customFormat="1" ht="11.25" x14ac:dyDescent="0.15">
      <c r="A24" s="267">
        <v>10</v>
      </c>
      <c r="B24" s="140" t="s">
        <v>292</v>
      </c>
      <c r="C24" s="188" t="s">
        <v>537</v>
      </c>
      <c r="D24" s="131" t="s">
        <v>315</v>
      </c>
      <c r="E24" s="132"/>
      <c r="F24" s="31"/>
      <c r="G24" s="41">
        <f>IF(G19="-","-",SUM(G15:G17,G19:G23)*'3k HAP'!$E$12)</f>
        <v>1.0961125126871367</v>
      </c>
      <c r="H24" s="41">
        <f>IF(H19="-","-",SUM(H15:H17,H19:H23)*'3k HAP'!$E$12)</f>
        <v>1.0981102125644266</v>
      </c>
      <c r="I24" s="41">
        <f>IF(I19="-","-",SUM(I15:I17,I19:I23)*'3k HAP'!$E$12)</f>
        <v>1.1020505546816253</v>
      </c>
      <c r="J24" s="41">
        <f>IF(J19="-","-",SUM(J15:J17,J19:J23)*'3k HAP'!$E$12)</f>
        <v>1.1080436543134962</v>
      </c>
      <c r="K24" s="41">
        <f>IF(K19="-","-",SUM(K15:K17,K19:K23)*'3k HAP'!$E$12)</f>
        <v>1.1212252632297603</v>
      </c>
      <c r="L24" s="41">
        <f>IF(L19="-","-",SUM(L15:L17,L19:L23)*'3k HAP'!$E$12)</f>
        <v>1.1326757984844789</v>
      </c>
      <c r="M24" s="41">
        <f>IF(M19="-","-",SUM(M15:M17,M19:M23)*'3k HAP'!$E$12)</f>
        <v>1.1750353302505396</v>
      </c>
      <c r="N24" s="41">
        <f>IF(N19="-","-",SUM(N15:N17,N19:N23)*'3k HAP'!$E$12)</f>
        <v>1.295347417945637</v>
      </c>
      <c r="O24" s="31"/>
      <c r="P24" s="41">
        <f>IF(P19="-","-",SUM(P15:P17,P19:P23)*'3k HAP'!$E$12)</f>
        <v>1.295347417945637</v>
      </c>
      <c r="Q24" s="41">
        <f>IF(Q19="-","-",SUM(Q15:Q17,Q19:Q23)*'3k HAP'!$E$12)</f>
        <v>1.3302680098530955</v>
      </c>
      <c r="R24" s="41">
        <f>IF(R19="-","-",SUM(R15:R17,R19:R23)*'3k HAP'!$E$12)</f>
        <v>1.3399254271219814</v>
      </c>
      <c r="S24" s="41">
        <f>IF(S19="-","-",SUM(S15:S17,S19:S23)*'3k HAP'!$E$12)</f>
        <v>1.3715969952832425</v>
      </c>
      <c r="T24" s="41" t="str">
        <f>IF(T19="-","-",SUM(T15:T17,T19:T23)*'3k HAP'!$E$12)</f>
        <v>-</v>
      </c>
      <c r="U24" s="41" t="str">
        <f>IF(U19="-","-",SUM(U15:U17,U19:U23)*'3k HAP'!$E$12)</f>
        <v>-</v>
      </c>
      <c r="V24" s="41" t="str">
        <f>IF(V19="-","-",SUM(V15:V17,V19:V23)*'3k HAP'!$E$12)</f>
        <v>-</v>
      </c>
      <c r="W24" s="41" t="str">
        <f>IF(W19="-","-",SUM(W15:W17,W19:W23)*'3k HAP'!$E$12)</f>
        <v>-</v>
      </c>
      <c r="X24" s="41" t="str">
        <f>IF(X19="-","-",SUM(X15:X17,X19:X23)*'3k HAP'!$E$12)</f>
        <v>-</v>
      </c>
      <c r="Y24" s="41" t="str">
        <f>IF(Y19="-","-",SUM(Y15:Y17,Y19:Y23)*'3k HAP'!$E$12)</f>
        <v>-</v>
      </c>
      <c r="Z24" s="41" t="str">
        <f>IF(Z19="-","-",SUM(Z15:Z17,Z19:Z23)*'3k HAP'!$E$12)</f>
        <v>-</v>
      </c>
      <c r="AA24" s="29"/>
    </row>
    <row r="25" spans="1:27" s="30" customFormat="1" ht="11.25" customHeight="1" x14ac:dyDescent="0.15">
      <c r="A25" s="267">
        <v>11</v>
      </c>
      <c r="B25" s="140" t="s">
        <v>44</v>
      </c>
      <c r="C25" s="140" t="str">
        <f>B25&amp;"_"&amp;D25</f>
        <v>Total_Eastern</v>
      </c>
      <c r="D25" s="131" t="s">
        <v>315</v>
      </c>
      <c r="E25" s="132"/>
      <c r="F25" s="31"/>
      <c r="G25" s="41">
        <f>IF(G19="-","-",SUM(G15:G24))</f>
        <v>75.962071988620252</v>
      </c>
      <c r="H25" s="41">
        <f t="shared" ref="H25:P25" si="0">IF(H19="-","-",SUM(H15:H24))</f>
        <v>76.100515278094562</v>
      </c>
      <c r="I25" s="41">
        <f t="shared" si="0"/>
        <v>76.373586288690589</v>
      </c>
      <c r="J25" s="41">
        <f t="shared" si="0"/>
        <v>76.78891615711359</v>
      </c>
      <c r="K25" s="41">
        <f t="shared" si="0"/>
        <v>77.702419391346723</v>
      </c>
      <c r="L25" s="41">
        <f t="shared" si="0"/>
        <v>78.495956891611925</v>
      </c>
      <c r="M25" s="41">
        <f t="shared" si="0"/>
        <v>81.431529439296341</v>
      </c>
      <c r="N25" s="41">
        <f t="shared" si="0"/>
        <v>89.769319000872827</v>
      </c>
      <c r="O25" s="31"/>
      <c r="P25" s="41">
        <f t="shared" si="0"/>
        <v>89.769319000872827</v>
      </c>
      <c r="Q25" s="41">
        <f t="shared" ref="Q25" si="1">IF(Q19="-","-",SUM(Q15:Q24))</f>
        <v>92.189363006990973</v>
      </c>
      <c r="R25" s="41">
        <f t="shared" ref="R25" si="2">IF(R19="-","-",SUM(R15:R24))</f>
        <v>92.858635018132262</v>
      </c>
      <c r="S25" s="41">
        <f t="shared" ref="S25" si="3">IF(S19="-","-",SUM(S15:S24))</f>
        <v>95.053517306958852</v>
      </c>
      <c r="T25" s="41" t="str">
        <f t="shared" ref="T25" si="4">IF(T19="-","-",SUM(T15:T24))</f>
        <v>-</v>
      </c>
      <c r="U25" s="41" t="str">
        <f t="shared" ref="U25" si="5">IF(U19="-","-",SUM(U15:U24))</f>
        <v>-</v>
      </c>
      <c r="V25" s="41" t="str">
        <f t="shared" ref="V25" si="6">IF(V19="-","-",SUM(V15:V24))</f>
        <v>-</v>
      </c>
      <c r="W25" s="41" t="str">
        <f t="shared" ref="W25" si="7">IF(W19="-","-",SUM(W15:W24))</f>
        <v>-</v>
      </c>
      <c r="X25" s="41" t="str">
        <f t="shared" ref="X25" si="8">IF(X19="-","-",SUM(X15:X24))</f>
        <v>-</v>
      </c>
      <c r="Y25" s="41" t="str">
        <f t="shared" ref="Y25" si="9">IF(Y19="-","-",SUM(Y15:Y24))</f>
        <v>-</v>
      </c>
      <c r="Z25" s="41" t="str">
        <f t="shared" ref="Z25" si="10">IF(Z19="-","-",SUM(Z15:Z24))</f>
        <v>-</v>
      </c>
      <c r="AA25" s="29"/>
    </row>
    <row r="26" spans="1:27" s="30" customFormat="1" ht="11.25" customHeight="1" x14ac:dyDescent="0.15">
      <c r="A26" s="267">
        <v>1</v>
      </c>
      <c r="B26" s="136" t="s">
        <v>350</v>
      </c>
      <c r="C26" s="136" t="s">
        <v>341</v>
      </c>
      <c r="D26" s="134" t="s">
        <v>317</v>
      </c>
      <c r="E26" s="135"/>
      <c r="F26" s="31"/>
      <c r="G26" s="133" t="s">
        <v>333</v>
      </c>
      <c r="H26" s="133" t="s">
        <v>333</v>
      </c>
      <c r="I26" s="133" t="s">
        <v>333</v>
      </c>
      <c r="J26" s="133" t="s">
        <v>333</v>
      </c>
      <c r="K26" s="133" t="s">
        <v>333</v>
      </c>
      <c r="L26" s="133" t="s">
        <v>333</v>
      </c>
      <c r="M26" s="133" t="s">
        <v>333</v>
      </c>
      <c r="N26" s="133" t="s">
        <v>333</v>
      </c>
      <c r="O26" s="31"/>
      <c r="P26" s="133" t="s">
        <v>333</v>
      </c>
      <c r="Q26" s="133" t="s">
        <v>333</v>
      </c>
      <c r="R26" s="133" t="s">
        <v>333</v>
      </c>
      <c r="S26" s="133" t="s">
        <v>333</v>
      </c>
      <c r="T26" s="133" t="s">
        <v>333</v>
      </c>
      <c r="U26" s="133" t="s">
        <v>333</v>
      </c>
      <c r="V26" s="133" t="s">
        <v>333</v>
      </c>
      <c r="W26" s="133" t="s">
        <v>333</v>
      </c>
      <c r="X26" s="133" t="s">
        <v>333</v>
      </c>
      <c r="Y26" s="133" t="s">
        <v>333</v>
      </c>
      <c r="Z26" s="133" t="s">
        <v>333</v>
      </c>
      <c r="AA26" s="29"/>
    </row>
    <row r="27" spans="1:27" s="30" customFormat="1" ht="11.25" customHeight="1" x14ac:dyDescent="0.15">
      <c r="A27" s="267">
        <v>2</v>
      </c>
      <c r="B27" s="136" t="s">
        <v>350</v>
      </c>
      <c r="C27" s="136" t="s">
        <v>300</v>
      </c>
      <c r="D27" s="134" t="s">
        <v>317</v>
      </c>
      <c r="E27" s="135"/>
      <c r="F27" s="31"/>
      <c r="G27" s="133" t="s">
        <v>333</v>
      </c>
      <c r="H27" s="133" t="s">
        <v>333</v>
      </c>
      <c r="I27" s="133" t="s">
        <v>333</v>
      </c>
      <c r="J27" s="133" t="s">
        <v>333</v>
      </c>
      <c r="K27" s="133" t="s">
        <v>333</v>
      </c>
      <c r="L27" s="133" t="s">
        <v>333</v>
      </c>
      <c r="M27" s="133" t="s">
        <v>333</v>
      </c>
      <c r="N27" s="133" t="s">
        <v>333</v>
      </c>
      <c r="O27" s="31"/>
      <c r="P27" s="133" t="s">
        <v>333</v>
      </c>
      <c r="Q27" s="133" t="s">
        <v>333</v>
      </c>
      <c r="R27" s="133" t="s">
        <v>333</v>
      </c>
      <c r="S27" s="133" t="s">
        <v>333</v>
      </c>
      <c r="T27" s="133" t="s">
        <v>333</v>
      </c>
      <c r="U27" s="133" t="s">
        <v>333</v>
      </c>
      <c r="V27" s="133" t="s">
        <v>333</v>
      </c>
      <c r="W27" s="133" t="s">
        <v>333</v>
      </c>
      <c r="X27" s="133" t="s">
        <v>333</v>
      </c>
      <c r="Y27" s="133" t="s">
        <v>333</v>
      </c>
      <c r="Z27" s="133" t="s">
        <v>333</v>
      </c>
      <c r="AA27" s="29"/>
    </row>
    <row r="28" spans="1:27" s="30" customFormat="1" ht="12.4" customHeight="1" x14ac:dyDescent="0.15">
      <c r="A28" s="267">
        <v>3</v>
      </c>
      <c r="B28" s="136" t="s">
        <v>2</v>
      </c>
      <c r="C28" s="136" t="s">
        <v>342</v>
      </c>
      <c r="D28" s="134" t="s">
        <v>317</v>
      </c>
      <c r="E28" s="135"/>
      <c r="F28" s="31"/>
      <c r="G28" s="133">
        <f>IF('3c PC'!G14="-","-",'3c PC'!G64)</f>
        <v>6.5567588596821027</v>
      </c>
      <c r="H28" s="133">
        <f>IF('3c PC'!H14="-","-",'3c PC'!H64)</f>
        <v>6.5567588596821027</v>
      </c>
      <c r="I28" s="133">
        <f>IF('3c PC'!I14="-","-",'3c PC'!I64)</f>
        <v>6.6197359495950758</v>
      </c>
      <c r="J28" s="133">
        <f>IF('3c PC'!J14="-","-",'3c PC'!J64)</f>
        <v>6.6197359495950758</v>
      </c>
      <c r="K28" s="133">
        <f>IF('3c PC'!K14="-","-",'3c PC'!K64)</f>
        <v>6.6995028867368616</v>
      </c>
      <c r="L28" s="133">
        <f>IF('3c PC'!L14="-","-",'3c PC'!L64)</f>
        <v>6.6995028867368616</v>
      </c>
      <c r="M28" s="133">
        <f>IF('3c PC'!M14="-","-",'3c PC'!M64)</f>
        <v>7.1131218301273513</v>
      </c>
      <c r="N28" s="133">
        <f>IF('3c PC'!N14="-","-",'3c PC'!N64)</f>
        <v>7.1131218301273513</v>
      </c>
      <c r="O28" s="31"/>
      <c r="P28" s="133">
        <f>'3c PC'!P64</f>
        <v>7.1131218301273513</v>
      </c>
      <c r="Q28" s="133">
        <f>'3c PC'!Q64</f>
        <v>7.2804579515147188</v>
      </c>
      <c r="R28" s="133">
        <f>'3c PC'!R64</f>
        <v>7.1935840895118579</v>
      </c>
      <c r="S28" s="133">
        <f>'3c PC'!S64</f>
        <v>7.3593999937099728</v>
      </c>
      <c r="T28" s="133" t="str">
        <f>'3c PC'!T64</f>
        <v>-</v>
      </c>
      <c r="U28" s="133" t="str">
        <f>'3c PC'!U64</f>
        <v>-</v>
      </c>
      <c r="V28" s="133" t="str">
        <f>'3c PC'!V64</f>
        <v>-</v>
      </c>
      <c r="W28" s="133" t="str">
        <f>'3c PC'!W64</f>
        <v>-</v>
      </c>
      <c r="X28" s="133" t="str">
        <f>'3c PC'!X64</f>
        <v>-</v>
      </c>
      <c r="Y28" s="133" t="str">
        <f>'3c PC'!Y64</f>
        <v>-</v>
      </c>
      <c r="Z28" s="133" t="str">
        <f>'3c PC'!Z64</f>
        <v>-</v>
      </c>
      <c r="AA28" s="29"/>
    </row>
    <row r="29" spans="1:27" s="30" customFormat="1" ht="11.25" customHeight="1" x14ac:dyDescent="0.15">
      <c r="A29" s="267">
        <v>4</v>
      </c>
      <c r="B29" s="136" t="s">
        <v>352</v>
      </c>
      <c r="C29" s="136" t="s">
        <v>343</v>
      </c>
      <c r="D29" s="134" t="s">
        <v>317</v>
      </c>
      <c r="E29" s="135"/>
      <c r="F29" s="31"/>
      <c r="G29" s="133" t="s">
        <v>333</v>
      </c>
      <c r="H29" s="133" t="s">
        <v>333</v>
      </c>
      <c r="I29" s="133" t="s">
        <v>333</v>
      </c>
      <c r="J29" s="133" t="s">
        <v>333</v>
      </c>
      <c r="K29" s="133" t="s">
        <v>333</v>
      </c>
      <c r="L29" s="133" t="s">
        <v>333</v>
      </c>
      <c r="M29" s="133" t="s">
        <v>333</v>
      </c>
      <c r="N29" s="133" t="s">
        <v>333</v>
      </c>
      <c r="O29" s="31"/>
      <c r="P29" s="133" t="s">
        <v>333</v>
      </c>
      <c r="Q29" s="133" t="s">
        <v>333</v>
      </c>
      <c r="R29" s="133" t="s">
        <v>333</v>
      </c>
      <c r="S29" s="133" t="s">
        <v>333</v>
      </c>
      <c r="T29" s="133" t="s">
        <v>333</v>
      </c>
      <c r="U29" s="133" t="s">
        <v>333</v>
      </c>
      <c r="V29" s="133" t="s">
        <v>333</v>
      </c>
      <c r="W29" s="133" t="s">
        <v>333</v>
      </c>
      <c r="X29" s="133" t="s">
        <v>333</v>
      </c>
      <c r="Y29" s="133" t="s">
        <v>333</v>
      </c>
      <c r="Z29" s="133" t="s">
        <v>333</v>
      </c>
      <c r="AA29" s="29"/>
    </row>
    <row r="30" spans="1:27" s="30" customFormat="1" ht="11.25" customHeight="1" x14ac:dyDescent="0.15">
      <c r="A30" s="267">
        <v>5</v>
      </c>
      <c r="B30" s="136" t="s">
        <v>349</v>
      </c>
      <c r="C30" s="136" t="s">
        <v>344</v>
      </c>
      <c r="D30" s="134" t="s">
        <v>317</v>
      </c>
      <c r="E30" s="135"/>
      <c r="F30" s="31"/>
      <c r="G30" s="133">
        <f>IF('3f CPIH'!C$16="-","-",'3g OC '!$E$11*('3f CPIH'!C$16/'3f CPIH'!$G$16))</f>
        <v>63.482931017612529</v>
      </c>
      <c r="H30" s="133">
        <f>IF('3f CPIH'!D$16="-","-",'3g OC '!$E$11*('3f CPIH'!D$16/'3f CPIH'!$G$16))</f>
        <v>63.61002397260274</v>
      </c>
      <c r="I30" s="133">
        <f>IF('3f CPIH'!E$16="-","-",'3g OC '!$E$11*('3f CPIH'!E$16/'3f CPIH'!$G$16))</f>
        <v>63.800663405088073</v>
      </c>
      <c r="J30" s="133">
        <f>IF('3f CPIH'!F$16="-","-",'3g OC '!$E$11*('3f CPIH'!F$16/'3f CPIH'!$G$16))</f>
        <v>64.181942270058713</v>
      </c>
      <c r="K30" s="133">
        <f>IF('3f CPIH'!G$16="-","-",'3g OC '!$E$11*('3f CPIH'!G$16/'3f CPIH'!$G$16))</f>
        <v>64.944500000000005</v>
      </c>
      <c r="L30" s="133">
        <f>IF('3f CPIH'!H$16="-","-",'3g OC '!$E$11*('3f CPIH'!H$16/'3f CPIH'!$G$16))</f>
        <v>65.770604207436406</v>
      </c>
      <c r="M30" s="133">
        <f>IF('3f CPIH'!I$16="-","-",'3g OC '!$E$11*('3f CPIH'!I$16/'3f CPIH'!$G$16))</f>
        <v>66.723801369863011</v>
      </c>
      <c r="N30" s="133">
        <f>IF('3f CPIH'!J$16="-","-",'3g OC '!$E$11*('3f CPIH'!J$16/'3f CPIH'!$G$16))</f>
        <v>67.295719667318991</v>
      </c>
      <c r="O30" s="31"/>
      <c r="P30" s="133">
        <f>IF('3f CPIH'!L$16="-","-",'3g OC '!$E$11*('3f CPIH'!L$16/'3f CPIH'!$G$16))</f>
        <v>67.295719667318991</v>
      </c>
      <c r="Q30" s="133">
        <f>IF('3f CPIH'!M$16="-","-",'3g OC '!$E$11*('3f CPIH'!M$16/'3f CPIH'!$G$16))</f>
        <v>68.058277397260284</v>
      </c>
      <c r="R30" s="133">
        <f>IF('3f CPIH'!N$16="-","-",'3g OC '!$E$11*('3f CPIH'!N$16/'3f CPIH'!$G$16))</f>
        <v>68.566649217221141</v>
      </c>
      <c r="S30" s="133">
        <f>IF('3f CPIH'!O$16="-","-",'3g OC '!$E$11*('3f CPIH'!O$16/'3f CPIH'!$G$16))</f>
        <v>68.947928082191794</v>
      </c>
      <c r="T30" s="133" t="str">
        <f>IF('3f CPIH'!P$16="-","-",'3g OC '!$E$11*('3f CPIH'!P$16/'3f CPIH'!$G$16))</f>
        <v>-</v>
      </c>
      <c r="U30" s="133" t="str">
        <f>IF('3f CPIH'!Q$16="-","-",'3g OC '!$E$11*('3f CPIH'!Q$16/'3f CPIH'!$G$16))</f>
        <v>-</v>
      </c>
      <c r="V30" s="133" t="str">
        <f>IF('3f CPIH'!R$16="-","-",'3g OC '!$E$11*('3f CPIH'!R$16/'3f CPIH'!$G$16))</f>
        <v>-</v>
      </c>
      <c r="W30" s="133" t="str">
        <f>IF('3f CPIH'!S$16="-","-",'3g OC '!$E$11*('3f CPIH'!S$16/'3f CPIH'!$G$16))</f>
        <v>-</v>
      </c>
      <c r="X30" s="133" t="str">
        <f>IF('3f CPIH'!T$16="-","-",'3g OC '!$E$11*('3f CPIH'!T$16/'3f CPIH'!$G$16))</f>
        <v>-</v>
      </c>
      <c r="Y30" s="133" t="str">
        <f>IF('3f CPIH'!U$16="-","-",'3g OC '!$E$11*('3f CPIH'!U$16/'3f CPIH'!$G$16))</f>
        <v>-</v>
      </c>
      <c r="Z30" s="133" t="str">
        <f>IF('3f CPIH'!V$16="-","-",'3g OC '!$E$11*('3f CPIH'!V$16/'3f CPIH'!$G$16))</f>
        <v>-</v>
      </c>
      <c r="AA30" s="29"/>
    </row>
    <row r="31" spans="1:27" s="30" customFormat="1" ht="11.25" customHeight="1" x14ac:dyDescent="0.15">
      <c r="A31" s="267">
        <v>6</v>
      </c>
      <c r="B31" s="136" t="s">
        <v>349</v>
      </c>
      <c r="C31" s="136" t="s">
        <v>43</v>
      </c>
      <c r="D31" s="134" t="s">
        <v>317</v>
      </c>
      <c r="E31" s="135"/>
      <c r="F31" s="31"/>
      <c r="G31" s="133" t="s">
        <v>333</v>
      </c>
      <c r="H31" s="133" t="s">
        <v>333</v>
      </c>
      <c r="I31" s="133" t="s">
        <v>333</v>
      </c>
      <c r="J31" s="133" t="s">
        <v>333</v>
      </c>
      <c r="K31" s="133">
        <f>IF('3h SMNCC'!F$37="-","-",'3h SMNCC'!F$45)</f>
        <v>0</v>
      </c>
      <c r="L31" s="133">
        <f>IF('3h SMNCC'!G$37="-","-",'3h SMNCC'!G$45)</f>
        <v>-0.1023945869506754</v>
      </c>
      <c r="M31" s="133">
        <f>IF('3h SMNCC'!H$37="-","-",'3h SMNCC'!H$45)</f>
        <v>1.310776222511721</v>
      </c>
      <c r="N31" s="133">
        <f>IF('3h SMNCC'!I$37="-","-",'3h SMNCC'!I$45)</f>
        <v>8.7390665290237255</v>
      </c>
      <c r="O31" s="31"/>
      <c r="P31" s="133">
        <f>IF('3h SMNCC'!K$37="-","-",'3h SMNCC'!K$45)</f>
        <v>8.7390665290237255</v>
      </c>
      <c r="Q31" s="133">
        <f>IF('3h SMNCC'!L$37="-","-",'3h SMNCC'!L$45)</f>
        <v>10.102089688688181</v>
      </c>
      <c r="R31" s="133">
        <f>IF('3h SMNCC'!M$37="-","-",'3h SMNCC'!M$45)</f>
        <v>10.300173121233549</v>
      </c>
      <c r="S31" s="133">
        <f>IF('3h SMNCC'!N$37="-","-",'3h SMNCC'!N$45)</f>
        <v>11.847822371645298</v>
      </c>
      <c r="T31" s="133" t="str">
        <f>IF('3h SMNCC'!O$37="-","-",'3h SMNCC'!O$45)</f>
        <v>-</v>
      </c>
      <c r="U31" s="133" t="str">
        <f>IF('3h SMNCC'!P$37="-","-",'3h SMNCC'!P$45)</f>
        <v>-</v>
      </c>
      <c r="V31" s="133" t="str">
        <f>IF('3h SMNCC'!Q$37="-","-",'3h SMNCC'!Q$45)</f>
        <v>-</v>
      </c>
      <c r="W31" s="133" t="str">
        <f>IF('3h SMNCC'!R$37="-","-",'3h SMNCC'!R$45)</f>
        <v>-</v>
      </c>
      <c r="X31" s="133" t="str">
        <f>IF('3h SMNCC'!S$37="-","-",'3h SMNCC'!S$45)</f>
        <v>-</v>
      </c>
      <c r="Y31" s="133" t="str">
        <f>IF('3h SMNCC'!T$37="-","-",'3h SMNCC'!T$45)</f>
        <v>-</v>
      </c>
      <c r="Z31" s="133" t="str">
        <f>IF('3h SMNCC'!U$37="-","-",'3h SMNCC'!U$45)</f>
        <v>-</v>
      </c>
      <c r="AA31" s="29"/>
    </row>
    <row r="32" spans="1:27" s="30" customFormat="1" ht="11.25" x14ac:dyDescent="0.15">
      <c r="A32" s="267">
        <v>7</v>
      </c>
      <c r="B32" s="136" t="s">
        <v>349</v>
      </c>
      <c r="C32" s="136" t="s">
        <v>394</v>
      </c>
      <c r="D32" s="134" t="s">
        <v>317</v>
      </c>
      <c r="E32" s="135"/>
      <c r="F32" s="31"/>
      <c r="G32" s="133">
        <f>IF('3f CPIH'!C$16="-","-",'3i PAAC PAP'!$G$17*('3f CPIH'!C$16/'3f CPIH'!$G$16))</f>
        <v>3.1142016634050882</v>
      </c>
      <c r="H32" s="133">
        <f>IF('3f CPIH'!D$16="-","-",'3i PAAC PAP'!$G$17*('3f CPIH'!D$16/'3f CPIH'!$G$16))</f>
        <v>3.1204363013698631</v>
      </c>
      <c r="I32" s="133">
        <f>IF('3f CPIH'!E$16="-","-",'3i PAAC PAP'!$G$17*('3f CPIH'!E$16/'3f CPIH'!$G$16))</f>
        <v>3.129788258317026</v>
      </c>
      <c r="J32" s="133">
        <f>IF('3f CPIH'!F$16="-","-",'3i PAAC PAP'!$G$17*('3f CPIH'!F$16/'3f CPIH'!$G$16))</f>
        <v>3.1484921722113506</v>
      </c>
      <c r="K32" s="133">
        <f>IF('3f CPIH'!G$16="-","-",'3i PAAC PAP'!$G$17*('3f CPIH'!G$16/'3f CPIH'!$G$16))</f>
        <v>3.1859000000000002</v>
      </c>
      <c r="L32" s="133">
        <f>IF('3f CPIH'!H$16="-","-",'3i PAAC PAP'!$G$17*('3f CPIH'!H$16/'3f CPIH'!$G$16))</f>
        <v>3.2264251467710374</v>
      </c>
      <c r="M32" s="133">
        <f>IF('3f CPIH'!I$16="-","-",'3i PAAC PAP'!$G$17*('3f CPIH'!I$16/'3f CPIH'!$G$16))</f>
        <v>3.2731849315068491</v>
      </c>
      <c r="N32" s="133">
        <f>IF('3f CPIH'!J$16="-","-",'3i PAAC PAP'!$G$17*('3f CPIH'!J$16/'3f CPIH'!$G$16))</f>
        <v>3.3012408023483371</v>
      </c>
      <c r="O32" s="31"/>
      <c r="P32" s="133">
        <f>IF('3f CPIH'!L$16="-","-",'3i PAAC PAP'!$G$17*('3f CPIH'!L$16/'3f CPIH'!$G$16))</f>
        <v>3.3012408023483371</v>
      </c>
      <c r="Q32" s="133">
        <f>IF('3f CPIH'!M$16="-","-",'3i PAAC PAP'!$G$17*('3f CPIH'!M$16/'3f CPIH'!$G$16))</f>
        <v>3.3386486301369862</v>
      </c>
      <c r="R32" s="133">
        <f>IF('3f CPIH'!N$16="-","-",'3i PAAC PAP'!$G$17*('3f CPIH'!N$16/'3f CPIH'!$G$16))</f>
        <v>3.3635871819960861</v>
      </c>
      <c r="S32" s="133">
        <f>IF('3f CPIH'!O$16="-","-",'3i PAAC PAP'!$G$17*('3f CPIH'!O$16/'3f CPIH'!$G$16))</f>
        <v>3.3822910958904111</v>
      </c>
      <c r="T32" s="133" t="str">
        <f>IF('3f CPIH'!P$16="-","-",'3i PAAC PAP'!$G$17*('3f CPIH'!P$16/'3f CPIH'!$G$16))</f>
        <v>-</v>
      </c>
      <c r="U32" s="133" t="str">
        <f>IF('3f CPIH'!Q$16="-","-",'3i PAAC PAP'!$G$17*('3f CPIH'!Q$16/'3f CPIH'!$G$16))</f>
        <v>-</v>
      </c>
      <c r="V32" s="133" t="str">
        <f>IF('3f CPIH'!R$16="-","-",'3i PAAC PAP'!$G$17*('3f CPIH'!R$16/'3f CPIH'!$G$16))</f>
        <v>-</v>
      </c>
      <c r="W32" s="133" t="str">
        <f>IF('3f CPIH'!S$16="-","-",'3i PAAC PAP'!$G$17*('3f CPIH'!S$16/'3f CPIH'!$G$16))</f>
        <v>-</v>
      </c>
      <c r="X32" s="133" t="str">
        <f>IF('3f CPIH'!T$16="-","-",'3i PAAC PAP'!$G$17*('3f CPIH'!T$16/'3f CPIH'!$G$16))</f>
        <v>-</v>
      </c>
      <c r="Y32" s="133" t="str">
        <f>IF('3f CPIH'!U$16="-","-",'3i PAAC PAP'!$G$17*('3f CPIH'!U$16/'3f CPIH'!$G$16))</f>
        <v>-</v>
      </c>
      <c r="Z32" s="133" t="str">
        <f>IF('3f CPIH'!V$16="-","-",'3i PAAC PAP'!$G$17*('3f CPIH'!V$16/'3f CPIH'!$G$16))</f>
        <v>-</v>
      </c>
      <c r="AA32" s="29"/>
    </row>
    <row r="33" spans="1:27" s="30" customFormat="1" ht="11.25" x14ac:dyDescent="0.15">
      <c r="A33" s="267">
        <v>8</v>
      </c>
      <c r="B33" s="136" t="s">
        <v>349</v>
      </c>
      <c r="C33" s="136" t="s">
        <v>412</v>
      </c>
      <c r="D33" s="134" t="s">
        <v>317</v>
      </c>
      <c r="E33" s="135"/>
      <c r="F33" s="31"/>
      <c r="G33" s="133">
        <f>IF(G28="-","-",SUM(G26:G31)*'3i PAAC PAP'!$G$29)</f>
        <v>0.2896141176426133</v>
      </c>
      <c r="H33" s="133">
        <f>IF(H28="-","-",SUM(H26:H31)*'3i PAAC PAP'!$G$29)</f>
        <v>0.2901396470114978</v>
      </c>
      <c r="I33" s="133">
        <f>IF(I28="-","-",SUM(I26:I31)*'3i PAAC PAP'!$G$29)</f>
        <v>0.29118835133161486</v>
      </c>
      <c r="J33" s="133">
        <f>IF(J28="-","-",SUM(J26:J31)*'3i PAAC PAP'!$G$29)</f>
        <v>0.29276493943826842</v>
      </c>
      <c r="K33" s="133">
        <f>IF(K28="-","-",SUM(K26:K31)*'3i PAAC PAP'!$G$29)</f>
        <v>0.29624795193665693</v>
      </c>
      <c r="L33" s="133">
        <f>IF(L28="-","-",SUM(L26:L31)*'3i PAAC PAP'!$G$29)</f>
        <v>0.2992404912173654</v>
      </c>
      <c r="M33" s="133">
        <f>IF(M28="-","-",SUM(M26:M31)*'3i PAAC PAP'!$G$29)</f>
        <v>0.31073573711204611</v>
      </c>
      <c r="N33" s="133">
        <f>IF(N28="-","-",SUM(N26:N31)*'3i PAAC PAP'!$G$29)</f>
        <v>0.34381659968945377</v>
      </c>
      <c r="O33" s="31"/>
      <c r="P33" s="133">
        <f>IF(P28="-","-",SUM(P26:P31)*'3i PAAC PAP'!$G$29)</f>
        <v>0.34381659968945377</v>
      </c>
      <c r="Q33" s="133">
        <f>IF(Q28="-","-",SUM(Q26:Q31)*'3i PAAC PAP'!$G$29)</f>
        <v>0.35329781152991024</v>
      </c>
      <c r="R33" s="133">
        <f>IF(R28="-","-",SUM(R26:R31)*'3i PAAC PAP'!$G$29)</f>
        <v>0.35585978057964163</v>
      </c>
      <c r="S33" s="133">
        <f>IF(S28="-","-",SUM(S26:S31)*'3i PAAC PAP'!$G$29)</f>
        <v>0.36452154710060708</v>
      </c>
      <c r="T33" s="133" t="str">
        <f>IF(T28="-","-",SUM(T26:T31)*'3i PAAC PAP'!$G$29)</f>
        <v>-</v>
      </c>
      <c r="U33" s="133" t="str">
        <f>IF(U28="-","-",SUM(U26:U31)*'3i PAAC PAP'!$G$29)</f>
        <v>-</v>
      </c>
      <c r="V33" s="133" t="str">
        <f>IF(V28="-","-",SUM(V26:V31)*'3i PAAC PAP'!$G$29)</f>
        <v>-</v>
      </c>
      <c r="W33" s="133" t="str">
        <f>IF(W28="-","-",SUM(W26:W31)*'3i PAAC PAP'!$G$29)</f>
        <v>-</v>
      </c>
      <c r="X33" s="133" t="str">
        <f>IF(X28="-","-",SUM(X26:X31)*'3i PAAC PAP'!$G$29)</f>
        <v>-</v>
      </c>
      <c r="Y33" s="133" t="str">
        <f>IF(Y28="-","-",SUM(Y26:Y31)*'3i PAAC PAP'!$G$29)</f>
        <v>-</v>
      </c>
      <c r="Z33" s="133" t="str">
        <f>IF(Z28="-","-",SUM(Z26:Z31)*'3i PAAC PAP'!$G$29)</f>
        <v>-</v>
      </c>
      <c r="AA33" s="29"/>
    </row>
    <row r="34" spans="1:27" s="30" customFormat="1" ht="11.25" x14ac:dyDescent="0.15">
      <c r="A34" s="267">
        <v>9</v>
      </c>
      <c r="B34" s="136" t="s">
        <v>393</v>
      </c>
      <c r="C34" s="136" t="s">
        <v>536</v>
      </c>
      <c r="D34" s="134" t="s">
        <v>317</v>
      </c>
      <c r="E34" s="135"/>
      <c r="F34" s="31"/>
      <c r="G34" s="133">
        <f>IF(G28="-","-",SUM(G26:G33)*'3j EBIT'!$E$11)</f>
        <v>1.4224538175907742</v>
      </c>
      <c r="H34" s="133">
        <f>IF(H28="-","-",SUM(H26:H33)*'3j EBIT'!$E$11)</f>
        <v>1.4250462848639429</v>
      </c>
      <c r="I34" s="133">
        <f>IF(I28="-","-",SUM(I26:I33)*'3j EBIT'!$E$11)</f>
        <v>1.4301597696771782</v>
      </c>
      <c r="J34" s="133">
        <f>IF(J28="-","-",SUM(J26:J33)*'3j EBIT'!$E$11)</f>
        <v>1.4379371714966844</v>
      </c>
      <c r="K34" s="133">
        <f>IF(K28="-","-",SUM(K26:K33)*'3j EBIT'!$E$11)</f>
        <v>1.4550432894434291</v>
      </c>
      <c r="L34" s="133">
        <f>IF(L28="-","-",SUM(L26:L33)*'3j EBIT'!$E$11)</f>
        <v>1.4699029479164465</v>
      </c>
      <c r="M34" s="133">
        <f>IF(M28="-","-",SUM(M26:M33)*'3j EBIT'!$E$11)</f>
        <v>1.524874017924831</v>
      </c>
      <c r="N34" s="133">
        <f>IF(N28="-","-",SUM(N26:N33)*'3j EBIT'!$E$11)</f>
        <v>1.6810061544193402</v>
      </c>
      <c r="O34" s="31"/>
      <c r="P34" s="133">
        <f>IF(P28="-","-",SUM(P26:P33)*'3j EBIT'!$E$11)</f>
        <v>1.6810061544193402</v>
      </c>
      <c r="Q34" s="133">
        <f>IF(Q28="-","-",SUM(Q26:Q33)*'3j EBIT'!$E$11)</f>
        <v>1.7263235180077914</v>
      </c>
      <c r="R34" s="133">
        <f>IF(R28="-","-",SUM(R26:R33)*'3j EBIT'!$E$11)</f>
        <v>1.7388562004680224</v>
      </c>
      <c r="S34" s="133">
        <f>IF(S28="-","-",SUM(S26:S33)*'3j EBIT'!$E$11)</f>
        <v>1.7799572211375414</v>
      </c>
      <c r="T34" s="133" t="str">
        <f>IF(T28="-","-",SUM(T26:T33)*'3j EBIT'!$E$11)</f>
        <v>-</v>
      </c>
      <c r="U34" s="133" t="str">
        <f>IF(U28="-","-",SUM(U26:U33)*'3j EBIT'!$E$11)</f>
        <v>-</v>
      </c>
      <c r="V34" s="133" t="str">
        <f>IF(V28="-","-",SUM(V26:V33)*'3j EBIT'!$E$11)</f>
        <v>-</v>
      </c>
      <c r="W34" s="133" t="str">
        <f>IF(W28="-","-",SUM(W26:W33)*'3j EBIT'!$E$11)</f>
        <v>-</v>
      </c>
      <c r="X34" s="133" t="str">
        <f>IF(X28="-","-",SUM(X26:X33)*'3j EBIT'!$E$11)</f>
        <v>-</v>
      </c>
      <c r="Y34" s="133" t="str">
        <f>IF(Y28="-","-",SUM(Y26:Y33)*'3j EBIT'!$E$11)</f>
        <v>-</v>
      </c>
      <c r="Z34" s="133" t="str">
        <f>IF(Z28="-","-",SUM(Z26:Z33)*'3j EBIT'!$E$11)</f>
        <v>-</v>
      </c>
      <c r="AA34" s="29"/>
    </row>
    <row r="35" spans="1:27" s="30" customFormat="1" ht="11.25" customHeight="1" x14ac:dyDescent="0.15">
      <c r="A35" s="267">
        <v>10</v>
      </c>
      <c r="B35" s="136" t="s">
        <v>292</v>
      </c>
      <c r="C35" s="186" t="s">
        <v>537</v>
      </c>
      <c r="D35" s="134" t="s">
        <v>317</v>
      </c>
      <c r="E35" s="135"/>
      <c r="F35" s="31"/>
      <c r="G35" s="133">
        <f>IF(G30="-","-",SUM(G26:G28,G30:G34)*'3k HAP'!$E$12)</f>
        <v>1.0961125126871367</v>
      </c>
      <c r="H35" s="133">
        <f>IF(H30="-","-",SUM(H26:H28,H30:H34)*'3k HAP'!$E$12)</f>
        <v>1.0981102125644266</v>
      </c>
      <c r="I35" s="133">
        <f>IF(I30="-","-",SUM(I26:I28,I30:I34)*'3k HAP'!$E$12)</f>
        <v>1.1020505546816253</v>
      </c>
      <c r="J35" s="133">
        <f>IF(J30="-","-",SUM(J26:J28,J30:J34)*'3k HAP'!$E$12)</f>
        <v>1.1080436543134962</v>
      </c>
      <c r="K35" s="133">
        <f>IF(K30="-","-",SUM(K26:K28,K30:K34)*'3k HAP'!$E$12)</f>
        <v>1.1212252632297603</v>
      </c>
      <c r="L35" s="133">
        <f>IF(L30="-","-",SUM(L26:L28,L30:L34)*'3k HAP'!$E$12)</f>
        <v>1.1326757984844789</v>
      </c>
      <c r="M35" s="133">
        <f>IF(M30="-","-",SUM(M26:M28,M30:M34)*'3k HAP'!$E$12)</f>
        <v>1.1750353302505396</v>
      </c>
      <c r="N35" s="133">
        <f>IF(N30="-","-",SUM(N26:N28,N30:N34)*'3k HAP'!$E$12)</f>
        <v>1.295347417945637</v>
      </c>
      <c r="O35" s="31"/>
      <c r="P35" s="133">
        <f>IF(P30="-","-",SUM(P26:P28,P30:P34)*'3k HAP'!$E$12)</f>
        <v>1.295347417945637</v>
      </c>
      <c r="Q35" s="133">
        <f>IF(Q30="-","-",SUM(Q26:Q28,Q30:Q34)*'3k HAP'!$E$12)</f>
        <v>1.3302680098530955</v>
      </c>
      <c r="R35" s="133">
        <f>IF(R30="-","-",SUM(R26:R28,R30:R34)*'3k HAP'!$E$12)</f>
        <v>1.3399254271219814</v>
      </c>
      <c r="S35" s="133">
        <f>IF(S30="-","-",SUM(S26:S28,S30:S34)*'3k HAP'!$E$12)</f>
        <v>1.3715969952832425</v>
      </c>
      <c r="T35" s="133" t="str">
        <f>IF(T30="-","-",SUM(T26:T28,T30:T34)*'3k HAP'!$E$12)</f>
        <v>-</v>
      </c>
      <c r="U35" s="133" t="str">
        <f>IF(U30="-","-",SUM(U26:U28,U30:U34)*'3k HAP'!$E$12)</f>
        <v>-</v>
      </c>
      <c r="V35" s="133" t="str">
        <f>IF(V30="-","-",SUM(V26:V28,V30:V34)*'3k HAP'!$E$12)</f>
        <v>-</v>
      </c>
      <c r="W35" s="133" t="str">
        <f>IF(W30="-","-",SUM(W26:W28,W30:W34)*'3k HAP'!$E$12)</f>
        <v>-</v>
      </c>
      <c r="X35" s="133" t="str">
        <f>IF(X30="-","-",SUM(X26:X28,X30:X34)*'3k HAP'!$E$12)</f>
        <v>-</v>
      </c>
      <c r="Y35" s="133" t="str">
        <f>IF(Y30="-","-",SUM(Y26:Y28,Y30:Y34)*'3k HAP'!$E$12)</f>
        <v>-</v>
      </c>
      <c r="Z35" s="133" t="str">
        <f>IF(Z30="-","-",SUM(Z26:Z28,Z30:Z34)*'3k HAP'!$E$12)</f>
        <v>-</v>
      </c>
      <c r="AA35" s="29"/>
    </row>
    <row r="36" spans="1:27" s="30" customFormat="1" ht="11.25" customHeight="1" x14ac:dyDescent="0.15">
      <c r="A36" s="267">
        <v>11</v>
      </c>
      <c r="B36" s="136" t="s">
        <v>44</v>
      </c>
      <c r="C36" s="136" t="str">
        <f>B36&amp;"_"&amp;D36</f>
        <v>Total_East Midlands</v>
      </c>
      <c r="D36" s="134" t="s">
        <v>317</v>
      </c>
      <c r="E36" s="135"/>
      <c r="F36" s="31"/>
      <c r="G36" s="133">
        <f>IF(G30="-","-",SUM(G26:G35))</f>
        <v>75.962071988620252</v>
      </c>
      <c r="H36" s="133">
        <f t="shared" ref="H36:P36" si="11">IF(H30="-","-",SUM(H26:H35))</f>
        <v>76.100515278094562</v>
      </c>
      <c r="I36" s="133">
        <f t="shared" si="11"/>
        <v>76.373586288690589</v>
      </c>
      <c r="J36" s="133">
        <f t="shared" si="11"/>
        <v>76.78891615711359</v>
      </c>
      <c r="K36" s="133">
        <f t="shared" si="11"/>
        <v>77.702419391346723</v>
      </c>
      <c r="L36" s="133">
        <f t="shared" si="11"/>
        <v>78.495956891611925</v>
      </c>
      <c r="M36" s="133">
        <f t="shared" si="11"/>
        <v>81.431529439296341</v>
      </c>
      <c r="N36" s="133">
        <f t="shared" si="11"/>
        <v>89.769319000872827</v>
      </c>
      <c r="O36" s="31"/>
      <c r="P36" s="133">
        <f t="shared" si="11"/>
        <v>89.769319000872827</v>
      </c>
      <c r="Q36" s="133">
        <f t="shared" ref="Q36" si="12">IF(Q30="-","-",SUM(Q26:Q35))</f>
        <v>92.189363006990973</v>
      </c>
      <c r="R36" s="133">
        <f t="shared" ref="R36" si="13">IF(R30="-","-",SUM(R26:R35))</f>
        <v>92.858635018132262</v>
      </c>
      <c r="S36" s="133">
        <f t="shared" ref="S36" si="14">IF(S30="-","-",SUM(S26:S35))</f>
        <v>95.053517306958852</v>
      </c>
      <c r="T36" s="133" t="str">
        <f t="shared" ref="T36" si="15">IF(T30="-","-",SUM(T26:T35))</f>
        <v>-</v>
      </c>
      <c r="U36" s="133" t="str">
        <f t="shared" ref="U36" si="16">IF(U30="-","-",SUM(U26:U35))</f>
        <v>-</v>
      </c>
      <c r="V36" s="133" t="str">
        <f t="shared" ref="V36" si="17">IF(V30="-","-",SUM(V26:V35))</f>
        <v>-</v>
      </c>
      <c r="W36" s="133" t="str">
        <f t="shared" ref="W36" si="18">IF(W30="-","-",SUM(W26:W35))</f>
        <v>-</v>
      </c>
      <c r="X36" s="133" t="str">
        <f t="shared" ref="X36" si="19">IF(X30="-","-",SUM(X26:X35))</f>
        <v>-</v>
      </c>
      <c r="Y36" s="133" t="str">
        <f t="shared" ref="Y36" si="20">IF(Y30="-","-",SUM(Y26:Y35))</f>
        <v>-</v>
      </c>
      <c r="Z36" s="133" t="str">
        <f t="shared" ref="Z36" si="21">IF(Z30="-","-",SUM(Z26:Z35))</f>
        <v>-</v>
      </c>
      <c r="AA36" s="29"/>
    </row>
    <row r="37" spans="1:27" s="30" customFormat="1" ht="11.25" customHeight="1" x14ac:dyDescent="0.15">
      <c r="A37" s="267">
        <v>1</v>
      </c>
      <c r="B37" s="140" t="s">
        <v>350</v>
      </c>
      <c r="C37" s="140" t="s">
        <v>341</v>
      </c>
      <c r="D37" s="131" t="s">
        <v>318</v>
      </c>
      <c r="E37" s="132"/>
      <c r="F37" s="31"/>
      <c r="G37" s="41" t="s">
        <v>333</v>
      </c>
      <c r="H37" s="41" t="s">
        <v>333</v>
      </c>
      <c r="I37" s="41" t="s">
        <v>333</v>
      </c>
      <c r="J37" s="41" t="s">
        <v>333</v>
      </c>
      <c r="K37" s="41" t="s">
        <v>333</v>
      </c>
      <c r="L37" s="41" t="s">
        <v>333</v>
      </c>
      <c r="M37" s="41" t="s">
        <v>333</v>
      </c>
      <c r="N37" s="41" t="s">
        <v>333</v>
      </c>
      <c r="O37" s="31"/>
      <c r="P37" s="41" t="s">
        <v>333</v>
      </c>
      <c r="Q37" s="41" t="s">
        <v>333</v>
      </c>
      <c r="R37" s="41" t="s">
        <v>333</v>
      </c>
      <c r="S37" s="41" t="s">
        <v>333</v>
      </c>
      <c r="T37" s="41" t="s">
        <v>333</v>
      </c>
      <c r="U37" s="41" t="s">
        <v>333</v>
      </c>
      <c r="V37" s="41" t="s">
        <v>333</v>
      </c>
      <c r="W37" s="41" t="s">
        <v>333</v>
      </c>
      <c r="X37" s="41" t="s">
        <v>333</v>
      </c>
      <c r="Y37" s="41" t="s">
        <v>333</v>
      </c>
      <c r="Z37" s="41" t="s">
        <v>333</v>
      </c>
      <c r="AA37" s="29"/>
    </row>
    <row r="38" spans="1:27" s="30" customFormat="1" ht="11.25" customHeight="1" x14ac:dyDescent="0.15">
      <c r="A38" s="267">
        <v>2</v>
      </c>
      <c r="B38" s="140" t="s">
        <v>350</v>
      </c>
      <c r="C38" s="140" t="s">
        <v>300</v>
      </c>
      <c r="D38" s="131" t="s">
        <v>318</v>
      </c>
      <c r="E38" s="132"/>
      <c r="F38" s="31"/>
      <c r="G38" s="41" t="s">
        <v>333</v>
      </c>
      <c r="H38" s="41" t="s">
        <v>333</v>
      </c>
      <c r="I38" s="41" t="s">
        <v>333</v>
      </c>
      <c r="J38" s="41" t="s">
        <v>333</v>
      </c>
      <c r="K38" s="41" t="s">
        <v>333</v>
      </c>
      <c r="L38" s="41" t="s">
        <v>333</v>
      </c>
      <c r="M38" s="41" t="s">
        <v>333</v>
      </c>
      <c r="N38" s="41" t="s">
        <v>333</v>
      </c>
      <c r="O38" s="31"/>
      <c r="P38" s="41" t="s">
        <v>333</v>
      </c>
      <c r="Q38" s="41" t="s">
        <v>333</v>
      </c>
      <c r="R38" s="41" t="s">
        <v>333</v>
      </c>
      <c r="S38" s="41" t="s">
        <v>333</v>
      </c>
      <c r="T38" s="41" t="s">
        <v>333</v>
      </c>
      <c r="U38" s="41" t="s">
        <v>333</v>
      </c>
      <c r="V38" s="41" t="s">
        <v>333</v>
      </c>
      <c r="W38" s="41" t="s">
        <v>333</v>
      </c>
      <c r="X38" s="41" t="s">
        <v>333</v>
      </c>
      <c r="Y38" s="41" t="s">
        <v>333</v>
      </c>
      <c r="Z38" s="41" t="s">
        <v>333</v>
      </c>
      <c r="AA38" s="29"/>
    </row>
    <row r="39" spans="1:27" s="30" customFormat="1" ht="11.25" customHeight="1" x14ac:dyDescent="0.15">
      <c r="A39" s="267">
        <v>3</v>
      </c>
      <c r="B39" s="140" t="s">
        <v>2</v>
      </c>
      <c r="C39" s="140" t="s">
        <v>342</v>
      </c>
      <c r="D39" s="131" t="s">
        <v>318</v>
      </c>
      <c r="E39" s="132"/>
      <c r="F39" s="31"/>
      <c r="G39" s="41">
        <f>IF('3c PC'!G14="-","-",'3c PC'!G64)</f>
        <v>6.5567588596821027</v>
      </c>
      <c r="H39" s="41">
        <f>IF('3c PC'!H14="-","-",'3c PC'!H64)</f>
        <v>6.5567588596821027</v>
      </c>
      <c r="I39" s="41">
        <f>IF('3c PC'!I14="-","-",'3c PC'!I64)</f>
        <v>6.6197359495950758</v>
      </c>
      <c r="J39" s="41">
        <f>IF('3c PC'!J14="-","-",'3c PC'!J64)</f>
        <v>6.6197359495950758</v>
      </c>
      <c r="K39" s="41">
        <f>IF('3c PC'!K14="-","-",'3c PC'!K64)</f>
        <v>6.6995028867368616</v>
      </c>
      <c r="L39" s="41">
        <f>IF('3c PC'!L14="-","-",'3c PC'!L64)</f>
        <v>6.6995028867368616</v>
      </c>
      <c r="M39" s="41">
        <f>IF('3c PC'!M14="-","-",'3c PC'!M64)</f>
        <v>7.1131218301273513</v>
      </c>
      <c r="N39" s="41">
        <f>IF('3c PC'!N14="-","-",'3c PC'!N64)</f>
        <v>7.1131218301273513</v>
      </c>
      <c r="O39" s="31"/>
      <c r="P39" s="41">
        <f>'3c PC'!P64</f>
        <v>7.1131218301273513</v>
      </c>
      <c r="Q39" s="41">
        <f>'3c PC'!Q64</f>
        <v>7.2804579515147188</v>
      </c>
      <c r="R39" s="41">
        <f>'3c PC'!R64</f>
        <v>7.1935840895118579</v>
      </c>
      <c r="S39" s="41">
        <f>'3c PC'!S64</f>
        <v>7.3593999937099728</v>
      </c>
      <c r="T39" s="41" t="str">
        <f>'3c PC'!T64</f>
        <v>-</v>
      </c>
      <c r="U39" s="41" t="str">
        <f>'3c PC'!U64</f>
        <v>-</v>
      </c>
      <c r="V39" s="41" t="str">
        <f>'3c PC'!V64</f>
        <v>-</v>
      </c>
      <c r="W39" s="41" t="str">
        <f>'3c PC'!W64</f>
        <v>-</v>
      </c>
      <c r="X39" s="41" t="str">
        <f>'3c PC'!X64</f>
        <v>-</v>
      </c>
      <c r="Y39" s="41" t="str">
        <f>'3c PC'!Y64</f>
        <v>-</v>
      </c>
      <c r="Z39" s="41" t="str">
        <f>'3c PC'!Z64</f>
        <v>-</v>
      </c>
      <c r="AA39" s="29"/>
    </row>
    <row r="40" spans="1:27" s="30" customFormat="1" ht="11.25" customHeight="1" x14ac:dyDescent="0.15">
      <c r="A40" s="267">
        <v>4</v>
      </c>
      <c r="B40" s="140" t="s">
        <v>352</v>
      </c>
      <c r="C40" s="140" t="s">
        <v>343</v>
      </c>
      <c r="D40" s="131" t="s">
        <v>318</v>
      </c>
      <c r="E40" s="132"/>
      <c r="F40" s="31"/>
      <c r="G40" s="41" t="s">
        <v>333</v>
      </c>
      <c r="H40" s="41" t="s">
        <v>333</v>
      </c>
      <c r="I40" s="41" t="s">
        <v>333</v>
      </c>
      <c r="J40" s="41" t="s">
        <v>333</v>
      </c>
      <c r="K40" s="41" t="s">
        <v>333</v>
      </c>
      <c r="L40" s="41" t="s">
        <v>333</v>
      </c>
      <c r="M40" s="41" t="s">
        <v>333</v>
      </c>
      <c r="N40" s="41" t="s">
        <v>333</v>
      </c>
      <c r="O40" s="31"/>
      <c r="P40" s="41" t="s">
        <v>333</v>
      </c>
      <c r="Q40" s="41" t="s">
        <v>333</v>
      </c>
      <c r="R40" s="41" t="s">
        <v>333</v>
      </c>
      <c r="S40" s="41" t="s">
        <v>333</v>
      </c>
      <c r="T40" s="41" t="s">
        <v>333</v>
      </c>
      <c r="U40" s="41" t="s">
        <v>333</v>
      </c>
      <c r="V40" s="41" t="s">
        <v>333</v>
      </c>
      <c r="W40" s="41" t="s">
        <v>333</v>
      </c>
      <c r="X40" s="41" t="s">
        <v>333</v>
      </c>
      <c r="Y40" s="41" t="s">
        <v>333</v>
      </c>
      <c r="Z40" s="41" t="s">
        <v>333</v>
      </c>
      <c r="AA40" s="29"/>
    </row>
    <row r="41" spans="1:27" s="30" customFormat="1" ht="12.4" customHeight="1" x14ac:dyDescent="0.15">
      <c r="A41" s="267">
        <v>5</v>
      </c>
      <c r="B41" s="140" t="s">
        <v>349</v>
      </c>
      <c r="C41" s="140" t="s">
        <v>344</v>
      </c>
      <c r="D41" s="131" t="s">
        <v>318</v>
      </c>
      <c r="E41" s="132"/>
      <c r="F41" s="31"/>
      <c r="G41" s="41">
        <f>IF('3f CPIH'!C$16="-","-",'3g OC '!$E$11*('3f CPIH'!C$16/'3f CPIH'!$G$16))</f>
        <v>63.482931017612529</v>
      </c>
      <c r="H41" s="41">
        <f>IF('3f CPIH'!D$16="-","-",'3g OC '!$E$11*('3f CPIH'!D$16/'3f CPIH'!$G$16))</f>
        <v>63.61002397260274</v>
      </c>
      <c r="I41" s="41">
        <f>IF('3f CPIH'!E$16="-","-",'3g OC '!$E$11*('3f CPIH'!E$16/'3f CPIH'!$G$16))</f>
        <v>63.800663405088073</v>
      </c>
      <c r="J41" s="41">
        <f>IF('3f CPIH'!F$16="-","-",'3g OC '!$E$11*('3f CPIH'!F$16/'3f CPIH'!$G$16))</f>
        <v>64.181942270058713</v>
      </c>
      <c r="K41" s="41">
        <f>IF('3f CPIH'!G$16="-","-",'3g OC '!$E$11*('3f CPIH'!G$16/'3f CPIH'!$G$16))</f>
        <v>64.944500000000005</v>
      </c>
      <c r="L41" s="41">
        <f>IF('3f CPIH'!H$16="-","-",'3g OC '!$E$11*('3f CPIH'!H$16/'3f CPIH'!$G$16))</f>
        <v>65.770604207436406</v>
      </c>
      <c r="M41" s="41">
        <f>IF('3f CPIH'!I$16="-","-",'3g OC '!$E$11*('3f CPIH'!I$16/'3f CPIH'!$G$16))</f>
        <v>66.723801369863011</v>
      </c>
      <c r="N41" s="41">
        <f>IF('3f CPIH'!J$16="-","-",'3g OC '!$E$11*('3f CPIH'!J$16/'3f CPIH'!$G$16))</f>
        <v>67.295719667318991</v>
      </c>
      <c r="O41" s="31"/>
      <c r="P41" s="41">
        <f>IF('3f CPIH'!L$16="-","-",'3g OC '!$E$11*('3f CPIH'!L$16/'3f CPIH'!$G$16))</f>
        <v>67.295719667318991</v>
      </c>
      <c r="Q41" s="41">
        <f>IF('3f CPIH'!M$16="-","-",'3g OC '!$E$11*('3f CPIH'!M$16/'3f CPIH'!$G$16))</f>
        <v>68.058277397260284</v>
      </c>
      <c r="R41" s="41">
        <f>IF('3f CPIH'!N$16="-","-",'3g OC '!$E$11*('3f CPIH'!N$16/'3f CPIH'!$G$16))</f>
        <v>68.566649217221141</v>
      </c>
      <c r="S41" s="41">
        <f>IF('3f CPIH'!O$16="-","-",'3g OC '!$E$11*('3f CPIH'!O$16/'3f CPIH'!$G$16))</f>
        <v>68.947928082191794</v>
      </c>
      <c r="T41" s="41" t="str">
        <f>IF('3f CPIH'!P$16="-","-",'3g OC '!$E$11*('3f CPIH'!P$16/'3f CPIH'!$G$16))</f>
        <v>-</v>
      </c>
      <c r="U41" s="41" t="str">
        <f>IF('3f CPIH'!Q$16="-","-",'3g OC '!$E$11*('3f CPIH'!Q$16/'3f CPIH'!$G$16))</f>
        <v>-</v>
      </c>
      <c r="V41" s="41" t="str">
        <f>IF('3f CPIH'!R$16="-","-",'3g OC '!$E$11*('3f CPIH'!R$16/'3f CPIH'!$G$16))</f>
        <v>-</v>
      </c>
      <c r="W41" s="41" t="str">
        <f>IF('3f CPIH'!S$16="-","-",'3g OC '!$E$11*('3f CPIH'!S$16/'3f CPIH'!$G$16))</f>
        <v>-</v>
      </c>
      <c r="X41" s="41" t="str">
        <f>IF('3f CPIH'!T$16="-","-",'3g OC '!$E$11*('3f CPIH'!T$16/'3f CPIH'!$G$16))</f>
        <v>-</v>
      </c>
      <c r="Y41" s="41" t="str">
        <f>IF('3f CPIH'!U$16="-","-",'3g OC '!$E$11*('3f CPIH'!U$16/'3f CPIH'!$G$16))</f>
        <v>-</v>
      </c>
      <c r="Z41" s="41" t="str">
        <f>IF('3f CPIH'!V$16="-","-",'3g OC '!$E$11*('3f CPIH'!V$16/'3f CPIH'!$G$16))</f>
        <v>-</v>
      </c>
      <c r="AA41" s="29"/>
    </row>
    <row r="42" spans="1:27" s="30" customFormat="1" ht="11.25" x14ac:dyDescent="0.15">
      <c r="A42" s="267">
        <v>6</v>
      </c>
      <c r="B42" s="140" t="s">
        <v>349</v>
      </c>
      <c r="C42" s="140" t="s">
        <v>43</v>
      </c>
      <c r="D42" s="131" t="s">
        <v>318</v>
      </c>
      <c r="E42" s="132"/>
      <c r="F42" s="31"/>
      <c r="G42" s="41" t="s">
        <v>333</v>
      </c>
      <c r="H42" s="41" t="s">
        <v>333</v>
      </c>
      <c r="I42" s="41" t="s">
        <v>333</v>
      </c>
      <c r="J42" s="41" t="s">
        <v>333</v>
      </c>
      <c r="K42" s="41">
        <f>IF('3h SMNCC'!F$37="-","-",'3h SMNCC'!F$45)</f>
        <v>0</v>
      </c>
      <c r="L42" s="41">
        <f>IF('3h SMNCC'!G$37="-","-",'3h SMNCC'!G$45)</f>
        <v>-0.1023945869506754</v>
      </c>
      <c r="M42" s="41">
        <f>IF('3h SMNCC'!H$37="-","-",'3h SMNCC'!H$45)</f>
        <v>1.310776222511721</v>
      </c>
      <c r="N42" s="41">
        <f>IF('3h SMNCC'!I$37="-","-",'3h SMNCC'!I$45)</f>
        <v>8.7390665290237255</v>
      </c>
      <c r="O42" s="31"/>
      <c r="P42" s="41">
        <f>IF('3h SMNCC'!K$37="-","-",'3h SMNCC'!K$45)</f>
        <v>8.7390665290237255</v>
      </c>
      <c r="Q42" s="41">
        <f>IF('3h SMNCC'!L$37="-","-",'3h SMNCC'!L$45)</f>
        <v>10.102089688688181</v>
      </c>
      <c r="R42" s="41">
        <f>IF('3h SMNCC'!M$37="-","-",'3h SMNCC'!M$45)</f>
        <v>10.300173121233549</v>
      </c>
      <c r="S42" s="41">
        <f>IF('3h SMNCC'!N$37="-","-",'3h SMNCC'!N$45)</f>
        <v>11.847822371645298</v>
      </c>
      <c r="T42" s="41" t="str">
        <f>IF('3h SMNCC'!O$37="-","-",'3h SMNCC'!O$45)</f>
        <v>-</v>
      </c>
      <c r="U42" s="41" t="str">
        <f>IF('3h SMNCC'!P$37="-","-",'3h SMNCC'!P$45)</f>
        <v>-</v>
      </c>
      <c r="V42" s="41" t="str">
        <f>IF('3h SMNCC'!Q$37="-","-",'3h SMNCC'!Q$45)</f>
        <v>-</v>
      </c>
      <c r="W42" s="41" t="str">
        <f>IF('3h SMNCC'!R$37="-","-",'3h SMNCC'!R$45)</f>
        <v>-</v>
      </c>
      <c r="X42" s="41" t="str">
        <f>IF('3h SMNCC'!S$37="-","-",'3h SMNCC'!S$45)</f>
        <v>-</v>
      </c>
      <c r="Y42" s="41" t="str">
        <f>IF('3h SMNCC'!T$37="-","-",'3h SMNCC'!T$45)</f>
        <v>-</v>
      </c>
      <c r="Z42" s="41" t="str">
        <f>IF('3h SMNCC'!U$37="-","-",'3h SMNCC'!U$45)</f>
        <v>-</v>
      </c>
      <c r="AA42" s="29"/>
    </row>
    <row r="43" spans="1:27" s="30" customFormat="1" ht="11.25" x14ac:dyDescent="0.15">
      <c r="A43" s="267">
        <v>7</v>
      </c>
      <c r="B43" s="140" t="s">
        <v>349</v>
      </c>
      <c r="C43" s="140" t="s">
        <v>394</v>
      </c>
      <c r="D43" s="131" t="s">
        <v>318</v>
      </c>
      <c r="E43" s="132"/>
      <c r="F43" s="31"/>
      <c r="G43" s="41">
        <f>IF('3f CPIH'!C$16="-","-",'3i PAAC PAP'!$G$17*('3f CPIH'!C$16/'3f CPIH'!$G$16))</f>
        <v>3.1142016634050882</v>
      </c>
      <c r="H43" s="41">
        <f>IF('3f CPIH'!D$16="-","-",'3i PAAC PAP'!$G$17*('3f CPIH'!D$16/'3f CPIH'!$G$16))</f>
        <v>3.1204363013698631</v>
      </c>
      <c r="I43" s="41">
        <f>IF('3f CPIH'!E$16="-","-",'3i PAAC PAP'!$G$17*('3f CPIH'!E$16/'3f CPIH'!$G$16))</f>
        <v>3.129788258317026</v>
      </c>
      <c r="J43" s="41">
        <f>IF('3f CPIH'!F$16="-","-",'3i PAAC PAP'!$G$17*('3f CPIH'!F$16/'3f CPIH'!$G$16))</f>
        <v>3.1484921722113506</v>
      </c>
      <c r="K43" s="41">
        <f>IF('3f CPIH'!G$16="-","-",'3i PAAC PAP'!$G$17*('3f CPIH'!G$16/'3f CPIH'!$G$16))</f>
        <v>3.1859000000000002</v>
      </c>
      <c r="L43" s="41">
        <f>IF('3f CPIH'!H$16="-","-",'3i PAAC PAP'!$G$17*('3f CPIH'!H$16/'3f CPIH'!$G$16))</f>
        <v>3.2264251467710374</v>
      </c>
      <c r="M43" s="41">
        <f>IF('3f CPIH'!I$16="-","-",'3i PAAC PAP'!$G$17*('3f CPIH'!I$16/'3f CPIH'!$G$16))</f>
        <v>3.2731849315068491</v>
      </c>
      <c r="N43" s="41">
        <f>IF('3f CPIH'!J$16="-","-",'3i PAAC PAP'!$G$17*('3f CPIH'!J$16/'3f CPIH'!$G$16))</f>
        <v>3.3012408023483371</v>
      </c>
      <c r="O43" s="31"/>
      <c r="P43" s="41">
        <f>IF('3f CPIH'!L$16="-","-",'3i PAAC PAP'!$G$17*('3f CPIH'!L$16/'3f CPIH'!$G$16))</f>
        <v>3.3012408023483371</v>
      </c>
      <c r="Q43" s="41">
        <f>IF('3f CPIH'!M$16="-","-",'3i PAAC PAP'!$G$17*('3f CPIH'!M$16/'3f CPIH'!$G$16))</f>
        <v>3.3386486301369862</v>
      </c>
      <c r="R43" s="41">
        <f>IF('3f CPIH'!N$16="-","-",'3i PAAC PAP'!$G$17*('3f CPIH'!N$16/'3f CPIH'!$G$16))</f>
        <v>3.3635871819960861</v>
      </c>
      <c r="S43" s="41">
        <f>IF('3f CPIH'!O$16="-","-",'3i PAAC PAP'!$G$17*('3f CPIH'!O$16/'3f CPIH'!$G$16))</f>
        <v>3.3822910958904111</v>
      </c>
      <c r="T43" s="41" t="str">
        <f>IF('3f CPIH'!P$16="-","-",'3i PAAC PAP'!$G$17*('3f CPIH'!P$16/'3f CPIH'!$G$16))</f>
        <v>-</v>
      </c>
      <c r="U43" s="41" t="str">
        <f>IF('3f CPIH'!Q$16="-","-",'3i PAAC PAP'!$G$17*('3f CPIH'!Q$16/'3f CPIH'!$G$16))</f>
        <v>-</v>
      </c>
      <c r="V43" s="41" t="str">
        <f>IF('3f CPIH'!R$16="-","-",'3i PAAC PAP'!$G$17*('3f CPIH'!R$16/'3f CPIH'!$G$16))</f>
        <v>-</v>
      </c>
      <c r="W43" s="41" t="str">
        <f>IF('3f CPIH'!S$16="-","-",'3i PAAC PAP'!$G$17*('3f CPIH'!S$16/'3f CPIH'!$G$16))</f>
        <v>-</v>
      </c>
      <c r="X43" s="41" t="str">
        <f>IF('3f CPIH'!T$16="-","-",'3i PAAC PAP'!$G$17*('3f CPIH'!T$16/'3f CPIH'!$G$16))</f>
        <v>-</v>
      </c>
      <c r="Y43" s="41" t="str">
        <f>IF('3f CPIH'!U$16="-","-",'3i PAAC PAP'!$G$17*('3f CPIH'!U$16/'3f CPIH'!$G$16))</f>
        <v>-</v>
      </c>
      <c r="Z43" s="41" t="str">
        <f>IF('3f CPIH'!V$16="-","-",'3i PAAC PAP'!$G$17*('3f CPIH'!V$16/'3f CPIH'!$G$16))</f>
        <v>-</v>
      </c>
      <c r="AA43" s="29"/>
    </row>
    <row r="44" spans="1:27" s="30" customFormat="1" ht="11.25" x14ac:dyDescent="0.15">
      <c r="A44" s="267">
        <v>8</v>
      </c>
      <c r="B44" s="140" t="s">
        <v>349</v>
      </c>
      <c r="C44" s="140" t="s">
        <v>412</v>
      </c>
      <c r="D44" s="131" t="s">
        <v>318</v>
      </c>
      <c r="E44" s="132"/>
      <c r="F44" s="31"/>
      <c r="G44" s="41">
        <f>IF(G39="-","-",SUM(G37:G42)*'3i PAAC PAP'!$G$29)</f>
        <v>0.2896141176426133</v>
      </c>
      <c r="H44" s="41">
        <f>IF(H39="-","-",SUM(H37:H42)*'3i PAAC PAP'!$G$29)</f>
        <v>0.2901396470114978</v>
      </c>
      <c r="I44" s="41">
        <f>IF(I39="-","-",SUM(I37:I42)*'3i PAAC PAP'!$G$29)</f>
        <v>0.29118835133161486</v>
      </c>
      <c r="J44" s="41">
        <f>IF(J39="-","-",SUM(J37:J42)*'3i PAAC PAP'!$G$29)</f>
        <v>0.29276493943826842</v>
      </c>
      <c r="K44" s="41">
        <f>IF(K39="-","-",SUM(K37:K42)*'3i PAAC PAP'!$G$29)</f>
        <v>0.29624795193665693</v>
      </c>
      <c r="L44" s="41">
        <f>IF(L39="-","-",SUM(L37:L42)*'3i PAAC PAP'!$G$29)</f>
        <v>0.2992404912173654</v>
      </c>
      <c r="M44" s="41">
        <f>IF(M39="-","-",SUM(M37:M42)*'3i PAAC PAP'!$G$29)</f>
        <v>0.31073573711204611</v>
      </c>
      <c r="N44" s="41">
        <f>IF(N39="-","-",SUM(N37:N42)*'3i PAAC PAP'!$G$29)</f>
        <v>0.34381659968945377</v>
      </c>
      <c r="O44" s="31"/>
      <c r="P44" s="41">
        <f>IF(P39="-","-",SUM(P37:P42)*'3i PAAC PAP'!$G$29)</f>
        <v>0.34381659968945377</v>
      </c>
      <c r="Q44" s="41">
        <f>IF(Q39="-","-",SUM(Q37:Q42)*'3i PAAC PAP'!$G$29)</f>
        <v>0.35329781152991024</v>
      </c>
      <c r="R44" s="41">
        <f>IF(R39="-","-",SUM(R37:R42)*'3i PAAC PAP'!$G$29)</f>
        <v>0.35585978057964163</v>
      </c>
      <c r="S44" s="41">
        <f>IF(S39="-","-",SUM(S37:S42)*'3i PAAC PAP'!$G$29)</f>
        <v>0.36452154710060708</v>
      </c>
      <c r="T44" s="41" t="str">
        <f>IF(T39="-","-",SUM(T37:T42)*'3i PAAC PAP'!$G$29)</f>
        <v>-</v>
      </c>
      <c r="U44" s="41" t="str">
        <f>IF(U39="-","-",SUM(U37:U42)*'3i PAAC PAP'!$G$29)</f>
        <v>-</v>
      </c>
      <c r="V44" s="41" t="str">
        <f>IF(V39="-","-",SUM(V37:V42)*'3i PAAC PAP'!$G$29)</f>
        <v>-</v>
      </c>
      <c r="W44" s="41" t="str">
        <f>IF(W39="-","-",SUM(W37:W42)*'3i PAAC PAP'!$G$29)</f>
        <v>-</v>
      </c>
      <c r="X44" s="41" t="str">
        <f>IF(X39="-","-",SUM(X37:X42)*'3i PAAC PAP'!$G$29)</f>
        <v>-</v>
      </c>
      <c r="Y44" s="41" t="str">
        <f>IF(Y39="-","-",SUM(Y37:Y42)*'3i PAAC PAP'!$G$29)</f>
        <v>-</v>
      </c>
      <c r="Z44" s="41" t="str">
        <f>IF(Z39="-","-",SUM(Z37:Z42)*'3i PAAC PAP'!$G$29)</f>
        <v>-</v>
      </c>
      <c r="AA44" s="29"/>
    </row>
    <row r="45" spans="1:27" s="30" customFormat="1" ht="11.25" customHeight="1" x14ac:dyDescent="0.15">
      <c r="A45" s="267">
        <v>9</v>
      </c>
      <c r="B45" s="140" t="s">
        <v>393</v>
      </c>
      <c r="C45" s="140" t="s">
        <v>536</v>
      </c>
      <c r="D45" s="138" t="s">
        <v>318</v>
      </c>
      <c r="E45" s="132"/>
      <c r="F45" s="31"/>
      <c r="G45" s="41">
        <f>IF(G39="-","-",SUM(G37:G44)*'3j EBIT'!$E$11)</f>
        <v>1.4224538175907742</v>
      </c>
      <c r="H45" s="41">
        <f>IF(H39="-","-",SUM(H37:H44)*'3j EBIT'!$E$11)</f>
        <v>1.4250462848639429</v>
      </c>
      <c r="I45" s="41">
        <f>IF(I39="-","-",SUM(I37:I44)*'3j EBIT'!$E$11)</f>
        <v>1.4301597696771782</v>
      </c>
      <c r="J45" s="41">
        <f>IF(J39="-","-",SUM(J37:J44)*'3j EBIT'!$E$11)</f>
        <v>1.4379371714966844</v>
      </c>
      <c r="K45" s="41">
        <f>IF(K39="-","-",SUM(K37:K44)*'3j EBIT'!$E$11)</f>
        <v>1.4550432894434291</v>
      </c>
      <c r="L45" s="41">
        <f>IF(L39="-","-",SUM(L37:L44)*'3j EBIT'!$E$11)</f>
        <v>1.4699029479164465</v>
      </c>
      <c r="M45" s="41">
        <f>IF(M39="-","-",SUM(M37:M44)*'3j EBIT'!$E$11)</f>
        <v>1.524874017924831</v>
      </c>
      <c r="N45" s="41">
        <f>IF(N39="-","-",SUM(N37:N44)*'3j EBIT'!$E$11)</f>
        <v>1.6810061544193402</v>
      </c>
      <c r="O45" s="31"/>
      <c r="P45" s="41">
        <f>IF(P39="-","-",SUM(P37:P44)*'3j EBIT'!$E$11)</f>
        <v>1.6810061544193402</v>
      </c>
      <c r="Q45" s="41">
        <f>IF(Q39="-","-",SUM(Q37:Q44)*'3j EBIT'!$E$11)</f>
        <v>1.7263235180077914</v>
      </c>
      <c r="R45" s="41">
        <f>IF(R39="-","-",SUM(R37:R44)*'3j EBIT'!$E$11)</f>
        <v>1.7388562004680224</v>
      </c>
      <c r="S45" s="41">
        <f>IF(S39="-","-",SUM(S37:S44)*'3j EBIT'!$E$11)</f>
        <v>1.7799572211375414</v>
      </c>
      <c r="T45" s="41" t="str">
        <f>IF(T39="-","-",SUM(T37:T44)*'3j EBIT'!$E$11)</f>
        <v>-</v>
      </c>
      <c r="U45" s="41" t="str">
        <f>IF(U39="-","-",SUM(U37:U44)*'3j EBIT'!$E$11)</f>
        <v>-</v>
      </c>
      <c r="V45" s="41" t="str">
        <f>IF(V39="-","-",SUM(V37:V44)*'3j EBIT'!$E$11)</f>
        <v>-</v>
      </c>
      <c r="W45" s="41" t="str">
        <f>IF(W39="-","-",SUM(W37:W44)*'3j EBIT'!$E$11)</f>
        <v>-</v>
      </c>
      <c r="X45" s="41" t="str">
        <f>IF(X39="-","-",SUM(X37:X44)*'3j EBIT'!$E$11)</f>
        <v>-</v>
      </c>
      <c r="Y45" s="41" t="str">
        <f>IF(Y39="-","-",SUM(Y37:Y44)*'3j EBIT'!$E$11)</f>
        <v>-</v>
      </c>
      <c r="Z45" s="41" t="str">
        <f>IF(Z39="-","-",SUM(Z37:Z44)*'3j EBIT'!$E$11)</f>
        <v>-</v>
      </c>
      <c r="AA45" s="29"/>
    </row>
    <row r="46" spans="1:27" s="30" customFormat="1" ht="11.25" customHeight="1" x14ac:dyDescent="0.15">
      <c r="A46" s="267">
        <v>10</v>
      </c>
      <c r="B46" s="140" t="s">
        <v>292</v>
      </c>
      <c r="C46" s="188" t="s">
        <v>537</v>
      </c>
      <c r="D46" s="138" t="s">
        <v>318</v>
      </c>
      <c r="E46" s="132"/>
      <c r="F46" s="31"/>
      <c r="G46" s="41">
        <f>IF(G41="-","-",SUM(G37:G39,G41:G45)*'3k HAP'!$E$12)</f>
        <v>1.0961125126871367</v>
      </c>
      <c r="H46" s="41">
        <f>IF(H41="-","-",SUM(H37:H39,H41:H45)*'3k HAP'!$E$12)</f>
        <v>1.0981102125644266</v>
      </c>
      <c r="I46" s="41">
        <f>IF(I41="-","-",SUM(I37:I39,I41:I45)*'3k HAP'!$E$12)</f>
        <v>1.1020505546816253</v>
      </c>
      <c r="J46" s="41">
        <f>IF(J41="-","-",SUM(J37:J39,J41:J45)*'3k HAP'!$E$12)</f>
        <v>1.1080436543134962</v>
      </c>
      <c r="K46" s="41">
        <f>IF(K41="-","-",SUM(K37:K39,K41:K45)*'3k HAP'!$E$12)</f>
        <v>1.1212252632297603</v>
      </c>
      <c r="L46" s="41">
        <f>IF(L41="-","-",SUM(L37:L39,L41:L45)*'3k HAP'!$E$12)</f>
        <v>1.1326757984844789</v>
      </c>
      <c r="M46" s="41">
        <f>IF(M41="-","-",SUM(M37:M39,M41:M45)*'3k HAP'!$E$12)</f>
        <v>1.1750353302505396</v>
      </c>
      <c r="N46" s="41">
        <f>IF(N41="-","-",SUM(N37:N39,N41:N45)*'3k HAP'!$E$12)</f>
        <v>1.295347417945637</v>
      </c>
      <c r="O46" s="31"/>
      <c r="P46" s="41">
        <f>IF(P41="-","-",SUM(P37:P39,P41:P45)*'3k HAP'!$E$12)</f>
        <v>1.295347417945637</v>
      </c>
      <c r="Q46" s="41">
        <f>IF(Q41="-","-",SUM(Q37:Q39,Q41:Q45)*'3k HAP'!$E$12)</f>
        <v>1.3302680098530955</v>
      </c>
      <c r="R46" s="41">
        <f>IF(R41="-","-",SUM(R37:R39,R41:R45)*'3k HAP'!$E$12)</f>
        <v>1.3399254271219814</v>
      </c>
      <c r="S46" s="41">
        <f>IF(S41="-","-",SUM(S37:S39,S41:S45)*'3k HAP'!$E$12)</f>
        <v>1.3715969952832425</v>
      </c>
      <c r="T46" s="41" t="str">
        <f>IF(T41="-","-",SUM(T37:T39,T41:T45)*'3k HAP'!$E$12)</f>
        <v>-</v>
      </c>
      <c r="U46" s="41" t="str">
        <f>IF(U41="-","-",SUM(U37:U39,U41:U45)*'3k HAP'!$E$12)</f>
        <v>-</v>
      </c>
      <c r="V46" s="41" t="str">
        <f>IF(V41="-","-",SUM(V37:V39,V41:V45)*'3k HAP'!$E$12)</f>
        <v>-</v>
      </c>
      <c r="W46" s="41" t="str">
        <f>IF(W41="-","-",SUM(W37:W39,W41:W45)*'3k HAP'!$E$12)</f>
        <v>-</v>
      </c>
      <c r="X46" s="41" t="str">
        <f>IF(X41="-","-",SUM(X37:X39,X41:X45)*'3k HAP'!$E$12)</f>
        <v>-</v>
      </c>
      <c r="Y46" s="41" t="str">
        <f>IF(Y41="-","-",SUM(Y37:Y39,Y41:Y45)*'3k HAP'!$E$12)</f>
        <v>-</v>
      </c>
      <c r="Z46" s="41" t="str">
        <f>IF(Z41="-","-",SUM(Z37:Z39,Z41:Z45)*'3k HAP'!$E$12)</f>
        <v>-</v>
      </c>
      <c r="AA46" s="29"/>
    </row>
    <row r="47" spans="1:27" s="30" customFormat="1" ht="11.25" customHeight="1" x14ac:dyDescent="0.15">
      <c r="A47" s="267">
        <v>11</v>
      </c>
      <c r="B47" s="140" t="s">
        <v>44</v>
      </c>
      <c r="C47" s="140" t="str">
        <f>B47&amp;"_"&amp;D47</f>
        <v>Total_London</v>
      </c>
      <c r="D47" s="138" t="s">
        <v>318</v>
      </c>
      <c r="E47" s="132"/>
      <c r="F47" s="31"/>
      <c r="G47" s="41">
        <f>IF(G41="-","-",SUM(G37:G46))</f>
        <v>75.962071988620252</v>
      </c>
      <c r="H47" s="41">
        <f t="shared" ref="H47:P47" si="22">IF(H41="-","-",SUM(H37:H46))</f>
        <v>76.100515278094562</v>
      </c>
      <c r="I47" s="41">
        <f t="shared" si="22"/>
        <v>76.373586288690589</v>
      </c>
      <c r="J47" s="41">
        <f t="shared" si="22"/>
        <v>76.78891615711359</v>
      </c>
      <c r="K47" s="41">
        <f t="shared" si="22"/>
        <v>77.702419391346723</v>
      </c>
      <c r="L47" s="41">
        <f t="shared" si="22"/>
        <v>78.495956891611925</v>
      </c>
      <c r="M47" s="41">
        <f t="shared" si="22"/>
        <v>81.431529439296341</v>
      </c>
      <c r="N47" s="41">
        <f t="shared" si="22"/>
        <v>89.769319000872827</v>
      </c>
      <c r="O47" s="31"/>
      <c r="P47" s="41">
        <f t="shared" si="22"/>
        <v>89.769319000872827</v>
      </c>
      <c r="Q47" s="41">
        <f t="shared" ref="Q47" si="23">IF(Q41="-","-",SUM(Q37:Q46))</f>
        <v>92.189363006990973</v>
      </c>
      <c r="R47" s="41">
        <f t="shared" ref="R47" si="24">IF(R41="-","-",SUM(R37:R46))</f>
        <v>92.858635018132262</v>
      </c>
      <c r="S47" s="41">
        <f t="shared" ref="S47" si="25">IF(S41="-","-",SUM(S37:S46))</f>
        <v>95.053517306958852</v>
      </c>
      <c r="T47" s="41" t="str">
        <f t="shared" ref="T47" si="26">IF(T41="-","-",SUM(T37:T46))</f>
        <v>-</v>
      </c>
      <c r="U47" s="41" t="str">
        <f t="shared" ref="U47" si="27">IF(U41="-","-",SUM(U37:U46))</f>
        <v>-</v>
      </c>
      <c r="V47" s="41" t="str">
        <f t="shared" ref="V47" si="28">IF(V41="-","-",SUM(V37:V46))</f>
        <v>-</v>
      </c>
      <c r="W47" s="41" t="str">
        <f t="shared" ref="W47" si="29">IF(W41="-","-",SUM(W37:W46))</f>
        <v>-</v>
      </c>
      <c r="X47" s="41" t="str">
        <f t="shared" ref="X47" si="30">IF(X41="-","-",SUM(X37:X46))</f>
        <v>-</v>
      </c>
      <c r="Y47" s="41" t="str">
        <f t="shared" ref="Y47" si="31">IF(Y41="-","-",SUM(Y37:Y46))</f>
        <v>-</v>
      </c>
      <c r="Z47" s="41" t="str">
        <f t="shared" ref="Z47" si="32">IF(Z41="-","-",SUM(Z37:Z46))</f>
        <v>-</v>
      </c>
      <c r="AA47" s="29"/>
    </row>
    <row r="48" spans="1:27" s="30" customFormat="1" ht="11.25" customHeight="1" x14ac:dyDescent="0.15">
      <c r="A48" s="267">
        <v>1</v>
      </c>
      <c r="B48" s="136" t="s">
        <v>350</v>
      </c>
      <c r="C48" s="136" t="s">
        <v>341</v>
      </c>
      <c r="D48" s="139" t="s">
        <v>319</v>
      </c>
      <c r="E48" s="135"/>
      <c r="F48" s="31"/>
      <c r="G48" s="133" t="s">
        <v>333</v>
      </c>
      <c r="H48" s="133" t="s">
        <v>333</v>
      </c>
      <c r="I48" s="133" t="s">
        <v>333</v>
      </c>
      <c r="J48" s="133" t="s">
        <v>333</v>
      </c>
      <c r="K48" s="133" t="s">
        <v>333</v>
      </c>
      <c r="L48" s="133" t="s">
        <v>333</v>
      </c>
      <c r="M48" s="133" t="s">
        <v>333</v>
      </c>
      <c r="N48" s="133" t="s">
        <v>333</v>
      </c>
      <c r="O48" s="31"/>
      <c r="P48" s="133" t="s">
        <v>333</v>
      </c>
      <c r="Q48" s="133" t="s">
        <v>333</v>
      </c>
      <c r="R48" s="133" t="s">
        <v>333</v>
      </c>
      <c r="S48" s="133" t="s">
        <v>333</v>
      </c>
      <c r="T48" s="133" t="s">
        <v>333</v>
      </c>
      <c r="U48" s="133" t="s">
        <v>333</v>
      </c>
      <c r="V48" s="133" t="s">
        <v>333</v>
      </c>
      <c r="W48" s="133" t="s">
        <v>333</v>
      </c>
      <c r="X48" s="133" t="s">
        <v>333</v>
      </c>
      <c r="Y48" s="133" t="s">
        <v>333</v>
      </c>
      <c r="Z48" s="133" t="s">
        <v>333</v>
      </c>
      <c r="AA48" s="29"/>
    </row>
    <row r="49" spans="1:27" s="30" customFormat="1" ht="11.25" customHeight="1" x14ac:dyDescent="0.15">
      <c r="A49" s="267">
        <v>2</v>
      </c>
      <c r="B49" s="136" t="s">
        <v>350</v>
      </c>
      <c r="C49" s="136" t="s">
        <v>300</v>
      </c>
      <c r="D49" s="139" t="s">
        <v>319</v>
      </c>
      <c r="E49" s="135"/>
      <c r="F49" s="31"/>
      <c r="G49" s="133" t="s">
        <v>333</v>
      </c>
      <c r="H49" s="133" t="s">
        <v>333</v>
      </c>
      <c r="I49" s="133" t="s">
        <v>333</v>
      </c>
      <c r="J49" s="133" t="s">
        <v>333</v>
      </c>
      <c r="K49" s="133" t="s">
        <v>333</v>
      </c>
      <c r="L49" s="133" t="s">
        <v>333</v>
      </c>
      <c r="M49" s="133" t="s">
        <v>333</v>
      </c>
      <c r="N49" s="133" t="s">
        <v>333</v>
      </c>
      <c r="O49" s="31"/>
      <c r="P49" s="133" t="s">
        <v>333</v>
      </c>
      <c r="Q49" s="133" t="s">
        <v>333</v>
      </c>
      <c r="R49" s="133" t="s">
        <v>333</v>
      </c>
      <c r="S49" s="133" t="s">
        <v>333</v>
      </c>
      <c r="T49" s="133" t="s">
        <v>333</v>
      </c>
      <c r="U49" s="133" t="s">
        <v>333</v>
      </c>
      <c r="V49" s="133" t="s">
        <v>333</v>
      </c>
      <c r="W49" s="133" t="s">
        <v>333</v>
      </c>
      <c r="X49" s="133" t="s">
        <v>333</v>
      </c>
      <c r="Y49" s="133" t="s">
        <v>333</v>
      </c>
      <c r="Z49" s="133" t="s">
        <v>333</v>
      </c>
      <c r="AA49" s="29"/>
    </row>
    <row r="50" spans="1:27" s="30" customFormat="1" ht="11.25" customHeight="1" x14ac:dyDescent="0.15">
      <c r="A50" s="267">
        <v>3</v>
      </c>
      <c r="B50" s="136" t="s">
        <v>2</v>
      </c>
      <c r="C50" s="136" t="s">
        <v>342</v>
      </c>
      <c r="D50" s="139" t="s">
        <v>319</v>
      </c>
      <c r="E50" s="135"/>
      <c r="F50" s="31"/>
      <c r="G50" s="133">
        <f>IF('3c PC'!G14="-","-",'3c PC'!G64)</f>
        <v>6.5567588596821027</v>
      </c>
      <c r="H50" s="133">
        <f>IF('3c PC'!H14="-","-",'3c PC'!H64)</f>
        <v>6.5567588596821027</v>
      </c>
      <c r="I50" s="133">
        <f>IF('3c PC'!I14="-","-",'3c PC'!I64)</f>
        <v>6.6197359495950758</v>
      </c>
      <c r="J50" s="133">
        <f>IF('3c PC'!J14="-","-",'3c PC'!J64)</f>
        <v>6.6197359495950758</v>
      </c>
      <c r="K50" s="133">
        <f>IF('3c PC'!K14="-","-",'3c PC'!K64)</f>
        <v>6.6995028867368616</v>
      </c>
      <c r="L50" s="133">
        <f>IF('3c PC'!L14="-","-",'3c PC'!L64)</f>
        <v>6.6995028867368616</v>
      </c>
      <c r="M50" s="133">
        <f>IF('3c PC'!M14="-","-",'3c PC'!M64)</f>
        <v>7.1131218301273513</v>
      </c>
      <c r="N50" s="133">
        <f>IF('3c PC'!N14="-","-",'3c PC'!N64)</f>
        <v>7.1131218301273513</v>
      </c>
      <c r="O50" s="31"/>
      <c r="P50" s="133">
        <f>'3c PC'!P64</f>
        <v>7.1131218301273513</v>
      </c>
      <c r="Q50" s="133">
        <f>'3c PC'!Q64</f>
        <v>7.2804579515147188</v>
      </c>
      <c r="R50" s="133">
        <f>'3c PC'!R64</f>
        <v>7.1935840895118579</v>
      </c>
      <c r="S50" s="133">
        <f>'3c PC'!S64</f>
        <v>7.3593999937099728</v>
      </c>
      <c r="T50" s="133" t="str">
        <f>'3c PC'!T64</f>
        <v>-</v>
      </c>
      <c r="U50" s="133" t="str">
        <f>'3c PC'!U64</f>
        <v>-</v>
      </c>
      <c r="V50" s="133" t="str">
        <f>'3c PC'!V64</f>
        <v>-</v>
      </c>
      <c r="W50" s="133" t="str">
        <f>'3c PC'!W64</f>
        <v>-</v>
      </c>
      <c r="X50" s="133" t="str">
        <f>'3c PC'!X64</f>
        <v>-</v>
      </c>
      <c r="Y50" s="133" t="str">
        <f>'3c PC'!Y64</f>
        <v>-</v>
      </c>
      <c r="Z50" s="133" t="str">
        <f>'3c PC'!Z64</f>
        <v>-</v>
      </c>
      <c r="AA50" s="29"/>
    </row>
    <row r="51" spans="1:27" s="30" customFormat="1" ht="11.25" customHeight="1" x14ac:dyDescent="0.15">
      <c r="A51" s="267">
        <v>4</v>
      </c>
      <c r="B51" s="136" t="s">
        <v>352</v>
      </c>
      <c r="C51" s="136" t="s">
        <v>343</v>
      </c>
      <c r="D51" s="139" t="s">
        <v>319</v>
      </c>
      <c r="E51" s="135"/>
      <c r="F51" s="31"/>
      <c r="G51" s="133" t="s">
        <v>333</v>
      </c>
      <c r="H51" s="133" t="s">
        <v>333</v>
      </c>
      <c r="I51" s="133" t="s">
        <v>333</v>
      </c>
      <c r="J51" s="133" t="s">
        <v>333</v>
      </c>
      <c r="K51" s="133" t="s">
        <v>333</v>
      </c>
      <c r="L51" s="133" t="s">
        <v>333</v>
      </c>
      <c r="M51" s="133" t="s">
        <v>333</v>
      </c>
      <c r="N51" s="133" t="s">
        <v>333</v>
      </c>
      <c r="O51" s="31"/>
      <c r="P51" s="133" t="s">
        <v>333</v>
      </c>
      <c r="Q51" s="133" t="s">
        <v>333</v>
      </c>
      <c r="R51" s="133" t="s">
        <v>333</v>
      </c>
      <c r="S51" s="133" t="s">
        <v>333</v>
      </c>
      <c r="T51" s="133" t="s">
        <v>333</v>
      </c>
      <c r="U51" s="133" t="s">
        <v>333</v>
      </c>
      <c r="V51" s="133" t="s">
        <v>333</v>
      </c>
      <c r="W51" s="133" t="s">
        <v>333</v>
      </c>
      <c r="X51" s="133" t="s">
        <v>333</v>
      </c>
      <c r="Y51" s="133" t="s">
        <v>333</v>
      </c>
      <c r="Z51" s="133" t="s">
        <v>333</v>
      </c>
      <c r="AA51" s="29"/>
    </row>
    <row r="52" spans="1:27" s="30" customFormat="1" ht="11.25" x14ac:dyDescent="0.15">
      <c r="A52" s="267">
        <v>5</v>
      </c>
      <c r="B52" s="136" t="s">
        <v>349</v>
      </c>
      <c r="C52" s="136" t="s">
        <v>344</v>
      </c>
      <c r="D52" s="139" t="s">
        <v>319</v>
      </c>
      <c r="E52" s="135"/>
      <c r="F52" s="31"/>
      <c r="G52" s="133">
        <f>IF('3f CPIH'!C$16="-","-",'3g OC '!$E$11*('3f CPIH'!C$16/'3f CPIH'!$G$16))</f>
        <v>63.482931017612529</v>
      </c>
      <c r="H52" s="133">
        <f>IF('3f CPIH'!D$16="-","-",'3g OC '!$E$11*('3f CPIH'!D$16/'3f CPIH'!$G$16))</f>
        <v>63.61002397260274</v>
      </c>
      <c r="I52" s="133">
        <f>IF('3f CPIH'!E$16="-","-",'3g OC '!$E$11*('3f CPIH'!E$16/'3f CPIH'!$G$16))</f>
        <v>63.800663405088073</v>
      </c>
      <c r="J52" s="133">
        <f>IF('3f CPIH'!F$16="-","-",'3g OC '!$E$11*('3f CPIH'!F$16/'3f CPIH'!$G$16))</f>
        <v>64.181942270058713</v>
      </c>
      <c r="K52" s="133">
        <f>IF('3f CPIH'!G$16="-","-",'3g OC '!$E$11*('3f CPIH'!G$16/'3f CPIH'!$G$16))</f>
        <v>64.944500000000005</v>
      </c>
      <c r="L52" s="133">
        <f>IF('3f CPIH'!H$16="-","-",'3g OC '!$E$11*('3f CPIH'!H$16/'3f CPIH'!$G$16))</f>
        <v>65.770604207436406</v>
      </c>
      <c r="M52" s="133">
        <f>IF('3f CPIH'!I$16="-","-",'3g OC '!$E$11*('3f CPIH'!I$16/'3f CPIH'!$G$16))</f>
        <v>66.723801369863011</v>
      </c>
      <c r="N52" s="133">
        <f>IF('3f CPIH'!J$16="-","-",'3g OC '!$E$11*('3f CPIH'!J$16/'3f CPIH'!$G$16))</f>
        <v>67.295719667318991</v>
      </c>
      <c r="O52" s="31"/>
      <c r="P52" s="133">
        <f>IF('3f CPIH'!L$16="-","-",'3g OC '!$E$11*('3f CPIH'!L$16/'3f CPIH'!$G$16))</f>
        <v>67.295719667318991</v>
      </c>
      <c r="Q52" s="133">
        <f>IF('3f CPIH'!M$16="-","-",'3g OC '!$E$11*('3f CPIH'!M$16/'3f CPIH'!$G$16))</f>
        <v>68.058277397260284</v>
      </c>
      <c r="R52" s="133">
        <f>IF('3f CPIH'!N$16="-","-",'3g OC '!$E$11*('3f CPIH'!N$16/'3f CPIH'!$G$16))</f>
        <v>68.566649217221141</v>
      </c>
      <c r="S52" s="133">
        <f>IF('3f CPIH'!O$16="-","-",'3g OC '!$E$11*('3f CPIH'!O$16/'3f CPIH'!$G$16))</f>
        <v>68.947928082191794</v>
      </c>
      <c r="T52" s="133" t="str">
        <f>IF('3f CPIH'!P$16="-","-",'3g OC '!$E$11*('3f CPIH'!P$16/'3f CPIH'!$G$16))</f>
        <v>-</v>
      </c>
      <c r="U52" s="133" t="str">
        <f>IF('3f CPIH'!Q$16="-","-",'3g OC '!$E$11*('3f CPIH'!Q$16/'3f CPIH'!$G$16))</f>
        <v>-</v>
      </c>
      <c r="V52" s="133" t="str">
        <f>IF('3f CPIH'!R$16="-","-",'3g OC '!$E$11*('3f CPIH'!R$16/'3f CPIH'!$G$16))</f>
        <v>-</v>
      </c>
      <c r="W52" s="133" t="str">
        <f>IF('3f CPIH'!S$16="-","-",'3g OC '!$E$11*('3f CPIH'!S$16/'3f CPIH'!$G$16))</f>
        <v>-</v>
      </c>
      <c r="X52" s="133" t="str">
        <f>IF('3f CPIH'!T$16="-","-",'3g OC '!$E$11*('3f CPIH'!T$16/'3f CPIH'!$G$16))</f>
        <v>-</v>
      </c>
      <c r="Y52" s="133" t="str">
        <f>IF('3f CPIH'!U$16="-","-",'3g OC '!$E$11*('3f CPIH'!U$16/'3f CPIH'!$G$16))</f>
        <v>-</v>
      </c>
      <c r="Z52" s="133" t="str">
        <f>IF('3f CPIH'!V$16="-","-",'3g OC '!$E$11*('3f CPIH'!V$16/'3f CPIH'!$G$16))</f>
        <v>-</v>
      </c>
      <c r="AA52" s="29"/>
    </row>
    <row r="53" spans="1:27" s="30" customFormat="1" ht="11.25" x14ac:dyDescent="0.15">
      <c r="A53" s="267">
        <v>6</v>
      </c>
      <c r="B53" s="136" t="s">
        <v>349</v>
      </c>
      <c r="C53" s="136" t="s">
        <v>43</v>
      </c>
      <c r="D53" s="139" t="s">
        <v>319</v>
      </c>
      <c r="E53" s="135"/>
      <c r="F53" s="31"/>
      <c r="G53" s="133" t="s">
        <v>333</v>
      </c>
      <c r="H53" s="133" t="s">
        <v>333</v>
      </c>
      <c r="I53" s="133" t="s">
        <v>333</v>
      </c>
      <c r="J53" s="133" t="s">
        <v>333</v>
      </c>
      <c r="K53" s="133">
        <f>IF('3h SMNCC'!F$37="-","-",'3h SMNCC'!F$45)</f>
        <v>0</v>
      </c>
      <c r="L53" s="133">
        <f>IF('3h SMNCC'!G$37="-","-",'3h SMNCC'!G$45)</f>
        <v>-0.1023945869506754</v>
      </c>
      <c r="M53" s="133">
        <f>IF('3h SMNCC'!H$37="-","-",'3h SMNCC'!H$45)</f>
        <v>1.310776222511721</v>
      </c>
      <c r="N53" s="133">
        <f>IF('3h SMNCC'!I$37="-","-",'3h SMNCC'!I$45)</f>
        <v>8.7390665290237255</v>
      </c>
      <c r="O53" s="31"/>
      <c r="P53" s="133">
        <f>IF('3h SMNCC'!K$37="-","-",'3h SMNCC'!K$45)</f>
        <v>8.7390665290237255</v>
      </c>
      <c r="Q53" s="133">
        <f>IF('3h SMNCC'!L$37="-","-",'3h SMNCC'!L$45)</f>
        <v>10.102089688688181</v>
      </c>
      <c r="R53" s="133">
        <f>IF('3h SMNCC'!M$37="-","-",'3h SMNCC'!M$45)</f>
        <v>10.300173121233549</v>
      </c>
      <c r="S53" s="133">
        <f>IF('3h SMNCC'!N$37="-","-",'3h SMNCC'!N$45)</f>
        <v>11.847822371645298</v>
      </c>
      <c r="T53" s="133" t="str">
        <f>IF('3h SMNCC'!O$37="-","-",'3h SMNCC'!O$45)</f>
        <v>-</v>
      </c>
      <c r="U53" s="133" t="str">
        <f>IF('3h SMNCC'!P$37="-","-",'3h SMNCC'!P$45)</f>
        <v>-</v>
      </c>
      <c r="V53" s="133" t="str">
        <f>IF('3h SMNCC'!Q$37="-","-",'3h SMNCC'!Q$45)</f>
        <v>-</v>
      </c>
      <c r="W53" s="133" t="str">
        <f>IF('3h SMNCC'!R$37="-","-",'3h SMNCC'!R$45)</f>
        <v>-</v>
      </c>
      <c r="X53" s="133" t="str">
        <f>IF('3h SMNCC'!S$37="-","-",'3h SMNCC'!S$45)</f>
        <v>-</v>
      </c>
      <c r="Y53" s="133" t="str">
        <f>IF('3h SMNCC'!T$37="-","-",'3h SMNCC'!T$45)</f>
        <v>-</v>
      </c>
      <c r="Z53" s="133" t="str">
        <f>IF('3h SMNCC'!U$37="-","-",'3h SMNCC'!U$45)</f>
        <v>-</v>
      </c>
      <c r="AA53" s="29"/>
    </row>
    <row r="54" spans="1:27" s="30" customFormat="1" ht="12.4" customHeight="1" x14ac:dyDescent="0.15">
      <c r="A54" s="267">
        <v>7</v>
      </c>
      <c r="B54" s="136" t="s">
        <v>349</v>
      </c>
      <c r="C54" s="136" t="s">
        <v>394</v>
      </c>
      <c r="D54" s="139" t="s">
        <v>319</v>
      </c>
      <c r="E54" s="135"/>
      <c r="F54" s="31"/>
      <c r="G54" s="133">
        <f>IF('3f CPIH'!C$16="-","-",'3i PAAC PAP'!$G$17*('3f CPIH'!C$16/'3f CPIH'!$G$16))</f>
        <v>3.1142016634050882</v>
      </c>
      <c r="H54" s="133">
        <f>IF('3f CPIH'!D$16="-","-",'3i PAAC PAP'!$G$17*('3f CPIH'!D$16/'3f CPIH'!$G$16))</f>
        <v>3.1204363013698631</v>
      </c>
      <c r="I54" s="133">
        <f>IF('3f CPIH'!E$16="-","-",'3i PAAC PAP'!$G$17*('3f CPIH'!E$16/'3f CPIH'!$G$16))</f>
        <v>3.129788258317026</v>
      </c>
      <c r="J54" s="133">
        <f>IF('3f CPIH'!F$16="-","-",'3i PAAC PAP'!$G$17*('3f CPIH'!F$16/'3f CPIH'!$G$16))</f>
        <v>3.1484921722113506</v>
      </c>
      <c r="K54" s="133">
        <f>IF('3f CPIH'!G$16="-","-",'3i PAAC PAP'!$G$17*('3f CPIH'!G$16/'3f CPIH'!$G$16))</f>
        <v>3.1859000000000002</v>
      </c>
      <c r="L54" s="133">
        <f>IF('3f CPIH'!H$16="-","-",'3i PAAC PAP'!$G$17*('3f CPIH'!H$16/'3f CPIH'!$G$16))</f>
        <v>3.2264251467710374</v>
      </c>
      <c r="M54" s="133">
        <f>IF('3f CPIH'!I$16="-","-",'3i PAAC PAP'!$G$17*('3f CPIH'!I$16/'3f CPIH'!$G$16))</f>
        <v>3.2731849315068491</v>
      </c>
      <c r="N54" s="133">
        <f>IF('3f CPIH'!J$16="-","-",'3i PAAC PAP'!$G$17*('3f CPIH'!J$16/'3f CPIH'!$G$16))</f>
        <v>3.3012408023483371</v>
      </c>
      <c r="O54" s="31"/>
      <c r="P54" s="133">
        <f>IF('3f CPIH'!L$16="-","-",'3i PAAC PAP'!$G$17*('3f CPIH'!L$16/'3f CPIH'!$G$16))</f>
        <v>3.3012408023483371</v>
      </c>
      <c r="Q54" s="133">
        <f>IF('3f CPIH'!M$16="-","-",'3i PAAC PAP'!$G$17*('3f CPIH'!M$16/'3f CPIH'!$G$16))</f>
        <v>3.3386486301369862</v>
      </c>
      <c r="R54" s="133">
        <f>IF('3f CPIH'!N$16="-","-",'3i PAAC PAP'!$G$17*('3f CPIH'!N$16/'3f CPIH'!$G$16))</f>
        <v>3.3635871819960861</v>
      </c>
      <c r="S54" s="133">
        <f>IF('3f CPIH'!O$16="-","-",'3i PAAC PAP'!$G$17*('3f CPIH'!O$16/'3f CPIH'!$G$16))</f>
        <v>3.3822910958904111</v>
      </c>
      <c r="T54" s="133" t="str">
        <f>IF('3f CPIH'!P$16="-","-",'3i PAAC PAP'!$G$17*('3f CPIH'!P$16/'3f CPIH'!$G$16))</f>
        <v>-</v>
      </c>
      <c r="U54" s="133" t="str">
        <f>IF('3f CPIH'!Q$16="-","-",'3i PAAC PAP'!$G$17*('3f CPIH'!Q$16/'3f CPIH'!$G$16))</f>
        <v>-</v>
      </c>
      <c r="V54" s="133" t="str">
        <f>IF('3f CPIH'!R$16="-","-",'3i PAAC PAP'!$G$17*('3f CPIH'!R$16/'3f CPIH'!$G$16))</f>
        <v>-</v>
      </c>
      <c r="W54" s="133" t="str">
        <f>IF('3f CPIH'!S$16="-","-",'3i PAAC PAP'!$G$17*('3f CPIH'!S$16/'3f CPIH'!$G$16))</f>
        <v>-</v>
      </c>
      <c r="X54" s="133" t="str">
        <f>IF('3f CPIH'!T$16="-","-",'3i PAAC PAP'!$G$17*('3f CPIH'!T$16/'3f CPIH'!$G$16))</f>
        <v>-</v>
      </c>
      <c r="Y54" s="133" t="str">
        <f>IF('3f CPIH'!U$16="-","-",'3i PAAC PAP'!$G$17*('3f CPIH'!U$16/'3f CPIH'!$G$16))</f>
        <v>-</v>
      </c>
      <c r="Z54" s="133" t="str">
        <f>IF('3f CPIH'!V$16="-","-",'3i PAAC PAP'!$G$17*('3f CPIH'!V$16/'3f CPIH'!$G$16))</f>
        <v>-</v>
      </c>
      <c r="AA54" s="29"/>
    </row>
    <row r="55" spans="1:27" s="30" customFormat="1" ht="11.25" x14ac:dyDescent="0.15">
      <c r="A55" s="267">
        <v>8</v>
      </c>
      <c r="B55" s="136" t="s">
        <v>349</v>
      </c>
      <c r="C55" s="136" t="s">
        <v>412</v>
      </c>
      <c r="D55" s="139" t="s">
        <v>319</v>
      </c>
      <c r="E55" s="135"/>
      <c r="F55" s="31"/>
      <c r="G55" s="133">
        <f>IF(G50="-","-",SUM(G48:G53)*'3i PAAC PAP'!$G$29)</f>
        <v>0.2896141176426133</v>
      </c>
      <c r="H55" s="133">
        <f>IF(H50="-","-",SUM(H48:H53)*'3i PAAC PAP'!$G$29)</f>
        <v>0.2901396470114978</v>
      </c>
      <c r="I55" s="133">
        <f>IF(I50="-","-",SUM(I48:I53)*'3i PAAC PAP'!$G$29)</f>
        <v>0.29118835133161486</v>
      </c>
      <c r="J55" s="133">
        <f>IF(J50="-","-",SUM(J48:J53)*'3i PAAC PAP'!$G$29)</f>
        <v>0.29276493943826842</v>
      </c>
      <c r="K55" s="133">
        <f>IF(K50="-","-",SUM(K48:K53)*'3i PAAC PAP'!$G$29)</f>
        <v>0.29624795193665693</v>
      </c>
      <c r="L55" s="133">
        <f>IF(L50="-","-",SUM(L48:L53)*'3i PAAC PAP'!$G$29)</f>
        <v>0.2992404912173654</v>
      </c>
      <c r="M55" s="133">
        <f>IF(M50="-","-",SUM(M48:M53)*'3i PAAC PAP'!$G$29)</f>
        <v>0.31073573711204611</v>
      </c>
      <c r="N55" s="133">
        <f>IF(N50="-","-",SUM(N48:N53)*'3i PAAC PAP'!$G$29)</f>
        <v>0.34381659968945377</v>
      </c>
      <c r="O55" s="31"/>
      <c r="P55" s="133">
        <f>IF(P50="-","-",SUM(P48:P53)*'3i PAAC PAP'!$G$29)</f>
        <v>0.34381659968945377</v>
      </c>
      <c r="Q55" s="133">
        <f>IF(Q50="-","-",SUM(Q48:Q53)*'3i PAAC PAP'!$G$29)</f>
        <v>0.35329781152991024</v>
      </c>
      <c r="R55" s="133">
        <f>IF(R50="-","-",SUM(R48:R53)*'3i PAAC PAP'!$G$29)</f>
        <v>0.35585978057964163</v>
      </c>
      <c r="S55" s="133">
        <f>IF(S50="-","-",SUM(S48:S53)*'3i PAAC PAP'!$G$29)</f>
        <v>0.36452154710060708</v>
      </c>
      <c r="T55" s="133" t="str">
        <f>IF(T50="-","-",SUM(T48:T53)*'3i PAAC PAP'!$G$29)</f>
        <v>-</v>
      </c>
      <c r="U55" s="133" t="str">
        <f>IF(U50="-","-",SUM(U48:U53)*'3i PAAC PAP'!$G$29)</f>
        <v>-</v>
      </c>
      <c r="V55" s="133" t="str">
        <f>IF(V50="-","-",SUM(V48:V53)*'3i PAAC PAP'!$G$29)</f>
        <v>-</v>
      </c>
      <c r="W55" s="133" t="str">
        <f>IF(W50="-","-",SUM(W48:W53)*'3i PAAC PAP'!$G$29)</f>
        <v>-</v>
      </c>
      <c r="X55" s="133" t="str">
        <f>IF(X50="-","-",SUM(X48:X53)*'3i PAAC PAP'!$G$29)</f>
        <v>-</v>
      </c>
      <c r="Y55" s="133" t="str">
        <f>IF(Y50="-","-",SUM(Y48:Y53)*'3i PAAC PAP'!$G$29)</f>
        <v>-</v>
      </c>
      <c r="Z55" s="133" t="str">
        <f>IF(Z50="-","-",SUM(Z48:Z53)*'3i PAAC PAP'!$G$29)</f>
        <v>-</v>
      </c>
      <c r="AA55" s="29"/>
    </row>
    <row r="56" spans="1:27" s="30" customFormat="1" ht="11.25" customHeight="1" x14ac:dyDescent="0.15">
      <c r="A56" s="267">
        <v>9</v>
      </c>
      <c r="B56" s="136" t="s">
        <v>393</v>
      </c>
      <c r="C56" s="136" t="s">
        <v>536</v>
      </c>
      <c r="D56" s="139" t="s">
        <v>319</v>
      </c>
      <c r="E56" s="135"/>
      <c r="F56" s="31"/>
      <c r="G56" s="133">
        <f>IF(G50="-","-",SUM(G48:G55)*'3j EBIT'!$E$11)</f>
        <v>1.4224538175907742</v>
      </c>
      <c r="H56" s="133">
        <f>IF(H50="-","-",SUM(H48:H55)*'3j EBIT'!$E$11)</f>
        <v>1.4250462848639429</v>
      </c>
      <c r="I56" s="133">
        <f>IF(I50="-","-",SUM(I48:I55)*'3j EBIT'!$E$11)</f>
        <v>1.4301597696771782</v>
      </c>
      <c r="J56" s="133">
        <f>IF(J50="-","-",SUM(J48:J55)*'3j EBIT'!$E$11)</f>
        <v>1.4379371714966844</v>
      </c>
      <c r="K56" s="133">
        <f>IF(K50="-","-",SUM(K48:K55)*'3j EBIT'!$E$11)</f>
        <v>1.4550432894434291</v>
      </c>
      <c r="L56" s="133">
        <f>IF(L50="-","-",SUM(L48:L55)*'3j EBIT'!$E$11)</f>
        <v>1.4699029479164465</v>
      </c>
      <c r="M56" s="133">
        <f>IF(M50="-","-",SUM(M48:M55)*'3j EBIT'!$E$11)</f>
        <v>1.524874017924831</v>
      </c>
      <c r="N56" s="133">
        <f>IF(N50="-","-",SUM(N48:N55)*'3j EBIT'!$E$11)</f>
        <v>1.6810061544193402</v>
      </c>
      <c r="O56" s="31"/>
      <c r="P56" s="133">
        <f>IF(P50="-","-",SUM(P48:P55)*'3j EBIT'!$E$11)</f>
        <v>1.6810061544193402</v>
      </c>
      <c r="Q56" s="133">
        <f>IF(Q50="-","-",SUM(Q48:Q55)*'3j EBIT'!$E$11)</f>
        <v>1.7263235180077914</v>
      </c>
      <c r="R56" s="133">
        <f>IF(R50="-","-",SUM(R48:R55)*'3j EBIT'!$E$11)</f>
        <v>1.7388562004680224</v>
      </c>
      <c r="S56" s="133">
        <f>IF(S50="-","-",SUM(S48:S55)*'3j EBIT'!$E$11)</f>
        <v>1.7799572211375414</v>
      </c>
      <c r="T56" s="133" t="str">
        <f>IF(T50="-","-",SUM(T48:T55)*'3j EBIT'!$E$11)</f>
        <v>-</v>
      </c>
      <c r="U56" s="133" t="str">
        <f>IF(U50="-","-",SUM(U48:U55)*'3j EBIT'!$E$11)</f>
        <v>-</v>
      </c>
      <c r="V56" s="133" t="str">
        <f>IF(V50="-","-",SUM(V48:V55)*'3j EBIT'!$E$11)</f>
        <v>-</v>
      </c>
      <c r="W56" s="133" t="str">
        <f>IF(W50="-","-",SUM(W48:W55)*'3j EBIT'!$E$11)</f>
        <v>-</v>
      </c>
      <c r="X56" s="133" t="str">
        <f>IF(X50="-","-",SUM(X48:X55)*'3j EBIT'!$E$11)</f>
        <v>-</v>
      </c>
      <c r="Y56" s="133" t="str">
        <f>IF(Y50="-","-",SUM(Y48:Y55)*'3j EBIT'!$E$11)</f>
        <v>-</v>
      </c>
      <c r="Z56" s="133" t="str">
        <f>IF(Z50="-","-",SUM(Z48:Z55)*'3j EBIT'!$E$11)</f>
        <v>-</v>
      </c>
      <c r="AA56" s="29"/>
    </row>
    <row r="57" spans="1:27" s="30" customFormat="1" ht="11.25" customHeight="1" x14ac:dyDescent="0.15">
      <c r="A57" s="267">
        <v>10</v>
      </c>
      <c r="B57" s="136" t="s">
        <v>292</v>
      </c>
      <c r="C57" s="186" t="s">
        <v>537</v>
      </c>
      <c r="D57" s="139" t="s">
        <v>319</v>
      </c>
      <c r="E57" s="135"/>
      <c r="F57" s="31"/>
      <c r="G57" s="133">
        <f>IF(G52="-","-",SUM(G48:G50,G52:G56)*'3k HAP'!$E$12)</f>
        <v>1.0961125126871367</v>
      </c>
      <c r="H57" s="133">
        <f>IF(H52="-","-",SUM(H48:H50,H52:H56)*'3k HAP'!$E$12)</f>
        <v>1.0981102125644266</v>
      </c>
      <c r="I57" s="133">
        <f>IF(I52="-","-",SUM(I48:I50,I52:I56)*'3k HAP'!$E$12)</f>
        <v>1.1020505546816253</v>
      </c>
      <c r="J57" s="133">
        <f>IF(J52="-","-",SUM(J48:J50,J52:J56)*'3k HAP'!$E$12)</f>
        <v>1.1080436543134962</v>
      </c>
      <c r="K57" s="133">
        <f>IF(K52="-","-",SUM(K48:K50,K52:K56)*'3k HAP'!$E$12)</f>
        <v>1.1212252632297603</v>
      </c>
      <c r="L57" s="133">
        <f>IF(L52="-","-",SUM(L48:L50,L52:L56)*'3k HAP'!$E$12)</f>
        <v>1.1326757984844789</v>
      </c>
      <c r="M57" s="133">
        <f>IF(M52="-","-",SUM(M48:M50,M52:M56)*'3k HAP'!$E$12)</f>
        <v>1.1750353302505396</v>
      </c>
      <c r="N57" s="133">
        <f>IF(N52="-","-",SUM(N48:N50,N52:N56)*'3k HAP'!$E$12)</f>
        <v>1.295347417945637</v>
      </c>
      <c r="O57" s="31"/>
      <c r="P57" s="133">
        <f>IF(P52="-","-",SUM(P48:P50,P52:P56)*'3k HAP'!$E$12)</f>
        <v>1.295347417945637</v>
      </c>
      <c r="Q57" s="133">
        <f>IF(Q52="-","-",SUM(Q48:Q50,Q52:Q56)*'3k HAP'!$E$12)</f>
        <v>1.3302680098530955</v>
      </c>
      <c r="R57" s="133">
        <f>IF(R52="-","-",SUM(R48:R50,R52:R56)*'3k HAP'!$E$12)</f>
        <v>1.3399254271219814</v>
      </c>
      <c r="S57" s="133">
        <f>IF(S52="-","-",SUM(S48:S50,S52:S56)*'3k HAP'!$E$12)</f>
        <v>1.3715969952832425</v>
      </c>
      <c r="T57" s="133" t="str">
        <f>IF(T52="-","-",SUM(T48:T50,T52:T56)*'3k HAP'!$E$12)</f>
        <v>-</v>
      </c>
      <c r="U57" s="133" t="str">
        <f>IF(U52="-","-",SUM(U48:U50,U52:U56)*'3k HAP'!$E$12)</f>
        <v>-</v>
      </c>
      <c r="V57" s="133" t="str">
        <f>IF(V52="-","-",SUM(V48:V50,V52:V56)*'3k HAP'!$E$12)</f>
        <v>-</v>
      </c>
      <c r="W57" s="133" t="str">
        <f>IF(W52="-","-",SUM(W48:W50,W52:W56)*'3k HAP'!$E$12)</f>
        <v>-</v>
      </c>
      <c r="X57" s="133" t="str">
        <f>IF(X52="-","-",SUM(X48:X50,X52:X56)*'3k HAP'!$E$12)</f>
        <v>-</v>
      </c>
      <c r="Y57" s="133" t="str">
        <f>IF(Y52="-","-",SUM(Y48:Y50,Y52:Y56)*'3k HAP'!$E$12)</f>
        <v>-</v>
      </c>
      <c r="Z57" s="133" t="str">
        <f>IF(Z52="-","-",SUM(Z48:Z50,Z52:Z56)*'3k HAP'!$E$12)</f>
        <v>-</v>
      </c>
      <c r="AA57" s="29"/>
    </row>
    <row r="58" spans="1:27" s="30" customFormat="1" ht="11.25" customHeight="1" x14ac:dyDescent="0.15">
      <c r="A58" s="267">
        <v>11</v>
      </c>
      <c r="B58" s="136" t="s">
        <v>44</v>
      </c>
      <c r="C58" s="136" t="str">
        <f>B58&amp;"_"&amp;D58</f>
        <v>Total_N Wales and Mersey</v>
      </c>
      <c r="D58" s="139" t="s">
        <v>319</v>
      </c>
      <c r="E58" s="135"/>
      <c r="F58" s="31"/>
      <c r="G58" s="133">
        <f>IF(G52="-","-",SUM(G48:G57))</f>
        <v>75.962071988620252</v>
      </c>
      <c r="H58" s="133">
        <f t="shared" ref="H58:P58" si="33">IF(H52="-","-",SUM(H48:H57))</f>
        <v>76.100515278094562</v>
      </c>
      <c r="I58" s="133">
        <f t="shared" si="33"/>
        <v>76.373586288690589</v>
      </c>
      <c r="J58" s="133">
        <f t="shared" si="33"/>
        <v>76.78891615711359</v>
      </c>
      <c r="K58" s="133">
        <f t="shared" si="33"/>
        <v>77.702419391346723</v>
      </c>
      <c r="L58" s="133">
        <f t="shared" si="33"/>
        <v>78.495956891611925</v>
      </c>
      <c r="M58" s="133">
        <f t="shared" si="33"/>
        <v>81.431529439296341</v>
      </c>
      <c r="N58" s="133">
        <f t="shared" si="33"/>
        <v>89.769319000872827</v>
      </c>
      <c r="O58" s="31"/>
      <c r="P58" s="133">
        <f t="shared" si="33"/>
        <v>89.769319000872827</v>
      </c>
      <c r="Q58" s="133">
        <f t="shared" ref="Q58" si="34">IF(Q52="-","-",SUM(Q48:Q57))</f>
        <v>92.189363006990973</v>
      </c>
      <c r="R58" s="133">
        <f t="shared" ref="R58" si="35">IF(R52="-","-",SUM(R48:R57))</f>
        <v>92.858635018132262</v>
      </c>
      <c r="S58" s="133">
        <f t="shared" ref="S58" si="36">IF(S52="-","-",SUM(S48:S57))</f>
        <v>95.053517306958852</v>
      </c>
      <c r="T58" s="133" t="str">
        <f t="shared" ref="T58" si="37">IF(T52="-","-",SUM(T48:T57))</f>
        <v>-</v>
      </c>
      <c r="U58" s="133" t="str">
        <f t="shared" ref="U58" si="38">IF(U52="-","-",SUM(U48:U57))</f>
        <v>-</v>
      </c>
      <c r="V58" s="133" t="str">
        <f t="shared" ref="V58" si="39">IF(V52="-","-",SUM(V48:V57))</f>
        <v>-</v>
      </c>
      <c r="W58" s="133" t="str">
        <f t="shared" ref="W58" si="40">IF(W52="-","-",SUM(W48:W57))</f>
        <v>-</v>
      </c>
      <c r="X58" s="133" t="str">
        <f t="shared" ref="X58" si="41">IF(X52="-","-",SUM(X48:X57))</f>
        <v>-</v>
      </c>
      <c r="Y58" s="133" t="str">
        <f t="shared" ref="Y58" si="42">IF(Y52="-","-",SUM(Y48:Y57))</f>
        <v>-</v>
      </c>
      <c r="Z58" s="133" t="str">
        <f t="shared" ref="Z58" si="43">IF(Z52="-","-",SUM(Z48:Z57))</f>
        <v>-</v>
      </c>
      <c r="AA58" s="29"/>
    </row>
    <row r="59" spans="1:27" s="30" customFormat="1" ht="11.25" customHeight="1" x14ac:dyDescent="0.15">
      <c r="A59" s="267">
        <v>1</v>
      </c>
      <c r="B59" s="140" t="s">
        <v>350</v>
      </c>
      <c r="C59" s="140" t="s">
        <v>341</v>
      </c>
      <c r="D59" s="138" t="s">
        <v>320</v>
      </c>
      <c r="E59" s="132"/>
      <c r="F59" s="31"/>
      <c r="G59" s="41" t="s">
        <v>333</v>
      </c>
      <c r="H59" s="41" t="s">
        <v>333</v>
      </c>
      <c r="I59" s="41" t="s">
        <v>333</v>
      </c>
      <c r="J59" s="41" t="s">
        <v>333</v>
      </c>
      <c r="K59" s="41" t="s">
        <v>333</v>
      </c>
      <c r="L59" s="41" t="s">
        <v>333</v>
      </c>
      <c r="M59" s="41" t="s">
        <v>333</v>
      </c>
      <c r="N59" s="41" t="s">
        <v>333</v>
      </c>
      <c r="O59" s="31"/>
      <c r="P59" s="41" t="s">
        <v>333</v>
      </c>
      <c r="Q59" s="41" t="s">
        <v>333</v>
      </c>
      <c r="R59" s="41" t="s">
        <v>333</v>
      </c>
      <c r="S59" s="41" t="s">
        <v>333</v>
      </c>
      <c r="T59" s="41" t="s">
        <v>333</v>
      </c>
      <c r="U59" s="41" t="s">
        <v>333</v>
      </c>
      <c r="V59" s="41" t="s">
        <v>333</v>
      </c>
      <c r="W59" s="41" t="s">
        <v>333</v>
      </c>
      <c r="X59" s="41" t="s">
        <v>333</v>
      </c>
      <c r="Y59" s="41" t="s">
        <v>333</v>
      </c>
      <c r="Z59" s="41" t="s">
        <v>333</v>
      </c>
      <c r="AA59" s="29"/>
    </row>
    <row r="60" spans="1:27" s="30" customFormat="1" ht="11.25" customHeight="1" x14ac:dyDescent="0.15">
      <c r="A60" s="267">
        <v>2</v>
      </c>
      <c r="B60" s="140" t="s">
        <v>350</v>
      </c>
      <c r="C60" s="140" t="s">
        <v>300</v>
      </c>
      <c r="D60" s="138" t="s">
        <v>320</v>
      </c>
      <c r="E60" s="132"/>
      <c r="F60" s="31"/>
      <c r="G60" s="41" t="s">
        <v>333</v>
      </c>
      <c r="H60" s="41" t="s">
        <v>333</v>
      </c>
      <c r="I60" s="41" t="s">
        <v>333</v>
      </c>
      <c r="J60" s="41" t="s">
        <v>333</v>
      </c>
      <c r="K60" s="41" t="s">
        <v>333</v>
      </c>
      <c r="L60" s="41" t="s">
        <v>333</v>
      </c>
      <c r="M60" s="41" t="s">
        <v>333</v>
      </c>
      <c r="N60" s="41" t="s">
        <v>333</v>
      </c>
      <c r="O60" s="31"/>
      <c r="P60" s="41" t="s">
        <v>333</v>
      </c>
      <c r="Q60" s="41" t="s">
        <v>333</v>
      </c>
      <c r="R60" s="41" t="s">
        <v>333</v>
      </c>
      <c r="S60" s="41" t="s">
        <v>333</v>
      </c>
      <c r="T60" s="41" t="s">
        <v>333</v>
      </c>
      <c r="U60" s="41" t="s">
        <v>333</v>
      </c>
      <c r="V60" s="41" t="s">
        <v>333</v>
      </c>
      <c r="W60" s="41" t="s">
        <v>333</v>
      </c>
      <c r="X60" s="41" t="s">
        <v>333</v>
      </c>
      <c r="Y60" s="41" t="s">
        <v>333</v>
      </c>
      <c r="Z60" s="41" t="s">
        <v>333</v>
      </c>
      <c r="AA60" s="29"/>
    </row>
    <row r="61" spans="1:27" s="30" customFormat="1" ht="11.25" customHeight="1" x14ac:dyDescent="0.15">
      <c r="A61" s="267">
        <v>3</v>
      </c>
      <c r="B61" s="140" t="s">
        <v>2</v>
      </c>
      <c r="C61" s="140" t="s">
        <v>342</v>
      </c>
      <c r="D61" s="138" t="s">
        <v>320</v>
      </c>
      <c r="E61" s="132"/>
      <c r="F61" s="31"/>
      <c r="G61" s="41">
        <f>IF('3c PC'!G14="-","-",'3c PC'!G64)</f>
        <v>6.5567588596821027</v>
      </c>
      <c r="H61" s="41">
        <f>IF('3c PC'!H14="-","-",'3c PC'!H64)</f>
        <v>6.5567588596821027</v>
      </c>
      <c r="I61" s="41">
        <f>IF('3c PC'!I14="-","-",'3c PC'!I64)</f>
        <v>6.6197359495950758</v>
      </c>
      <c r="J61" s="41">
        <f>IF('3c PC'!J14="-","-",'3c PC'!J64)</f>
        <v>6.6197359495950758</v>
      </c>
      <c r="K61" s="41">
        <f>IF('3c PC'!K14="-","-",'3c PC'!K64)</f>
        <v>6.6995028867368616</v>
      </c>
      <c r="L61" s="41">
        <f>IF('3c PC'!L14="-","-",'3c PC'!L64)</f>
        <v>6.6995028867368616</v>
      </c>
      <c r="M61" s="41">
        <f>IF('3c PC'!M14="-","-",'3c PC'!M64)</f>
        <v>7.1131218301273513</v>
      </c>
      <c r="N61" s="41">
        <f>IF('3c PC'!N14="-","-",'3c PC'!N64)</f>
        <v>7.1131218301273513</v>
      </c>
      <c r="O61" s="31"/>
      <c r="P61" s="41">
        <f>'3c PC'!P64</f>
        <v>7.1131218301273513</v>
      </c>
      <c r="Q61" s="41">
        <f>'3c PC'!Q64</f>
        <v>7.2804579515147188</v>
      </c>
      <c r="R61" s="41">
        <f>'3c PC'!R64</f>
        <v>7.1935840895118579</v>
      </c>
      <c r="S61" s="41">
        <f>'3c PC'!S64</f>
        <v>7.3593999937099728</v>
      </c>
      <c r="T61" s="41" t="str">
        <f>'3c PC'!T64</f>
        <v>-</v>
      </c>
      <c r="U61" s="41" t="str">
        <f>'3c PC'!U64</f>
        <v>-</v>
      </c>
      <c r="V61" s="41" t="str">
        <f>'3c PC'!V64</f>
        <v>-</v>
      </c>
      <c r="W61" s="41" t="str">
        <f>'3c PC'!W64</f>
        <v>-</v>
      </c>
      <c r="X61" s="41" t="str">
        <f>'3c PC'!X64</f>
        <v>-</v>
      </c>
      <c r="Y61" s="41" t="str">
        <f>'3c PC'!Y64</f>
        <v>-</v>
      </c>
      <c r="Z61" s="41" t="str">
        <f>'3c PC'!Z64</f>
        <v>-</v>
      </c>
      <c r="AA61" s="29"/>
    </row>
    <row r="62" spans="1:27" s="30" customFormat="1" ht="11.25" x14ac:dyDescent="0.15">
      <c r="A62" s="267">
        <v>4</v>
      </c>
      <c r="B62" s="140" t="s">
        <v>352</v>
      </c>
      <c r="C62" s="140" t="s">
        <v>343</v>
      </c>
      <c r="D62" s="138" t="s">
        <v>320</v>
      </c>
      <c r="E62" s="132"/>
      <c r="F62" s="31"/>
      <c r="G62" s="41" t="s">
        <v>333</v>
      </c>
      <c r="H62" s="41" t="s">
        <v>333</v>
      </c>
      <c r="I62" s="41" t="s">
        <v>333</v>
      </c>
      <c r="J62" s="41" t="s">
        <v>333</v>
      </c>
      <c r="K62" s="41" t="s">
        <v>333</v>
      </c>
      <c r="L62" s="41" t="s">
        <v>333</v>
      </c>
      <c r="M62" s="41" t="s">
        <v>333</v>
      </c>
      <c r="N62" s="41" t="s">
        <v>333</v>
      </c>
      <c r="O62" s="31"/>
      <c r="P62" s="41" t="s">
        <v>333</v>
      </c>
      <c r="Q62" s="41" t="s">
        <v>333</v>
      </c>
      <c r="R62" s="41" t="s">
        <v>333</v>
      </c>
      <c r="S62" s="41" t="s">
        <v>333</v>
      </c>
      <c r="T62" s="41" t="s">
        <v>333</v>
      </c>
      <c r="U62" s="41" t="s">
        <v>333</v>
      </c>
      <c r="V62" s="41" t="s">
        <v>333</v>
      </c>
      <c r="W62" s="41" t="s">
        <v>333</v>
      </c>
      <c r="X62" s="41" t="s">
        <v>333</v>
      </c>
      <c r="Y62" s="41" t="s">
        <v>333</v>
      </c>
      <c r="Z62" s="41" t="s">
        <v>333</v>
      </c>
      <c r="AA62" s="29"/>
    </row>
    <row r="63" spans="1:27" s="30" customFormat="1" ht="11.25" x14ac:dyDescent="0.15">
      <c r="A63" s="267">
        <v>5</v>
      </c>
      <c r="B63" s="140" t="s">
        <v>349</v>
      </c>
      <c r="C63" s="140" t="s">
        <v>344</v>
      </c>
      <c r="D63" s="138" t="s">
        <v>320</v>
      </c>
      <c r="E63" s="132"/>
      <c r="F63" s="31"/>
      <c r="G63" s="41">
        <f>IF('3f CPIH'!C$16="-","-",'3g OC '!$E$11*('3f CPIH'!C$16/'3f CPIH'!$G$16))</f>
        <v>63.482931017612529</v>
      </c>
      <c r="H63" s="41">
        <f>IF('3f CPIH'!D$16="-","-",'3g OC '!$E$11*('3f CPIH'!D$16/'3f CPIH'!$G$16))</f>
        <v>63.61002397260274</v>
      </c>
      <c r="I63" s="41">
        <f>IF('3f CPIH'!E$16="-","-",'3g OC '!$E$11*('3f CPIH'!E$16/'3f CPIH'!$G$16))</f>
        <v>63.800663405088073</v>
      </c>
      <c r="J63" s="41">
        <f>IF('3f CPIH'!F$16="-","-",'3g OC '!$E$11*('3f CPIH'!F$16/'3f CPIH'!$G$16))</f>
        <v>64.181942270058713</v>
      </c>
      <c r="K63" s="41">
        <f>IF('3f CPIH'!G$16="-","-",'3g OC '!$E$11*('3f CPIH'!G$16/'3f CPIH'!$G$16))</f>
        <v>64.944500000000005</v>
      </c>
      <c r="L63" s="41">
        <f>IF('3f CPIH'!H$16="-","-",'3g OC '!$E$11*('3f CPIH'!H$16/'3f CPIH'!$G$16))</f>
        <v>65.770604207436406</v>
      </c>
      <c r="M63" s="41">
        <f>IF('3f CPIH'!I$16="-","-",'3g OC '!$E$11*('3f CPIH'!I$16/'3f CPIH'!$G$16))</f>
        <v>66.723801369863011</v>
      </c>
      <c r="N63" s="41">
        <f>IF('3f CPIH'!J$16="-","-",'3g OC '!$E$11*('3f CPIH'!J$16/'3f CPIH'!$G$16))</f>
        <v>67.295719667318991</v>
      </c>
      <c r="O63" s="31"/>
      <c r="P63" s="41">
        <f>IF('3f CPIH'!L$16="-","-",'3g OC '!$E$11*('3f CPIH'!L$16/'3f CPIH'!$G$16))</f>
        <v>67.295719667318991</v>
      </c>
      <c r="Q63" s="41">
        <f>IF('3f CPIH'!M$16="-","-",'3g OC '!$E$11*('3f CPIH'!M$16/'3f CPIH'!$G$16))</f>
        <v>68.058277397260284</v>
      </c>
      <c r="R63" s="41">
        <f>IF('3f CPIH'!N$16="-","-",'3g OC '!$E$11*('3f CPIH'!N$16/'3f CPIH'!$G$16))</f>
        <v>68.566649217221141</v>
      </c>
      <c r="S63" s="41">
        <f>IF('3f CPIH'!O$16="-","-",'3g OC '!$E$11*('3f CPIH'!O$16/'3f CPIH'!$G$16))</f>
        <v>68.947928082191794</v>
      </c>
      <c r="T63" s="41" t="str">
        <f>IF('3f CPIH'!P$16="-","-",'3g OC '!$E$11*('3f CPIH'!P$16/'3f CPIH'!$G$16))</f>
        <v>-</v>
      </c>
      <c r="U63" s="41" t="str">
        <f>IF('3f CPIH'!Q$16="-","-",'3g OC '!$E$11*('3f CPIH'!Q$16/'3f CPIH'!$G$16))</f>
        <v>-</v>
      </c>
      <c r="V63" s="41" t="str">
        <f>IF('3f CPIH'!R$16="-","-",'3g OC '!$E$11*('3f CPIH'!R$16/'3f CPIH'!$G$16))</f>
        <v>-</v>
      </c>
      <c r="W63" s="41" t="str">
        <f>IF('3f CPIH'!S$16="-","-",'3g OC '!$E$11*('3f CPIH'!S$16/'3f CPIH'!$G$16))</f>
        <v>-</v>
      </c>
      <c r="X63" s="41" t="str">
        <f>IF('3f CPIH'!T$16="-","-",'3g OC '!$E$11*('3f CPIH'!T$16/'3f CPIH'!$G$16))</f>
        <v>-</v>
      </c>
      <c r="Y63" s="41" t="str">
        <f>IF('3f CPIH'!U$16="-","-",'3g OC '!$E$11*('3f CPIH'!U$16/'3f CPIH'!$G$16))</f>
        <v>-</v>
      </c>
      <c r="Z63" s="41" t="str">
        <f>IF('3f CPIH'!V$16="-","-",'3g OC '!$E$11*('3f CPIH'!V$16/'3f CPIH'!$G$16))</f>
        <v>-</v>
      </c>
      <c r="AA63" s="29"/>
    </row>
    <row r="64" spans="1:27" s="30" customFormat="1" ht="11.25" x14ac:dyDescent="0.15">
      <c r="A64" s="267">
        <v>6</v>
      </c>
      <c r="B64" s="140" t="s">
        <v>349</v>
      </c>
      <c r="C64" s="140" t="s">
        <v>43</v>
      </c>
      <c r="D64" s="138" t="s">
        <v>320</v>
      </c>
      <c r="E64" s="132"/>
      <c r="F64" s="31"/>
      <c r="G64" s="41" t="s">
        <v>333</v>
      </c>
      <c r="H64" s="41" t="s">
        <v>333</v>
      </c>
      <c r="I64" s="41" t="s">
        <v>333</v>
      </c>
      <c r="J64" s="41" t="s">
        <v>333</v>
      </c>
      <c r="K64" s="41">
        <f>IF('3h SMNCC'!F$37="-","-",'3h SMNCC'!F$45)</f>
        <v>0</v>
      </c>
      <c r="L64" s="41">
        <f>IF('3h SMNCC'!G$37="-","-",'3h SMNCC'!G$45)</f>
        <v>-0.1023945869506754</v>
      </c>
      <c r="M64" s="41">
        <f>IF('3h SMNCC'!H$37="-","-",'3h SMNCC'!H$45)</f>
        <v>1.310776222511721</v>
      </c>
      <c r="N64" s="41">
        <f>IF('3h SMNCC'!I$37="-","-",'3h SMNCC'!I$45)</f>
        <v>8.7390665290237255</v>
      </c>
      <c r="O64" s="31"/>
      <c r="P64" s="41">
        <f>IF('3h SMNCC'!K$37="-","-",'3h SMNCC'!K$45)</f>
        <v>8.7390665290237255</v>
      </c>
      <c r="Q64" s="41">
        <f>IF('3h SMNCC'!L$37="-","-",'3h SMNCC'!L$45)</f>
        <v>10.102089688688181</v>
      </c>
      <c r="R64" s="41">
        <f>IF('3h SMNCC'!M$37="-","-",'3h SMNCC'!M$45)</f>
        <v>10.300173121233549</v>
      </c>
      <c r="S64" s="41">
        <f>IF('3h SMNCC'!N$37="-","-",'3h SMNCC'!N$45)</f>
        <v>11.847822371645298</v>
      </c>
      <c r="T64" s="41" t="str">
        <f>IF('3h SMNCC'!O$37="-","-",'3h SMNCC'!O$45)</f>
        <v>-</v>
      </c>
      <c r="U64" s="41" t="str">
        <f>IF('3h SMNCC'!P$37="-","-",'3h SMNCC'!P$45)</f>
        <v>-</v>
      </c>
      <c r="V64" s="41" t="str">
        <f>IF('3h SMNCC'!Q$37="-","-",'3h SMNCC'!Q$45)</f>
        <v>-</v>
      </c>
      <c r="W64" s="41" t="str">
        <f>IF('3h SMNCC'!R$37="-","-",'3h SMNCC'!R$45)</f>
        <v>-</v>
      </c>
      <c r="X64" s="41" t="str">
        <f>IF('3h SMNCC'!S$37="-","-",'3h SMNCC'!S$45)</f>
        <v>-</v>
      </c>
      <c r="Y64" s="41" t="str">
        <f>IF('3h SMNCC'!T$37="-","-",'3h SMNCC'!T$45)</f>
        <v>-</v>
      </c>
      <c r="Z64" s="41" t="str">
        <f>IF('3h SMNCC'!U$37="-","-",'3h SMNCC'!U$45)</f>
        <v>-</v>
      </c>
      <c r="AA64" s="29"/>
    </row>
    <row r="65" spans="1:27" s="30" customFormat="1" ht="11.25" x14ac:dyDescent="0.15">
      <c r="A65" s="267">
        <v>7</v>
      </c>
      <c r="B65" s="140" t="s">
        <v>349</v>
      </c>
      <c r="C65" s="140" t="s">
        <v>394</v>
      </c>
      <c r="D65" s="138" t="s">
        <v>320</v>
      </c>
      <c r="E65" s="132"/>
      <c r="F65" s="31"/>
      <c r="G65" s="41">
        <f>IF('3f CPIH'!C$16="-","-",'3i PAAC PAP'!$G$17*('3f CPIH'!C$16/'3f CPIH'!$G$16))</f>
        <v>3.1142016634050882</v>
      </c>
      <c r="H65" s="41">
        <f>IF('3f CPIH'!D$16="-","-",'3i PAAC PAP'!$G$17*('3f CPIH'!D$16/'3f CPIH'!$G$16))</f>
        <v>3.1204363013698631</v>
      </c>
      <c r="I65" s="41">
        <f>IF('3f CPIH'!E$16="-","-",'3i PAAC PAP'!$G$17*('3f CPIH'!E$16/'3f CPIH'!$G$16))</f>
        <v>3.129788258317026</v>
      </c>
      <c r="J65" s="41">
        <f>IF('3f CPIH'!F$16="-","-",'3i PAAC PAP'!$G$17*('3f CPIH'!F$16/'3f CPIH'!$G$16))</f>
        <v>3.1484921722113506</v>
      </c>
      <c r="K65" s="41">
        <f>IF('3f CPIH'!G$16="-","-",'3i PAAC PAP'!$G$17*('3f CPIH'!G$16/'3f CPIH'!$G$16))</f>
        <v>3.1859000000000002</v>
      </c>
      <c r="L65" s="41">
        <f>IF('3f CPIH'!H$16="-","-",'3i PAAC PAP'!$G$17*('3f CPIH'!H$16/'3f CPIH'!$G$16))</f>
        <v>3.2264251467710374</v>
      </c>
      <c r="M65" s="41">
        <f>IF('3f CPIH'!I$16="-","-",'3i PAAC PAP'!$G$17*('3f CPIH'!I$16/'3f CPIH'!$G$16))</f>
        <v>3.2731849315068491</v>
      </c>
      <c r="N65" s="41">
        <f>IF('3f CPIH'!J$16="-","-",'3i PAAC PAP'!$G$17*('3f CPIH'!J$16/'3f CPIH'!$G$16))</f>
        <v>3.3012408023483371</v>
      </c>
      <c r="O65" s="31"/>
      <c r="P65" s="41">
        <f>IF('3f CPIH'!L$16="-","-",'3i PAAC PAP'!$G$17*('3f CPIH'!L$16/'3f CPIH'!$G$16))</f>
        <v>3.3012408023483371</v>
      </c>
      <c r="Q65" s="41">
        <f>IF('3f CPIH'!M$16="-","-",'3i PAAC PAP'!$G$17*('3f CPIH'!M$16/'3f CPIH'!$G$16))</f>
        <v>3.3386486301369862</v>
      </c>
      <c r="R65" s="41">
        <f>IF('3f CPIH'!N$16="-","-",'3i PAAC PAP'!$G$17*('3f CPIH'!N$16/'3f CPIH'!$G$16))</f>
        <v>3.3635871819960861</v>
      </c>
      <c r="S65" s="41">
        <f>IF('3f CPIH'!O$16="-","-",'3i PAAC PAP'!$G$17*('3f CPIH'!O$16/'3f CPIH'!$G$16))</f>
        <v>3.3822910958904111</v>
      </c>
      <c r="T65" s="41" t="str">
        <f>IF('3f CPIH'!P$16="-","-",'3i PAAC PAP'!$G$17*('3f CPIH'!P$16/'3f CPIH'!$G$16))</f>
        <v>-</v>
      </c>
      <c r="U65" s="41" t="str">
        <f>IF('3f CPIH'!Q$16="-","-",'3i PAAC PAP'!$G$17*('3f CPIH'!Q$16/'3f CPIH'!$G$16))</f>
        <v>-</v>
      </c>
      <c r="V65" s="41" t="str">
        <f>IF('3f CPIH'!R$16="-","-",'3i PAAC PAP'!$G$17*('3f CPIH'!R$16/'3f CPIH'!$G$16))</f>
        <v>-</v>
      </c>
      <c r="W65" s="41" t="str">
        <f>IF('3f CPIH'!S$16="-","-",'3i PAAC PAP'!$G$17*('3f CPIH'!S$16/'3f CPIH'!$G$16))</f>
        <v>-</v>
      </c>
      <c r="X65" s="41" t="str">
        <f>IF('3f CPIH'!T$16="-","-",'3i PAAC PAP'!$G$17*('3f CPIH'!T$16/'3f CPIH'!$G$16))</f>
        <v>-</v>
      </c>
      <c r="Y65" s="41" t="str">
        <f>IF('3f CPIH'!U$16="-","-",'3i PAAC PAP'!$G$17*('3f CPIH'!U$16/'3f CPIH'!$G$16))</f>
        <v>-</v>
      </c>
      <c r="Z65" s="41" t="str">
        <f>IF('3f CPIH'!V$16="-","-",'3i PAAC PAP'!$G$17*('3f CPIH'!V$16/'3f CPIH'!$G$16))</f>
        <v>-</v>
      </c>
      <c r="AA65" s="29"/>
    </row>
    <row r="66" spans="1:27" s="30" customFormat="1" ht="11.25" customHeight="1" x14ac:dyDescent="0.15">
      <c r="A66" s="267">
        <v>8</v>
      </c>
      <c r="B66" s="140" t="s">
        <v>349</v>
      </c>
      <c r="C66" s="140" t="s">
        <v>412</v>
      </c>
      <c r="D66" s="138" t="s">
        <v>320</v>
      </c>
      <c r="E66" s="132"/>
      <c r="F66" s="31"/>
      <c r="G66" s="41">
        <f>IF(G61="-","-",SUM(G59:G64)*'3i PAAC PAP'!$G$29)</f>
        <v>0.2896141176426133</v>
      </c>
      <c r="H66" s="41">
        <f>IF(H61="-","-",SUM(H59:H64)*'3i PAAC PAP'!$G$29)</f>
        <v>0.2901396470114978</v>
      </c>
      <c r="I66" s="41">
        <f>IF(I61="-","-",SUM(I59:I64)*'3i PAAC PAP'!$G$29)</f>
        <v>0.29118835133161486</v>
      </c>
      <c r="J66" s="41">
        <f>IF(J61="-","-",SUM(J59:J64)*'3i PAAC PAP'!$G$29)</f>
        <v>0.29276493943826842</v>
      </c>
      <c r="K66" s="41">
        <f>IF(K61="-","-",SUM(K59:K64)*'3i PAAC PAP'!$G$29)</f>
        <v>0.29624795193665693</v>
      </c>
      <c r="L66" s="41">
        <f>IF(L61="-","-",SUM(L59:L64)*'3i PAAC PAP'!$G$29)</f>
        <v>0.2992404912173654</v>
      </c>
      <c r="M66" s="41">
        <f>IF(M61="-","-",SUM(M59:M64)*'3i PAAC PAP'!$G$29)</f>
        <v>0.31073573711204611</v>
      </c>
      <c r="N66" s="41">
        <f>IF(N61="-","-",SUM(N59:N64)*'3i PAAC PAP'!$G$29)</f>
        <v>0.34381659968945377</v>
      </c>
      <c r="O66" s="31"/>
      <c r="P66" s="41">
        <f>IF(P61="-","-",SUM(P59:P64)*'3i PAAC PAP'!$G$29)</f>
        <v>0.34381659968945377</v>
      </c>
      <c r="Q66" s="41">
        <f>IF(Q61="-","-",SUM(Q59:Q64)*'3i PAAC PAP'!$G$29)</f>
        <v>0.35329781152991024</v>
      </c>
      <c r="R66" s="41">
        <f>IF(R61="-","-",SUM(R59:R64)*'3i PAAC PAP'!$G$29)</f>
        <v>0.35585978057964163</v>
      </c>
      <c r="S66" s="41">
        <f>IF(S61="-","-",SUM(S59:S64)*'3i PAAC PAP'!$G$29)</f>
        <v>0.36452154710060708</v>
      </c>
      <c r="T66" s="41" t="str">
        <f>IF(T61="-","-",SUM(T59:T64)*'3i PAAC PAP'!$G$29)</f>
        <v>-</v>
      </c>
      <c r="U66" s="41" t="str">
        <f>IF(U61="-","-",SUM(U59:U64)*'3i PAAC PAP'!$G$29)</f>
        <v>-</v>
      </c>
      <c r="V66" s="41" t="str">
        <f>IF(V61="-","-",SUM(V59:V64)*'3i PAAC PAP'!$G$29)</f>
        <v>-</v>
      </c>
      <c r="W66" s="41" t="str">
        <f>IF(W61="-","-",SUM(W59:W64)*'3i PAAC PAP'!$G$29)</f>
        <v>-</v>
      </c>
      <c r="X66" s="41" t="str">
        <f>IF(X61="-","-",SUM(X59:X64)*'3i PAAC PAP'!$G$29)</f>
        <v>-</v>
      </c>
      <c r="Y66" s="41" t="str">
        <f>IF(Y61="-","-",SUM(Y59:Y64)*'3i PAAC PAP'!$G$29)</f>
        <v>-</v>
      </c>
      <c r="Z66" s="41" t="str">
        <f>IF(Z61="-","-",SUM(Z59:Z64)*'3i PAAC PAP'!$G$29)</f>
        <v>-</v>
      </c>
      <c r="AA66" s="29"/>
    </row>
    <row r="67" spans="1:27" s="30" customFormat="1" ht="11.25" customHeight="1" x14ac:dyDescent="0.15">
      <c r="A67" s="267">
        <v>9</v>
      </c>
      <c r="B67" s="140" t="s">
        <v>393</v>
      </c>
      <c r="C67" s="140" t="s">
        <v>536</v>
      </c>
      <c r="D67" s="138" t="s">
        <v>320</v>
      </c>
      <c r="E67" s="132"/>
      <c r="F67" s="31"/>
      <c r="G67" s="41">
        <f>IF(G61="-","-",SUM(G59:G66)*'3j EBIT'!$E$11)</f>
        <v>1.4224538175907742</v>
      </c>
      <c r="H67" s="41">
        <f>IF(H61="-","-",SUM(H59:H66)*'3j EBIT'!$E$11)</f>
        <v>1.4250462848639429</v>
      </c>
      <c r="I67" s="41">
        <f>IF(I61="-","-",SUM(I59:I66)*'3j EBIT'!$E$11)</f>
        <v>1.4301597696771782</v>
      </c>
      <c r="J67" s="41">
        <f>IF(J61="-","-",SUM(J59:J66)*'3j EBIT'!$E$11)</f>
        <v>1.4379371714966844</v>
      </c>
      <c r="K67" s="41">
        <f>IF(K61="-","-",SUM(K59:K66)*'3j EBIT'!$E$11)</f>
        <v>1.4550432894434291</v>
      </c>
      <c r="L67" s="41">
        <f>IF(L61="-","-",SUM(L59:L66)*'3j EBIT'!$E$11)</f>
        <v>1.4699029479164465</v>
      </c>
      <c r="M67" s="41">
        <f>IF(M61="-","-",SUM(M59:M66)*'3j EBIT'!$E$11)</f>
        <v>1.524874017924831</v>
      </c>
      <c r="N67" s="41">
        <f>IF(N61="-","-",SUM(N59:N66)*'3j EBIT'!$E$11)</f>
        <v>1.6810061544193402</v>
      </c>
      <c r="O67" s="31"/>
      <c r="P67" s="41">
        <f>IF(P61="-","-",SUM(P59:P66)*'3j EBIT'!$E$11)</f>
        <v>1.6810061544193402</v>
      </c>
      <c r="Q67" s="41">
        <f>IF(Q61="-","-",SUM(Q59:Q66)*'3j EBIT'!$E$11)</f>
        <v>1.7263235180077914</v>
      </c>
      <c r="R67" s="41">
        <f>IF(R61="-","-",SUM(R59:R66)*'3j EBIT'!$E$11)</f>
        <v>1.7388562004680224</v>
      </c>
      <c r="S67" s="41">
        <f>IF(S61="-","-",SUM(S59:S66)*'3j EBIT'!$E$11)</f>
        <v>1.7799572211375414</v>
      </c>
      <c r="T67" s="41" t="str">
        <f>IF(T61="-","-",SUM(T59:T66)*'3j EBIT'!$E$11)</f>
        <v>-</v>
      </c>
      <c r="U67" s="41" t="str">
        <f>IF(U61="-","-",SUM(U59:U66)*'3j EBIT'!$E$11)</f>
        <v>-</v>
      </c>
      <c r="V67" s="41" t="str">
        <f>IF(V61="-","-",SUM(V59:V66)*'3j EBIT'!$E$11)</f>
        <v>-</v>
      </c>
      <c r="W67" s="41" t="str">
        <f>IF(W61="-","-",SUM(W59:W66)*'3j EBIT'!$E$11)</f>
        <v>-</v>
      </c>
      <c r="X67" s="41" t="str">
        <f>IF(X61="-","-",SUM(X59:X66)*'3j EBIT'!$E$11)</f>
        <v>-</v>
      </c>
      <c r="Y67" s="41" t="str">
        <f>IF(Y61="-","-",SUM(Y59:Y66)*'3j EBIT'!$E$11)</f>
        <v>-</v>
      </c>
      <c r="Z67" s="41" t="str">
        <f>IF(Z61="-","-",SUM(Z59:Z66)*'3j EBIT'!$E$11)</f>
        <v>-</v>
      </c>
      <c r="AA67" s="29"/>
    </row>
    <row r="68" spans="1:27" s="30" customFormat="1" ht="11.25" customHeight="1" x14ac:dyDescent="0.15">
      <c r="A68" s="267">
        <v>10</v>
      </c>
      <c r="B68" s="140" t="s">
        <v>292</v>
      </c>
      <c r="C68" s="188" t="s">
        <v>537</v>
      </c>
      <c r="D68" s="138" t="s">
        <v>320</v>
      </c>
      <c r="E68" s="132"/>
      <c r="F68" s="31"/>
      <c r="G68" s="41">
        <f>IF(G63="-","-",SUM(G59:G61,G63:G67)*'3k HAP'!$E$12)</f>
        <v>1.0961125126871367</v>
      </c>
      <c r="H68" s="41">
        <f>IF(H63="-","-",SUM(H59:H61,H63:H67)*'3k HAP'!$E$12)</f>
        <v>1.0981102125644266</v>
      </c>
      <c r="I68" s="41">
        <f>IF(I63="-","-",SUM(I59:I61,I63:I67)*'3k HAP'!$E$12)</f>
        <v>1.1020505546816253</v>
      </c>
      <c r="J68" s="41">
        <f>IF(J63="-","-",SUM(J59:J61,J63:J67)*'3k HAP'!$E$12)</f>
        <v>1.1080436543134962</v>
      </c>
      <c r="K68" s="41">
        <f>IF(K63="-","-",SUM(K59:K61,K63:K67)*'3k HAP'!$E$12)</f>
        <v>1.1212252632297603</v>
      </c>
      <c r="L68" s="41">
        <f>IF(L63="-","-",SUM(L59:L61,L63:L67)*'3k HAP'!$E$12)</f>
        <v>1.1326757984844789</v>
      </c>
      <c r="M68" s="41">
        <f>IF(M63="-","-",SUM(M59:M61,M63:M67)*'3k HAP'!$E$12)</f>
        <v>1.1750353302505396</v>
      </c>
      <c r="N68" s="41">
        <f>IF(N63="-","-",SUM(N59:N61,N63:N67)*'3k HAP'!$E$12)</f>
        <v>1.295347417945637</v>
      </c>
      <c r="O68" s="31"/>
      <c r="P68" s="41">
        <f>IF(P63="-","-",SUM(P59:P61,P63:P67)*'3k HAP'!$E$12)</f>
        <v>1.295347417945637</v>
      </c>
      <c r="Q68" s="41">
        <f>IF(Q63="-","-",SUM(Q59:Q61,Q63:Q67)*'3k HAP'!$E$12)</f>
        <v>1.3302680098530955</v>
      </c>
      <c r="R68" s="41">
        <f>IF(R63="-","-",SUM(R59:R61,R63:R67)*'3k HAP'!$E$12)</f>
        <v>1.3399254271219814</v>
      </c>
      <c r="S68" s="41">
        <f>IF(S63="-","-",SUM(S59:S61,S63:S67)*'3k HAP'!$E$12)</f>
        <v>1.3715969952832425</v>
      </c>
      <c r="T68" s="41" t="str">
        <f>IF(T63="-","-",SUM(T59:T61,T63:T67)*'3k HAP'!$E$12)</f>
        <v>-</v>
      </c>
      <c r="U68" s="41" t="str">
        <f>IF(U63="-","-",SUM(U59:U61,U63:U67)*'3k HAP'!$E$12)</f>
        <v>-</v>
      </c>
      <c r="V68" s="41" t="str">
        <f>IF(V63="-","-",SUM(V59:V61,V63:V67)*'3k HAP'!$E$12)</f>
        <v>-</v>
      </c>
      <c r="W68" s="41" t="str">
        <f>IF(W63="-","-",SUM(W59:W61,W63:W67)*'3k HAP'!$E$12)</f>
        <v>-</v>
      </c>
      <c r="X68" s="41" t="str">
        <f>IF(X63="-","-",SUM(X59:X61,X63:X67)*'3k HAP'!$E$12)</f>
        <v>-</v>
      </c>
      <c r="Y68" s="41" t="str">
        <f>IF(Y63="-","-",SUM(Y59:Y61,Y63:Y67)*'3k HAP'!$E$12)</f>
        <v>-</v>
      </c>
      <c r="Z68" s="41" t="str">
        <f>IF(Z63="-","-",SUM(Z59:Z61,Z63:Z67)*'3k HAP'!$E$12)</f>
        <v>-</v>
      </c>
      <c r="AA68" s="29"/>
    </row>
    <row r="69" spans="1:27" s="30" customFormat="1" ht="11.25" customHeight="1" x14ac:dyDescent="0.15">
      <c r="A69" s="267">
        <v>11</v>
      </c>
      <c r="B69" s="140" t="s">
        <v>44</v>
      </c>
      <c r="C69" s="140" t="str">
        <f>B69&amp;"_"&amp;D69</f>
        <v>Total_Midlands</v>
      </c>
      <c r="D69" s="138" t="s">
        <v>320</v>
      </c>
      <c r="E69" s="132"/>
      <c r="F69" s="31"/>
      <c r="G69" s="41">
        <f>IF(G63="-","-",SUM(G59:G68))</f>
        <v>75.962071988620252</v>
      </c>
      <c r="H69" s="41">
        <f t="shared" ref="H69:P69" si="44">IF(H63="-","-",SUM(H59:H68))</f>
        <v>76.100515278094562</v>
      </c>
      <c r="I69" s="41">
        <f t="shared" si="44"/>
        <v>76.373586288690589</v>
      </c>
      <c r="J69" s="41">
        <f t="shared" si="44"/>
        <v>76.78891615711359</v>
      </c>
      <c r="K69" s="41">
        <f t="shared" si="44"/>
        <v>77.702419391346723</v>
      </c>
      <c r="L69" s="41">
        <f t="shared" si="44"/>
        <v>78.495956891611925</v>
      </c>
      <c r="M69" s="41">
        <f t="shared" si="44"/>
        <v>81.431529439296341</v>
      </c>
      <c r="N69" s="41">
        <f t="shared" si="44"/>
        <v>89.769319000872827</v>
      </c>
      <c r="O69" s="31"/>
      <c r="P69" s="41">
        <f t="shared" si="44"/>
        <v>89.769319000872827</v>
      </c>
      <c r="Q69" s="41">
        <f t="shared" ref="Q69" si="45">IF(Q63="-","-",SUM(Q59:Q68))</f>
        <v>92.189363006990973</v>
      </c>
      <c r="R69" s="41">
        <f t="shared" ref="R69" si="46">IF(R63="-","-",SUM(R59:R68))</f>
        <v>92.858635018132262</v>
      </c>
      <c r="S69" s="41">
        <f t="shared" ref="S69" si="47">IF(S63="-","-",SUM(S59:S68))</f>
        <v>95.053517306958852</v>
      </c>
      <c r="T69" s="41" t="str">
        <f t="shared" ref="T69" si="48">IF(T63="-","-",SUM(T59:T68))</f>
        <v>-</v>
      </c>
      <c r="U69" s="41" t="str">
        <f t="shared" ref="U69" si="49">IF(U63="-","-",SUM(U59:U68))</f>
        <v>-</v>
      </c>
      <c r="V69" s="41" t="str">
        <f t="shared" ref="V69" si="50">IF(V63="-","-",SUM(V59:V68))</f>
        <v>-</v>
      </c>
      <c r="W69" s="41" t="str">
        <f t="shared" ref="W69" si="51">IF(W63="-","-",SUM(W59:W68))</f>
        <v>-</v>
      </c>
      <c r="X69" s="41" t="str">
        <f t="shared" ref="X69" si="52">IF(X63="-","-",SUM(X59:X68))</f>
        <v>-</v>
      </c>
      <c r="Y69" s="41" t="str">
        <f t="shared" ref="Y69" si="53">IF(Y63="-","-",SUM(Y59:Y68))</f>
        <v>-</v>
      </c>
      <c r="Z69" s="41" t="str">
        <f t="shared" ref="Z69" si="54">IF(Z63="-","-",SUM(Z59:Z68))</f>
        <v>-</v>
      </c>
      <c r="AA69" s="29"/>
    </row>
    <row r="70" spans="1:27" s="30" customFormat="1" ht="11.25" customHeight="1" x14ac:dyDescent="0.15">
      <c r="A70" s="267">
        <v>1</v>
      </c>
      <c r="B70" s="136" t="s">
        <v>350</v>
      </c>
      <c r="C70" s="136" t="s">
        <v>341</v>
      </c>
      <c r="D70" s="139" t="s">
        <v>321</v>
      </c>
      <c r="E70" s="135"/>
      <c r="F70" s="31"/>
      <c r="G70" s="133" t="s">
        <v>333</v>
      </c>
      <c r="H70" s="133" t="s">
        <v>333</v>
      </c>
      <c r="I70" s="133" t="s">
        <v>333</v>
      </c>
      <c r="J70" s="133" t="s">
        <v>333</v>
      </c>
      <c r="K70" s="133" t="s">
        <v>333</v>
      </c>
      <c r="L70" s="133" t="s">
        <v>333</v>
      </c>
      <c r="M70" s="133" t="s">
        <v>333</v>
      </c>
      <c r="N70" s="133" t="s">
        <v>333</v>
      </c>
      <c r="O70" s="31"/>
      <c r="P70" s="133" t="s">
        <v>333</v>
      </c>
      <c r="Q70" s="133" t="s">
        <v>333</v>
      </c>
      <c r="R70" s="133" t="s">
        <v>333</v>
      </c>
      <c r="S70" s="133" t="s">
        <v>333</v>
      </c>
      <c r="T70" s="133" t="s">
        <v>333</v>
      </c>
      <c r="U70" s="133" t="s">
        <v>333</v>
      </c>
      <c r="V70" s="133" t="s">
        <v>333</v>
      </c>
      <c r="W70" s="133" t="s">
        <v>333</v>
      </c>
      <c r="X70" s="133" t="s">
        <v>333</v>
      </c>
      <c r="Y70" s="133" t="s">
        <v>333</v>
      </c>
      <c r="Z70" s="133" t="s">
        <v>333</v>
      </c>
      <c r="AA70" s="29"/>
    </row>
    <row r="71" spans="1:27" s="30" customFormat="1" ht="11.25" customHeight="1" x14ac:dyDescent="0.15">
      <c r="A71" s="267">
        <v>2</v>
      </c>
      <c r="B71" s="136" t="s">
        <v>350</v>
      </c>
      <c r="C71" s="136" t="s">
        <v>300</v>
      </c>
      <c r="D71" s="139" t="s">
        <v>321</v>
      </c>
      <c r="E71" s="135"/>
      <c r="F71" s="31"/>
      <c r="G71" s="133" t="s">
        <v>333</v>
      </c>
      <c r="H71" s="133" t="s">
        <v>333</v>
      </c>
      <c r="I71" s="133" t="s">
        <v>333</v>
      </c>
      <c r="J71" s="133" t="s">
        <v>333</v>
      </c>
      <c r="K71" s="133" t="s">
        <v>333</v>
      </c>
      <c r="L71" s="133" t="s">
        <v>333</v>
      </c>
      <c r="M71" s="133" t="s">
        <v>333</v>
      </c>
      <c r="N71" s="133" t="s">
        <v>333</v>
      </c>
      <c r="O71" s="31"/>
      <c r="P71" s="133" t="s">
        <v>333</v>
      </c>
      <c r="Q71" s="133" t="s">
        <v>333</v>
      </c>
      <c r="R71" s="133" t="s">
        <v>333</v>
      </c>
      <c r="S71" s="133" t="s">
        <v>333</v>
      </c>
      <c r="T71" s="133" t="s">
        <v>333</v>
      </c>
      <c r="U71" s="133" t="s">
        <v>333</v>
      </c>
      <c r="V71" s="133" t="s">
        <v>333</v>
      </c>
      <c r="W71" s="133" t="s">
        <v>333</v>
      </c>
      <c r="X71" s="133" t="s">
        <v>333</v>
      </c>
      <c r="Y71" s="133" t="s">
        <v>333</v>
      </c>
      <c r="Z71" s="133" t="s">
        <v>333</v>
      </c>
      <c r="AA71" s="29"/>
    </row>
    <row r="72" spans="1:27" s="30" customFormat="1" ht="11.25" x14ac:dyDescent="0.15">
      <c r="A72" s="267">
        <v>3</v>
      </c>
      <c r="B72" s="136" t="s">
        <v>2</v>
      </c>
      <c r="C72" s="136" t="s">
        <v>342</v>
      </c>
      <c r="D72" s="139" t="s">
        <v>321</v>
      </c>
      <c r="E72" s="135"/>
      <c r="F72" s="31"/>
      <c r="G72" s="133">
        <f>IF('3c PC'!G14="-","-",'3c PC'!G64)</f>
        <v>6.5567588596821027</v>
      </c>
      <c r="H72" s="133">
        <f>IF('3c PC'!H14="-","-",'3c PC'!H64)</f>
        <v>6.5567588596821027</v>
      </c>
      <c r="I72" s="133">
        <f>IF('3c PC'!I14="-","-",'3c PC'!I64)</f>
        <v>6.6197359495950758</v>
      </c>
      <c r="J72" s="133">
        <f>IF('3c PC'!J14="-","-",'3c PC'!J64)</f>
        <v>6.6197359495950758</v>
      </c>
      <c r="K72" s="133">
        <f>IF('3c PC'!K14="-","-",'3c PC'!K64)</f>
        <v>6.6995028867368616</v>
      </c>
      <c r="L72" s="133">
        <f>IF('3c PC'!L14="-","-",'3c PC'!L64)</f>
        <v>6.6995028867368616</v>
      </c>
      <c r="M72" s="133">
        <f>IF('3c PC'!M14="-","-",'3c PC'!M64)</f>
        <v>7.1131218301273513</v>
      </c>
      <c r="N72" s="133">
        <f>IF('3c PC'!N14="-","-",'3c PC'!N64)</f>
        <v>7.1131218301273513</v>
      </c>
      <c r="O72" s="31"/>
      <c r="P72" s="133">
        <f>'3c PC'!P64</f>
        <v>7.1131218301273513</v>
      </c>
      <c r="Q72" s="133">
        <f>'3c PC'!Q64</f>
        <v>7.2804579515147188</v>
      </c>
      <c r="R72" s="133">
        <f>'3c PC'!R64</f>
        <v>7.1935840895118579</v>
      </c>
      <c r="S72" s="133">
        <f>'3c PC'!S64</f>
        <v>7.3593999937099728</v>
      </c>
      <c r="T72" s="133" t="str">
        <f>'3c PC'!T64</f>
        <v>-</v>
      </c>
      <c r="U72" s="133" t="str">
        <f>'3c PC'!U64</f>
        <v>-</v>
      </c>
      <c r="V72" s="133" t="str">
        <f>'3c PC'!V64</f>
        <v>-</v>
      </c>
      <c r="W72" s="133" t="str">
        <f>'3c PC'!W64</f>
        <v>-</v>
      </c>
      <c r="X72" s="133" t="str">
        <f>'3c PC'!X64</f>
        <v>-</v>
      </c>
      <c r="Y72" s="133" t="str">
        <f>'3c PC'!Y64</f>
        <v>-</v>
      </c>
      <c r="Z72" s="133" t="str">
        <f>'3c PC'!Z64</f>
        <v>-</v>
      </c>
      <c r="AA72" s="29"/>
    </row>
    <row r="73" spans="1:27" s="30" customFormat="1" ht="11.25" x14ac:dyDescent="0.15">
      <c r="A73" s="267">
        <v>4</v>
      </c>
      <c r="B73" s="136" t="s">
        <v>352</v>
      </c>
      <c r="C73" s="136" t="s">
        <v>343</v>
      </c>
      <c r="D73" s="139" t="s">
        <v>321</v>
      </c>
      <c r="E73" s="135"/>
      <c r="F73" s="31"/>
      <c r="G73" s="133" t="s">
        <v>333</v>
      </c>
      <c r="H73" s="133" t="s">
        <v>333</v>
      </c>
      <c r="I73" s="133" t="s">
        <v>333</v>
      </c>
      <c r="J73" s="133" t="s">
        <v>333</v>
      </c>
      <c r="K73" s="133" t="s">
        <v>333</v>
      </c>
      <c r="L73" s="133" t="s">
        <v>333</v>
      </c>
      <c r="M73" s="133" t="s">
        <v>333</v>
      </c>
      <c r="N73" s="133" t="s">
        <v>333</v>
      </c>
      <c r="O73" s="31"/>
      <c r="P73" s="133" t="s">
        <v>333</v>
      </c>
      <c r="Q73" s="133" t="s">
        <v>333</v>
      </c>
      <c r="R73" s="133" t="s">
        <v>333</v>
      </c>
      <c r="S73" s="133" t="s">
        <v>333</v>
      </c>
      <c r="T73" s="133" t="s">
        <v>333</v>
      </c>
      <c r="U73" s="133" t="s">
        <v>333</v>
      </c>
      <c r="V73" s="133" t="s">
        <v>333</v>
      </c>
      <c r="W73" s="133" t="s">
        <v>333</v>
      </c>
      <c r="X73" s="133" t="s">
        <v>333</v>
      </c>
      <c r="Y73" s="133" t="s">
        <v>333</v>
      </c>
      <c r="Z73" s="133" t="s">
        <v>333</v>
      </c>
      <c r="AA73" s="29"/>
    </row>
    <row r="74" spans="1:27" s="30" customFormat="1" ht="11.25" x14ac:dyDescent="0.15">
      <c r="A74" s="267">
        <v>5</v>
      </c>
      <c r="B74" s="136" t="s">
        <v>349</v>
      </c>
      <c r="C74" s="136" t="s">
        <v>344</v>
      </c>
      <c r="D74" s="139" t="s">
        <v>321</v>
      </c>
      <c r="E74" s="135"/>
      <c r="F74" s="31"/>
      <c r="G74" s="133">
        <f>IF('3f CPIH'!C$16="-","-",'3g OC '!$E$11*('3f CPIH'!C$16/'3f CPIH'!$G$16))</f>
        <v>63.482931017612529</v>
      </c>
      <c r="H74" s="133">
        <f>IF('3f CPIH'!D$16="-","-",'3g OC '!$E$11*('3f CPIH'!D$16/'3f CPIH'!$G$16))</f>
        <v>63.61002397260274</v>
      </c>
      <c r="I74" s="133">
        <f>IF('3f CPIH'!E$16="-","-",'3g OC '!$E$11*('3f CPIH'!E$16/'3f CPIH'!$G$16))</f>
        <v>63.800663405088073</v>
      </c>
      <c r="J74" s="133">
        <f>IF('3f CPIH'!F$16="-","-",'3g OC '!$E$11*('3f CPIH'!F$16/'3f CPIH'!$G$16))</f>
        <v>64.181942270058713</v>
      </c>
      <c r="K74" s="133">
        <f>IF('3f CPIH'!G$16="-","-",'3g OC '!$E$11*('3f CPIH'!G$16/'3f CPIH'!$G$16))</f>
        <v>64.944500000000005</v>
      </c>
      <c r="L74" s="133">
        <f>IF('3f CPIH'!H$16="-","-",'3g OC '!$E$11*('3f CPIH'!H$16/'3f CPIH'!$G$16))</f>
        <v>65.770604207436406</v>
      </c>
      <c r="M74" s="133">
        <f>IF('3f CPIH'!I$16="-","-",'3g OC '!$E$11*('3f CPIH'!I$16/'3f CPIH'!$G$16))</f>
        <v>66.723801369863011</v>
      </c>
      <c r="N74" s="133">
        <f>IF('3f CPIH'!J$16="-","-",'3g OC '!$E$11*('3f CPIH'!J$16/'3f CPIH'!$G$16))</f>
        <v>67.295719667318991</v>
      </c>
      <c r="O74" s="31"/>
      <c r="P74" s="133">
        <f>IF('3f CPIH'!L$16="-","-",'3g OC '!$E$11*('3f CPIH'!L$16/'3f CPIH'!$G$16))</f>
        <v>67.295719667318991</v>
      </c>
      <c r="Q74" s="133">
        <f>IF('3f CPIH'!M$16="-","-",'3g OC '!$E$11*('3f CPIH'!M$16/'3f CPIH'!$G$16))</f>
        <v>68.058277397260284</v>
      </c>
      <c r="R74" s="133">
        <f>IF('3f CPIH'!N$16="-","-",'3g OC '!$E$11*('3f CPIH'!N$16/'3f CPIH'!$G$16))</f>
        <v>68.566649217221141</v>
      </c>
      <c r="S74" s="133">
        <f>IF('3f CPIH'!O$16="-","-",'3g OC '!$E$11*('3f CPIH'!O$16/'3f CPIH'!$G$16))</f>
        <v>68.947928082191794</v>
      </c>
      <c r="T74" s="133" t="str">
        <f>IF('3f CPIH'!P$16="-","-",'3g OC '!$E$11*('3f CPIH'!P$16/'3f CPIH'!$G$16))</f>
        <v>-</v>
      </c>
      <c r="U74" s="133" t="str">
        <f>IF('3f CPIH'!Q$16="-","-",'3g OC '!$E$11*('3f CPIH'!Q$16/'3f CPIH'!$G$16))</f>
        <v>-</v>
      </c>
      <c r="V74" s="133" t="str">
        <f>IF('3f CPIH'!R$16="-","-",'3g OC '!$E$11*('3f CPIH'!R$16/'3f CPIH'!$G$16))</f>
        <v>-</v>
      </c>
      <c r="W74" s="133" t="str">
        <f>IF('3f CPIH'!S$16="-","-",'3g OC '!$E$11*('3f CPIH'!S$16/'3f CPIH'!$G$16))</f>
        <v>-</v>
      </c>
      <c r="X74" s="133" t="str">
        <f>IF('3f CPIH'!T$16="-","-",'3g OC '!$E$11*('3f CPIH'!T$16/'3f CPIH'!$G$16))</f>
        <v>-</v>
      </c>
      <c r="Y74" s="133" t="str">
        <f>IF('3f CPIH'!U$16="-","-",'3g OC '!$E$11*('3f CPIH'!U$16/'3f CPIH'!$G$16))</f>
        <v>-</v>
      </c>
      <c r="Z74" s="133" t="str">
        <f>IF('3f CPIH'!V$16="-","-",'3g OC '!$E$11*('3f CPIH'!V$16/'3f CPIH'!$G$16))</f>
        <v>-</v>
      </c>
      <c r="AA74" s="29"/>
    </row>
    <row r="75" spans="1:27" s="30" customFormat="1" ht="11.25" x14ac:dyDescent="0.15">
      <c r="A75" s="267">
        <v>6</v>
      </c>
      <c r="B75" s="136" t="s">
        <v>349</v>
      </c>
      <c r="C75" s="136" t="s">
        <v>43</v>
      </c>
      <c r="D75" s="139" t="s">
        <v>321</v>
      </c>
      <c r="E75" s="135"/>
      <c r="F75" s="31"/>
      <c r="G75" s="133" t="s">
        <v>333</v>
      </c>
      <c r="H75" s="133" t="s">
        <v>333</v>
      </c>
      <c r="I75" s="133" t="s">
        <v>333</v>
      </c>
      <c r="J75" s="133" t="s">
        <v>333</v>
      </c>
      <c r="K75" s="133">
        <f>IF('3h SMNCC'!F$37="-","-",'3h SMNCC'!F$45)</f>
        <v>0</v>
      </c>
      <c r="L75" s="133">
        <f>IF('3h SMNCC'!G$37="-","-",'3h SMNCC'!G$45)</f>
        <v>-0.1023945869506754</v>
      </c>
      <c r="M75" s="133">
        <f>IF('3h SMNCC'!H$37="-","-",'3h SMNCC'!H$45)</f>
        <v>1.310776222511721</v>
      </c>
      <c r="N75" s="133">
        <f>IF('3h SMNCC'!I$37="-","-",'3h SMNCC'!I$45)</f>
        <v>8.7390665290237255</v>
      </c>
      <c r="O75" s="31"/>
      <c r="P75" s="133">
        <f>IF('3h SMNCC'!K$37="-","-",'3h SMNCC'!K$45)</f>
        <v>8.7390665290237255</v>
      </c>
      <c r="Q75" s="133">
        <f>IF('3h SMNCC'!L$37="-","-",'3h SMNCC'!L$45)</f>
        <v>10.102089688688181</v>
      </c>
      <c r="R75" s="133">
        <f>IF('3h SMNCC'!M$37="-","-",'3h SMNCC'!M$45)</f>
        <v>10.300173121233549</v>
      </c>
      <c r="S75" s="133">
        <f>IF('3h SMNCC'!N$37="-","-",'3h SMNCC'!N$45)</f>
        <v>11.847822371645298</v>
      </c>
      <c r="T75" s="133" t="str">
        <f>IF('3h SMNCC'!O$37="-","-",'3h SMNCC'!O$45)</f>
        <v>-</v>
      </c>
      <c r="U75" s="133" t="str">
        <f>IF('3h SMNCC'!P$37="-","-",'3h SMNCC'!P$45)</f>
        <v>-</v>
      </c>
      <c r="V75" s="133" t="str">
        <f>IF('3h SMNCC'!Q$37="-","-",'3h SMNCC'!Q$45)</f>
        <v>-</v>
      </c>
      <c r="W75" s="133" t="str">
        <f>IF('3h SMNCC'!R$37="-","-",'3h SMNCC'!R$45)</f>
        <v>-</v>
      </c>
      <c r="X75" s="133" t="str">
        <f>IF('3h SMNCC'!S$37="-","-",'3h SMNCC'!S$45)</f>
        <v>-</v>
      </c>
      <c r="Y75" s="133" t="str">
        <f>IF('3h SMNCC'!T$37="-","-",'3h SMNCC'!T$45)</f>
        <v>-</v>
      </c>
      <c r="Z75" s="133" t="str">
        <f>IF('3h SMNCC'!U$37="-","-",'3h SMNCC'!U$45)</f>
        <v>-</v>
      </c>
      <c r="AA75" s="29"/>
    </row>
    <row r="76" spans="1:27" s="30" customFormat="1" ht="11.25" customHeight="1" x14ac:dyDescent="0.15">
      <c r="A76" s="267">
        <v>7</v>
      </c>
      <c r="B76" s="136" t="s">
        <v>349</v>
      </c>
      <c r="C76" s="136" t="s">
        <v>394</v>
      </c>
      <c r="D76" s="139" t="s">
        <v>321</v>
      </c>
      <c r="E76" s="135"/>
      <c r="F76" s="31"/>
      <c r="G76" s="133">
        <f>IF('3f CPIH'!C$16="-","-",'3i PAAC PAP'!$G$17*('3f CPIH'!C$16/'3f CPIH'!$G$16))</f>
        <v>3.1142016634050882</v>
      </c>
      <c r="H76" s="133">
        <f>IF('3f CPIH'!D$16="-","-",'3i PAAC PAP'!$G$17*('3f CPIH'!D$16/'3f CPIH'!$G$16))</f>
        <v>3.1204363013698631</v>
      </c>
      <c r="I76" s="133">
        <f>IF('3f CPIH'!E$16="-","-",'3i PAAC PAP'!$G$17*('3f CPIH'!E$16/'3f CPIH'!$G$16))</f>
        <v>3.129788258317026</v>
      </c>
      <c r="J76" s="133">
        <f>IF('3f CPIH'!F$16="-","-",'3i PAAC PAP'!$G$17*('3f CPIH'!F$16/'3f CPIH'!$G$16))</f>
        <v>3.1484921722113506</v>
      </c>
      <c r="K76" s="133">
        <f>IF('3f CPIH'!G$16="-","-",'3i PAAC PAP'!$G$17*('3f CPIH'!G$16/'3f CPIH'!$G$16))</f>
        <v>3.1859000000000002</v>
      </c>
      <c r="L76" s="133">
        <f>IF('3f CPIH'!H$16="-","-",'3i PAAC PAP'!$G$17*('3f CPIH'!H$16/'3f CPIH'!$G$16))</f>
        <v>3.2264251467710374</v>
      </c>
      <c r="M76" s="133">
        <f>IF('3f CPIH'!I$16="-","-",'3i PAAC PAP'!$G$17*('3f CPIH'!I$16/'3f CPIH'!$G$16))</f>
        <v>3.2731849315068491</v>
      </c>
      <c r="N76" s="133">
        <f>IF('3f CPIH'!J$16="-","-",'3i PAAC PAP'!$G$17*('3f CPIH'!J$16/'3f CPIH'!$G$16))</f>
        <v>3.3012408023483371</v>
      </c>
      <c r="O76" s="31"/>
      <c r="P76" s="133">
        <f>IF('3f CPIH'!L$16="-","-",'3i PAAC PAP'!$G$17*('3f CPIH'!L$16/'3f CPIH'!$G$16))</f>
        <v>3.3012408023483371</v>
      </c>
      <c r="Q76" s="133">
        <f>IF('3f CPIH'!M$16="-","-",'3i PAAC PAP'!$G$17*('3f CPIH'!M$16/'3f CPIH'!$G$16))</f>
        <v>3.3386486301369862</v>
      </c>
      <c r="R76" s="133">
        <f>IF('3f CPIH'!N$16="-","-",'3i PAAC PAP'!$G$17*('3f CPIH'!N$16/'3f CPIH'!$G$16))</f>
        <v>3.3635871819960861</v>
      </c>
      <c r="S76" s="133">
        <f>IF('3f CPIH'!O$16="-","-",'3i PAAC PAP'!$G$17*('3f CPIH'!O$16/'3f CPIH'!$G$16))</f>
        <v>3.3822910958904111</v>
      </c>
      <c r="T76" s="133" t="str">
        <f>IF('3f CPIH'!P$16="-","-",'3i PAAC PAP'!$G$17*('3f CPIH'!P$16/'3f CPIH'!$G$16))</f>
        <v>-</v>
      </c>
      <c r="U76" s="133" t="str">
        <f>IF('3f CPIH'!Q$16="-","-",'3i PAAC PAP'!$G$17*('3f CPIH'!Q$16/'3f CPIH'!$G$16))</f>
        <v>-</v>
      </c>
      <c r="V76" s="133" t="str">
        <f>IF('3f CPIH'!R$16="-","-",'3i PAAC PAP'!$G$17*('3f CPIH'!R$16/'3f CPIH'!$G$16))</f>
        <v>-</v>
      </c>
      <c r="W76" s="133" t="str">
        <f>IF('3f CPIH'!S$16="-","-",'3i PAAC PAP'!$G$17*('3f CPIH'!S$16/'3f CPIH'!$G$16))</f>
        <v>-</v>
      </c>
      <c r="X76" s="133" t="str">
        <f>IF('3f CPIH'!T$16="-","-",'3i PAAC PAP'!$G$17*('3f CPIH'!T$16/'3f CPIH'!$G$16))</f>
        <v>-</v>
      </c>
      <c r="Y76" s="133" t="str">
        <f>IF('3f CPIH'!U$16="-","-",'3i PAAC PAP'!$G$17*('3f CPIH'!U$16/'3f CPIH'!$G$16))</f>
        <v>-</v>
      </c>
      <c r="Z76" s="133" t="str">
        <f>IF('3f CPIH'!V$16="-","-",'3i PAAC PAP'!$G$17*('3f CPIH'!V$16/'3f CPIH'!$G$16))</f>
        <v>-</v>
      </c>
      <c r="AA76" s="29"/>
    </row>
    <row r="77" spans="1:27" s="30" customFormat="1" ht="11.25" customHeight="1" x14ac:dyDescent="0.15">
      <c r="A77" s="267">
        <v>8</v>
      </c>
      <c r="B77" s="136" t="s">
        <v>349</v>
      </c>
      <c r="C77" s="136" t="s">
        <v>412</v>
      </c>
      <c r="D77" s="139" t="s">
        <v>321</v>
      </c>
      <c r="E77" s="135"/>
      <c r="F77" s="31"/>
      <c r="G77" s="133">
        <f>IF(G72="-","-",SUM(G70:G75)*'3i PAAC PAP'!$G$29)</f>
        <v>0.2896141176426133</v>
      </c>
      <c r="H77" s="133">
        <f>IF(H72="-","-",SUM(H70:H75)*'3i PAAC PAP'!$G$29)</f>
        <v>0.2901396470114978</v>
      </c>
      <c r="I77" s="133">
        <f>IF(I72="-","-",SUM(I70:I75)*'3i PAAC PAP'!$G$29)</f>
        <v>0.29118835133161486</v>
      </c>
      <c r="J77" s="133">
        <f>IF(J72="-","-",SUM(J70:J75)*'3i PAAC PAP'!$G$29)</f>
        <v>0.29276493943826842</v>
      </c>
      <c r="K77" s="133">
        <f>IF(K72="-","-",SUM(K70:K75)*'3i PAAC PAP'!$G$29)</f>
        <v>0.29624795193665693</v>
      </c>
      <c r="L77" s="133">
        <f>IF(L72="-","-",SUM(L70:L75)*'3i PAAC PAP'!$G$29)</f>
        <v>0.2992404912173654</v>
      </c>
      <c r="M77" s="133">
        <f>IF(M72="-","-",SUM(M70:M75)*'3i PAAC PAP'!$G$29)</f>
        <v>0.31073573711204611</v>
      </c>
      <c r="N77" s="133">
        <f>IF(N72="-","-",SUM(N70:N75)*'3i PAAC PAP'!$G$29)</f>
        <v>0.34381659968945377</v>
      </c>
      <c r="O77" s="31"/>
      <c r="P77" s="133">
        <f>IF(P72="-","-",SUM(P70:P75)*'3i PAAC PAP'!$G$29)</f>
        <v>0.34381659968945377</v>
      </c>
      <c r="Q77" s="133">
        <f>IF(Q72="-","-",SUM(Q70:Q75)*'3i PAAC PAP'!$G$29)</f>
        <v>0.35329781152991024</v>
      </c>
      <c r="R77" s="133">
        <f>IF(R72="-","-",SUM(R70:R75)*'3i PAAC PAP'!$G$29)</f>
        <v>0.35585978057964163</v>
      </c>
      <c r="S77" s="133">
        <f>IF(S72="-","-",SUM(S70:S75)*'3i PAAC PAP'!$G$29)</f>
        <v>0.36452154710060708</v>
      </c>
      <c r="T77" s="133" t="str">
        <f>IF(T72="-","-",SUM(T70:T75)*'3i PAAC PAP'!$G$29)</f>
        <v>-</v>
      </c>
      <c r="U77" s="133" t="str">
        <f>IF(U72="-","-",SUM(U70:U75)*'3i PAAC PAP'!$G$29)</f>
        <v>-</v>
      </c>
      <c r="V77" s="133" t="str">
        <f>IF(V72="-","-",SUM(V70:V75)*'3i PAAC PAP'!$G$29)</f>
        <v>-</v>
      </c>
      <c r="W77" s="133" t="str">
        <f>IF(W72="-","-",SUM(W70:W75)*'3i PAAC PAP'!$G$29)</f>
        <v>-</v>
      </c>
      <c r="X77" s="133" t="str">
        <f>IF(X72="-","-",SUM(X70:X75)*'3i PAAC PAP'!$G$29)</f>
        <v>-</v>
      </c>
      <c r="Y77" s="133" t="str">
        <f>IF(Y72="-","-",SUM(Y70:Y75)*'3i PAAC PAP'!$G$29)</f>
        <v>-</v>
      </c>
      <c r="Z77" s="133" t="str">
        <f>IF(Z72="-","-",SUM(Z70:Z75)*'3i PAAC PAP'!$G$29)</f>
        <v>-</v>
      </c>
      <c r="AA77" s="29"/>
    </row>
    <row r="78" spans="1:27" s="30" customFormat="1" ht="11.25" customHeight="1" x14ac:dyDescent="0.15">
      <c r="A78" s="267">
        <v>9</v>
      </c>
      <c r="B78" s="136" t="s">
        <v>393</v>
      </c>
      <c r="C78" s="136" t="s">
        <v>536</v>
      </c>
      <c r="D78" s="139" t="s">
        <v>321</v>
      </c>
      <c r="E78" s="135"/>
      <c r="F78" s="31"/>
      <c r="G78" s="133">
        <f>IF(G72="-","-",SUM(G70:G77)*'3j EBIT'!$E$11)</f>
        <v>1.4224538175907742</v>
      </c>
      <c r="H78" s="133">
        <f>IF(H72="-","-",SUM(H70:H77)*'3j EBIT'!$E$11)</f>
        <v>1.4250462848639429</v>
      </c>
      <c r="I78" s="133">
        <f>IF(I72="-","-",SUM(I70:I77)*'3j EBIT'!$E$11)</f>
        <v>1.4301597696771782</v>
      </c>
      <c r="J78" s="133">
        <f>IF(J72="-","-",SUM(J70:J77)*'3j EBIT'!$E$11)</f>
        <v>1.4379371714966844</v>
      </c>
      <c r="K78" s="133">
        <f>IF(K72="-","-",SUM(K70:K77)*'3j EBIT'!$E$11)</f>
        <v>1.4550432894434291</v>
      </c>
      <c r="L78" s="133">
        <f>IF(L72="-","-",SUM(L70:L77)*'3j EBIT'!$E$11)</f>
        <v>1.4699029479164465</v>
      </c>
      <c r="M78" s="133">
        <f>IF(M72="-","-",SUM(M70:M77)*'3j EBIT'!$E$11)</f>
        <v>1.524874017924831</v>
      </c>
      <c r="N78" s="133">
        <f>IF(N72="-","-",SUM(N70:N77)*'3j EBIT'!$E$11)</f>
        <v>1.6810061544193402</v>
      </c>
      <c r="O78" s="31"/>
      <c r="P78" s="133">
        <f>IF(P72="-","-",SUM(P70:P77)*'3j EBIT'!$E$11)</f>
        <v>1.6810061544193402</v>
      </c>
      <c r="Q78" s="133">
        <f>IF(Q72="-","-",SUM(Q70:Q77)*'3j EBIT'!$E$11)</f>
        <v>1.7263235180077914</v>
      </c>
      <c r="R78" s="133">
        <f>IF(R72="-","-",SUM(R70:R77)*'3j EBIT'!$E$11)</f>
        <v>1.7388562004680224</v>
      </c>
      <c r="S78" s="133">
        <f>IF(S72="-","-",SUM(S70:S77)*'3j EBIT'!$E$11)</f>
        <v>1.7799572211375414</v>
      </c>
      <c r="T78" s="133" t="str">
        <f>IF(T72="-","-",SUM(T70:T77)*'3j EBIT'!$E$11)</f>
        <v>-</v>
      </c>
      <c r="U78" s="133" t="str">
        <f>IF(U72="-","-",SUM(U70:U77)*'3j EBIT'!$E$11)</f>
        <v>-</v>
      </c>
      <c r="V78" s="133" t="str">
        <f>IF(V72="-","-",SUM(V70:V77)*'3j EBIT'!$E$11)</f>
        <v>-</v>
      </c>
      <c r="W78" s="133" t="str">
        <f>IF(W72="-","-",SUM(W70:W77)*'3j EBIT'!$E$11)</f>
        <v>-</v>
      </c>
      <c r="X78" s="133" t="str">
        <f>IF(X72="-","-",SUM(X70:X77)*'3j EBIT'!$E$11)</f>
        <v>-</v>
      </c>
      <c r="Y78" s="133" t="str">
        <f>IF(Y72="-","-",SUM(Y70:Y77)*'3j EBIT'!$E$11)</f>
        <v>-</v>
      </c>
      <c r="Z78" s="133" t="str">
        <f>IF(Z72="-","-",SUM(Z70:Z77)*'3j EBIT'!$E$11)</f>
        <v>-</v>
      </c>
      <c r="AA78" s="29"/>
    </row>
    <row r="79" spans="1:27" s="30" customFormat="1" ht="12.4" customHeight="1" x14ac:dyDescent="0.15">
      <c r="A79" s="267">
        <v>10</v>
      </c>
      <c r="B79" s="136" t="s">
        <v>292</v>
      </c>
      <c r="C79" s="186" t="s">
        <v>537</v>
      </c>
      <c r="D79" s="139" t="s">
        <v>321</v>
      </c>
      <c r="E79" s="135"/>
      <c r="F79" s="31"/>
      <c r="G79" s="133">
        <f>IF(G74="-","-",SUM(G70:G72,G74:G78)*'3k HAP'!$E$12)</f>
        <v>1.0961125126871367</v>
      </c>
      <c r="H79" s="133">
        <f>IF(H74="-","-",SUM(H70:H72,H74:H78)*'3k HAP'!$E$12)</f>
        <v>1.0981102125644266</v>
      </c>
      <c r="I79" s="133">
        <f>IF(I74="-","-",SUM(I70:I72,I74:I78)*'3k HAP'!$E$12)</f>
        <v>1.1020505546816253</v>
      </c>
      <c r="J79" s="133">
        <f>IF(J74="-","-",SUM(J70:J72,J74:J78)*'3k HAP'!$E$12)</f>
        <v>1.1080436543134962</v>
      </c>
      <c r="K79" s="133">
        <f>IF(K74="-","-",SUM(K70:K72,K74:K78)*'3k HAP'!$E$12)</f>
        <v>1.1212252632297603</v>
      </c>
      <c r="L79" s="133">
        <f>IF(L74="-","-",SUM(L70:L72,L74:L78)*'3k HAP'!$E$12)</f>
        <v>1.1326757984844789</v>
      </c>
      <c r="M79" s="133">
        <f>IF(M74="-","-",SUM(M70:M72,M74:M78)*'3k HAP'!$E$12)</f>
        <v>1.1750353302505396</v>
      </c>
      <c r="N79" s="133">
        <f>IF(N74="-","-",SUM(N70:N72,N74:N78)*'3k HAP'!$E$12)</f>
        <v>1.295347417945637</v>
      </c>
      <c r="O79" s="31"/>
      <c r="P79" s="133">
        <f>IF(P74="-","-",SUM(P70:P72,P74:P78)*'3k HAP'!$E$12)</f>
        <v>1.295347417945637</v>
      </c>
      <c r="Q79" s="133">
        <f>IF(Q74="-","-",SUM(Q70:Q72,Q74:Q78)*'3k HAP'!$E$12)</f>
        <v>1.3302680098530955</v>
      </c>
      <c r="R79" s="133">
        <f>IF(R74="-","-",SUM(R70:R72,R74:R78)*'3k HAP'!$E$12)</f>
        <v>1.3399254271219814</v>
      </c>
      <c r="S79" s="133">
        <f>IF(S74="-","-",SUM(S70:S72,S74:S78)*'3k HAP'!$E$12)</f>
        <v>1.3715969952832425</v>
      </c>
      <c r="T79" s="133" t="str">
        <f>IF(T74="-","-",SUM(T70:T72,T74:T78)*'3k HAP'!$E$12)</f>
        <v>-</v>
      </c>
      <c r="U79" s="133" t="str">
        <f>IF(U74="-","-",SUM(U70:U72,U74:U78)*'3k HAP'!$E$12)</f>
        <v>-</v>
      </c>
      <c r="V79" s="133" t="str">
        <f>IF(V74="-","-",SUM(V70:V72,V74:V78)*'3k HAP'!$E$12)</f>
        <v>-</v>
      </c>
      <c r="W79" s="133" t="str">
        <f>IF(W74="-","-",SUM(W70:W72,W74:W78)*'3k HAP'!$E$12)</f>
        <v>-</v>
      </c>
      <c r="X79" s="133" t="str">
        <f>IF(X74="-","-",SUM(X70:X72,X74:X78)*'3k HAP'!$E$12)</f>
        <v>-</v>
      </c>
      <c r="Y79" s="133" t="str">
        <f>IF(Y74="-","-",SUM(Y70:Y72,Y74:Y78)*'3k HAP'!$E$12)</f>
        <v>-</v>
      </c>
      <c r="Z79" s="133" t="str">
        <f>IF(Z74="-","-",SUM(Z70:Z72,Z74:Z78)*'3k HAP'!$E$12)</f>
        <v>-</v>
      </c>
      <c r="AA79" s="29"/>
    </row>
    <row r="80" spans="1:27" s="30" customFormat="1" ht="11.25" customHeight="1" x14ac:dyDescent="0.15">
      <c r="A80" s="267">
        <v>11</v>
      </c>
      <c r="B80" s="136" t="s">
        <v>44</v>
      </c>
      <c r="C80" s="136" t="str">
        <f>B80&amp;"_"&amp;D80</f>
        <v>Total_Northern</v>
      </c>
      <c r="D80" s="139" t="s">
        <v>321</v>
      </c>
      <c r="E80" s="135"/>
      <c r="F80" s="31"/>
      <c r="G80" s="133">
        <f>IF(G74="-","-",SUM(G70:G79))</f>
        <v>75.962071988620252</v>
      </c>
      <c r="H80" s="133">
        <f t="shared" ref="H80:P80" si="55">IF(H74="-","-",SUM(H70:H79))</f>
        <v>76.100515278094562</v>
      </c>
      <c r="I80" s="133">
        <f t="shared" si="55"/>
        <v>76.373586288690589</v>
      </c>
      <c r="J80" s="133">
        <f t="shared" si="55"/>
        <v>76.78891615711359</v>
      </c>
      <c r="K80" s="133">
        <f t="shared" si="55"/>
        <v>77.702419391346723</v>
      </c>
      <c r="L80" s="133">
        <f t="shared" si="55"/>
        <v>78.495956891611925</v>
      </c>
      <c r="M80" s="133">
        <f t="shared" si="55"/>
        <v>81.431529439296341</v>
      </c>
      <c r="N80" s="133">
        <f t="shared" si="55"/>
        <v>89.769319000872827</v>
      </c>
      <c r="O80" s="31"/>
      <c r="P80" s="133">
        <f t="shared" si="55"/>
        <v>89.769319000872827</v>
      </c>
      <c r="Q80" s="133">
        <f t="shared" ref="Q80" si="56">IF(Q74="-","-",SUM(Q70:Q79))</f>
        <v>92.189363006990973</v>
      </c>
      <c r="R80" s="133">
        <f t="shared" ref="R80" si="57">IF(R74="-","-",SUM(R70:R79))</f>
        <v>92.858635018132262</v>
      </c>
      <c r="S80" s="133">
        <f t="shared" ref="S80" si="58">IF(S74="-","-",SUM(S70:S79))</f>
        <v>95.053517306958852</v>
      </c>
      <c r="T80" s="133" t="str">
        <f t="shared" ref="T80" si="59">IF(T74="-","-",SUM(T70:T79))</f>
        <v>-</v>
      </c>
      <c r="U80" s="133" t="str">
        <f t="shared" ref="U80" si="60">IF(U74="-","-",SUM(U70:U79))</f>
        <v>-</v>
      </c>
      <c r="V80" s="133" t="str">
        <f t="shared" ref="V80" si="61">IF(V74="-","-",SUM(V70:V79))</f>
        <v>-</v>
      </c>
      <c r="W80" s="133" t="str">
        <f t="shared" ref="W80" si="62">IF(W74="-","-",SUM(W70:W79))</f>
        <v>-</v>
      </c>
      <c r="X80" s="133" t="str">
        <f t="shared" ref="X80" si="63">IF(X74="-","-",SUM(X70:X79))</f>
        <v>-</v>
      </c>
      <c r="Y80" s="133" t="str">
        <f t="shared" ref="Y80" si="64">IF(Y74="-","-",SUM(Y70:Y79))</f>
        <v>-</v>
      </c>
      <c r="Z80" s="133" t="str">
        <f t="shared" ref="Z80" si="65">IF(Z74="-","-",SUM(Z70:Z79))</f>
        <v>-</v>
      </c>
      <c r="AA80" s="29"/>
    </row>
    <row r="81" spans="1:27" s="30" customFormat="1" ht="11.25" customHeight="1" x14ac:dyDescent="0.15">
      <c r="A81" s="267">
        <v>1</v>
      </c>
      <c r="B81" s="140" t="s">
        <v>350</v>
      </c>
      <c r="C81" s="140" t="s">
        <v>341</v>
      </c>
      <c r="D81" s="138" t="s">
        <v>322</v>
      </c>
      <c r="E81" s="132"/>
      <c r="F81" s="31"/>
      <c r="G81" s="41" t="s">
        <v>333</v>
      </c>
      <c r="H81" s="41" t="s">
        <v>333</v>
      </c>
      <c r="I81" s="41" t="s">
        <v>333</v>
      </c>
      <c r="J81" s="41" t="s">
        <v>333</v>
      </c>
      <c r="K81" s="41" t="s">
        <v>333</v>
      </c>
      <c r="L81" s="41" t="s">
        <v>333</v>
      </c>
      <c r="M81" s="41" t="s">
        <v>333</v>
      </c>
      <c r="N81" s="41" t="s">
        <v>333</v>
      </c>
      <c r="O81" s="31"/>
      <c r="P81" s="41" t="s">
        <v>333</v>
      </c>
      <c r="Q81" s="41" t="s">
        <v>333</v>
      </c>
      <c r="R81" s="41" t="s">
        <v>333</v>
      </c>
      <c r="S81" s="41" t="s">
        <v>333</v>
      </c>
      <c r="T81" s="41" t="s">
        <v>333</v>
      </c>
      <c r="U81" s="41" t="s">
        <v>333</v>
      </c>
      <c r="V81" s="41" t="s">
        <v>333</v>
      </c>
      <c r="W81" s="41" t="s">
        <v>333</v>
      </c>
      <c r="X81" s="41" t="s">
        <v>333</v>
      </c>
      <c r="Y81" s="41" t="s">
        <v>333</v>
      </c>
      <c r="Z81" s="41" t="s">
        <v>333</v>
      </c>
      <c r="AA81" s="29"/>
    </row>
    <row r="82" spans="1:27" s="30" customFormat="1" ht="11.25" x14ac:dyDescent="0.15">
      <c r="A82" s="267">
        <v>2</v>
      </c>
      <c r="B82" s="140" t="s">
        <v>350</v>
      </c>
      <c r="C82" s="140" t="s">
        <v>300</v>
      </c>
      <c r="D82" s="138" t="s">
        <v>322</v>
      </c>
      <c r="E82" s="132"/>
      <c r="F82" s="31"/>
      <c r="G82" s="41" t="s">
        <v>333</v>
      </c>
      <c r="H82" s="41" t="s">
        <v>333</v>
      </c>
      <c r="I82" s="41" t="s">
        <v>333</v>
      </c>
      <c r="J82" s="41" t="s">
        <v>333</v>
      </c>
      <c r="K82" s="41" t="s">
        <v>333</v>
      </c>
      <c r="L82" s="41" t="s">
        <v>333</v>
      </c>
      <c r="M82" s="41" t="s">
        <v>333</v>
      </c>
      <c r="N82" s="41" t="s">
        <v>333</v>
      </c>
      <c r="O82" s="31"/>
      <c r="P82" s="41" t="s">
        <v>333</v>
      </c>
      <c r="Q82" s="41" t="s">
        <v>333</v>
      </c>
      <c r="R82" s="41" t="s">
        <v>333</v>
      </c>
      <c r="S82" s="41" t="s">
        <v>333</v>
      </c>
      <c r="T82" s="41" t="s">
        <v>333</v>
      </c>
      <c r="U82" s="41" t="s">
        <v>333</v>
      </c>
      <c r="V82" s="41" t="s">
        <v>333</v>
      </c>
      <c r="W82" s="41" t="s">
        <v>333</v>
      </c>
      <c r="X82" s="41" t="s">
        <v>333</v>
      </c>
      <c r="Y82" s="41" t="s">
        <v>333</v>
      </c>
      <c r="Z82" s="41" t="s">
        <v>333</v>
      </c>
      <c r="AA82" s="29"/>
    </row>
    <row r="83" spans="1:27" s="30" customFormat="1" ht="11.25" x14ac:dyDescent="0.15">
      <c r="A83" s="267">
        <v>3</v>
      </c>
      <c r="B83" s="140" t="s">
        <v>2</v>
      </c>
      <c r="C83" s="140" t="s">
        <v>342</v>
      </c>
      <c r="D83" s="138" t="s">
        <v>322</v>
      </c>
      <c r="E83" s="132"/>
      <c r="F83" s="31"/>
      <c r="G83" s="41">
        <f>IF('3c PC'!G14="-","-",'3c PC'!G64)</f>
        <v>6.5567588596821027</v>
      </c>
      <c r="H83" s="41">
        <f>IF('3c PC'!H14="-","-",'3c PC'!H64)</f>
        <v>6.5567588596821027</v>
      </c>
      <c r="I83" s="41">
        <f>IF('3c PC'!I14="-","-",'3c PC'!I64)</f>
        <v>6.6197359495950758</v>
      </c>
      <c r="J83" s="41">
        <f>IF('3c PC'!J14="-","-",'3c PC'!J64)</f>
        <v>6.6197359495950758</v>
      </c>
      <c r="K83" s="41">
        <f>IF('3c PC'!K14="-","-",'3c PC'!K64)</f>
        <v>6.6995028867368616</v>
      </c>
      <c r="L83" s="41">
        <f>IF('3c PC'!L14="-","-",'3c PC'!L64)</f>
        <v>6.6995028867368616</v>
      </c>
      <c r="M83" s="41">
        <f>IF('3c PC'!M14="-","-",'3c PC'!M64)</f>
        <v>7.1131218301273513</v>
      </c>
      <c r="N83" s="41">
        <f>IF('3c PC'!N14="-","-",'3c PC'!N64)</f>
        <v>7.1131218301273513</v>
      </c>
      <c r="O83" s="31"/>
      <c r="P83" s="41">
        <f>'3c PC'!P64</f>
        <v>7.1131218301273513</v>
      </c>
      <c r="Q83" s="41">
        <f>'3c PC'!Q64</f>
        <v>7.2804579515147188</v>
      </c>
      <c r="R83" s="41">
        <f>'3c PC'!R64</f>
        <v>7.1935840895118579</v>
      </c>
      <c r="S83" s="41">
        <f>'3c PC'!S64</f>
        <v>7.3593999937099728</v>
      </c>
      <c r="T83" s="41" t="str">
        <f>'3c PC'!T64</f>
        <v>-</v>
      </c>
      <c r="U83" s="41" t="str">
        <f>'3c PC'!U64</f>
        <v>-</v>
      </c>
      <c r="V83" s="41" t="str">
        <f>'3c PC'!V64</f>
        <v>-</v>
      </c>
      <c r="W83" s="41" t="str">
        <f>'3c PC'!W64</f>
        <v>-</v>
      </c>
      <c r="X83" s="41" t="str">
        <f>'3c PC'!X64</f>
        <v>-</v>
      </c>
      <c r="Y83" s="41" t="str">
        <f>'3c PC'!Y64</f>
        <v>-</v>
      </c>
      <c r="Z83" s="41" t="str">
        <f>'3c PC'!Z64</f>
        <v>-</v>
      </c>
      <c r="AA83" s="29"/>
    </row>
    <row r="84" spans="1:27" s="30" customFormat="1" ht="11.25" x14ac:dyDescent="0.15">
      <c r="A84" s="267">
        <v>4</v>
      </c>
      <c r="B84" s="140" t="s">
        <v>352</v>
      </c>
      <c r="C84" s="140" t="s">
        <v>343</v>
      </c>
      <c r="D84" s="138" t="s">
        <v>322</v>
      </c>
      <c r="E84" s="132"/>
      <c r="F84" s="31"/>
      <c r="G84" s="41" t="s">
        <v>333</v>
      </c>
      <c r="H84" s="41" t="s">
        <v>333</v>
      </c>
      <c r="I84" s="41" t="s">
        <v>333</v>
      </c>
      <c r="J84" s="41" t="s">
        <v>333</v>
      </c>
      <c r="K84" s="41" t="s">
        <v>333</v>
      </c>
      <c r="L84" s="41" t="s">
        <v>333</v>
      </c>
      <c r="M84" s="41" t="s">
        <v>333</v>
      </c>
      <c r="N84" s="41" t="s">
        <v>333</v>
      </c>
      <c r="O84" s="31"/>
      <c r="P84" s="41" t="s">
        <v>333</v>
      </c>
      <c r="Q84" s="41" t="s">
        <v>333</v>
      </c>
      <c r="R84" s="41" t="s">
        <v>333</v>
      </c>
      <c r="S84" s="41" t="s">
        <v>333</v>
      </c>
      <c r="T84" s="41" t="s">
        <v>333</v>
      </c>
      <c r="U84" s="41" t="s">
        <v>333</v>
      </c>
      <c r="V84" s="41" t="s">
        <v>333</v>
      </c>
      <c r="W84" s="41" t="s">
        <v>333</v>
      </c>
      <c r="X84" s="41" t="s">
        <v>333</v>
      </c>
      <c r="Y84" s="41" t="s">
        <v>333</v>
      </c>
      <c r="Z84" s="41" t="s">
        <v>333</v>
      </c>
      <c r="AA84" s="29"/>
    </row>
    <row r="85" spans="1:27" s="30" customFormat="1" ht="11.25" x14ac:dyDescent="0.15">
      <c r="A85" s="267">
        <v>5</v>
      </c>
      <c r="B85" s="140" t="s">
        <v>349</v>
      </c>
      <c r="C85" s="140" t="s">
        <v>344</v>
      </c>
      <c r="D85" s="138" t="s">
        <v>322</v>
      </c>
      <c r="E85" s="132"/>
      <c r="F85" s="31"/>
      <c r="G85" s="41">
        <f>IF('3f CPIH'!C$16="-","-",'3g OC '!$E$11*('3f CPIH'!C$16/'3f CPIH'!$G$16))</f>
        <v>63.482931017612529</v>
      </c>
      <c r="H85" s="41">
        <f>IF('3f CPIH'!D$16="-","-",'3g OC '!$E$11*('3f CPIH'!D$16/'3f CPIH'!$G$16))</f>
        <v>63.61002397260274</v>
      </c>
      <c r="I85" s="41">
        <f>IF('3f CPIH'!E$16="-","-",'3g OC '!$E$11*('3f CPIH'!E$16/'3f CPIH'!$G$16))</f>
        <v>63.800663405088073</v>
      </c>
      <c r="J85" s="41">
        <f>IF('3f CPIH'!F$16="-","-",'3g OC '!$E$11*('3f CPIH'!F$16/'3f CPIH'!$G$16))</f>
        <v>64.181942270058713</v>
      </c>
      <c r="K85" s="41">
        <f>IF('3f CPIH'!G$16="-","-",'3g OC '!$E$11*('3f CPIH'!G$16/'3f CPIH'!$G$16))</f>
        <v>64.944500000000005</v>
      </c>
      <c r="L85" s="41">
        <f>IF('3f CPIH'!H$16="-","-",'3g OC '!$E$11*('3f CPIH'!H$16/'3f CPIH'!$G$16))</f>
        <v>65.770604207436406</v>
      </c>
      <c r="M85" s="41">
        <f>IF('3f CPIH'!I$16="-","-",'3g OC '!$E$11*('3f CPIH'!I$16/'3f CPIH'!$G$16))</f>
        <v>66.723801369863011</v>
      </c>
      <c r="N85" s="41">
        <f>IF('3f CPIH'!J$16="-","-",'3g OC '!$E$11*('3f CPIH'!J$16/'3f CPIH'!$G$16))</f>
        <v>67.295719667318991</v>
      </c>
      <c r="O85" s="31"/>
      <c r="P85" s="41">
        <f>IF('3f CPIH'!L$16="-","-",'3g OC '!$E$11*('3f CPIH'!L$16/'3f CPIH'!$G$16))</f>
        <v>67.295719667318991</v>
      </c>
      <c r="Q85" s="41">
        <f>IF('3f CPIH'!M$16="-","-",'3g OC '!$E$11*('3f CPIH'!M$16/'3f CPIH'!$G$16))</f>
        <v>68.058277397260284</v>
      </c>
      <c r="R85" s="41">
        <f>IF('3f CPIH'!N$16="-","-",'3g OC '!$E$11*('3f CPIH'!N$16/'3f CPIH'!$G$16))</f>
        <v>68.566649217221141</v>
      </c>
      <c r="S85" s="41">
        <f>IF('3f CPIH'!O$16="-","-",'3g OC '!$E$11*('3f CPIH'!O$16/'3f CPIH'!$G$16))</f>
        <v>68.947928082191794</v>
      </c>
      <c r="T85" s="41" t="str">
        <f>IF('3f CPIH'!P$16="-","-",'3g OC '!$E$11*('3f CPIH'!P$16/'3f CPIH'!$G$16))</f>
        <v>-</v>
      </c>
      <c r="U85" s="41" t="str">
        <f>IF('3f CPIH'!Q$16="-","-",'3g OC '!$E$11*('3f CPIH'!Q$16/'3f CPIH'!$G$16))</f>
        <v>-</v>
      </c>
      <c r="V85" s="41" t="str">
        <f>IF('3f CPIH'!R$16="-","-",'3g OC '!$E$11*('3f CPIH'!R$16/'3f CPIH'!$G$16))</f>
        <v>-</v>
      </c>
      <c r="W85" s="41" t="str">
        <f>IF('3f CPIH'!S$16="-","-",'3g OC '!$E$11*('3f CPIH'!S$16/'3f CPIH'!$G$16))</f>
        <v>-</v>
      </c>
      <c r="X85" s="41" t="str">
        <f>IF('3f CPIH'!T$16="-","-",'3g OC '!$E$11*('3f CPIH'!T$16/'3f CPIH'!$G$16))</f>
        <v>-</v>
      </c>
      <c r="Y85" s="41" t="str">
        <f>IF('3f CPIH'!U$16="-","-",'3g OC '!$E$11*('3f CPIH'!U$16/'3f CPIH'!$G$16))</f>
        <v>-</v>
      </c>
      <c r="Z85" s="41" t="str">
        <f>IF('3f CPIH'!V$16="-","-",'3g OC '!$E$11*('3f CPIH'!V$16/'3f CPIH'!$G$16))</f>
        <v>-</v>
      </c>
      <c r="AA85" s="29"/>
    </row>
    <row r="86" spans="1:27" s="30" customFormat="1" ht="11.25" customHeight="1" x14ac:dyDescent="0.15">
      <c r="A86" s="267">
        <v>6</v>
      </c>
      <c r="B86" s="140" t="s">
        <v>349</v>
      </c>
      <c r="C86" s="140" t="s">
        <v>43</v>
      </c>
      <c r="D86" s="138" t="s">
        <v>322</v>
      </c>
      <c r="E86" s="132"/>
      <c r="F86" s="31"/>
      <c r="G86" s="41" t="s">
        <v>333</v>
      </c>
      <c r="H86" s="41" t="s">
        <v>333</v>
      </c>
      <c r="I86" s="41" t="s">
        <v>333</v>
      </c>
      <c r="J86" s="41" t="s">
        <v>333</v>
      </c>
      <c r="K86" s="41">
        <f>IF('3h SMNCC'!F$37="-","-",'3h SMNCC'!F$45)</f>
        <v>0</v>
      </c>
      <c r="L86" s="41">
        <f>IF('3h SMNCC'!G$37="-","-",'3h SMNCC'!G$45)</f>
        <v>-0.1023945869506754</v>
      </c>
      <c r="M86" s="41">
        <f>IF('3h SMNCC'!H$37="-","-",'3h SMNCC'!H$45)</f>
        <v>1.310776222511721</v>
      </c>
      <c r="N86" s="41">
        <f>IF('3h SMNCC'!I$37="-","-",'3h SMNCC'!I$45)</f>
        <v>8.7390665290237255</v>
      </c>
      <c r="O86" s="31"/>
      <c r="P86" s="41">
        <f>IF('3h SMNCC'!K$37="-","-",'3h SMNCC'!K$45)</f>
        <v>8.7390665290237255</v>
      </c>
      <c r="Q86" s="41">
        <f>IF('3h SMNCC'!L$37="-","-",'3h SMNCC'!L$45)</f>
        <v>10.102089688688181</v>
      </c>
      <c r="R86" s="41">
        <f>IF('3h SMNCC'!M$37="-","-",'3h SMNCC'!M$45)</f>
        <v>10.300173121233549</v>
      </c>
      <c r="S86" s="41">
        <f>IF('3h SMNCC'!N$37="-","-",'3h SMNCC'!N$45)</f>
        <v>11.847822371645298</v>
      </c>
      <c r="T86" s="41" t="str">
        <f>IF('3h SMNCC'!O$37="-","-",'3h SMNCC'!O$45)</f>
        <v>-</v>
      </c>
      <c r="U86" s="41" t="str">
        <f>IF('3h SMNCC'!P$37="-","-",'3h SMNCC'!P$45)</f>
        <v>-</v>
      </c>
      <c r="V86" s="41" t="str">
        <f>IF('3h SMNCC'!Q$37="-","-",'3h SMNCC'!Q$45)</f>
        <v>-</v>
      </c>
      <c r="W86" s="41" t="str">
        <f>IF('3h SMNCC'!R$37="-","-",'3h SMNCC'!R$45)</f>
        <v>-</v>
      </c>
      <c r="X86" s="41" t="str">
        <f>IF('3h SMNCC'!S$37="-","-",'3h SMNCC'!S$45)</f>
        <v>-</v>
      </c>
      <c r="Y86" s="41" t="str">
        <f>IF('3h SMNCC'!T$37="-","-",'3h SMNCC'!T$45)</f>
        <v>-</v>
      </c>
      <c r="Z86" s="41" t="str">
        <f>IF('3h SMNCC'!U$37="-","-",'3h SMNCC'!U$45)</f>
        <v>-</v>
      </c>
      <c r="AA86" s="29"/>
    </row>
    <row r="87" spans="1:27" s="30" customFormat="1" ht="11.25" customHeight="1" x14ac:dyDescent="0.15">
      <c r="A87" s="267">
        <v>7</v>
      </c>
      <c r="B87" s="140" t="s">
        <v>349</v>
      </c>
      <c r="C87" s="140" t="s">
        <v>394</v>
      </c>
      <c r="D87" s="138" t="s">
        <v>322</v>
      </c>
      <c r="E87" s="132"/>
      <c r="F87" s="31"/>
      <c r="G87" s="41">
        <f>IF('3f CPIH'!C$16="-","-",'3i PAAC PAP'!$G$17*('3f CPIH'!C$16/'3f CPIH'!$G$16))</f>
        <v>3.1142016634050882</v>
      </c>
      <c r="H87" s="41">
        <f>IF('3f CPIH'!D$16="-","-",'3i PAAC PAP'!$G$17*('3f CPIH'!D$16/'3f CPIH'!$G$16))</f>
        <v>3.1204363013698631</v>
      </c>
      <c r="I87" s="41">
        <f>IF('3f CPIH'!E$16="-","-",'3i PAAC PAP'!$G$17*('3f CPIH'!E$16/'3f CPIH'!$G$16))</f>
        <v>3.129788258317026</v>
      </c>
      <c r="J87" s="41">
        <f>IF('3f CPIH'!F$16="-","-",'3i PAAC PAP'!$G$17*('3f CPIH'!F$16/'3f CPIH'!$G$16))</f>
        <v>3.1484921722113506</v>
      </c>
      <c r="K87" s="41">
        <f>IF('3f CPIH'!G$16="-","-",'3i PAAC PAP'!$G$17*('3f CPIH'!G$16/'3f CPIH'!$G$16))</f>
        <v>3.1859000000000002</v>
      </c>
      <c r="L87" s="41">
        <f>IF('3f CPIH'!H$16="-","-",'3i PAAC PAP'!$G$17*('3f CPIH'!H$16/'3f CPIH'!$G$16))</f>
        <v>3.2264251467710374</v>
      </c>
      <c r="M87" s="41">
        <f>IF('3f CPIH'!I$16="-","-",'3i PAAC PAP'!$G$17*('3f CPIH'!I$16/'3f CPIH'!$G$16))</f>
        <v>3.2731849315068491</v>
      </c>
      <c r="N87" s="41">
        <f>IF('3f CPIH'!J$16="-","-",'3i PAAC PAP'!$G$17*('3f CPIH'!J$16/'3f CPIH'!$G$16))</f>
        <v>3.3012408023483371</v>
      </c>
      <c r="O87" s="31"/>
      <c r="P87" s="41">
        <f>IF('3f CPIH'!L$16="-","-",'3i PAAC PAP'!$G$17*('3f CPIH'!L$16/'3f CPIH'!$G$16))</f>
        <v>3.3012408023483371</v>
      </c>
      <c r="Q87" s="41">
        <f>IF('3f CPIH'!M$16="-","-",'3i PAAC PAP'!$G$17*('3f CPIH'!M$16/'3f CPIH'!$G$16))</f>
        <v>3.3386486301369862</v>
      </c>
      <c r="R87" s="41">
        <f>IF('3f CPIH'!N$16="-","-",'3i PAAC PAP'!$G$17*('3f CPIH'!N$16/'3f CPIH'!$G$16))</f>
        <v>3.3635871819960861</v>
      </c>
      <c r="S87" s="41">
        <f>IF('3f CPIH'!O$16="-","-",'3i PAAC PAP'!$G$17*('3f CPIH'!O$16/'3f CPIH'!$G$16))</f>
        <v>3.3822910958904111</v>
      </c>
      <c r="T87" s="41" t="str">
        <f>IF('3f CPIH'!P$16="-","-",'3i PAAC PAP'!$G$17*('3f CPIH'!P$16/'3f CPIH'!$G$16))</f>
        <v>-</v>
      </c>
      <c r="U87" s="41" t="str">
        <f>IF('3f CPIH'!Q$16="-","-",'3i PAAC PAP'!$G$17*('3f CPIH'!Q$16/'3f CPIH'!$G$16))</f>
        <v>-</v>
      </c>
      <c r="V87" s="41" t="str">
        <f>IF('3f CPIH'!R$16="-","-",'3i PAAC PAP'!$G$17*('3f CPIH'!R$16/'3f CPIH'!$G$16))</f>
        <v>-</v>
      </c>
      <c r="W87" s="41" t="str">
        <f>IF('3f CPIH'!S$16="-","-",'3i PAAC PAP'!$G$17*('3f CPIH'!S$16/'3f CPIH'!$G$16))</f>
        <v>-</v>
      </c>
      <c r="X87" s="41" t="str">
        <f>IF('3f CPIH'!T$16="-","-",'3i PAAC PAP'!$G$17*('3f CPIH'!T$16/'3f CPIH'!$G$16))</f>
        <v>-</v>
      </c>
      <c r="Y87" s="41" t="str">
        <f>IF('3f CPIH'!U$16="-","-",'3i PAAC PAP'!$G$17*('3f CPIH'!U$16/'3f CPIH'!$G$16))</f>
        <v>-</v>
      </c>
      <c r="Z87" s="41" t="str">
        <f>IF('3f CPIH'!V$16="-","-",'3i PAAC PAP'!$G$17*('3f CPIH'!V$16/'3f CPIH'!$G$16))</f>
        <v>-</v>
      </c>
      <c r="AA87" s="29"/>
    </row>
    <row r="88" spans="1:27" s="30" customFormat="1" ht="11.25" customHeight="1" x14ac:dyDescent="0.15">
      <c r="A88" s="267">
        <v>8</v>
      </c>
      <c r="B88" s="140" t="s">
        <v>349</v>
      </c>
      <c r="C88" s="140" t="s">
        <v>412</v>
      </c>
      <c r="D88" s="138" t="s">
        <v>322</v>
      </c>
      <c r="E88" s="132"/>
      <c r="F88" s="31"/>
      <c r="G88" s="41">
        <f>IF(G83="-","-",SUM(G81:G86)*'3i PAAC PAP'!$G$29)</f>
        <v>0.2896141176426133</v>
      </c>
      <c r="H88" s="41">
        <f>IF(H83="-","-",SUM(H81:H86)*'3i PAAC PAP'!$G$29)</f>
        <v>0.2901396470114978</v>
      </c>
      <c r="I88" s="41">
        <f>IF(I83="-","-",SUM(I81:I86)*'3i PAAC PAP'!$G$29)</f>
        <v>0.29118835133161486</v>
      </c>
      <c r="J88" s="41">
        <f>IF(J83="-","-",SUM(J81:J86)*'3i PAAC PAP'!$G$29)</f>
        <v>0.29276493943826842</v>
      </c>
      <c r="K88" s="41">
        <f>IF(K83="-","-",SUM(K81:K86)*'3i PAAC PAP'!$G$29)</f>
        <v>0.29624795193665693</v>
      </c>
      <c r="L88" s="41">
        <f>IF(L83="-","-",SUM(L81:L86)*'3i PAAC PAP'!$G$29)</f>
        <v>0.2992404912173654</v>
      </c>
      <c r="M88" s="41">
        <f>IF(M83="-","-",SUM(M81:M86)*'3i PAAC PAP'!$G$29)</f>
        <v>0.31073573711204611</v>
      </c>
      <c r="N88" s="41">
        <f>IF(N83="-","-",SUM(N81:N86)*'3i PAAC PAP'!$G$29)</f>
        <v>0.34381659968945377</v>
      </c>
      <c r="O88" s="31"/>
      <c r="P88" s="41">
        <f>IF(P83="-","-",SUM(P81:P86)*'3i PAAC PAP'!$G$29)</f>
        <v>0.34381659968945377</v>
      </c>
      <c r="Q88" s="41">
        <f>IF(Q83="-","-",SUM(Q81:Q86)*'3i PAAC PAP'!$G$29)</f>
        <v>0.35329781152991024</v>
      </c>
      <c r="R88" s="41">
        <f>IF(R83="-","-",SUM(R81:R86)*'3i PAAC PAP'!$G$29)</f>
        <v>0.35585978057964163</v>
      </c>
      <c r="S88" s="41">
        <f>IF(S83="-","-",SUM(S81:S86)*'3i PAAC PAP'!$G$29)</f>
        <v>0.36452154710060708</v>
      </c>
      <c r="T88" s="41" t="str">
        <f>IF(T83="-","-",SUM(T81:T86)*'3i PAAC PAP'!$G$29)</f>
        <v>-</v>
      </c>
      <c r="U88" s="41" t="str">
        <f>IF(U83="-","-",SUM(U81:U86)*'3i PAAC PAP'!$G$29)</f>
        <v>-</v>
      </c>
      <c r="V88" s="41" t="str">
        <f>IF(V83="-","-",SUM(V81:V86)*'3i PAAC PAP'!$G$29)</f>
        <v>-</v>
      </c>
      <c r="W88" s="41" t="str">
        <f>IF(W83="-","-",SUM(W81:W86)*'3i PAAC PAP'!$G$29)</f>
        <v>-</v>
      </c>
      <c r="X88" s="41" t="str">
        <f>IF(X83="-","-",SUM(X81:X86)*'3i PAAC PAP'!$G$29)</f>
        <v>-</v>
      </c>
      <c r="Y88" s="41" t="str">
        <f>IF(Y83="-","-",SUM(Y81:Y86)*'3i PAAC PAP'!$G$29)</f>
        <v>-</v>
      </c>
      <c r="Z88" s="41" t="str">
        <f>IF(Z83="-","-",SUM(Z81:Z86)*'3i PAAC PAP'!$G$29)</f>
        <v>-</v>
      </c>
      <c r="AA88" s="29"/>
    </row>
    <row r="89" spans="1:27" s="30" customFormat="1" ht="11.25" customHeight="1" x14ac:dyDescent="0.15">
      <c r="A89" s="267">
        <v>9</v>
      </c>
      <c r="B89" s="140" t="s">
        <v>393</v>
      </c>
      <c r="C89" s="140" t="s">
        <v>536</v>
      </c>
      <c r="D89" s="138" t="s">
        <v>322</v>
      </c>
      <c r="E89" s="132"/>
      <c r="F89" s="31"/>
      <c r="G89" s="41">
        <f>IF(G83="-","-",SUM(G81:G88)*'3j EBIT'!$E$11)</f>
        <v>1.4224538175907742</v>
      </c>
      <c r="H89" s="41">
        <f>IF(H83="-","-",SUM(H81:H88)*'3j EBIT'!$E$11)</f>
        <v>1.4250462848639429</v>
      </c>
      <c r="I89" s="41">
        <f>IF(I83="-","-",SUM(I81:I88)*'3j EBIT'!$E$11)</f>
        <v>1.4301597696771782</v>
      </c>
      <c r="J89" s="41">
        <f>IF(J83="-","-",SUM(J81:J88)*'3j EBIT'!$E$11)</f>
        <v>1.4379371714966844</v>
      </c>
      <c r="K89" s="41">
        <f>IF(K83="-","-",SUM(K81:K88)*'3j EBIT'!$E$11)</f>
        <v>1.4550432894434291</v>
      </c>
      <c r="L89" s="41">
        <f>IF(L83="-","-",SUM(L81:L88)*'3j EBIT'!$E$11)</f>
        <v>1.4699029479164465</v>
      </c>
      <c r="M89" s="41">
        <f>IF(M83="-","-",SUM(M81:M88)*'3j EBIT'!$E$11)</f>
        <v>1.524874017924831</v>
      </c>
      <c r="N89" s="41">
        <f>IF(N83="-","-",SUM(N81:N88)*'3j EBIT'!$E$11)</f>
        <v>1.6810061544193402</v>
      </c>
      <c r="O89" s="31"/>
      <c r="P89" s="41">
        <f>IF(P83="-","-",SUM(P81:P88)*'3j EBIT'!$E$11)</f>
        <v>1.6810061544193402</v>
      </c>
      <c r="Q89" s="41">
        <f>IF(Q83="-","-",SUM(Q81:Q88)*'3j EBIT'!$E$11)</f>
        <v>1.7263235180077914</v>
      </c>
      <c r="R89" s="41">
        <f>IF(R83="-","-",SUM(R81:R88)*'3j EBIT'!$E$11)</f>
        <v>1.7388562004680224</v>
      </c>
      <c r="S89" s="41">
        <f>IF(S83="-","-",SUM(S81:S88)*'3j EBIT'!$E$11)</f>
        <v>1.7799572211375414</v>
      </c>
      <c r="T89" s="41" t="str">
        <f>IF(T83="-","-",SUM(T81:T88)*'3j EBIT'!$E$11)</f>
        <v>-</v>
      </c>
      <c r="U89" s="41" t="str">
        <f>IF(U83="-","-",SUM(U81:U88)*'3j EBIT'!$E$11)</f>
        <v>-</v>
      </c>
      <c r="V89" s="41" t="str">
        <f>IF(V83="-","-",SUM(V81:V88)*'3j EBIT'!$E$11)</f>
        <v>-</v>
      </c>
      <c r="W89" s="41" t="str">
        <f>IF(W83="-","-",SUM(W81:W88)*'3j EBIT'!$E$11)</f>
        <v>-</v>
      </c>
      <c r="X89" s="41" t="str">
        <f>IF(X83="-","-",SUM(X81:X88)*'3j EBIT'!$E$11)</f>
        <v>-</v>
      </c>
      <c r="Y89" s="41" t="str">
        <f>IF(Y83="-","-",SUM(Y81:Y88)*'3j EBIT'!$E$11)</f>
        <v>-</v>
      </c>
      <c r="Z89" s="41" t="str">
        <f>IF(Z83="-","-",SUM(Z81:Z88)*'3j EBIT'!$E$11)</f>
        <v>-</v>
      </c>
      <c r="AA89" s="29"/>
    </row>
    <row r="90" spans="1:27" s="30" customFormat="1" ht="11.25" customHeight="1" x14ac:dyDescent="0.15">
      <c r="A90" s="267">
        <v>10</v>
      </c>
      <c r="B90" s="140" t="s">
        <v>292</v>
      </c>
      <c r="C90" s="188" t="s">
        <v>537</v>
      </c>
      <c r="D90" s="138" t="s">
        <v>322</v>
      </c>
      <c r="E90" s="132"/>
      <c r="F90" s="31"/>
      <c r="G90" s="41">
        <f>IF(G85="-","-",SUM(G81:G83,G85:G89)*'3k HAP'!$E$12)</f>
        <v>1.0961125126871367</v>
      </c>
      <c r="H90" s="41">
        <f>IF(H85="-","-",SUM(H81:H83,H85:H89)*'3k HAP'!$E$12)</f>
        <v>1.0981102125644266</v>
      </c>
      <c r="I90" s="41">
        <f>IF(I85="-","-",SUM(I81:I83,I85:I89)*'3k HAP'!$E$12)</f>
        <v>1.1020505546816253</v>
      </c>
      <c r="J90" s="41">
        <f>IF(J85="-","-",SUM(J81:J83,J85:J89)*'3k HAP'!$E$12)</f>
        <v>1.1080436543134962</v>
      </c>
      <c r="K90" s="41">
        <f>IF(K85="-","-",SUM(K81:K83,K85:K89)*'3k HAP'!$E$12)</f>
        <v>1.1212252632297603</v>
      </c>
      <c r="L90" s="41">
        <f>IF(L85="-","-",SUM(L81:L83,L85:L89)*'3k HAP'!$E$12)</f>
        <v>1.1326757984844789</v>
      </c>
      <c r="M90" s="41">
        <f>IF(M85="-","-",SUM(M81:M83,M85:M89)*'3k HAP'!$E$12)</f>
        <v>1.1750353302505396</v>
      </c>
      <c r="N90" s="41">
        <f>IF(N85="-","-",SUM(N81:N83,N85:N89)*'3k HAP'!$E$12)</f>
        <v>1.295347417945637</v>
      </c>
      <c r="O90" s="31"/>
      <c r="P90" s="41">
        <f>IF(P85="-","-",SUM(P81:P83,P85:P89)*'3k HAP'!$E$12)</f>
        <v>1.295347417945637</v>
      </c>
      <c r="Q90" s="41">
        <f>IF(Q85="-","-",SUM(Q81:Q83,Q85:Q89)*'3k HAP'!$E$12)</f>
        <v>1.3302680098530955</v>
      </c>
      <c r="R90" s="41">
        <f>IF(R85="-","-",SUM(R81:R83,R85:R89)*'3k HAP'!$E$12)</f>
        <v>1.3399254271219814</v>
      </c>
      <c r="S90" s="41">
        <f>IF(S85="-","-",SUM(S81:S83,S85:S89)*'3k HAP'!$E$12)</f>
        <v>1.3715969952832425</v>
      </c>
      <c r="T90" s="41" t="str">
        <f>IF(T85="-","-",SUM(T81:T83,T85:T89)*'3k HAP'!$E$12)</f>
        <v>-</v>
      </c>
      <c r="U90" s="41" t="str">
        <f>IF(U85="-","-",SUM(U81:U83,U85:U89)*'3k HAP'!$E$12)</f>
        <v>-</v>
      </c>
      <c r="V90" s="41" t="str">
        <f>IF(V85="-","-",SUM(V81:V83,V85:V89)*'3k HAP'!$E$12)</f>
        <v>-</v>
      </c>
      <c r="W90" s="41" t="str">
        <f>IF(W85="-","-",SUM(W81:W83,W85:W89)*'3k HAP'!$E$12)</f>
        <v>-</v>
      </c>
      <c r="X90" s="41" t="str">
        <f>IF(X85="-","-",SUM(X81:X83,X85:X89)*'3k HAP'!$E$12)</f>
        <v>-</v>
      </c>
      <c r="Y90" s="41" t="str">
        <f>IF(Y85="-","-",SUM(Y81:Y83,Y85:Y89)*'3k HAP'!$E$12)</f>
        <v>-</v>
      </c>
      <c r="Z90" s="41" t="str">
        <f>IF(Z85="-","-",SUM(Z81:Z83,Z85:Z89)*'3k HAP'!$E$12)</f>
        <v>-</v>
      </c>
      <c r="AA90" s="29"/>
    </row>
    <row r="91" spans="1:27" s="30" customFormat="1" ht="11.25" customHeight="1" x14ac:dyDescent="0.15">
      <c r="A91" s="267">
        <v>11</v>
      </c>
      <c r="B91" s="140" t="s">
        <v>44</v>
      </c>
      <c r="C91" s="140" t="str">
        <f>B91&amp;"_"&amp;D91</f>
        <v>Total_North West</v>
      </c>
      <c r="D91" s="138" t="s">
        <v>322</v>
      </c>
      <c r="E91" s="132"/>
      <c r="F91" s="31"/>
      <c r="G91" s="41">
        <f>IF(G85="-","-",SUM(G81:G90))</f>
        <v>75.962071988620252</v>
      </c>
      <c r="H91" s="41">
        <f t="shared" ref="H91:P91" si="66">IF(H85="-","-",SUM(H81:H90))</f>
        <v>76.100515278094562</v>
      </c>
      <c r="I91" s="41">
        <f t="shared" si="66"/>
        <v>76.373586288690589</v>
      </c>
      <c r="J91" s="41">
        <f t="shared" si="66"/>
        <v>76.78891615711359</v>
      </c>
      <c r="K91" s="41">
        <f t="shared" si="66"/>
        <v>77.702419391346723</v>
      </c>
      <c r="L91" s="41">
        <f t="shared" si="66"/>
        <v>78.495956891611925</v>
      </c>
      <c r="M91" s="41">
        <f t="shared" si="66"/>
        <v>81.431529439296341</v>
      </c>
      <c r="N91" s="41">
        <f t="shared" si="66"/>
        <v>89.769319000872827</v>
      </c>
      <c r="O91" s="31"/>
      <c r="P91" s="41">
        <f t="shared" si="66"/>
        <v>89.769319000872827</v>
      </c>
      <c r="Q91" s="41">
        <f t="shared" ref="Q91" si="67">IF(Q85="-","-",SUM(Q81:Q90))</f>
        <v>92.189363006990973</v>
      </c>
      <c r="R91" s="41">
        <f t="shared" ref="R91" si="68">IF(R85="-","-",SUM(R81:R90))</f>
        <v>92.858635018132262</v>
      </c>
      <c r="S91" s="41">
        <f t="shared" ref="S91" si="69">IF(S85="-","-",SUM(S81:S90))</f>
        <v>95.053517306958852</v>
      </c>
      <c r="T91" s="41" t="str">
        <f t="shared" ref="T91" si="70">IF(T85="-","-",SUM(T81:T90))</f>
        <v>-</v>
      </c>
      <c r="U91" s="41" t="str">
        <f t="shared" ref="U91" si="71">IF(U85="-","-",SUM(U81:U90))</f>
        <v>-</v>
      </c>
      <c r="V91" s="41" t="str">
        <f t="shared" ref="V91" si="72">IF(V85="-","-",SUM(V81:V90))</f>
        <v>-</v>
      </c>
      <c r="W91" s="41" t="str">
        <f t="shared" ref="W91" si="73">IF(W85="-","-",SUM(W81:W90))</f>
        <v>-</v>
      </c>
      <c r="X91" s="41" t="str">
        <f t="shared" ref="X91" si="74">IF(X85="-","-",SUM(X81:X90))</f>
        <v>-</v>
      </c>
      <c r="Y91" s="41" t="str">
        <f t="shared" ref="Y91" si="75">IF(Y85="-","-",SUM(Y81:Y90))</f>
        <v>-</v>
      </c>
      <c r="Z91" s="41" t="str">
        <f t="shared" ref="Z91" si="76">IF(Z85="-","-",SUM(Z81:Z90))</f>
        <v>-</v>
      </c>
      <c r="AA91" s="29"/>
    </row>
    <row r="92" spans="1:27" s="30" customFormat="1" ht="12.4" customHeight="1" x14ac:dyDescent="0.15">
      <c r="A92" s="267">
        <v>1</v>
      </c>
      <c r="B92" s="136" t="s">
        <v>350</v>
      </c>
      <c r="C92" s="136" t="s">
        <v>341</v>
      </c>
      <c r="D92" s="139" t="s">
        <v>323</v>
      </c>
      <c r="E92" s="135"/>
      <c r="F92" s="31"/>
      <c r="G92" s="133" t="s">
        <v>333</v>
      </c>
      <c r="H92" s="133" t="s">
        <v>333</v>
      </c>
      <c r="I92" s="133" t="s">
        <v>333</v>
      </c>
      <c r="J92" s="133" t="s">
        <v>333</v>
      </c>
      <c r="K92" s="133" t="s">
        <v>333</v>
      </c>
      <c r="L92" s="133" t="s">
        <v>333</v>
      </c>
      <c r="M92" s="133" t="s">
        <v>333</v>
      </c>
      <c r="N92" s="133" t="s">
        <v>333</v>
      </c>
      <c r="O92" s="31"/>
      <c r="P92" s="133" t="s">
        <v>333</v>
      </c>
      <c r="Q92" s="133" t="s">
        <v>333</v>
      </c>
      <c r="R92" s="133" t="s">
        <v>333</v>
      </c>
      <c r="S92" s="133" t="s">
        <v>333</v>
      </c>
      <c r="T92" s="133" t="s">
        <v>333</v>
      </c>
      <c r="U92" s="133" t="s">
        <v>333</v>
      </c>
      <c r="V92" s="133" t="s">
        <v>333</v>
      </c>
      <c r="W92" s="133" t="s">
        <v>333</v>
      </c>
      <c r="X92" s="133" t="s">
        <v>333</v>
      </c>
      <c r="Y92" s="133" t="s">
        <v>333</v>
      </c>
      <c r="Z92" s="133" t="s">
        <v>333</v>
      </c>
      <c r="AA92" s="29"/>
    </row>
    <row r="93" spans="1:27" s="30" customFormat="1" ht="11.25" x14ac:dyDescent="0.15">
      <c r="A93" s="267">
        <v>2</v>
      </c>
      <c r="B93" s="136" t="s">
        <v>350</v>
      </c>
      <c r="C93" s="136" t="s">
        <v>300</v>
      </c>
      <c r="D93" s="139" t="s">
        <v>323</v>
      </c>
      <c r="E93" s="135"/>
      <c r="F93" s="31"/>
      <c r="G93" s="133" t="s">
        <v>333</v>
      </c>
      <c r="H93" s="133" t="s">
        <v>333</v>
      </c>
      <c r="I93" s="133" t="s">
        <v>333</v>
      </c>
      <c r="J93" s="133" t="s">
        <v>333</v>
      </c>
      <c r="K93" s="133" t="s">
        <v>333</v>
      </c>
      <c r="L93" s="133" t="s">
        <v>333</v>
      </c>
      <c r="M93" s="133" t="s">
        <v>333</v>
      </c>
      <c r="N93" s="133" t="s">
        <v>333</v>
      </c>
      <c r="O93" s="31"/>
      <c r="P93" s="133" t="s">
        <v>333</v>
      </c>
      <c r="Q93" s="133" t="s">
        <v>333</v>
      </c>
      <c r="R93" s="133" t="s">
        <v>333</v>
      </c>
      <c r="S93" s="133" t="s">
        <v>333</v>
      </c>
      <c r="T93" s="133" t="s">
        <v>333</v>
      </c>
      <c r="U93" s="133" t="s">
        <v>333</v>
      </c>
      <c r="V93" s="133" t="s">
        <v>333</v>
      </c>
      <c r="W93" s="133" t="s">
        <v>333</v>
      </c>
      <c r="X93" s="133" t="s">
        <v>333</v>
      </c>
      <c r="Y93" s="133" t="s">
        <v>333</v>
      </c>
      <c r="Z93" s="133" t="s">
        <v>333</v>
      </c>
      <c r="AA93" s="29"/>
    </row>
    <row r="94" spans="1:27" s="30" customFormat="1" ht="11.25" x14ac:dyDescent="0.15">
      <c r="A94" s="267">
        <v>3</v>
      </c>
      <c r="B94" s="136" t="s">
        <v>2</v>
      </c>
      <c r="C94" s="136" t="s">
        <v>342</v>
      </c>
      <c r="D94" s="139" t="s">
        <v>323</v>
      </c>
      <c r="E94" s="135"/>
      <c r="F94" s="31"/>
      <c r="G94" s="133">
        <f>IF('3c PC'!G14="-","-",'3c PC'!G64)</f>
        <v>6.5567588596821027</v>
      </c>
      <c r="H94" s="133">
        <f>IF('3c PC'!H14="-","-",'3c PC'!H64)</f>
        <v>6.5567588596821027</v>
      </c>
      <c r="I94" s="133">
        <f>IF('3c PC'!I14="-","-",'3c PC'!I64)</f>
        <v>6.6197359495950758</v>
      </c>
      <c r="J94" s="133">
        <f>IF('3c PC'!J14="-","-",'3c PC'!J64)</f>
        <v>6.6197359495950758</v>
      </c>
      <c r="K94" s="133">
        <f>IF('3c PC'!K14="-","-",'3c PC'!K64)</f>
        <v>6.6995028867368616</v>
      </c>
      <c r="L94" s="133">
        <f>IF('3c PC'!L14="-","-",'3c PC'!L64)</f>
        <v>6.6995028867368616</v>
      </c>
      <c r="M94" s="133">
        <f>IF('3c PC'!M14="-","-",'3c PC'!M64)</f>
        <v>7.1131218301273513</v>
      </c>
      <c r="N94" s="133">
        <f>IF('3c PC'!N14="-","-",'3c PC'!N64)</f>
        <v>7.1131218301273513</v>
      </c>
      <c r="O94" s="31"/>
      <c r="P94" s="133">
        <f>'3c PC'!P64</f>
        <v>7.1131218301273513</v>
      </c>
      <c r="Q94" s="133">
        <f>'3c PC'!Q64</f>
        <v>7.2804579515147188</v>
      </c>
      <c r="R94" s="133">
        <f>'3c PC'!R64</f>
        <v>7.1935840895118579</v>
      </c>
      <c r="S94" s="133">
        <f>'3c PC'!S64</f>
        <v>7.3593999937099728</v>
      </c>
      <c r="T94" s="133" t="str">
        <f>'3c PC'!T64</f>
        <v>-</v>
      </c>
      <c r="U94" s="133" t="str">
        <f>'3c PC'!U64</f>
        <v>-</v>
      </c>
      <c r="V94" s="133" t="str">
        <f>'3c PC'!V64</f>
        <v>-</v>
      </c>
      <c r="W94" s="133" t="str">
        <f>'3c PC'!W64</f>
        <v>-</v>
      </c>
      <c r="X94" s="133" t="str">
        <f>'3c PC'!X64</f>
        <v>-</v>
      </c>
      <c r="Y94" s="133" t="str">
        <f>'3c PC'!Y64</f>
        <v>-</v>
      </c>
      <c r="Z94" s="133" t="str">
        <f>'3c PC'!Z64</f>
        <v>-</v>
      </c>
      <c r="AA94" s="29"/>
    </row>
    <row r="95" spans="1:27" s="30" customFormat="1" ht="11.25" x14ac:dyDescent="0.15">
      <c r="A95" s="267">
        <v>4</v>
      </c>
      <c r="B95" s="136" t="s">
        <v>352</v>
      </c>
      <c r="C95" s="136" t="s">
        <v>343</v>
      </c>
      <c r="D95" s="139" t="s">
        <v>323</v>
      </c>
      <c r="E95" s="135"/>
      <c r="F95" s="31"/>
      <c r="G95" s="133" t="s">
        <v>333</v>
      </c>
      <c r="H95" s="133" t="s">
        <v>333</v>
      </c>
      <c r="I95" s="133" t="s">
        <v>333</v>
      </c>
      <c r="J95" s="133" t="s">
        <v>333</v>
      </c>
      <c r="K95" s="133" t="s">
        <v>333</v>
      </c>
      <c r="L95" s="133" t="s">
        <v>333</v>
      </c>
      <c r="M95" s="133" t="s">
        <v>333</v>
      </c>
      <c r="N95" s="133" t="s">
        <v>333</v>
      </c>
      <c r="O95" s="31"/>
      <c r="P95" s="133" t="s">
        <v>333</v>
      </c>
      <c r="Q95" s="133" t="s">
        <v>333</v>
      </c>
      <c r="R95" s="133" t="s">
        <v>333</v>
      </c>
      <c r="S95" s="133" t="s">
        <v>333</v>
      </c>
      <c r="T95" s="133" t="s">
        <v>333</v>
      </c>
      <c r="U95" s="133" t="s">
        <v>333</v>
      </c>
      <c r="V95" s="133" t="s">
        <v>333</v>
      </c>
      <c r="W95" s="133" t="s">
        <v>333</v>
      </c>
      <c r="X95" s="133" t="s">
        <v>333</v>
      </c>
      <c r="Y95" s="133" t="s">
        <v>333</v>
      </c>
      <c r="Z95" s="133" t="s">
        <v>333</v>
      </c>
      <c r="AA95" s="29"/>
    </row>
    <row r="96" spans="1:27" s="30" customFormat="1" ht="11.25" customHeight="1" x14ac:dyDescent="0.15">
      <c r="A96" s="267">
        <v>5</v>
      </c>
      <c r="B96" s="136" t="s">
        <v>349</v>
      </c>
      <c r="C96" s="136" t="s">
        <v>344</v>
      </c>
      <c r="D96" s="139" t="s">
        <v>323</v>
      </c>
      <c r="E96" s="135"/>
      <c r="F96" s="31"/>
      <c r="G96" s="133">
        <f>IF('3f CPIH'!C$16="-","-",'3g OC '!$E$11*('3f CPIH'!C$16/'3f CPIH'!$G$16))</f>
        <v>63.482931017612529</v>
      </c>
      <c r="H96" s="133">
        <f>IF('3f CPIH'!D$16="-","-",'3g OC '!$E$11*('3f CPIH'!D$16/'3f CPIH'!$G$16))</f>
        <v>63.61002397260274</v>
      </c>
      <c r="I96" s="133">
        <f>IF('3f CPIH'!E$16="-","-",'3g OC '!$E$11*('3f CPIH'!E$16/'3f CPIH'!$G$16))</f>
        <v>63.800663405088073</v>
      </c>
      <c r="J96" s="133">
        <f>IF('3f CPIH'!F$16="-","-",'3g OC '!$E$11*('3f CPIH'!F$16/'3f CPIH'!$G$16))</f>
        <v>64.181942270058713</v>
      </c>
      <c r="K96" s="133">
        <f>IF('3f CPIH'!G$16="-","-",'3g OC '!$E$11*('3f CPIH'!G$16/'3f CPIH'!$G$16))</f>
        <v>64.944500000000005</v>
      </c>
      <c r="L96" s="133">
        <f>IF('3f CPIH'!H$16="-","-",'3g OC '!$E$11*('3f CPIH'!H$16/'3f CPIH'!$G$16))</f>
        <v>65.770604207436406</v>
      </c>
      <c r="M96" s="133">
        <f>IF('3f CPIH'!I$16="-","-",'3g OC '!$E$11*('3f CPIH'!I$16/'3f CPIH'!$G$16))</f>
        <v>66.723801369863011</v>
      </c>
      <c r="N96" s="133">
        <f>IF('3f CPIH'!J$16="-","-",'3g OC '!$E$11*('3f CPIH'!J$16/'3f CPIH'!$G$16))</f>
        <v>67.295719667318991</v>
      </c>
      <c r="O96" s="31"/>
      <c r="P96" s="133">
        <f>IF('3f CPIH'!L$16="-","-",'3g OC '!$E$11*('3f CPIH'!L$16/'3f CPIH'!$G$16))</f>
        <v>67.295719667318991</v>
      </c>
      <c r="Q96" s="133">
        <f>IF('3f CPIH'!M$16="-","-",'3g OC '!$E$11*('3f CPIH'!M$16/'3f CPIH'!$G$16))</f>
        <v>68.058277397260284</v>
      </c>
      <c r="R96" s="133">
        <f>IF('3f CPIH'!N$16="-","-",'3g OC '!$E$11*('3f CPIH'!N$16/'3f CPIH'!$G$16))</f>
        <v>68.566649217221141</v>
      </c>
      <c r="S96" s="133">
        <f>IF('3f CPIH'!O$16="-","-",'3g OC '!$E$11*('3f CPIH'!O$16/'3f CPIH'!$G$16))</f>
        <v>68.947928082191794</v>
      </c>
      <c r="T96" s="133" t="str">
        <f>IF('3f CPIH'!P$16="-","-",'3g OC '!$E$11*('3f CPIH'!P$16/'3f CPIH'!$G$16))</f>
        <v>-</v>
      </c>
      <c r="U96" s="133" t="str">
        <f>IF('3f CPIH'!Q$16="-","-",'3g OC '!$E$11*('3f CPIH'!Q$16/'3f CPIH'!$G$16))</f>
        <v>-</v>
      </c>
      <c r="V96" s="133" t="str">
        <f>IF('3f CPIH'!R$16="-","-",'3g OC '!$E$11*('3f CPIH'!R$16/'3f CPIH'!$G$16))</f>
        <v>-</v>
      </c>
      <c r="W96" s="133" t="str">
        <f>IF('3f CPIH'!S$16="-","-",'3g OC '!$E$11*('3f CPIH'!S$16/'3f CPIH'!$G$16))</f>
        <v>-</v>
      </c>
      <c r="X96" s="133" t="str">
        <f>IF('3f CPIH'!T$16="-","-",'3g OC '!$E$11*('3f CPIH'!T$16/'3f CPIH'!$G$16))</f>
        <v>-</v>
      </c>
      <c r="Y96" s="133" t="str">
        <f>IF('3f CPIH'!U$16="-","-",'3g OC '!$E$11*('3f CPIH'!U$16/'3f CPIH'!$G$16))</f>
        <v>-</v>
      </c>
      <c r="Z96" s="133" t="str">
        <f>IF('3f CPIH'!V$16="-","-",'3g OC '!$E$11*('3f CPIH'!V$16/'3f CPIH'!$G$16))</f>
        <v>-</v>
      </c>
      <c r="AA96" s="29"/>
    </row>
    <row r="97" spans="1:27" s="30" customFormat="1" ht="11.25" customHeight="1" x14ac:dyDescent="0.15">
      <c r="A97" s="267">
        <v>6</v>
      </c>
      <c r="B97" s="136" t="s">
        <v>349</v>
      </c>
      <c r="C97" s="136" t="s">
        <v>43</v>
      </c>
      <c r="D97" s="139" t="s">
        <v>323</v>
      </c>
      <c r="E97" s="135"/>
      <c r="F97" s="31"/>
      <c r="G97" s="133" t="s">
        <v>333</v>
      </c>
      <c r="H97" s="133" t="s">
        <v>333</v>
      </c>
      <c r="I97" s="133" t="s">
        <v>333</v>
      </c>
      <c r="J97" s="133" t="s">
        <v>333</v>
      </c>
      <c r="K97" s="133">
        <f>IF('3h SMNCC'!F$37="-","-",'3h SMNCC'!F$45)</f>
        <v>0</v>
      </c>
      <c r="L97" s="133">
        <f>IF('3h SMNCC'!G$37="-","-",'3h SMNCC'!G$45)</f>
        <v>-0.1023945869506754</v>
      </c>
      <c r="M97" s="133">
        <f>IF('3h SMNCC'!H$37="-","-",'3h SMNCC'!H$45)</f>
        <v>1.310776222511721</v>
      </c>
      <c r="N97" s="133">
        <f>IF('3h SMNCC'!I$37="-","-",'3h SMNCC'!I$45)</f>
        <v>8.7390665290237255</v>
      </c>
      <c r="O97" s="31"/>
      <c r="P97" s="133">
        <f>IF('3h SMNCC'!K$37="-","-",'3h SMNCC'!K$45)</f>
        <v>8.7390665290237255</v>
      </c>
      <c r="Q97" s="133">
        <f>IF('3h SMNCC'!L$37="-","-",'3h SMNCC'!L$45)</f>
        <v>10.102089688688181</v>
      </c>
      <c r="R97" s="133">
        <f>IF('3h SMNCC'!M$37="-","-",'3h SMNCC'!M$45)</f>
        <v>10.300173121233549</v>
      </c>
      <c r="S97" s="133">
        <f>IF('3h SMNCC'!N$37="-","-",'3h SMNCC'!N$45)</f>
        <v>11.847822371645298</v>
      </c>
      <c r="T97" s="133" t="str">
        <f>IF('3h SMNCC'!O$37="-","-",'3h SMNCC'!O$45)</f>
        <v>-</v>
      </c>
      <c r="U97" s="133" t="str">
        <f>IF('3h SMNCC'!P$37="-","-",'3h SMNCC'!P$45)</f>
        <v>-</v>
      </c>
      <c r="V97" s="133" t="str">
        <f>IF('3h SMNCC'!Q$37="-","-",'3h SMNCC'!Q$45)</f>
        <v>-</v>
      </c>
      <c r="W97" s="133" t="str">
        <f>IF('3h SMNCC'!R$37="-","-",'3h SMNCC'!R$45)</f>
        <v>-</v>
      </c>
      <c r="X97" s="133" t="str">
        <f>IF('3h SMNCC'!S$37="-","-",'3h SMNCC'!S$45)</f>
        <v>-</v>
      </c>
      <c r="Y97" s="133" t="str">
        <f>IF('3h SMNCC'!T$37="-","-",'3h SMNCC'!T$45)</f>
        <v>-</v>
      </c>
      <c r="Z97" s="133" t="str">
        <f>IF('3h SMNCC'!U$37="-","-",'3h SMNCC'!U$45)</f>
        <v>-</v>
      </c>
      <c r="AA97" s="29"/>
    </row>
    <row r="98" spans="1:27" s="30" customFormat="1" ht="11.25" customHeight="1" x14ac:dyDescent="0.15">
      <c r="A98" s="267">
        <v>7</v>
      </c>
      <c r="B98" s="136" t="s">
        <v>349</v>
      </c>
      <c r="C98" s="136" t="s">
        <v>394</v>
      </c>
      <c r="D98" s="139" t="s">
        <v>323</v>
      </c>
      <c r="E98" s="135"/>
      <c r="F98" s="31"/>
      <c r="G98" s="133">
        <f>IF('3f CPIH'!C$16="-","-",'3i PAAC PAP'!$G$17*('3f CPIH'!C$16/'3f CPIH'!$G$16))</f>
        <v>3.1142016634050882</v>
      </c>
      <c r="H98" s="133">
        <f>IF('3f CPIH'!D$16="-","-",'3i PAAC PAP'!$G$17*('3f CPIH'!D$16/'3f CPIH'!$G$16))</f>
        <v>3.1204363013698631</v>
      </c>
      <c r="I98" s="133">
        <f>IF('3f CPIH'!E$16="-","-",'3i PAAC PAP'!$G$17*('3f CPIH'!E$16/'3f CPIH'!$G$16))</f>
        <v>3.129788258317026</v>
      </c>
      <c r="J98" s="133">
        <f>IF('3f CPIH'!F$16="-","-",'3i PAAC PAP'!$G$17*('3f CPIH'!F$16/'3f CPIH'!$G$16))</f>
        <v>3.1484921722113506</v>
      </c>
      <c r="K98" s="133">
        <f>IF('3f CPIH'!G$16="-","-",'3i PAAC PAP'!$G$17*('3f CPIH'!G$16/'3f CPIH'!$G$16))</f>
        <v>3.1859000000000002</v>
      </c>
      <c r="L98" s="133">
        <f>IF('3f CPIH'!H$16="-","-",'3i PAAC PAP'!$G$17*('3f CPIH'!H$16/'3f CPIH'!$G$16))</f>
        <v>3.2264251467710374</v>
      </c>
      <c r="M98" s="133">
        <f>IF('3f CPIH'!I$16="-","-",'3i PAAC PAP'!$G$17*('3f CPIH'!I$16/'3f CPIH'!$G$16))</f>
        <v>3.2731849315068491</v>
      </c>
      <c r="N98" s="133">
        <f>IF('3f CPIH'!J$16="-","-",'3i PAAC PAP'!$G$17*('3f CPIH'!J$16/'3f CPIH'!$G$16))</f>
        <v>3.3012408023483371</v>
      </c>
      <c r="O98" s="31"/>
      <c r="P98" s="133">
        <f>IF('3f CPIH'!L$16="-","-",'3i PAAC PAP'!$G$17*('3f CPIH'!L$16/'3f CPIH'!$G$16))</f>
        <v>3.3012408023483371</v>
      </c>
      <c r="Q98" s="133">
        <f>IF('3f CPIH'!M$16="-","-",'3i PAAC PAP'!$G$17*('3f CPIH'!M$16/'3f CPIH'!$G$16))</f>
        <v>3.3386486301369862</v>
      </c>
      <c r="R98" s="133">
        <f>IF('3f CPIH'!N$16="-","-",'3i PAAC PAP'!$G$17*('3f CPIH'!N$16/'3f CPIH'!$G$16))</f>
        <v>3.3635871819960861</v>
      </c>
      <c r="S98" s="133">
        <f>IF('3f CPIH'!O$16="-","-",'3i PAAC PAP'!$G$17*('3f CPIH'!O$16/'3f CPIH'!$G$16))</f>
        <v>3.3822910958904111</v>
      </c>
      <c r="T98" s="133" t="str">
        <f>IF('3f CPIH'!P$16="-","-",'3i PAAC PAP'!$G$17*('3f CPIH'!P$16/'3f CPIH'!$G$16))</f>
        <v>-</v>
      </c>
      <c r="U98" s="133" t="str">
        <f>IF('3f CPIH'!Q$16="-","-",'3i PAAC PAP'!$G$17*('3f CPIH'!Q$16/'3f CPIH'!$G$16))</f>
        <v>-</v>
      </c>
      <c r="V98" s="133" t="str">
        <f>IF('3f CPIH'!R$16="-","-",'3i PAAC PAP'!$G$17*('3f CPIH'!R$16/'3f CPIH'!$G$16))</f>
        <v>-</v>
      </c>
      <c r="W98" s="133" t="str">
        <f>IF('3f CPIH'!S$16="-","-",'3i PAAC PAP'!$G$17*('3f CPIH'!S$16/'3f CPIH'!$G$16))</f>
        <v>-</v>
      </c>
      <c r="X98" s="133" t="str">
        <f>IF('3f CPIH'!T$16="-","-",'3i PAAC PAP'!$G$17*('3f CPIH'!T$16/'3f CPIH'!$G$16))</f>
        <v>-</v>
      </c>
      <c r="Y98" s="133" t="str">
        <f>IF('3f CPIH'!U$16="-","-",'3i PAAC PAP'!$G$17*('3f CPIH'!U$16/'3f CPIH'!$G$16))</f>
        <v>-</v>
      </c>
      <c r="Z98" s="133" t="str">
        <f>IF('3f CPIH'!V$16="-","-",'3i PAAC PAP'!$G$17*('3f CPIH'!V$16/'3f CPIH'!$G$16))</f>
        <v>-</v>
      </c>
      <c r="AA98" s="29"/>
    </row>
    <row r="99" spans="1:27" s="30" customFormat="1" ht="11.25" customHeight="1" x14ac:dyDescent="0.15">
      <c r="A99" s="267">
        <v>8</v>
      </c>
      <c r="B99" s="136" t="s">
        <v>349</v>
      </c>
      <c r="C99" s="136" t="s">
        <v>412</v>
      </c>
      <c r="D99" s="139" t="s">
        <v>323</v>
      </c>
      <c r="E99" s="135"/>
      <c r="F99" s="31"/>
      <c r="G99" s="133">
        <f>IF(G94="-","-",SUM(G92:G97)*'3i PAAC PAP'!$G$29)</f>
        <v>0.2896141176426133</v>
      </c>
      <c r="H99" s="133">
        <f>IF(H94="-","-",SUM(H92:H97)*'3i PAAC PAP'!$G$29)</f>
        <v>0.2901396470114978</v>
      </c>
      <c r="I99" s="133">
        <f>IF(I94="-","-",SUM(I92:I97)*'3i PAAC PAP'!$G$29)</f>
        <v>0.29118835133161486</v>
      </c>
      <c r="J99" s="133">
        <f>IF(J94="-","-",SUM(J92:J97)*'3i PAAC PAP'!$G$29)</f>
        <v>0.29276493943826842</v>
      </c>
      <c r="K99" s="133">
        <f>IF(K94="-","-",SUM(K92:K97)*'3i PAAC PAP'!$G$29)</f>
        <v>0.29624795193665693</v>
      </c>
      <c r="L99" s="133">
        <f>IF(L94="-","-",SUM(L92:L97)*'3i PAAC PAP'!$G$29)</f>
        <v>0.2992404912173654</v>
      </c>
      <c r="M99" s="133">
        <f>IF(M94="-","-",SUM(M92:M97)*'3i PAAC PAP'!$G$29)</f>
        <v>0.31073573711204611</v>
      </c>
      <c r="N99" s="133">
        <f>IF(N94="-","-",SUM(N92:N97)*'3i PAAC PAP'!$G$29)</f>
        <v>0.34381659968945377</v>
      </c>
      <c r="O99" s="31"/>
      <c r="P99" s="133">
        <f>IF(P94="-","-",SUM(P92:P97)*'3i PAAC PAP'!$G$29)</f>
        <v>0.34381659968945377</v>
      </c>
      <c r="Q99" s="133">
        <f>IF(Q94="-","-",SUM(Q92:Q97)*'3i PAAC PAP'!$G$29)</f>
        <v>0.35329781152991024</v>
      </c>
      <c r="R99" s="133">
        <f>IF(R94="-","-",SUM(R92:R97)*'3i PAAC PAP'!$G$29)</f>
        <v>0.35585978057964163</v>
      </c>
      <c r="S99" s="133">
        <f>IF(S94="-","-",SUM(S92:S97)*'3i PAAC PAP'!$G$29)</f>
        <v>0.36452154710060708</v>
      </c>
      <c r="T99" s="133" t="str">
        <f>IF(T94="-","-",SUM(T92:T97)*'3i PAAC PAP'!$G$29)</f>
        <v>-</v>
      </c>
      <c r="U99" s="133" t="str">
        <f>IF(U94="-","-",SUM(U92:U97)*'3i PAAC PAP'!$G$29)</f>
        <v>-</v>
      </c>
      <c r="V99" s="133" t="str">
        <f>IF(V94="-","-",SUM(V92:V97)*'3i PAAC PAP'!$G$29)</f>
        <v>-</v>
      </c>
      <c r="W99" s="133" t="str">
        <f>IF(W94="-","-",SUM(W92:W97)*'3i PAAC PAP'!$G$29)</f>
        <v>-</v>
      </c>
      <c r="X99" s="133" t="str">
        <f>IF(X94="-","-",SUM(X92:X97)*'3i PAAC PAP'!$G$29)</f>
        <v>-</v>
      </c>
      <c r="Y99" s="133" t="str">
        <f>IF(Y94="-","-",SUM(Y92:Y97)*'3i PAAC PAP'!$G$29)</f>
        <v>-</v>
      </c>
      <c r="Z99" s="133" t="str">
        <f>IF(Z94="-","-",SUM(Z92:Z97)*'3i PAAC PAP'!$G$29)</f>
        <v>-</v>
      </c>
      <c r="AA99" s="29"/>
    </row>
    <row r="100" spans="1:27" s="30" customFormat="1" ht="11.25" customHeight="1" x14ac:dyDescent="0.15">
      <c r="A100" s="267">
        <v>9</v>
      </c>
      <c r="B100" s="136" t="s">
        <v>393</v>
      </c>
      <c r="C100" s="136" t="s">
        <v>536</v>
      </c>
      <c r="D100" s="139" t="s">
        <v>323</v>
      </c>
      <c r="E100" s="135"/>
      <c r="F100" s="31"/>
      <c r="G100" s="133">
        <f>IF(G94="-","-",SUM(G92:G99)*'3j EBIT'!$E$11)</f>
        <v>1.4224538175907742</v>
      </c>
      <c r="H100" s="133">
        <f>IF(H94="-","-",SUM(H92:H99)*'3j EBIT'!$E$11)</f>
        <v>1.4250462848639429</v>
      </c>
      <c r="I100" s="133">
        <f>IF(I94="-","-",SUM(I92:I99)*'3j EBIT'!$E$11)</f>
        <v>1.4301597696771782</v>
      </c>
      <c r="J100" s="133">
        <f>IF(J94="-","-",SUM(J92:J99)*'3j EBIT'!$E$11)</f>
        <v>1.4379371714966844</v>
      </c>
      <c r="K100" s="133">
        <f>IF(K94="-","-",SUM(K92:K99)*'3j EBIT'!$E$11)</f>
        <v>1.4550432894434291</v>
      </c>
      <c r="L100" s="133">
        <f>IF(L94="-","-",SUM(L92:L99)*'3j EBIT'!$E$11)</f>
        <v>1.4699029479164465</v>
      </c>
      <c r="M100" s="133">
        <f>IF(M94="-","-",SUM(M92:M99)*'3j EBIT'!$E$11)</f>
        <v>1.524874017924831</v>
      </c>
      <c r="N100" s="133">
        <f>IF(N94="-","-",SUM(N92:N99)*'3j EBIT'!$E$11)</f>
        <v>1.6810061544193402</v>
      </c>
      <c r="O100" s="31"/>
      <c r="P100" s="133">
        <f>IF(P94="-","-",SUM(P92:P99)*'3j EBIT'!$E$11)</f>
        <v>1.6810061544193402</v>
      </c>
      <c r="Q100" s="133">
        <f>IF(Q94="-","-",SUM(Q92:Q99)*'3j EBIT'!$E$11)</f>
        <v>1.7263235180077914</v>
      </c>
      <c r="R100" s="133">
        <f>IF(R94="-","-",SUM(R92:R99)*'3j EBIT'!$E$11)</f>
        <v>1.7388562004680224</v>
      </c>
      <c r="S100" s="133">
        <f>IF(S94="-","-",SUM(S92:S99)*'3j EBIT'!$E$11)</f>
        <v>1.7799572211375414</v>
      </c>
      <c r="T100" s="133" t="str">
        <f>IF(T94="-","-",SUM(T92:T99)*'3j EBIT'!$E$11)</f>
        <v>-</v>
      </c>
      <c r="U100" s="133" t="str">
        <f>IF(U94="-","-",SUM(U92:U99)*'3j EBIT'!$E$11)</f>
        <v>-</v>
      </c>
      <c r="V100" s="133" t="str">
        <f>IF(V94="-","-",SUM(V92:V99)*'3j EBIT'!$E$11)</f>
        <v>-</v>
      </c>
      <c r="W100" s="133" t="str">
        <f>IF(W94="-","-",SUM(W92:W99)*'3j EBIT'!$E$11)</f>
        <v>-</v>
      </c>
      <c r="X100" s="133" t="str">
        <f>IF(X94="-","-",SUM(X92:X99)*'3j EBIT'!$E$11)</f>
        <v>-</v>
      </c>
      <c r="Y100" s="133" t="str">
        <f>IF(Y94="-","-",SUM(Y92:Y99)*'3j EBIT'!$E$11)</f>
        <v>-</v>
      </c>
      <c r="Z100" s="133" t="str">
        <f>IF(Z94="-","-",SUM(Z92:Z99)*'3j EBIT'!$E$11)</f>
        <v>-</v>
      </c>
      <c r="AA100" s="29"/>
    </row>
    <row r="101" spans="1:27" s="30" customFormat="1" ht="11.25" customHeight="1" x14ac:dyDescent="0.15">
      <c r="A101" s="267">
        <v>10</v>
      </c>
      <c r="B101" s="136" t="s">
        <v>292</v>
      </c>
      <c r="C101" s="186" t="s">
        <v>537</v>
      </c>
      <c r="D101" s="139" t="s">
        <v>323</v>
      </c>
      <c r="E101" s="135"/>
      <c r="F101" s="31"/>
      <c r="G101" s="133">
        <f>IF(G96="-","-",SUM(G92:G94,G96:G100)*'3k HAP'!$E$12)</f>
        <v>1.0961125126871367</v>
      </c>
      <c r="H101" s="133">
        <f>IF(H96="-","-",SUM(H92:H94,H96:H100)*'3k HAP'!$E$12)</f>
        <v>1.0981102125644266</v>
      </c>
      <c r="I101" s="133">
        <f>IF(I96="-","-",SUM(I92:I94,I96:I100)*'3k HAP'!$E$12)</f>
        <v>1.1020505546816253</v>
      </c>
      <c r="J101" s="133">
        <f>IF(J96="-","-",SUM(J92:J94,J96:J100)*'3k HAP'!$E$12)</f>
        <v>1.1080436543134962</v>
      </c>
      <c r="K101" s="133">
        <f>IF(K96="-","-",SUM(K92:K94,K96:K100)*'3k HAP'!$E$12)</f>
        <v>1.1212252632297603</v>
      </c>
      <c r="L101" s="133">
        <f>IF(L96="-","-",SUM(L92:L94,L96:L100)*'3k HAP'!$E$12)</f>
        <v>1.1326757984844789</v>
      </c>
      <c r="M101" s="133">
        <f>IF(M96="-","-",SUM(M92:M94,M96:M100)*'3k HAP'!$E$12)</f>
        <v>1.1750353302505396</v>
      </c>
      <c r="N101" s="133">
        <f>IF(N96="-","-",SUM(N92:N94,N96:N100)*'3k HAP'!$E$12)</f>
        <v>1.295347417945637</v>
      </c>
      <c r="O101" s="31"/>
      <c r="P101" s="133">
        <f>IF(P96="-","-",SUM(P92:P94,P96:P100)*'3k HAP'!$E$12)</f>
        <v>1.295347417945637</v>
      </c>
      <c r="Q101" s="133">
        <f>IF(Q96="-","-",SUM(Q92:Q94,Q96:Q100)*'3k HAP'!$E$12)</f>
        <v>1.3302680098530955</v>
      </c>
      <c r="R101" s="133">
        <f>IF(R96="-","-",SUM(R92:R94,R96:R100)*'3k HAP'!$E$12)</f>
        <v>1.3399254271219814</v>
      </c>
      <c r="S101" s="133">
        <f>IF(S96="-","-",SUM(S92:S94,S96:S100)*'3k HAP'!$E$12)</f>
        <v>1.3715969952832425</v>
      </c>
      <c r="T101" s="133" t="str">
        <f>IF(T96="-","-",SUM(T92:T94,T96:T100)*'3k HAP'!$E$12)</f>
        <v>-</v>
      </c>
      <c r="U101" s="133" t="str">
        <f>IF(U96="-","-",SUM(U92:U94,U96:U100)*'3k HAP'!$E$12)</f>
        <v>-</v>
      </c>
      <c r="V101" s="133" t="str">
        <f>IF(V96="-","-",SUM(V92:V94,V96:V100)*'3k HAP'!$E$12)</f>
        <v>-</v>
      </c>
      <c r="W101" s="133" t="str">
        <f>IF(W96="-","-",SUM(W92:W94,W96:W100)*'3k HAP'!$E$12)</f>
        <v>-</v>
      </c>
      <c r="X101" s="133" t="str">
        <f>IF(X96="-","-",SUM(X92:X94,X96:X100)*'3k HAP'!$E$12)</f>
        <v>-</v>
      </c>
      <c r="Y101" s="133" t="str">
        <f>IF(Y96="-","-",SUM(Y92:Y94,Y96:Y100)*'3k HAP'!$E$12)</f>
        <v>-</v>
      </c>
      <c r="Z101" s="133" t="str">
        <f>IF(Z96="-","-",SUM(Z92:Z94,Z96:Z100)*'3k HAP'!$E$12)</f>
        <v>-</v>
      </c>
      <c r="AA101" s="29"/>
    </row>
    <row r="102" spans="1:27" s="30" customFormat="1" ht="11.25" x14ac:dyDescent="0.15">
      <c r="A102" s="267">
        <v>11</v>
      </c>
      <c r="B102" s="136" t="s">
        <v>44</v>
      </c>
      <c r="C102" s="136" t="str">
        <f>B102&amp;"_"&amp;D102</f>
        <v>Total_Southern</v>
      </c>
      <c r="D102" s="139" t="s">
        <v>323</v>
      </c>
      <c r="E102" s="135"/>
      <c r="F102" s="31"/>
      <c r="G102" s="133">
        <f>IF(G96="-","-",SUM(G92:G101))</f>
        <v>75.962071988620252</v>
      </c>
      <c r="H102" s="133">
        <f t="shared" ref="H102:P102" si="77">IF(H96="-","-",SUM(H92:H101))</f>
        <v>76.100515278094562</v>
      </c>
      <c r="I102" s="133">
        <f t="shared" si="77"/>
        <v>76.373586288690589</v>
      </c>
      <c r="J102" s="133">
        <f t="shared" si="77"/>
        <v>76.78891615711359</v>
      </c>
      <c r="K102" s="133">
        <f t="shared" si="77"/>
        <v>77.702419391346723</v>
      </c>
      <c r="L102" s="133">
        <f t="shared" si="77"/>
        <v>78.495956891611925</v>
      </c>
      <c r="M102" s="133">
        <f t="shared" si="77"/>
        <v>81.431529439296341</v>
      </c>
      <c r="N102" s="133">
        <f t="shared" si="77"/>
        <v>89.769319000872827</v>
      </c>
      <c r="O102" s="31"/>
      <c r="P102" s="133">
        <f t="shared" si="77"/>
        <v>89.769319000872827</v>
      </c>
      <c r="Q102" s="133">
        <f t="shared" ref="Q102" si="78">IF(Q96="-","-",SUM(Q92:Q101))</f>
        <v>92.189363006990973</v>
      </c>
      <c r="R102" s="133">
        <f t="shared" ref="R102" si="79">IF(R96="-","-",SUM(R92:R101))</f>
        <v>92.858635018132262</v>
      </c>
      <c r="S102" s="133">
        <f t="shared" ref="S102" si="80">IF(S96="-","-",SUM(S92:S101))</f>
        <v>95.053517306958852</v>
      </c>
      <c r="T102" s="133" t="str">
        <f t="shared" ref="T102" si="81">IF(T96="-","-",SUM(T92:T101))</f>
        <v>-</v>
      </c>
      <c r="U102" s="133" t="str">
        <f t="shared" ref="U102" si="82">IF(U96="-","-",SUM(U92:U101))</f>
        <v>-</v>
      </c>
      <c r="V102" s="133" t="str">
        <f t="shared" ref="V102" si="83">IF(V96="-","-",SUM(V92:V101))</f>
        <v>-</v>
      </c>
      <c r="W102" s="133" t="str">
        <f t="shared" ref="W102" si="84">IF(W96="-","-",SUM(W92:W101))</f>
        <v>-</v>
      </c>
      <c r="X102" s="133" t="str">
        <f t="shared" ref="X102" si="85">IF(X96="-","-",SUM(X92:X101))</f>
        <v>-</v>
      </c>
      <c r="Y102" s="133" t="str">
        <f t="shared" ref="Y102" si="86">IF(Y96="-","-",SUM(Y92:Y101))</f>
        <v>-</v>
      </c>
      <c r="Z102" s="133" t="str">
        <f t="shared" ref="Z102" si="87">IF(Z96="-","-",SUM(Z92:Z101))</f>
        <v>-</v>
      </c>
      <c r="AA102" s="29"/>
    </row>
    <row r="103" spans="1:27" s="30" customFormat="1" ht="11.25" x14ac:dyDescent="0.15">
      <c r="A103" s="267">
        <v>1</v>
      </c>
      <c r="B103" s="140" t="s">
        <v>350</v>
      </c>
      <c r="C103" s="140" t="s">
        <v>341</v>
      </c>
      <c r="D103" s="138" t="s">
        <v>324</v>
      </c>
      <c r="E103" s="132"/>
      <c r="F103" s="31"/>
      <c r="G103" s="41" t="s">
        <v>333</v>
      </c>
      <c r="H103" s="41" t="s">
        <v>333</v>
      </c>
      <c r="I103" s="41" t="s">
        <v>333</v>
      </c>
      <c r="J103" s="41" t="s">
        <v>333</v>
      </c>
      <c r="K103" s="41" t="s">
        <v>333</v>
      </c>
      <c r="L103" s="41" t="s">
        <v>333</v>
      </c>
      <c r="M103" s="41" t="s">
        <v>333</v>
      </c>
      <c r="N103" s="41" t="s">
        <v>333</v>
      </c>
      <c r="O103" s="31"/>
      <c r="P103" s="41" t="s">
        <v>333</v>
      </c>
      <c r="Q103" s="41" t="s">
        <v>333</v>
      </c>
      <c r="R103" s="41" t="s">
        <v>333</v>
      </c>
      <c r="S103" s="41" t="s">
        <v>333</v>
      </c>
      <c r="T103" s="41" t="s">
        <v>333</v>
      </c>
      <c r="U103" s="41" t="s">
        <v>333</v>
      </c>
      <c r="V103" s="41" t="s">
        <v>333</v>
      </c>
      <c r="W103" s="41" t="s">
        <v>333</v>
      </c>
      <c r="X103" s="41" t="s">
        <v>333</v>
      </c>
      <c r="Y103" s="41" t="s">
        <v>333</v>
      </c>
      <c r="Z103" s="41" t="s">
        <v>333</v>
      </c>
      <c r="AA103" s="29"/>
    </row>
    <row r="104" spans="1:27" s="30" customFormat="1" ht="11.25" x14ac:dyDescent="0.15">
      <c r="A104" s="267">
        <v>2</v>
      </c>
      <c r="B104" s="140" t="s">
        <v>350</v>
      </c>
      <c r="C104" s="140" t="s">
        <v>300</v>
      </c>
      <c r="D104" s="138" t="s">
        <v>324</v>
      </c>
      <c r="E104" s="132"/>
      <c r="F104" s="31"/>
      <c r="G104" s="41" t="s">
        <v>333</v>
      </c>
      <c r="H104" s="41" t="s">
        <v>333</v>
      </c>
      <c r="I104" s="41" t="s">
        <v>333</v>
      </c>
      <c r="J104" s="41" t="s">
        <v>333</v>
      </c>
      <c r="K104" s="41" t="s">
        <v>333</v>
      </c>
      <c r="L104" s="41" t="s">
        <v>333</v>
      </c>
      <c r="M104" s="41" t="s">
        <v>333</v>
      </c>
      <c r="N104" s="41" t="s">
        <v>333</v>
      </c>
      <c r="O104" s="31"/>
      <c r="P104" s="41" t="s">
        <v>333</v>
      </c>
      <c r="Q104" s="41" t="s">
        <v>333</v>
      </c>
      <c r="R104" s="41" t="s">
        <v>333</v>
      </c>
      <c r="S104" s="41" t="s">
        <v>333</v>
      </c>
      <c r="T104" s="41" t="s">
        <v>333</v>
      </c>
      <c r="U104" s="41" t="s">
        <v>333</v>
      </c>
      <c r="V104" s="41" t="s">
        <v>333</v>
      </c>
      <c r="W104" s="41" t="s">
        <v>333</v>
      </c>
      <c r="X104" s="41" t="s">
        <v>333</v>
      </c>
      <c r="Y104" s="41" t="s">
        <v>333</v>
      </c>
      <c r="Z104" s="41" t="s">
        <v>333</v>
      </c>
      <c r="AA104" s="29"/>
    </row>
    <row r="105" spans="1:27" s="30" customFormat="1" ht="12.4" customHeight="1" x14ac:dyDescent="0.15">
      <c r="A105" s="267">
        <v>3</v>
      </c>
      <c r="B105" s="140" t="s">
        <v>2</v>
      </c>
      <c r="C105" s="140" t="s">
        <v>342</v>
      </c>
      <c r="D105" s="138" t="s">
        <v>324</v>
      </c>
      <c r="E105" s="132"/>
      <c r="F105" s="31"/>
      <c r="G105" s="41">
        <f>IF('3c PC'!G14="-","-",'3c PC'!G64)</f>
        <v>6.5567588596821027</v>
      </c>
      <c r="H105" s="41">
        <f>IF('3c PC'!H14="-","-",'3c PC'!H64)</f>
        <v>6.5567588596821027</v>
      </c>
      <c r="I105" s="41">
        <f>IF('3c PC'!I14="-","-",'3c PC'!I64)</f>
        <v>6.6197359495950758</v>
      </c>
      <c r="J105" s="41">
        <f>IF('3c PC'!J14="-","-",'3c PC'!J64)</f>
        <v>6.6197359495950758</v>
      </c>
      <c r="K105" s="41">
        <f>IF('3c PC'!K14="-","-",'3c PC'!K64)</f>
        <v>6.6995028867368616</v>
      </c>
      <c r="L105" s="41">
        <f>IF('3c PC'!L14="-","-",'3c PC'!L64)</f>
        <v>6.6995028867368616</v>
      </c>
      <c r="M105" s="41">
        <f>IF('3c PC'!M14="-","-",'3c PC'!M64)</f>
        <v>7.1131218301273513</v>
      </c>
      <c r="N105" s="41">
        <f>IF('3c PC'!N14="-","-",'3c PC'!N64)</f>
        <v>7.1131218301273513</v>
      </c>
      <c r="O105" s="31"/>
      <c r="P105" s="41">
        <f>'3c PC'!P64</f>
        <v>7.1131218301273513</v>
      </c>
      <c r="Q105" s="41">
        <f>'3c PC'!Q64</f>
        <v>7.2804579515147188</v>
      </c>
      <c r="R105" s="41">
        <f>'3c PC'!R64</f>
        <v>7.1935840895118579</v>
      </c>
      <c r="S105" s="41">
        <f>'3c PC'!S64</f>
        <v>7.3593999937099728</v>
      </c>
      <c r="T105" s="41" t="str">
        <f>'3c PC'!T64</f>
        <v>-</v>
      </c>
      <c r="U105" s="41" t="str">
        <f>'3c PC'!U64</f>
        <v>-</v>
      </c>
      <c r="V105" s="41" t="str">
        <f>'3c PC'!V64</f>
        <v>-</v>
      </c>
      <c r="W105" s="41" t="str">
        <f>'3c PC'!W64</f>
        <v>-</v>
      </c>
      <c r="X105" s="41" t="str">
        <f>'3c PC'!X64</f>
        <v>-</v>
      </c>
      <c r="Y105" s="41" t="str">
        <f>'3c PC'!Y64</f>
        <v>-</v>
      </c>
      <c r="Z105" s="41" t="str">
        <f>'3c PC'!Z64</f>
        <v>-</v>
      </c>
      <c r="AA105" s="29"/>
    </row>
    <row r="106" spans="1:27" s="30" customFormat="1" ht="11.25" customHeight="1" x14ac:dyDescent="0.15">
      <c r="A106" s="267">
        <v>4</v>
      </c>
      <c r="B106" s="140" t="s">
        <v>352</v>
      </c>
      <c r="C106" s="140" t="s">
        <v>343</v>
      </c>
      <c r="D106" s="138" t="s">
        <v>324</v>
      </c>
      <c r="E106" s="132"/>
      <c r="F106" s="31"/>
      <c r="G106" s="41" t="s">
        <v>333</v>
      </c>
      <c r="H106" s="41" t="s">
        <v>333</v>
      </c>
      <c r="I106" s="41" t="s">
        <v>333</v>
      </c>
      <c r="J106" s="41" t="s">
        <v>333</v>
      </c>
      <c r="K106" s="41" t="s">
        <v>333</v>
      </c>
      <c r="L106" s="41" t="s">
        <v>333</v>
      </c>
      <c r="M106" s="41" t="s">
        <v>333</v>
      </c>
      <c r="N106" s="41" t="s">
        <v>333</v>
      </c>
      <c r="O106" s="31"/>
      <c r="P106" s="41" t="s">
        <v>333</v>
      </c>
      <c r="Q106" s="41" t="s">
        <v>333</v>
      </c>
      <c r="R106" s="41" t="s">
        <v>333</v>
      </c>
      <c r="S106" s="41" t="s">
        <v>333</v>
      </c>
      <c r="T106" s="41" t="s">
        <v>333</v>
      </c>
      <c r="U106" s="41" t="s">
        <v>333</v>
      </c>
      <c r="V106" s="41" t="s">
        <v>333</v>
      </c>
      <c r="W106" s="41" t="s">
        <v>333</v>
      </c>
      <c r="X106" s="41" t="s">
        <v>333</v>
      </c>
      <c r="Y106" s="41" t="s">
        <v>333</v>
      </c>
      <c r="Z106" s="41" t="s">
        <v>333</v>
      </c>
      <c r="AA106" s="29"/>
    </row>
    <row r="107" spans="1:27" s="30" customFormat="1" ht="11.25" customHeight="1" x14ac:dyDescent="0.15">
      <c r="A107" s="267">
        <v>5</v>
      </c>
      <c r="B107" s="140" t="s">
        <v>349</v>
      </c>
      <c r="C107" s="140" t="s">
        <v>344</v>
      </c>
      <c r="D107" s="138" t="s">
        <v>324</v>
      </c>
      <c r="E107" s="132"/>
      <c r="F107" s="31"/>
      <c r="G107" s="41">
        <f>IF('3f CPIH'!C$16="-","-",'3g OC '!$E$11*('3f CPIH'!C$16/'3f CPIH'!$G$16))</f>
        <v>63.482931017612529</v>
      </c>
      <c r="H107" s="41">
        <f>IF('3f CPIH'!D$16="-","-",'3g OC '!$E$11*('3f CPIH'!D$16/'3f CPIH'!$G$16))</f>
        <v>63.61002397260274</v>
      </c>
      <c r="I107" s="41">
        <f>IF('3f CPIH'!E$16="-","-",'3g OC '!$E$11*('3f CPIH'!E$16/'3f CPIH'!$G$16))</f>
        <v>63.800663405088073</v>
      </c>
      <c r="J107" s="41">
        <f>IF('3f CPIH'!F$16="-","-",'3g OC '!$E$11*('3f CPIH'!F$16/'3f CPIH'!$G$16))</f>
        <v>64.181942270058713</v>
      </c>
      <c r="K107" s="41">
        <f>IF('3f CPIH'!G$16="-","-",'3g OC '!$E$11*('3f CPIH'!G$16/'3f CPIH'!$G$16))</f>
        <v>64.944500000000005</v>
      </c>
      <c r="L107" s="41">
        <f>IF('3f CPIH'!H$16="-","-",'3g OC '!$E$11*('3f CPIH'!H$16/'3f CPIH'!$G$16))</f>
        <v>65.770604207436406</v>
      </c>
      <c r="M107" s="41">
        <f>IF('3f CPIH'!I$16="-","-",'3g OC '!$E$11*('3f CPIH'!I$16/'3f CPIH'!$G$16))</f>
        <v>66.723801369863011</v>
      </c>
      <c r="N107" s="41">
        <f>IF('3f CPIH'!J$16="-","-",'3g OC '!$E$11*('3f CPIH'!J$16/'3f CPIH'!$G$16))</f>
        <v>67.295719667318991</v>
      </c>
      <c r="O107" s="31"/>
      <c r="P107" s="41">
        <f>IF('3f CPIH'!L$16="-","-",'3g OC '!$E$11*('3f CPIH'!L$16/'3f CPIH'!$G$16))</f>
        <v>67.295719667318991</v>
      </c>
      <c r="Q107" s="41">
        <f>IF('3f CPIH'!M$16="-","-",'3g OC '!$E$11*('3f CPIH'!M$16/'3f CPIH'!$G$16))</f>
        <v>68.058277397260284</v>
      </c>
      <c r="R107" s="41">
        <f>IF('3f CPIH'!N$16="-","-",'3g OC '!$E$11*('3f CPIH'!N$16/'3f CPIH'!$G$16))</f>
        <v>68.566649217221141</v>
      </c>
      <c r="S107" s="41">
        <f>IF('3f CPIH'!O$16="-","-",'3g OC '!$E$11*('3f CPIH'!O$16/'3f CPIH'!$G$16))</f>
        <v>68.947928082191794</v>
      </c>
      <c r="T107" s="41" t="str">
        <f>IF('3f CPIH'!P$16="-","-",'3g OC '!$E$11*('3f CPIH'!P$16/'3f CPIH'!$G$16))</f>
        <v>-</v>
      </c>
      <c r="U107" s="41" t="str">
        <f>IF('3f CPIH'!Q$16="-","-",'3g OC '!$E$11*('3f CPIH'!Q$16/'3f CPIH'!$G$16))</f>
        <v>-</v>
      </c>
      <c r="V107" s="41" t="str">
        <f>IF('3f CPIH'!R$16="-","-",'3g OC '!$E$11*('3f CPIH'!R$16/'3f CPIH'!$G$16))</f>
        <v>-</v>
      </c>
      <c r="W107" s="41" t="str">
        <f>IF('3f CPIH'!S$16="-","-",'3g OC '!$E$11*('3f CPIH'!S$16/'3f CPIH'!$G$16))</f>
        <v>-</v>
      </c>
      <c r="X107" s="41" t="str">
        <f>IF('3f CPIH'!T$16="-","-",'3g OC '!$E$11*('3f CPIH'!T$16/'3f CPIH'!$G$16))</f>
        <v>-</v>
      </c>
      <c r="Y107" s="41" t="str">
        <f>IF('3f CPIH'!U$16="-","-",'3g OC '!$E$11*('3f CPIH'!U$16/'3f CPIH'!$G$16))</f>
        <v>-</v>
      </c>
      <c r="Z107" s="41" t="str">
        <f>IF('3f CPIH'!V$16="-","-",'3g OC '!$E$11*('3f CPIH'!V$16/'3f CPIH'!$G$16))</f>
        <v>-</v>
      </c>
      <c r="AA107" s="29"/>
    </row>
    <row r="108" spans="1:27" s="30" customFormat="1" ht="11.25" customHeight="1" x14ac:dyDescent="0.15">
      <c r="A108" s="267">
        <v>6</v>
      </c>
      <c r="B108" s="140" t="s">
        <v>349</v>
      </c>
      <c r="C108" s="140" t="s">
        <v>43</v>
      </c>
      <c r="D108" s="138" t="s">
        <v>324</v>
      </c>
      <c r="E108" s="132"/>
      <c r="F108" s="31"/>
      <c r="G108" s="41" t="s">
        <v>333</v>
      </c>
      <c r="H108" s="41" t="s">
        <v>333</v>
      </c>
      <c r="I108" s="41" t="s">
        <v>333</v>
      </c>
      <c r="J108" s="41" t="s">
        <v>333</v>
      </c>
      <c r="K108" s="41">
        <f>IF('3h SMNCC'!F$37="-","-",'3h SMNCC'!F$45)</f>
        <v>0</v>
      </c>
      <c r="L108" s="41">
        <f>IF('3h SMNCC'!G$37="-","-",'3h SMNCC'!G$45)</f>
        <v>-0.1023945869506754</v>
      </c>
      <c r="M108" s="41">
        <f>IF('3h SMNCC'!H$37="-","-",'3h SMNCC'!H$45)</f>
        <v>1.310776222511721</v>
      </c>
      <c r="N108" s="41">
        <f>IF('3h SMNCC'!I$37="-","-",'3h SMNCC'!I$45)</f>
        <v>8.7390665290237255</v>
      </c>
      <c r="O108" s="31"/>
      <c r="P108" s="41">
        <f>IF('3h SMNCC'!K$37="-","-",'3h SMNCC'!K$45)</f>
        <v>8.7390665290237255</v>
      </c>
      <c r="Q108" s="41">
        <f>IF('3h SMNCC'!L$37="-","-",'3h SMNCC'!L$45)</f>
        <v>10.102089688688181</v>
      </c>
      <c r="R108" s="41">
        <f>IF('3h SMNCC'!M$37="-","-",'3h SMNCC'!M$45)</f>
        <v>10.300173121233549</v>
      </c>
      <c r="S108" s="41">
        <f>IF('3h SMNCC'!N$37="-","-",'3h SMNCC'!N$45)</f>
        <v>11.847822371645298</v>
      </c>
      <c r="T108" s="41" t="str">
        <f>IF('3h SMNCC'!O$37="-","-",'3h SMNCC'!O$45)</f>
        <v>-</v>
      </c>
      <c r="U108" s="41" t="str">
        <f>IF('3h SMNCC'!P$37="-","-",'3h SMNCC'!P$45)</f>
        <v>-</v>
      </c>
      <c r="V108" s="41" t="str">
        <f>IF('3h SMNCC'!Q$37="-","-",'3h SMNCC'!Q$45)</f>
        <v>-</v>
      </c>
      <c r="W108" s="41" t="str">
        <f>IF('3h SMNCC'!R$37="-","-",'3h SMNCC'!R$45)</f>
        <v>-</v>
      </c>
      <c r="X108" s="41" t="str">
        <f>IF('3h SMNCC'!S$37="-","-",'3h SMNCC'!S$45)</f>
        <v>-</v>
      </c>
      <c r="Y108" s="41" t="str">
        <f>IF('3h SMNCC'!T$37="-","-",'3h SMNCC'!T$45)</f>
        <v>-</v>
      </c>
      <c r="Z108" s="41" t="str">
        <f>IF('3h SMNCC'!U$37="-","-",'3h SMNCC'!U$45)</f>
        <v>-</v>
      </c>
      <c r="AA108" s="29"/>
    </row>
    <row r="109" spans="1:27" s="30" customFormat="1" ht="11.25" customHeight="1" x14ac:dyDescent="0.15">
      <c r="A109" s="267">
        <v>7</v>
      </c>
      <c r="B109" s="140" t="s">
        <v>349</v>
      </c>
      <c r="C109" s="140" t="s">
        <v>394</v>
      </c>
      <c r="D109" s="138" t="s">
        <v>324</v>
      </c>
      <c r="E109" s="132"/>
      <c r="F109" s="31"/>
      <c r="G109" s="41">
        <f>IF('3f CPIH'!C$16="-","-",'3i PAAC PAP'!$G$17*('3f CPIH'!C$16/'3f CPIH'!$G$16))</f>
        <v>3.1142016634050882</v>
      </c>
      <c r="H109" s="41">
        <f>IF('3f CPIH'!D$16="-","-",'3i PAAC PAP'!$G$17*('3f CPIH'!D$16/'3f CPIH'!$G$16))</f>
        <v>3.1204363013698631</v>
      </c>
      <c r="I109" s="41">
        <f>IF('3f CPIH'!E$16="-","-",'3i PAAC PAP'!$G$17*('3f CPIH'!E$16/'3f CPIH'!$G$16))</f>
        <v>3.129788258317026</v>
      </c>
      <c r="J109" s="41">
        <f>IF('3f CPIH'!F$16="-","-",'3i PAAC PAP'!$G$17*('3f CPIH'!F$16/'3f CPIH'!$G$16))</f>
        <v>3.1484921722113506</v>
      </c>
      <c r="K109" s="41">
        <f>IF('3f CPIH'!G$16="-","-",'3i PAAC PAP'!$G$17*('3f CPIH'!G$16/'3f CPIH'!$G$16))</f>
        <v>3.1859000000000002</v>
      </c>
      <c r="L109" s="41">
        <f>IF('3f CPIH'!H$16="-","-",'3i PAAC PAP'!$G$17*('3f CPIH'!H$16/'3f CPIH'!$G$16))</f>
        <v>3.2264251467710374</v>
      </c>
      <c r="M109" s="41">
        <f>IF('3f CPIH'!I$16="-","-",'3i PAAC PAP'!$G$17*('3f CPIH'!I$16/'3f CPIH'!$G$16))</f>
        <v>3.2731849315068491</v>
      </c>
      <c r="N109" s="41">
        <f>IF('3f CPIH'!J$16="-","-",'3i PAAC PAP'!$G$17*('3f CPIH'!J$16/'3f CPIH'!$G$16))</f>
        <v>3.3012408023483371</v>
      </c>
      <c r="O109" s="31"/>
      <c r="P109" s="41">
        <f>IF('3f CPIH'!L$16="-","-",'3i PAAC PAP'!$G$17*('3f CPIH'!L$16/'3f CPIH'!$G$16))</f>
        <v>3.3012408023483371</v>
      </c>
      <c r="Q109" s="41">
        <f>IF('3f CPIH'!M$16="-","-",'3i PAAC PAP'!$G$17*('3f CPIH'!M$16/'3f CPIH'!$G$16))</f>
        <v>3.3386486301369862</v>
      </c>
      <c r="R109" s="41">
        <f>IF('3f CPIH'!N$16="-","-",'3i PAAC PAP'!$G$17*('3f CPIH'!N$16/'3f CPIH'!$G$16))</f>
        <v>3.3635871819960861</v>
      </c>
      <c r="S109" s="41">
        <f>IF('3f CPIH'!O$16="-","-",'3i PAAC PAP'!$G$17*('3f CPIH'!O$16/'3f CPIH'!$G$16))</f>
        <v>3.3822910958904111</v>
      </c>
      <c r="T109" s="41" t="str">
        <f>IF('3f CPIH'!P$16="-","-",'3i PAAC PAP'!$G$17*('3f CPIH'!P$16/'3f CPIH'!$G$16))</f>
        <v>-</v>
      </c>
      <c r="U109" s="41" t="str">
        <f>IF('3f CPIH'!Q$16="-","-",'3i PAAC PAP'!$G$17*('3f CPIH'!Q$16/'3f CPIH'!$G$16))</f>
        <v>-</v>
      </c>
      <c r="V109" s="41" t="str">
        <f>IF('3f CPIH'!R$16="-","-",'3i PAAC PAP'!$G$17*('3f CPIH'!R$16/'3f CPIH'!$G$16))</f>
        <v>-</v>
      </c>
      <c r="W109" s="41" t="str">
        <f>IF('3f CPIH'!S$16="-","-",'3i PAAC PAP'!$G$17*('3f CPIH'!S$16/'3f CPIH'!$G$16))</f>
        <v>-</v>
      </c>
      <c r="X109" s="41" t="str">
        <f>IF('3f CPIH'!T$16="-","-",'3i PAAC PAP'!$G$17*('3f CPIH'!T$16/'3f CPIH'!$G$16))</f>
        <v>-</v>
      </c>
      <c r="Y109" s="41" t="str">
        <f>IF('3f CPIH'!U$16="-","-",'3i PAAC PAP'!$G$17*('3f CPIH'!U$16/'3f CPIH'!$G$16))</f>
        <v>-</v>
      </c>
      <c r="Z109" s="41" t="str">
        <f>IF('3f CPIH'!V$16="-","-",'3i PAAC PAP'!$G$17*('3f CPIH'!V$16/'3f CPIH'!$G$16))</f>
        <v>-</v>
      </c>
      <c r="AA109" s="29"/>
    </row>
    <row r="110" spans="1:27" s="30" customFormat="1" ht="11.25" customHeight="1" x14ac:dyDescent="0.15">
      <c r="A110" s="267">
        <v>8</v>
      </c>
      <c r="B110" s="140" t="s">
        <v>349</v>
      </c>
      <c r="C110" s="140" t="s">
        <v>412</v>
      </c>
      <c r="D110" s="138" t="s">
        <v>324</v>
      </c>
      <c r="E110" s="132"/>
      <c r="F110" s="31"/>
      <c r="G110" s="41">
        <f>IF(G105="-","-",SUM(G103:G108)*'3i PAAC PAP'!$G$29)</f>
        <v>0.2896141176426133</v>
      </c>
      <c r="H110" s="41">
        <f>IF(H105="-","-",SUM(H103:H108)*'3i PAAC PAP'!$G$29)</f>
        <v>0.2901396470114978</v>
      </c>
      <c r="I110" s="41">
        <f>IF(I105="-","-",SUM(I103:I108)*'3i PAAC PAP'!$G$29)</f>
        <v>0.29118835133161486</v>
      </c>
      <c r="J110" s="41">
        <f>IF(J105="-","-",SUM(J103:J108)*'3i PAAC PAP'!$G$29)</f>
        <v>0.29276493943826842</v>
      </c>
      <c r="K110" s="41">
        <f>IF(K105="-","-",SUM(K103:K108)*'3i PAAC PAP'!$G$29)</f>
        <v>0.29624795193665693</v>
      </c>
      <c r="L110" s="41">
        <f>IF(L105="-","-",SUM(L103:L108)*'3i PAAC PAP'!$G$29)</f>
        <v>0.2992404912173654</v>
      </c>
      <c r="M110" s="41">
        <f>IF(M105="-","-",SUM(M103:M108)*'3i PAAC PAP'!$G$29)</f>
        <v>0.31073573711204611</v>
      </c>
      <c r="N110" s="41">
        <f>IF(N105="-","-",SUM(N103:N108)*'3i PAAC PAP'!$G$29)</f>
        <v>0.34381659968945377</v>
      </c>
      <c r="O110" s="31"/>
      <c r="P110" s="41">
        <f>IF(P105="-","-",SUM(P103:P108)*'3i PAAC PAP'!$G$29)</f>
        <v>0.34381659968945377</v>
      </c>
      <c r="Q110" s="41">
        <f>IF(Q105="-","-",SUM(Q103:Q108)*'3i PAAC PAP'!$G$29)</f>
        <v>0.35329781152991024</v>
      </c>
      <c r="R110" s="41">
        <f>IF(R105="-","-",SUM(R103:R108)*'3i PAAC PAP'!$G$29)</f>
        <v>0.35585978057964163</v>
      </c>
      <c r="S110" s="41">
        <f>IF(S105="-","-",SUM(S103:S108)*'3i PAAC PAP'!$G$29)</f>
        <v>0.36452154710060708</v>
      </c>
      <c r="T110" s="41" t="str">
        <f>IF(T105="-","-",SUM(T103:T108)*'3i PAAC PAP'!$G$29)</f>
        <v>-</v>
      </c>
      <c r="U110" s="41" t="str">
        <f>IF(U105="-","-",SUM(U103:U108)*'3i PAAC PAP'!$G$29)</f>
        <v>-</v>
      </c>
      <c r="V110" s="41" t="str">
        <f>IF(V105="-","-",SUM(V103:V108)*'3i PAAC PAP'!$G$29)</f>
        <v>-</v>
      </c>
      <c r="W110" s="41" t="str">
        <f>IF(W105="-","-",SUM(W103:W108)*'3i PAAC PAP'!$G$29)</f>
        <v>-</v>
      </c>
      <c r="X110" s="41" t="str">
        <f>IF(X105="-","-",SUM(X103:X108)*'3i PAAC PAP'!$G$29)</f>
        <v>-</v>
      </c>
      <c r="Y110" s="41" t="str">
        <f>IF(Y105="-","-",SUM(Y103:Y108)*'3i PAAC PAP'!$G$29)</f>
        <v>-</v>
      </c>
      <c r="Z110" s="41" t="str">
        <f>IF(Z105="-","-",SUM(Z103:Z108)*'3i PAAC PAP'!$G$29)</f>
        <v>-</v>
      </c>
      <c r="AA110" s="29"/>
    </row>
    <row r="111" spans="1:27" s="30" customFormat="1" ht="11.25" customHeight="1" x14ac:dyDescent="0.15">
      <c r="A111" s="267">
        <v>9</v>
      </c>
      <c r="B111" s="140" t="s">
        <v>393</v>
      </c>
      <c r="C111" s="140" t="s">
        <v>536</v>
      </c>
      <c r="D111" s="138" t="s">
        <v>324</v>
      </c>
      <c r="E111" s="132"/>
      <c r="F111" s="31"/>
      <c r="G111" s="41">
        <f>IF(G105="-","-",SUM(G103:G110)*'3j EBIT'!$E$11)</f>
        <v>1.4224538175907742</v>
      </c>
      <c r="H111" s="41">
        <f>IF(H105="-","-",SUM(H103:H110)*'3j EBIT'!$E$11)</f>
        <v>1.4250462848639429</v>
      </c>
      <c r="I111" s="41">
        <f>IF(I105="-","-",SUM(I103:I110)*'3j EBIT'!$E$11)</f>
        <v>1.4301597696771782</v>
      </c>
      <c r="J111" s="41">
        <f>IF(J105="-","-",SUM(J103:J110)*'3j EBIT'!$E$11)</f>
        <v>1.4379371714966844</v>
      </c>
      <c r="K111" s="41">
        <f>IF(K105="-","-",SUM(K103:K110)*'3j EBIT'!$E$11)</f>
        <v>1.4550432894434291</v>
      </c>
      <c r="L111" s="41">
        <f>IF(L105="-","-",SUM(L103:L110)*'3j EBIT'!$E$11)</f>
        <v>1.4699029479164465</v>
      </c>
      <c r="M111" s="41">
        <f>IF(M105="-","-",SUM(M103:M110)*'3j EBIT'!$E$11)</f>
        <v>1.524874017924831</v>
      </c>
      <c r="N111" s="41">
        <f>IF(N105="-","-",SUM(N103:N110)*'3j EBIT'!$E$11)</f>
        <v>1.6810061544193402</v>
      </c>
      <c r="O111" s="31"/>
      <c r="P111" s="41">
        <f>IF(P105="-","-",SUM(P103:P110)*'3j EBIT'!$E$11)</f>
        <v>1.6810061544193402</v>
      </c>
      <c r="Q111" s="41">
        <f>IF(Q105="-","-",SUM(Q103:Q110)*'3j EBIT'!$E$11)</f>
        <v>1.7263235180077914</v>
      </c>
      <c r="R111" s="41">
        <f>IF(R105="-","-",SUM(R103:R110)*'3j EBIT'!$E$11)</f>
        <v>1.7388562004680224</v>
      </c>
      <c r="S111" s="41">
        <f>IF(S105="-","-",SUM(S103:S110)*'3j EBIT'!$E$11)</f>
        <v>1.7799572211375414</v>
      </c>
      <c r="T111" s="41" t="str">
        <f>IF(T105="-","-",SUM(T103:T110)*'3j EBIT'!$E$11)</f>
        <v>-</v>
      </c>
      <c r="U111" s="41" t="str">
        <f>IF(U105="-","-",SUM(U103:U110)*'3j EBIT'!$E$11)</f>
        <v>-</v>
      </c>
      <c r="V111" s="41" t="str">
        <f>IF(V105="-","-",SUM(V103:V110)*'3j EBIT'!$E$11)</f>
        <v>-</v>
      </c>
      <c r="W111" s="41" t="str">
        <f>IF(W105="-","-",SUM(W103:W110)*'3j EBIT'!$E$11)</f>
        <v>-</v>
      </c>
      <c r="X111" s="41" t="str">
        <f>IF(X105="-","-",SUM(X103:X110)*'3j EBIT'!$E$11)</f>
        <v>-</v>
      </c>
      <c r="Y111" s="41" t="str">
        <f>IF(Y105="-","-",SUM(Y103:Y110)*'3j EBIT'!$E$11)</f>
        <v>-</v>
      </c>
      <c r="Z111" s="41" t="str">
        <f>IF(Z105="-","-",SUM(Z103:Z110)*'3j EBIT'!$E$11)</f>
        <v>-</v>
      </c>
      <c r="AA111" s="29"/>
    </row>
    <row r="112" spans="1:27" s="30" customFormat="1" ht="11.25" x14ac:dyDescent="0.15">
      <c r="A112" s="267">
        <v>10</v>
      </c>
      <c r="B112" s="140" t="s">
        <v>292</v>
      </c>
      <c r="C112" s="188" t="s">
        <v>537</v>
      </c>
      <c r="D112" s="138" t="s">
        <v>324</v>
      </c>
      <c r="E112" s="132"/>
      <c r="F112" s="31"/>
      <c r="G112" s="41">
        <f>IF(G107="-","-",SUM(G103:G105,G107:G111)*'3k HAP'!$E$12)</f>
        <v>1.0961125126871367</v>
      </c>
      <c r="H112" s="41">
        <f>IF(H107="-","-",SUM(H103:H105,H107:H111)*'3k HAP'!$E$12)</f>
        <v>1.0981102125644266</v>
      </c>
      <c r="I112" s="41">
        <f>IF(I107="-","-",SUM(I103:I105,I107:I111)*'3k HAP'!$E$12)</f>
        <v>1.1020505546816253</v>
      </c>
      <c r="J112" s="41">
        <f>IF(J107="-","-",SUM(J103:J105,J107:J111)*'3k HAP'!$E$12)</f>
        <v>1.1080436543134962</v>
      </c>
      <c r="K112" s="41">
        <f>IF(K107="-","-",SUM(K103:K105,K107:K111)*'3k HAP'!$E$12)</f>
        <v>1.1212252632297603</v>
      </c>
      <c r="L112" s="41">
        <f>IF(L107="-","-",SUM(L103:L105,L107:L111)*'3k HAP'!$E$12)</f>
        <v>1.1326757984844789</v>
      </c>
      <c r="M112" s="41">
        <f>IF(M107="-","-",SUM(M103:M105,M107:M111)*'3k HAP'!$E$12)</f>
        <v>1.1750353302505396</v>
      </c>
      <c r="N112" s="41">
        <f>IF(N107="-","-",SUM(N103:N105,N107:N111)*'3k HAP'!$E$12)</f>
        <v>1.295347417945637</v>
      </c>
      <c r="O112" s="31"/>
      <c r="P112" s="41">
        <f>IF(P107="-","-",SUM(P103:P105,P107:P111)*'3k HAP'!$E$12)</f>
        <v>1.295347417945637</v>
      </c>
      <c r="Q112" s="41">
        <f>IF(Q107="-","-",SUM(Q103:Q105,Q107:Q111)*'3k HAP'!$E$12)</f>
        <v>1.3302680098530955</v>
      </c>
      <c r="R112" s="41">
        <f>IF(R107="-","-",SUM(R103:R105,R107:R111)*'3k HAP'!$E$12)</f>
        <v>1.3399254271219814</v>
      </c>
      <c r="S112" s="41">
        <f>IF(S107="-","-",SUM(S103:S105,S107:S111)*'3k HAP'!$E$12)</f>
        <v>1.3715969952832425</v>
      </c>
      <c r="T112" s="41" t="str">
        <f>IF(T107="-","-",SUM(T103:T105,T107:T111)*'3k HAP'!$E$12)</f>
        <v>-</v>
      </c>
      <c r="U112" s="41" t="str">
        <f>IF(U107="-","-",SUM(U103:U105,U107:U111)*'3k HAP'!$E$12)</f>
        <v>-</v>
      </c>
      <c r="V112" s="41" t="str">
        <f>IF(V107="-","-",SUM(V103:V105,V107:V111)*'3k HAP'!$E$12)</f>
        <v>-</v>
      </c>
      <c r="W112" s="41" t="str">
        <f>IF(W107="-","-",SUM(W103:W105,W107:W111)*'3k HAP'!$E$12)</f>
        <v>-</v>
      </c>
      <c r="X112" s="41" t="str">
        <f>IF(X107="-","-",SUM(X103:X105,X107:X111)*'3k HAP'!$E$12)</f>
        <v>-</v>
      </c>
      <c r="Y112" s="41" t="str">
        <f>IF(Y107="-","-",SUM(Y103:Y105,Y107:Y111)*'3k HAP'!$E$12)</f>
        <v>-</v>
      </c>
      <c r="Z112" s="41" t="str">
        <f>IF(Z107="-","-",SUM(Z103:Z105,Z107:Z111)*'3k HAP'!$E$12)</f>
        <v>-</v>
      </c>
      <c r="AA112" s="29"/>
    </row>
    <row r="113" spans="1:27" s="30" customFormat="1" ht="11.25" x14ac:dyDescent="0.15">
      <c r="A113" s="267">
        <v>11</v>
      </c>
      <c r="B113" s="140" t="s">
        <v>44</v>
      </c>
      <c r="C113" s="140" t="str">
        <f>B113&amp;"_"&amp;D113</f>
        <v>Total_South East</v>
      </c>
      <c r="D113" s="138" t="s">
        <v>324</v>
      </c>
      <c r="E113" s="132"/>
      <c r="F113" s="31"/>
      <c r="G113" s="41">
        <f>IF(G107="-","-",SUM(G103:G112))</f>
        <v>75.962071988620252</v>
      </c>
      <c r="H113" s="41">
        <f t="shared" ref="H113:P113" si="88">IF(H107="-","-",SUM(H103:H112))</f>
        <v>76.100515278094562</v>
      </c>
      <c r="I113" s="41">
        <f t="shared" si="88"/>
        <v>76.373586288690589</v>
      </c>
      <c r="J113" s="41">
        <f t="shared" si="88"/>
        <v>76.78891615711359</v>
      </c>
      <c r="K113" s="41">
        <f t="shared" si="88"/>
        <v>77.702419391346723</v>
      </c>
      <c r="L113" s="41">
        <f t="shared" si="88"/>
        <v>78.495956891611925</v>
      </c>
      <c r="M113" s="41">
        <f t="shared" si="88"/>
        <v>81.431529439296341</v>
      </c>
      <c r="N113" s="41">
        <f t="shared" si="88"/>
        <v>89.769319000872827</v>
      </c>
      <c r="O113" s="31"/>
      <c r="P113" s="41">
        <f t="shared" si="88"/>
        <v>89.769319000872827</v>
      </c>
      <c r="Q113" s="41">
        <f t="shared" ref="Q113" si="89">IF(Q107="-","-",SUM(Q103:Q112))</f>
        <v>92.189363006990973</v>
      </c>
      <c r="R113" s="41">
        <f t="shared" ref="R113" si="90">IF(R107="-","-",SUM(R103:R112))</f>
        <v>92.858635018132262</v>
      </c>
      <c r="S113" s="41">
        <f t="shared" ref="S113" si="91">IF(S107="-","-",SUM(S103:S112))</f>
        <v>95.053517306958852</v>
      </c>
      <c r="T113" s="41" t="str">
        <f t="shared" ref="T113" si="92">IF(T107="-","-",SUM(T103:T112))</f>
        <v>-</v>
      </c>
      <c r="U113" s="41" t="str">
        <f t="shared" ref="U113" si="93">IF(U107="-","-",SUM(U103:U112))</f>
        <v>-</v>
      </c>
      <c r="V113" s="41" t="str">
        <f t="shared" ref="V113" si="94">IF(V107="-","-",SUM(V103:V112))</f>
        <v>-</v>
      </c>
      <c r="W113" s="41" t="str">
        <f t="shared" ref="W113" si="95">IF(W107="-","-",SUM(W103:W112))</f>
        <v>-</v>
      </c>
      <c r="X113" s="41" t="str">
        <f t="shared" ref="X113" si="96">IF(X107="-","-",SUM(X103:X112))</f>
        <v>-</v>
      </c>
      <c r="Y113" s="41" t="str">
        <f t="shared" ref="Y113" si="97">IF(Y107="-","-",SUM(Y103:Y112))</f>
        <v>-</v>
      </c>
      <c r="Z113" s="41" t="str">
        <f t="shared" ref="Z113" si="98">IF(Z107="-","-",SUM(Z103:Z112))</f>
        <v>-</v>
      </c>
      <c r="AA113" s="29"/>
    </row>
    <row r="114" spans="1:27" s="30" customFormat="1" ht="11.25" x14ac:dyDescent="0.15">
      <c r="A114" s="267">
        <v>1</v>
      </c>
      <c r="B114" s="136" t="s">
        <v>350</v>
      </c>
      <c r="C114" s="136" t="s">
        <v>341</v>
      </c>
      <c r="D114" s="139" t="s">
        <v>325</v>
      </c>
      <c r="E114" s="135"/>
      <c r="F114" s="31"/>
      <c r="G114" s="133" t="s">
        <v>333</v>
      </c>
      <c r="H114" s="133" t="s">
        <v>333</v>
      </c>
      <c r="I114" s="133" t="s">
        <v>333</v>
      </c>
      <c r="J114" s="133" t="s">
        <v>333</v>
      </c>
      <c r="K114" s="133" t="s">
        <v>333</v>
      </c>
      <c r="L114" s="133" t="s">
        <v>333</v>
      </c>
      <c r="M114" s="133" t="s">
        <v>333</v>
      </c>
      <c r="N114" s="133" t="s">
        <v>333</v>
      </c>
      <c r="O114" s="31"/>
      <c r="P114" s="133" t="s">
        <v>333</v>
      </c>
      <c r="Q114" s="133" t="s">
        <v>333</v>
      </c>
      <c r="R114" s="133" t="s">
        <v>333</v>
      </c>
      <c r="S114" s="133" t="s">
        <v>333</v>
      </c>
      <c r="T114" s="133" t="s">
        <v>333</v>
      </c>
      <c r="U114" s="133" t="s">
        <v>333</v>
      </c>
      <c r="V114" s="133" t="s">
        <v>333</v>
      </c>
      <c r="W114" s="133" t="s">
        <v>333</v>
      </c>
      <c r="X114" s="133" t="s">
        <v>333</v>
      </c>
      <c r="Y114" s="133" t="s">
        <v>333</v>
      </c>
      <c r="Z114" s="133" t="s">
        <v>333</v>
      </c>
      <c r="AA114" s="29"/>
    </row>
    <row r="115" spans="1:27" s="30" customFormat="1" ht="11.25" x14ac:dyDescent="0.15">
      <c r="A115" s="267">
        <v>2</v>
      </c>
      <c r="B115" s="136" t="s">
        <v>350</v>
      </c>
      <c r="C115" s="136" t="s">
        <v>300</v>
      </c>
      <c r="D115" s="139" t="s">
        <v>325</v>
      </c>
      <c r="E115" s="135"/>
      <c r="F115" s="31"/>
      <c r="G115" s="133" t="s">
        <v>333</v>
      </c>
      <c r="H115" s="133" t="s">
        <v>333</v>
      </c>
      <c r="I115" s="133" t="s">
        <v>333</v>
      </c>
      <c r="J115" s="133" t="s">
        <v>333</v>
      </c>
      <c r="K115" s="133" t="s">
        <v>333</v>
      </c>
      <c r="L115" s="133" t="s">
        <v>333</v>
      </c>
      <c r="M115" s="133" t="s">
        <v>333</v>
      </c>
      <c r="N115" s="133" t="s">
        <v>333</v>
      </c>
      <c r="O115" s="31"/>
      <c r="P115" s="133" t="s">
        <v>333</v>
      </c>
      <c r="Q115" s="133" t="s">
        <v>333</v>
      </c>
      <c r="R115" s="133" t="s">
        <v>333</v>
      </c>
      <c r="S115" s="133" t="s">
        <v>333</v>
      </c>
      <c r="T115" s="133" t="s">
        <v>333</v>
      </c>
      <c r="U115" s="133" t="s">
        <v>333</v>
      </c>
      <c r="V115" s="133" t="s">
        <v>333</v>
      </c>
      <c r="W115" s="133" t="s">
        <v>333</v>
      </c>
      <c r="X115" s="133" t="s">
        <v>333</v>
      </c>
      <c r="Y115" s="133" t="s">
        <v>333</v>
      </c>
      <c r="Z115" s="133" t="s">
        <v>333</v>
      </c>
      <c r="AA115" s="29"/>
    </row>
    <row r="116" spans="1:27" s="30" customFormat="1" ht="11.25" customHeight="1" x14ac:dyDescent="0.15">
      <c r="A116" s="267">
        <v>3</v>
      </c>
      <c r="B116" s="136" t="s">
        <v>2</v>
      </c>
      <c r="C116" s="136" t="s">
        <v>342</v>
      </c>
      <c r="D116" s="139" t="s">
        <v>325</v>
      </c>
      <c r="E116" s="135"/>
      <c r="F116" s="31"/>
      <c r="G116" s="133">
        <f>IF('3c PC'!G14="-","-",'3c PC'!G64)</f>
        <v>6.5567588596821027</v>
      </c>
      <c r="H116" s="133">
        <f>IF('3c PC'!H14="-","-",'3c PC'!H64)</f>
        <v>6.5567588596821027</v>
      </c>
      <c r="I116" s="133">
        <f>IF('3c PC'!I14="-","-",'3c PC'!I64)</f>
        <v>6.6197359495950758</v>
      </c>
      <c r="J116" s="133">
        <f>IF('3c PC'!J14="-","-",'3c PC'!J64)</f>
        <v>6.6197359495950758</v>
      </c>
      <c r="K116" s="133">
        <f>IF('3c PC'!K14="-","-",'3c PC'!K64)</f>
        <v>6.6995028867368616</v>
      </c>
      <c r="L116" s="133">
        <f>IF('3c PC'!L14="-","-",'3c PC'!L64)</f>
        <v>6.6995028867368616</v>
      </c>
      <c r="M116" s="133">
        <f>IF('3c PC'!M14="-","-",'3c PC'!M64)</f>
        <v>7.1131218301273513</v>
      </c>
      <c r="N116" s="133">
        <f>IF('3c PC'!N14="-","-",'3c PC'!N64)</f>
        <v>7.1131218301273513</v>
      </c>
      <c r="O116" s="31"/>
      <c r="P116" s="133">
        <f>'3c PC'!P64</f>
        <v>7.1131218301273513</v>
      </c>
      <c r="Q116" s="133">
        <f>'3c PC'!Q64</f>
        <v>7.2804579515147188</v>
      </c>
      <c r="R116" s="133">
        <f>'3c PC'!R64</f>
        <v>7.1935840895118579</v>
      </c>
      <c r="S116" s="133">
        <f>'3c PC'!S64</f>
        <v>7.3593999937099728</v>
      </c>
      <c r="T116" s="133" t="str">
        <f>'3c PC'!T64</f>
        <v>-</v>
      </c>
      <c r="U116" s="133" t="str">
        <f>'3c PC'!U64</f>
        <v>-</v>
      </c>
      <c r="V116" s="133" t="str">
        <f>'3c PC'!V64</f>
        <v>-</v>
      </c>
      <c r="W116" s="133" t="str">
        <f>'3c PC'!W64</f>
        <v>-</v>
      </c>
      <c r="X116" s="133" t="str">
        <f>'3c PC'!X64</f>
        <v>-</v>
      </c>
      <c r="Y116" s="133" t="str">
        <f>'3c PC'!Y64</f>
        <v>-</v>
      </c>
      <c r="Z116" s="133" t="str">
        <f>'3c PC'!Z64</f>
        <v>-</v>
      </c>
      <c r="AA116" s="29"/>
    </row>
    <row r="117" spans="1:27" s="30" customFormat="1" ht="11.25" customHeight="1" x14ac:dyDescent="0.15">
      <c r="A117" s="267">
        <v>4</v>
      </c>
      <c r="B117" s="136" t="s">
        <v>352</v>
      </c>
      <c r="C117" s="136" t="s">
        <v>343</v>
      </c>
      <c r="D117" s="139" t="s">
        <v>325</v>
      </c>
      <c r="E117" s="135"/>
      <c r="F117" s="31"/>
      <c r="G117" s="133" t="s">
        <v>333</v>
      </c>
      <c r="H117" s="133" t="s">
        <v>333</v>
      </c>
      <c r="I117" s="133" t="s">
        <v>333</v>
      </c>
      <c r="J117" s="133" t="s">
        <v>333</v>
      </c>
      <c r="K117" s="133" t="s">
        <v>333</v>
      </c>
      <c r="L117" s="133" t="s">
        <v>333</v>
      </c>
      <c r="M117" s="133" t="s">
        <v>333</v>
      </c>
      <c r="N117" s="133" t="s">
        <v>333</v>
      </c>
      <c r="O117" s="31"/>
      <c r="P117" s="133" t="s">
        <v>333</v>
      </c>
      <c r="Q117" s="133" t="s">
        <v>333</v>
      </c>
      <c r="R117" s="133" t="s">
        <v>333</v>
      </c>
      <c r="S117" s="133" t="s">
        <v>333</v>
      </c>
      <c r="T117" s="133" t="s">
        <v>333</v>
      </c>
      <c r="U117" s="133" t="s">
        <v>333</v>
      </c>
      <c r="V117" s="133" t="s">
        <v>333</v>
      </c>
      <c r="W117" s="133" t="s">
        <v>333</v>
      </c>
      <c r="X117" s="133" t="s">
        <v>333</v>
      </c>
      <c r="Y117" s="133" t="s">
        <v>333</v>
      </c>
      <c r="Z117" s="133" t="s">
        <v>333</v>
      </c>
      <c r="AA117" s="29"/>
    </row>
    <row r="118" spans="1:27" s="30" customFormat="1" ht="12.4" customHeight="1" x14ac:dyDescent="0.15">
      <c r="A118" s="267">
        <v>5</v>
      </c>
      <c r="B118" s="136" t="s">
        <v>349</v>
      </c>
      <c r="C118" s="136" t="s">
        <v>344</v>
      </c>
      <c r="D118" s="139" t="s">
        <v>325</v>
      </c>
      <c r="E118" s="135"/>
      <c r="F118" s="31"/>
      <c r="G118" s="133">
        <f>IF('3f CPIH'!C$16="-","-",'3g OC '!$E$11*('3f CPIH'!C$16/'3f CPIH'!$G$16))</f>
        <v>63.482931017612529</v>
      </c>
      <c r="H118" s="133">
        <f>IF('3f CPIH'!D$16="-","-",'3g OC '!$E$11*('3f CPIH'!D$16/'3f CPIH'!$G$16))</f>
        <v>63.61002397260274</v>
      </c>
      <c r="I118" s="133">
        <f>IF('3f CPIH'!E$16="-","-",'3g OC '!$E$11*('3f CPIH'!E$16/'3f CPIH'!$G$16))</f>
        <v>63.800663405088073</v>
      </c>
      <c r="J118" s="133">
        <f>IF('3f CPIH'!F$16="-","-",'3g OC '!$E$11*('3f CPIH'!F$16/'3f CPIH'!$G$16))</f>
        <v>64.181942270058713</v>
      </c>
      <c r="K118" s="133">
        <f>IF('3f CPIH'!G$16="-","-",'3g OC '!$E$11*('3f CPIH'!G$16/'3f CPIH'!$G$16))</f>
        <v>64.944500000000005</v>
      </c>
      <c r="L118" s="133">
        <f>IF('3f CPIH'!H$16="-","-",'3g OC '!$E$11*('3f CPIH'!H$16/'3f CPIH'!$G$16))</f>
        <v>65.770604207436406</v>
      </c>
      <c r="M118" s="133">
        <f>IF('3f CPIH'!I$16="-","-",'3g OC '!$E$11*('3f CPIH'!I$16/'3f CPIH'!$G$16))</f>
        <v>66.723801369863011</v>
      </c>
      <c r="N118" s="133">
        <f>IF('3f CPIH'!J$16="-","-",'3g OC '!$E$11*('3f CPIH'!J$16/'3f CPIH'!$G$16))</f>
        <v>67.295719667318991</v>
      </c>
      <c r="O118" s="31"/>
      <c r="P118" s="133">
        <f>IF('3f CPIH'!L$16="-","-",'3g OC '!$E$11*('3f CPIH'!L$16/'3f CPIH'!$G$16))</f>
        <v>67.295719667318991</v>
      </c>
      <c r="Q118" s="133">
        <f>IF('3f CPIH'!M$16="-","-",'3g OC '!$E$11*('3f CPIH'!M$16/'3f CPIH'!$G$16))</f>
        <v>68.058277397260284</v>
      </c>
      <c r="R118" s="133">
        <f>IF('3f CPIH'!N$16="-","-",'3g OC '!$E$11*('3f CPIH'!N$16/'3f CPIH'!$G$16))</f>
        <v>68.566649217221141</v>
      </c>
      <c r="S118" s="133">
        <f>IF('3f CPIH'!O$16="-","-",'3g OC '!$E$11*('3f CPIH'!O$16/'3f CPIH'!$G$16))</f>
        <v>68.947928082191794</v>
      </c>
      <c r="T118" s="133" t="str">
        <f>IF('3f CPIH'!P$16="-","-",'3g OC '!$E$11*('3f CPIH'!P$16/'3f CPIH'!$G$16))</f>
        <v>-</v>
      </c>
      <c r="U118" s="133" t="str">
        <f>IF('3f CPIH'!Q$16="-","-",'3g OC '!$E$11*('3f CPIH'!Q$16/'3f CPIH'!$G$16))</f>
        <v>-</v>
      </c>
      <c r="V118" s="133" t="str">
        <f>IF('3f CPIH'!R$16="-","-",'3g OC '!$E$11*('3f CPIH'!R$16/'3f CPIH'!$G$16))</f>
        <v>-</v>
      </c>
      <c r="W118" s="133" t="str">
        <f>IF('3f CPIH'!S$16="-","-",'3g OC '!$E$11*('3f CPIH'!S$16/'3f CPIH'!$G$16))</f>
        <v>-</v>
      </c>
      <c r="X118" s="133" t="str">
        <f>IF('3f CPIH'!T$16="-","-",'3g OC '!$E$11*('3f CPIH'!T$16/'3f CPIH'!$G$16))</f>
        <v>-</v>
      </c>
      <c r="Y118" s="133" t="str">
        <f>IF('3f CPIH'!U$16="-","-",'3g OC '!$E$11*('3f CPIH'!U$16/'3f CPIH'!$G$16))</f>
        <v>-</v>
      </c>
      <c r="Z118" s="133" t="str">
        <f>IF('3f CPIH'!V$16="-","-",'3g OC '!$E$11*('3f CPIH'!V$16/'3f CPIH'!$G$16))</f>
        <v>-</v>
      </c>
      <c r="AA118" s="29"/>
    </row>
    <row r="119" spans="1:27" s="30" customFormat="1" ht="11.25" customHeight="1" x14ac:dyDescent="0.15">
      <c r="A119" s="267">
        <v>6</v>
      </c>
      <c r="B119" s="136" t="s">
        <v>349</v>
      </c>
      <c r="C119" s="136" t="s">
        <v>43</v>
      </c>
      <c r="D119" s="139" t="s">
        <v>325</v>
      </c>
      <c r="E119" s="135"/>
      <c r="F119" s="31"/>
      <c r="G119" s="133" t="s">
        <v>333</v>
      </c>
      <c r="H119" s="133" t="s">
        <v>333</v>
      </c>
      <c r="I119" s="133" t="s">
        <v>333</v>
      </c>
      <c r="J119" s="133" t="s">
        <v>333</v>
      </c>
      <c r="K119" s="133">
        <f>IF('3h SMNCC'!F$37="-","-",'3h SMNCC'!F$45)</f>
        <v>0</v>
      </c>
      <c r="L119" s="133">
        <f>IF('3h SMNCC'!G$37="-","-",'3h SMNCC'!G$45)</f>
        <v>-0.1023945869506754</v>
      </c>
      <c r="M119" s="133">
        <f>IF('3h SMNCC'!H$37="-","-",'3h SMNCC'!H$45)</f>
        <v>1.310776222511721</v>
      </c>
      <c r="N119" s="133">
        <f>IF('3h SMNCC'!I$37="-","-",'3h SMNCC'!I$45)</f>
        <v>8.7390665290237255</v>
      </c>
      <c r="O119" s="31"/>
      <c r="P119" s="133">
        <f>IF('3h SMNCC'!K$37="-","-",'3h SMNCC'!K$45)</f>
        <v>8.7390665290237255</v>
      </c>
      <c r="Q119" s="133">
        <f>IF('3h SMNCC'!L$37="-","-",'3h SMNCC'!L$45)</f>
        <v>10.102089688688181</v>
      </c>
      <c r="R119" s="133">
        <f>IF('3h SMNCC'!M$37="-","-",'3h SMNCC'!M$45)</f>
        <v>10.300173121233549</v>
      </c>
      <c r="S119" s="133">
        <f>IF('3h SMNCC'!N$37="-","-",'3h SMNCC'!N$45)</f>
        <v>11.847822371645298</v>
      </c>
      <c r="T119" s="133" t="str">
        <f>IF('3h SMNCC'!O$37="-","-",'3h SMNCC'!O$45)</f>
        <v>-</v>
      </c>
      <c r="U119" s="133" t="str">
        <f>IF('3h SMNCC'!P$37="-","-",'3h SMNCC'!P$45)</f>
        <v>-</v>
      </c>
      <c r="V119" s="133" t="str">
        <f>IF('3h SMNCC'!Q$37="-","-",'3h SMNCC'!Q$45)</f>
        <v>-</v>
      </c>
      <c r="W119" s="133" t="str">
        <f>IF('3h SMNCC'!R$37="-","-",'3h SMNCC'!R$45)</f>
        <v>-</v>
      </c>
      <c r="X119" s="133" t="str">
        <f>IF('3h SMNCC'!S$37="-","-",'3h SMNCC'!S$45)</f>
        <v>-</v>
      </c>
      <c r="Y119" s="133" t="str">
        <f>IF('3h SMNCC'!T$37="-","-",'3h SMNCC'!T$45)</f>
        <v>-</v>
      </c>
      <c r="Z119" s="133" t="str">
        <f>IF('3h SMNCC'!U$37="-","-",'3h SMNCC'!U$45)</f>
        <v>-</v>
      </c>
      <c r="AA119" s="29"/>
    </row>
    <row r="120" spans="1:27" s="30" customFormat="1" ht="11.25" customHeight="1" x14ac:dyDescent="0.15">
      <c r="A120" s="267">
        <v>7</v>
      </c>
      <c r="B120" s="136" t="s">
        <v>349</v>
      </c>
      <c r="C120" s="136" t="s">
        <v>394</v>
      </c>
      <c r="D120" s="139" t="s">
        <v>325</v>
      </c>
      <c r="E120" s="135"/>
      <c r="F120" s="31"/>
      <c r="G120" s="133">
        <f>IF('3f CPIH'!C$16="-","-",'3i PAAC PAP'!$G$17*('3f CPIH'!C$16/'3f CPIH'!$G$16))</f>
        <v>3.1142016634050882</v>
      </c>
      <c r="H120" s="133">
        <f>IF('3f CPIH'!D$16="-","-",'3i PAAC PAP'!$G$17*('3f CPIH'!D$16/'3f CPIH'!$G$16))</f>
        <v>3.1204363013698631</v>
      </c>
      <c r="I120" s="133">
        <f>IF('3f CPIH'!E$16="-","-",'3i PAAC PAP'!$G$17*('3f CPIH'!E$16/'3f CPIH'!$G$16))</f>
        <v>3.129788258317026</v>
      </c>
      <c r="J120" s="133">
        <f>IF('3f CPIH'!F$16="-","-",'3i PAAC PAP'!$G$17*('3f CPIH'!F$16/'3f CPIH'!$G$16))</f>
        <v>3.1484921722113506</v>
      </c>
      <c r="K120" s="133">
        <f>IF('3f CPIH'!G$16="-","-",'3i PAAC PAP'!$G$17*('3f CPIH'!G$16/'3f CPIH'!$G$16))</f>
        <v>3.1859000000000002</v>
      </c>
      <c r="L120" s="133">
        <f>IF('3f CPIH'!H$16="-","-",'3i PAAC PAP'!$G$17*('3f CPIH'!H$16/'3f CPIH'!$G$16))</f>
        <v>3.2264251467710374</v>
      </c>
      <c r="M120" s="133">
        <f>IF('3f CPIH'!I$16="-","-",'3i PAAC PAP'!$G$17*('3f CPIH'!I$16/'3f CPIH'!$G$16))</f>
        <v>3.2731849315068491</v>
      </c>
      <c r="N120" s="133">
        <f>IF('3f CPIH'!J$16="-","-",'3i PAAC PAP'!$G$17*('3f CPIH'!J$16/'3f CPIH'!$G$16))</f>
        <v>3.3012408023483371</v>
      </c>
      <c r="O120" s="31"/>
      <c r="P120" s="133">
        <f>IF('3f CPIH'!L$16="-","-",'3i PAAC PAP'!$G$17*('3f CPIH'!L$16/'3f CPIH'!$G$16))</f>
        <v>3.3012408023483371</v>
      </c>
      <c r="Q120" s="133">
        <f>IF('3f CPIH'!M$16="-","-",'3i PAAC PAP'!$G$17*('3f CPIH'!M$16/'3f CPIH'!$G$16))</f>
        <v>3.3386486301369862</v>
      </c>
      <c r="R120" s="133">
        <f>IF('3f CPIH'!N$16="-","-",'3i PAAC PAP'!$G$17*('3f CPIH'!N$16/'3f CPIH'!$G$16))</f>
        <v>3.3635871819960861</v>
      </c>
      <c r="S120" s="133">
        <f>IF('3f CPIH'!O$16="-","-",'3i PAAC PAP'!$G$17*('3f CPIH'!O$16/'3f CPIH'!$G$16))</f>
        <v>3.3822910958904111</v>
      </c>
      <c r="T120" s="133" t="str">
        <f>IF('3f CPIH'!P$16="-","-",'3i PAAC PAP'!$G$17*('3f CPIH'!P$16/'3f CPIH'!$G$16))</f>
        <v>-</v>
      </c>
      <c r="U120" s="133" t="str">
        <f>IF('3f CPIH'!Q$16="-","-",'3i PAAC PAP'!$G$17*('3f CPIH'!Q$16/'3f CPIH'!$G$16))</f>
        <v>-</v>
      </c>
      <c r="V120" s="133" t="str">
        <f>IF('3f CPIH'!R$16="-","-",'3i PAAC PAP'!$G$17*('3f CPIH'!R$16/'3f CPIH'!$G$16))</f>
        <v>-</v>
      </c>
      <c r="W120" s="133" t="str">
        <f>IF('3f CPIH'!S$16="-","-",'3i PAAC PAP'!$G$17*('3f CPIH'!S$16/'3f CPIH'!$G$16))</f>
        <v>-</v>
      </c>
      <c r="X120" s="133" t="str">
        <f>IF('3f CPIH'!T$16="-","-",'3i PAAC PAP'!$G$17*('3f CPIH'!T$16/'3f CPIH'!$G$16))</f>
        <v>-</v>
      </c>
      <c r="Y120" s="133" t="str">
        <f>IF('3f CPIH'!U$16="-","-",'3i PAAC PAP'!$G$17*('3f CPIH'!U$16/'3f CPIH'!$G$16))</f>
        <v>-</v>
      </c>
      <c r="Z120" s="133" t="str">
        <f>IF('3f CPIH'!V$16="-","-",'3i PAAC PAP'!$G$17*('3f CPIH'!V$16/'3f CPIH'!$G$16))</f>
        <v>-</v>
      </c>
      <c r="AA120" s="29"/>
    </row>
    <row r="121" spans="1:27" s="30" customFormat="1" ht="11.25" customHeight="1" x14ac:dyDescent="0.15">
      <c r="A121" s="267">
        <v>8</v>
      </c>
      <c r="B121" s="136" t="s">
        <v>349</v>
      </c>
      <c r="C121" s="136" t="s">
        <v>412</v>
      </c>
      <c r="D121" s="139" t="s">
        <v>325</v>
      </c>
      <c r="E121" s="135"/>
      <c r="F121" s="31"/>
      <c r="G121" s="133">
        <f>IF(G116="-","-",SUM(G114:G119)*'3i PAAC PAP'!$G$29)</f>
        <v>0.2896141176426133</v>
      </c>
      <c r="H121" s="133">
        <f>IF(H116="-","-",SUM(H114:H119)*'3i PAAC PAP'!$G$29)</f>
        <v>0.2901396470114978</v>
      </c>
      <c r="I121" s="133">
        <f>IF(I116="-","-",SUM(I114:I119)*'3i PAAC PAP'!$G$29)</f>
        <v>0.29118835133161486</v>
      </c>
      <c r="J121" s="133">
        <f>IF(J116="-","-",SUM(J114:J119)*'3i PAAC PAP'!$G$29)</f>
        <v>0.29276493943826842</v>
      </c>
      <c r="K121" s="133">
        <f>IF(K116="-","-",SUM(K114:K119)*'3i PAAC PAP'!$G$29)</f>
        <v>0.29624795193665693</v>
      </c>
      <c r="L121" s="133">
        <f>IF(L116="-","-",SUM(L114:L119)*'3i PAAC PAP'!$G$29)</f>
        <v>0.2992404912173654</v>
      </c>
      <c r="M121" s="133">
        <f>IF(M116="-","-",SUM(M114:M119)*'3i PAAC PAP'!$G$29)</f>
        <v>0.31073573711204611</v>
      </c>
      <c r="N121" s="133">
        <f>IF(N116="-","-",SUM(N114:N119)*'3i PAAC PAP'!$G$29)</f>
        <v>0.34381659968945377</v>
      </c>
      <c r="O121" s="31"/>
      <c r="P121" s="133">
        <f>IF(P116="-","-",SUM(P114:P119)*'3i PAAC PAP'!$G$29)</f>
        <v>0.34381659968945377</v>
      </c>
      <c r="Q121" s="133">
        <f>IF(Q116="-","-",SUM(Q114:Q119)*'3i PAAC PAP'!$G$29)</f>
        <v>0.35329781152991024</v>
      </c>
      <c r="R121" s="133">
        <f>IF(R116="-","-",SUM(R114:R119)*'3i PAAC PAP'!$G$29)</f>
        <v>0.35585978057964163</v>
      </c>
      <c r="S121" s="133">
        <f>IF(S116="-","-",SUM(S114:S119)*'3i PAAC PAP'!$G$29)</f>
        <v>0.36452154710060708</v>
      </c>
      <c r="T121" s="133" t="str">
        <f>IF(T116="-","-",SUM(T114:T119)*'3i PAAC PAP'!$G$29)</f>
        <v>-</v>
      </c>
      <c r="U121" s="133" t="str">
        <f>IF(U116="-","-",SUM(U114:U119)*'3i PAAC PAP'!$G$29)</f>
        <v>-</v>
      </c>
      <c r="V121" s="133" t="str">
        <f>IF(V116="-","-",SUM(V114:V119)*'3i PAAC PAP'!$G$29)</f>
        <v>-</v>
      </c>
      <c r="W121" s="133" t="str">
        <f>IF(W116="-","-",SUM(W114:W119)*'3i PAAC PAP'!$G$29)</f>
        <v>-</v>
      </c>
      <c r="X121" s="133" t="str">
        <f>IF(X116="-","-",SUM(X114:X119)*'3i PAAC PAP'!$G$29)</f>
        <v>-</v>
      </c>
      <c r="Y121" s="133" t="str">
        <f>IF(Y116="-","-",SUM(Y114:Y119)*'3i PAAC PAP'!$G$29)</f>
        <v>-</v>
      </c>
      <c r="Z121" s="133" t="str">
        <f>IF(Z116="-","-",SUM(Z114:Z119)*'3i PAAC PAP'!$G$29)</f>
        <v>-</v>
      </c>
      <c r="AA121" s="29"/>
    </row>
    <row r="122" spans="1:27" s="30" customFormat="1" ht="11.25" x14ac:dyDescent="0.15">
      <c r="A122" s="267">
        <v>9</v>
      </c>
      <c r="B122" s="136" t="s">
        <v>393</v>
      </c>
      <c r="C122" s="136" t="s">
        <v>536</v>
      </c>
      <c r="D122" s="139" t="s">
        <v>325</v>
      </c>
      <c r="E122" s="135"/>
      <c r="F122" s="31"/>
      <c r="G122" s="133">
        <f>IF(G116="-","-",SUM(G114:G121)*'3j EBIT'!$E$11)</f>
        <v>1.4224538175907742</v>
      </c>
      <c r="H122" s="133">
        <f>IF(H116="-","-",SUM(H114:H121)*'3j EBIT'!$E$11)</f>
        <v>1.4250462848639429</v>
      </c>
      <c r="I122" s="133">
        <f>IF(I116="-","-",SUM(I114:I121)*'3j EBIT'!$E$11)</f>
        <v>1.4301597696771782</v>
      </c>
      <c r="J122" s="133">
        <f>IF(J116="-","-",SUM(J114:J121)*'3j EBIT'!$E$11)</f>
        <v>1.4379371714966844</v>
      </c>
      <c r="K122" s="133">
        <f>IF(K116="-","-",SUM(K114:K121)*'3j EBIT'!$E$11)</f>
        <v>1.4550432894434291</v>
      </c>
      <c r="L122" s="133">
        <f>IF(L116="-","-",SUM(L114:L121)*'3j EBIT'!$E$11)</f>
        <v>1.4699029479164465</v>
      </c>
      <c r="M122" s="133">
        <f>IF(M116="-","-",SUM(M114:M121)*'3j EBIT'!$E$11)</f>
        <v>1.524874017924831</v>
      </c>
      <c r="N122" s="133">
        <f>IF(N116="-","-",SUM(N114:N121)*'3j EBIT'!$E$11)</f>
        <v>1.6810061544193402</v>
      </c>
      <c r="O122" s="31"/>
      <c r="P122" s="133">
        <f>IF(P116="-","-",SUM(P114:P121)*'3j EBIT'!$E$11)</f>
        <v>1.6810061544193402</v>
      </c>
      <c r="Q122" s="133">
        <f>IF(Q116="-","-",SUM(Q114:Q121)*'3j EBIT'!$E$11)</f>
        <v>1.7263235180077914</v>
      </c>
      <c r="R122" s="133">
        <f>IF(R116="-","-",SUM(R114:R121)*'3j EBIT'!$E$11)</f>
        <v>1.7388562004680224</v>
      </c>
      <c r="S122" s="133">
        <f>IF(S116="-","-",SUM(S114:S121)*'3j EBIT'!$E$11)</f>
        <v>1.7799572211375414</v>
      </c>
      <c r="T122" s="133" t="str">
        <f>IF(T116="-","-",SUM(T114:T121)*'3j EBIT'!$E$11)</f>
        <v>-</v>
      </c>
      <c r="U122" s="133" t="str">
        <f>IF(U116="-","-",SUM(U114:U121)*'3j EBIT'!$E$11)</f>
        <v>-</v>
      </c>
      <c r="V122" s="133" t="str">
        <f>IF(V116="-","-",SUM(V114:V121)*'3j EBIT'!$E$11)</f>
        <v>-</v>
      </c>
      <c r="W122" s="133" t="str">
        <f>IF(W116="-","-",SUM(W114:W121)*'3j EBIT'!$E$11)</f>
        <v>-</v>
      </c>
      <c r="X122" s="133" t="str">
        <f>IF(X116="-","-",SUM(X114:X121)*'3j EBIT'!$E$11)</f>
        <v>-</v>
      </c>
      <c r="Y122" s="133" t="str">
        <f>IF(Y116="-","-",SUM(Y114:Y121)*'3j EBIT'!$E$11)</f>
        <v>-</v>
      </c>
      <c r="Z122" s="133" t="str">
        <f>IF(Z116="-","-",SUM(Z114:Z121)*'3j EBIT'!$E$11)</f>
        <v>-</v>
      </c>
      <c r="AA122" s="29"/>
    </row>
    <row r="123" spans="1:27" s="30" customFormat="1" ht="11.25" x14ac:dyDescent="0.15">
      <c r="A123" s="267">
        <v>10</v>
      </c>
      <c r="B123" s="136" t="s">
        <v>292</v>
      </c>
      <c r="C123" s="186" t="s">
        <v>537</v>
      </c>
      <c r="D123" s="139" t="s">
        <v>325</v>
      </c>
      <c r="E123" s="135"/>
      <c r="F123" s="31"/>
      <c r="G123" s="133">
        <f>IF(G118="-","-",SUM(G114:G116,G118:G122)*'3k HAP'!$E$12)</f>
        <v>1.0961125126871367</v>
      </c>
      <c r="H123" s="133">
        <f>IF(H118="-","-",SUM(H114:H116,H118:H122)*'3k HAP'!$E$12)</f>
        <v>1.0981102125644266</v>
      </c>
      <c r="I123" s="133">
        <f>IF(I118="-","-",SUM(I114:I116,I118:I122)*'3k HAP'!$E$12)</f>
        <v>1.1020505546816253</v>
      </c>
      <c r="J123" s="133">
        <f>IF(J118="-","-",SUM(J114:J116,J118:J122)*'3k HAP'!$E$12)</f>
        <v>1.1080436543134962</v>
      </c>
      <c r="K123" s="133">
        <f>IF(K118="-","-",SUM(K114:K116,K118:K122)*'3k HAP'!$E$12)</f>
        <v>1.1212252632297603</v>
      </c>
      <c r="L123" s="133">
        <f>IF(L118="-","-",SUM(L114:L116,L118:L122)*'3k HAP'!$E$12)</f>
        <v>1.1326757984844789</v>
      </c>
      <c r="M123" s="133">
        <f>IF(M118="-","-",SUM(M114:M116,M118:M122)*'3k HAP'!$E$12)</f>
        <v>1.1750353302505396</v>
      </c>
      <c r="N123" s="133">
        <f>IF(N118="-","-",SUM(N114:N116,N118:N122)*'3k HAP'!$E$12)</f>
        <v>1.295347417945637</v>
      </c>
      <c r="O123" s="31"/>
      <c r="P123" s="133">
        <f>IF(P118="-","-",SUM(P114:P116,P118:P122)*'3k HAP'!$E$12)</f>
        <v>1.295347417945637</v>
      </c>
      <c r="Q123" s="133">
        <f>IF(Q118="-","-",SUM(Q114:Q116,Q118:Q122)*'3k HAP'!$E$12)</f>
        <v>1.3302680098530955</v>
      </c>
      <c r="R123" s="133">
        <f>IF(R118="-","-",SUM(R114:R116,R118:R122)*'3k HAP'!$E$12)</f>
        <v>1.3399254271219814</v>
      </c>
      <c r="S123" s="133">
        <f>IF(S118="-","-",SUM(S114:S116,S118:S122)*'3k HAP'!$E$12)</f>
        <v>1.3715969952832425</v>
      </c>
      <c r="T123" s="133" t="str">
        <f>IF(T118="-","-",SUM(T114:T116,T118:T122)*'3k HAP'!$E$12)</f>
        <v>-</v>
      </c>
      <c r="U123" s="133" t="str">
        <f>IF(U118="-","-",SUM(U114:U116,U118:U122)*'3k HAP'!$E$12)</f>
        <v>-</v>
      </c>
      <c r="V123" s="133" t="str">
        <f>IF(V118="-","-",SUM(V114:V116,V118:V122)*'3k HAP'!$E$12)</f>
        <v>-</v>
      </c>
      <c r="W123" s="133" t="str">
        <f>IF(W118="-","-",SUM(W114:W116,W118:W122)*'3k HAP'!$E$12)</f>
        <v>-</v>
      </c>
      <c r="X123" s="133" t="str">
        <f>IF(X118="-","-",SUM(X114:X116,X118:X122)*'3k HAP'!$E$12)</f>
        <v>-</v>
      </c>
      <c r="Y123" s="133" t="str">
        <f>IF(Y118="-","-",SUM(Y114:Y116,Y118:Y122)*'3k HAP'!$E$12)</f>
        <v>-</v>
      </c>
      <c r="Z123" s="133" t="str">
        <f>IF(Z118="-","-",SUM(Z114:Z116,Z118:Z122)*'3k HAP'!$E$12)</f>
        <v>-</v>
      </c>
      <c r="AA123" s="29"/>
    </row>
    <row r="124" spans="1:27" s="30" customFormat="1" ht="11.25" x14ac:dyDescent="0.15">
      <c r="A124" s="267">
        <v>11</v>
      </c>
      <c r="B124" s="136" t="s">
        <v>44</v>
      </c>
      <c r="C124" s="136" t="str">
        <f>B124&amp;"_"&amp;D124</f>
        <v>Total_South Wales</v>
      </c>
      <c r="D124" s="139" t="s">
        <v>325</v>
      </c>
      <c r="E124" s="135"/>
      <c r="F124" s="31"/>
      <c r="G124" s="133">
        <f>IF(G118="-","-",SUM(G114:G123))</f>
        <v>75.962071988620252</v>
      </c>
      <c r="H124" s="133">
        <f t="shared" ref="H124:P124" si="99">IF(H118="-","-",SUM(H114:H123))</f>
        <v>76.100515278094562</v>
      </c>
      <c r="I124" s="133">
        <f t="shared" si="99"/>
        <v>76.373586288690589</v>
      </c>
      <c r="J124" s="133">
        <f t="shared" si="99"/>
        <v>76.78891615711359</v>
      </c>
      <c r="K124" s="133">
        <f t="shared" si="99"/>
        <v>77.702419391346723</v>
      </c>
      <c r="L124" s="133">
        <f t="shared" si="99"/>
        <v>78.495956891611925</v>
      </c>
      <c r="M124" s="133">
        <f t="shared" si="99"/>
        <v>81.431529439296341</v>
      </c>
      <c r="N124" s="133">
        <f t="shared" si="99"/>
        <v>89.769319000872827</v>
      </c>
      <c r="O124" s="31"/>
      <c r="P124" s="133">
        <f t="shared" si="99"/>
        <v>89.769319000872827</v>
      </c>
      <c r="Q124" s="133">
        <f t="shared" ref="Q124" si="100">IF(Q118="-","-",SUM(Q114:Q123))</f>
        <v>92.189363006990973</v>
      </c>
      <c r="R124" s="133">
        <f t="shared" ref="R124" si="101">IF(R118="-","-",SUM(R114:R123))</f>
        <v>92.858635018132262</v>
      </c>
      <c r="S124" s="133">
        <f t="shared" ref="S124" si="102">IF(S118="-","-",SUM(S114:S123))</f>
        <v>95.053517306958852</v>
      </c>
      <c r="T124" s="133" t="str">
        <f t="shared" ref="T124" si="103">IF(T118="-","-",SUM(T114:T123))</f>
        <v>-</v>
      </c>
      <c r="U124" s="133" t="str">
        <f t="shared" ref="U124" si="104">IF(U118="-","-",SUM(U114:U123))</f>
        <v>-</v>
      </c>
      <c r="V124" s="133" t="str">
        <f t="shared" ref="V124" si="105">IF(V118="-","-",SUM(V114:V123))</f>
        <v>-</v>
      </c>
      <c r="W124" s="133" t="str">
        <f t="shared" ref="W124" si="106">IF(W118="-","-",SUM(W114:W123))</f>
        <v>-</v>
      </c>
      <c r="X124" s="133" t="str">
        <f t="shared" ref="X124" si="107">IF(X118="-","-",SUM(X114:X123))</f>
        <v>-</v>
      </c>
      <c r="Y124" s="133" t="str">
        <f t="shared" ref="Y124" si="108">IF(Y118="-","-",SUM(Y114:Y123))</f>
        <v>-</v>
      </c>
      <c r="Z124" s="133" t="str">
        <f t="shared" ref="Z124" si="109">IF(Z118="-","-",SUM(Z114:Z123))</f>
        <v>-</v>
      </c>
      <c r="AA124" s="29"/>
    </row>
    <row r="125" spans="1:27" s="30" customFormat="1" ht="11.25" x14ac:dyDescent="0.15">
      <c r="A125" s="267">
        <v>1</v>
      </c>
      <c r="B125" s="140" t="s">
        <v>350</v>
      </c>
      <c r="C125" s="140" t="s">
        <v>341</v>
      </c>
      <c r="D125" s="138" t="s">
        <v>326</v>
      </c>
      <c r="E125" s="132"/>
      <c r="F125" s="31"/>
      <c r="G125" s="41" t="s">
        <v>333</v>
      </c>
      <c r="H125" s="41" t="s">
        <v>333</v>
      </c>
      <c r="I125" s="41" t="s">
        <v>333</v>
      </c>
      <c r="J125" s="41" t="s">
        <v>333</v>
      </c>
      <c r="K125" s="41" t="s">
        <v>333</v>
      </c>
      <c r="L125" s="41" t="s">
        <v>333</v>
      </c>
      <c r="M125" s="41" t="s">
        <v>333</v>
      </c>
      <c r="N125" s="41" t="s">
        <v>333</v>
      </c>
      <c r="O125" s="31"/>
      <c r="P125" s="41" t="s">
        <v>333</v>
      </c>
      <c r="Q125" s="41" t="s">
        <v>333</v>
      </c>
      <c r="R125" s="41" t="s">
        <v>333</v>
      </c>
      <c r="S125" s="41" t="s">
        <v>333</v>
      </c>
      <c r="T125" s="41" t="s">
        <v>333</v>
      </c>
      <c r="U125" s="41" t="s">
        <v>333</v>
      </c>
      <c r="V125" s="41" t="s">
        <v>333</v>
      </c>
      <c r="W125" s="41" t="s">
        <v>333</v>
      </c>
      <c r="X125" s="41" t="s">
        <v>333</v>
      </c>
      <c r="Y125" s="41" t="s">
        <v>333</v>
      </c>
      <c r="Z125" s="41" t="s">
        <v>333</v>
      </c>
      <c r="AA125" s="29"/>
    </row>
    <row r="126" spans="1:27" s="30" customFormat="1" ht="11.25" customHeight="1" x14ac:dyDescent="0.15">
      <c r="A126" s="267">
        <v>2</v>
      </c>
      <c r="B126" s="140" t="s">
        <v>350</v>
      </c>
      <c r="C126" s="140" t="s">
        <v>300</v>
      </c>
      <c r="D126" s="138" t="s">
        <v>326</v>
      </c>
      <c r="E126" s="132"/>
      <c r="F126" s="31"/>
      <c r="G126" s="41" t="s">
        <v>333</v>
      </c>
      <c r="H126" s="41" t="s">
        <v>333</v>
      </c>
      <c r="I126" s="41" t="s">
        <v>333</v>
      </c>
      <c r="J126" s="41" t="s">
        <v>333</v>
      </c>
      <c r="K126" s="41" t="s">
        <v>333</v>
      </c>
      <c r="L126" s="41" t="s">
        <v>333</v>
      </c>
      <c r="M126" s="41" t="s">
        <v>333</v>
      </c>
      <c r="N126" s="41" t="s">
        <v>333</v>
      </c>
      <c r="O126" s="31"/>
      <c r="P126" s="41" t="s">
        <v>333</v>
      </c>
      <c r="Q126" s="41" t="s">
        <v>333</v>
      </c>
      <c r="R126" s="41" t="s">
        <v>333</v>
      </c>
      <c r="S126" s="41" t="s">
        <v>333</v>
      </c>
      <c r="T126" s="41" t="s">
        <v>333</v>
      </c>
      <c r="U126" s="41" t="s">
        <v>333</v>
      </c>
      <c r="V126" s="41" t="s">
        <v>333</v>
      </c>
      <c r="W126" s="41" t="s">
        <v>333</v>
      </c>
      <c r="X126" s="41" t="s">
        <v>333</v>
      </c>
      <c r="Y126" s="41" t="s">
        <v>333</v>
      </c>
      <c r="Z126" s="41" t="s">
        <v>333</v>
      </c>
      <c r="AA126" s="29"/>
    </row>
    <row r="127" spans="1:27" s="30" customFormat="1" ht="11.25" customHeight="1" x14ac:dyDescent="0.15">
      <c r="A127" s="267">
        <v>3</v>
      </c>
      <c r="B127" s="140" t="s">
        <v>2</v>
      </c>
      <c r="C127" s="140" t="s">
        <v>342</v>
      </c>
      <c r="D127" s="138" t="s">
        <v>326</v>
      </c>
      <c r="E127" s="132"/>
      <c r="F127" s="31"/>
      <c r="G127" s="41">
        <f>IF('3c PC'!G14="-","-",'3c PC'!G64)</f>
        <v>6.5567588596821027</v>
      </c>
      <c r="H127" s="41">
        <f>IF('3c PC'!H14="-","-",'3c PC'!H64)</f>
        <v>6.5567588596821027</v>
      </c>
      <c r="I127" s="41">
        <f>IF('3c PC'!I14="-","-",'3c PC'!I64)</f>
        <v>6.6197359495950758</v>
      </c>
      <c r="J127" s="41">
        <f>IF('3c PC'!J14="-","-",'3c PC'!J64)</f>
        <v>6.6197359495950758</v>
      </c>
      <c r="K127" s="41">
        <f>IF('3c PC'!K14="-","-",'3c PC'!K64)</f>
        <v>6.6995028867368616</v>
      </c>
      <c r="L127" s="41">
        <f>IF('3c PC'!L14="-","-",'3c PC'!L64)</f>
        <v>6.6995028867368616</v>
      </c>
      <c r="M127" s="41">
        <f>IF('3c PC'!M14="-","-",'3c PC'!M64)</f>
        <v>7.1131218301273513</v>
      </c>
      <c r="N127" s="41">
        <f>IF('3c PC'!N14="-","-",'3c PC'!N64)</f>
        <v>7.1131218301273513</v>
      </c>
      <c r="O127" s="31"/>
      <c r="P127" s="41">
        <f>'3c PC'!P64</f>
        <v>7.1131218301273513</v>
      </c>
      <c r="Q127" s="41">
        <f>'3c PC'!Q64</f>
        <v>7.2804579515147188</v>
      </c>
      <c r="R127" s="41">
        <f>'3c PC'!R64</f>
        <v>7.1935840895118579</v>
      </c>
      <c r="S127" s="41">
        <f>'3c PC'!S64</f>
        <v>7.3593999937099728</v>
      </c>
      <c r="T127" s="41" t="str">
        <f>'3c PC'!T64</f>
        <v>-</v>
      </c>
      <c r="U127" s="41" t="str">
        <f>'3c PC'!U64</f>
        <v>-</v>
      </c>
      <c r="V127" s="41" t="str">
        <f>'3c PC'!V64</f>
        <v>-</v>
      </c>
      <c r="W127" s="41" t="str">
        <f>'3c PC'!W64</f>
        <v>-</v>
      </c>
      <c r="X127" s="41" t="str">
        <f>'3c PC'!X64</f>
        <v>-</v>
      </c>
      <c r="Y127" s="41" t="str">
        <f>'3c PC'!Y64</f>
        <v>-</v>
      </c>
      <c r="Z127" s="41" t="str">
        <f>'3c PC'!Z64</f>
        <v>-</v>
      </c>
      <c r="AA127" s="29"/>
    </row>
    <row r="128" spans="1:27" s="30" customFormat="1" ht="11.25" customHeight="1" x14ac:dyDescent="0.15">
      <c r="A128" s="267">
        <v>4</v>
      </c>
      <c r="B128" s="140" t="s">
        <v>352</v>
      </c>
      <c r="C128" s="140" t="s">
        <v>343</v>
      </c>
      <c r="D128" s="138" t="s">
        <v>326</v>
      </c>
      <c r="E128" s="132"/>
      <c r="F128" s="31"/>
      <c r="G128" s="41" t="s">
        <v>333</v>
      </c>
      <c r="H128" s="41" t="s">
        <v>333</v>
      </c>
      <c r="I128" s="41" t="s">
        <v>333</v>
      </c>
      <c r="J128" s="41" t="s">
        <v>333</v>
      </c>
      <c r="K128" s="41" t="s">
        <v>333</v>
      </c>
      <c r="L128" s="41" t="s">
        <v>333</v>
      </c>
      <c r="M128" s="41" t="s">
        <v>333</v>
      </c>
      <c r="N128" s="41" t="s">
        <v>333</v>
      </c>
      <c r="O128" s="31"/>
      <c r="P128" s="41" t="s">
        <v>333</v>
      </c>
      <c r="Q128" s="41" t="s">
        <v>333</v>
      </c>
      <c r="R128" s="41" t="s">
        <v>333</v>
      </c>
      <c r="S128" s="41" t="s">
        <v>333</v>
      </c>
      <c r="T128" s="41" t="s">
        <v>333</v>
      </c>
      <c r="U128" s="41" t="s">
        <v>333</v>
      </c>
      <c r="V128" s="41" t="s">
        <v>333</v>
      </c>
      <c r="W128" s="41" t="s">
        <v>333</v>
      </c>
      <c r="X128" s="41" t="s">
        <v>333</v>
      </c>
      <c r="Y128" s="41" t="s">
        <v>333</v>
      </c>
      <c r="Z128" s="41" t="s">
        <v>333</v>
      </c>
      <c r="AA128" s="29"/>
    </row>
    <row r="129" spans="1:27" s="30" customFormat="1" ht="11.25" customHeight="1" x14ac:dyDescent="0.15">
      <c r="A129" s="267">
        <v>5</v>
      </c>
      <c r="B129" s="140" t="s">
        <v>349</v>
      </c>
      <c r="C129" s="140" t="s">
        <v>344</v>
      </c>
      <c r="D129" s="138" t="s">
        <v>326</v>
      </c>
      <c r="E129" s="132"/>
      <c r="F129" s="31"/>
      <c r="G129" s="41">
        <f>IF('3f CPIH'!C$16="-","-",'3g OC '!$E$11*('3f CPIH'!C$16/'3f CPIH'!$G$16))</f>
        <v>63.482931017612529</v>
      </c>
      <c r="H129" s="41">
        <f>IF('3f CPIH'!D$16="-","-",'3g OC '!$E$11*('3f CPIH'!D$16/'3f CPIH'!$G$16))</f>
        <v>63.61002397260274</v>
      </c>
      <c r="I129" s="41">
        <f>IF('3f CPIH'!E$16="-","-",'3g OC '!$E$11*('3f CPIH'!E$16/'3f CPIH'!$G$16))</f>
        <v>63.800663405088073</v>
      </c>
      <c r="J129" s="41">
        <f>IF('3f CPIH'!F$16="-","-",'3g OC '!$E$11*('3f CPIH'!F$16/'3f CPIH'!$G$16))</f>
        <v>64.181942270058713</v>
      </c>
      <c r="K129" s="41">
        <f>IF('3f CPIH'!G$16="-","-",'3g OC '!$E$11*('3f CPIH'!G$16/'3f CPIH'!$G$16))</f>
        <v>64.944500000000005</v>
      </c>
      <c r="L129" s="41">
        <f>IF('3f CPIH'!H$16="-","-",'3g OC '!$E$11*('3f CPIH'!H$16/'3f CPIH'!$G$16))</f>
        <v>65.770604207436406</v>
      </c>
      <c r="M129" s="41">
        <f>IF('3f CPIH'!I$16="-","-",'3g OC '!$E$11*('3f CPIH'!I$16/'3f CPIH'!$G$16))</f>
        <v>66.723801369863011</v>
      </c>
      <c r="N129" s="41">
        <f>IF('3f CPIH'!J$16="-","-",'3g OC '!$E$11*('3f CPIH'!J$16/'3f CPIH'!$G$16))</f>
        <v>67.295719667318991</v>
      </c>
      <c r="O129" s="31"/>
      <c r="P129" s="41">
        <f>IF('3f CPIH'!L$16="-","-",'3g OC '!$E$11*('3f CPIH'!L$16/'3f CPIH'!$G$16))</f>
        <v>67.295719667318991</v>
      </c>
      <c r="Q129" s="41">
        <f>IF('3f CPIH'!M$16="-","-",'3g OC '!$E$11*('3f CPIH'!M$16/'3f CPIH'!$G$16))</f>
        <v>68.058277397260284</v>
      </c>
      <c r="R129" s="41">
        <f>IF('3f CPIH'!N$16="-","-",'3g OC '!$E$11*('3f CPIH'!N$16/'3f CPIH'!$G$16))</f>
        <v>68.566649217221141</v>
      </c>
      <c r="S129" s="41">
        <f>IF('3f CPIH'!O$16="-","-",'3g OC '!$E$11*('3f CPIH'!O$16/'3f CPIH'!$G$16))</f>
        <v>68.947928082191794</v>
      </c>
      <c r="T129" s="41" t="str">
        <f>IF('3f CPIH'!P$16="-","-",'3g OC '!$E$11*('3f CPIH'!P$16/'3f CPIH'!$G$16))</f>
        <v>-</v>
      </c>
      <c r="U129" s="41" t="str">
        <f>IF('3f CPIH'!Q$16="-","-",'3g OC '!$E$11*('3f CPIH'!Q$16/'3f CPIH'!$G$16))</f>
        <v>-</v>
      </c>
      <c r="V129" s="41" t="str">
        <f>IF('3f CPIH'!R$16="-","-",'3g OC '!$E$11*('3f CPIH'!R$16/'3f CPIH'!$G$16))</f>
        <v>-</v>
      </c>
      <c r="W129" s="41" t="str">
        <f>IF('3f CPIH'!S$16="-","-",'3g OC '!$E$11*('3f CPIH'!S$16/'3f CPIH'!$G$16))</f>
        <v>-</v>
      </c>
      <c r="X129" s="41" t="str">
        <f>IF('3f CPIH'!T$16="-","-",'3g OC '!$E$11*('3f CPIH'!T$16/'3f CPIH'!$G$16))</f>
        <v>-</v>
      </c>
      <c r="Y129" s="41" t="str">
        <f>IF('3f CPIH'!U$16="-","-",'3g OC '!$E$11*('3f CPIH'!U$16/'3f CPIH'!$G$16))</f>
        <v>-</v>
      </c>
      <c r="Z129" s="41" t="str">
        <f>IF('3f CPIH'!V$16="-","-",'3g OC '!$E$11*('3f CPIH'!V$16/'3f CPIH'!$G$16))</f>
        <v>-</v>
      </c>
      <c r="AA129" s="29"/>
    </row>
    <row r="130" spans="1:27" s="30" customFormat="1" ht="11.25" customHeight="1" x14ac:dyDescent="0.15">
      <c r="A130" s="267">
        <v>6</v>
      </c>
      <c r="B130" s="140" t="s">
        <v>349</v>
      </c>
      <c r="C130" s="140" t="s">
        <v>43</v>
      </c>
      <c r="D130" s="138" t="s">
        <v>326</v>
      </c>
      <c r="E130" s="132"/>
      <c r="F130" s="31"/>
      <c r="G130" s="41" t="s">
        <v>333</v>
      </c>
      <c r="H130" s="41" t="s">
        <v>333</v>
      </c>
      <c r="I130" s="41" t="s">
        <v>333</v>
      </c>
      <c r="J130" s="41" t="s">
        <v>333</v>
      </c>
      <c r="K130" s="41">
        <f>IF('3h SMNCC'!F$37="-","-",'3h SMNCC'!F$45)</f>
        <v>0</v>
      </c>
      <c r="L130" s="41">
        <f>IF('3h SMNCC'!G$37="-","-",'3h SMNCC'!G$45)</f>
        <v>-0.1023945869506754</v>
      </c>
      <c r="M130" s="41">
        <f>IF('3h SMNCC'!H$37="-","-",'3h SMNCC'!H$45)</f>
        <v>1.310776222511721</v>
      </c>
      <c r="N130" s="41">
        <f>IF('3h SMNCC'!I$37="-","-",'3h SMNCC'!I$45)</f>
        <v>8.7390665290237255</v>
      </c>
      <c r="O130" s="31"/>
      <c r="P130" s="41">
        <f>IF('3h SMNCC'!K$37="-","-",'3h SMNCC'!K$45)</f>
        <v>8.7390665290237255</v>
      </c>
      <c r="Q130" s="41">
        <f>IF('3h SMNCC'!L$37="-","-",'3h SMNCC'!L$45)</f>
        <v>10.102089688688181</v>
      </c>
      <c r="R130" s="41">
        <f>IF('3h SMNCC'!M$37="-","-",'3h SMNCC'!M$45)</f>
        <v>10.300173121233549</v>
      </c>
      <c r="S130" s="41">
        <f>IF('3h SMNCC'!N$37="-","-",'3h SMNCC'!N$45)</f>
        <v>11.847822371645298</v>
      </c>
      <c r="T130" s="41" t="str">
        <f>IF('3h SMNCC'!O$37="-","-",'3h SMNCC'!O$45)</f>
        <v>-</v>
      </c>
      <c r="U130" s="41" t="str">
        <f>IF('3h SMNCC'!P$37="-","-",'3h SMNCC'!P$45)</f>
        <v>-</v>
      </c>
      <c r="V130" s="41" t="str">
        <f>IF('3h SMNCC'!Q$37="-","-",'3h SMNCC'!Q$45)</f>
        <v>-</v>
      </c>
      <c r="W130" s="41" t="str">
        <f>IF('3h SMNCC'!R$37="-","-",'3h SMNCC'!R$45)</f>
        <v>-</v>
      </c>
      <c r="X130" s="41" t="str">
        <f>IF('3h SMNCC'!S$37="-","-",'3h SMNCC'!S$45)</f>
        <v>-</v>
      </c>
      <c r="Y130" s="41" t="str">
        <f>IF('3h SMNCC'!T$37="-","-",'3h SMNCC'!T$45)</f>
        <v>-</v>
      </c>
      <c r="Z130" s="41" t="str">
        <f>IF('3h SMNCC'!U$37="-","-",'3h SMNCC'!U$45)</f>
        <v>-</v>
      </c>
      <c r="AA130" s="29"/>
    </row>
    <row r="131" spans="1:27" s="30" customFormat="1" ht="12.4" customHeight="1" x14ac:dyDescent="0.15">
      <c r="A131" s="267">
        <v>7</v>
      </c>
      <c r="B131" s="140" t="s">
        <v>349</v>
      </c>
      <c r="C131" s="140" t="s">
        <v>394</v>
      </c>
      <c r="D131" s="138" t="s">
        <v>326</v>
      </c>
      <c r="E131" s="132"/>
      <c r="F131" s="31"/>
      <c r="G131" s="41">
        <f>IF('3f CPIH'!C$16="-","-",'3i PAAC PAP'!$G$17*('3f CPIH'!C$16/'3f CPIH'!$G$16))</f>
        <v>3.1142016634050882</v>
      </c>
      <c r="H131" s="41">
        <f>IF('3f CPIH'!D$16="-","-",'3i PAAC PAP'!$G$17*('3f CPIH'!D$16/'3f CPIH'!$G$16))</f>
        <v>3.1204363013698631</v>
      </c>
      <c r="I131" s="41">
        <f>IF('3f CPIH'!E$16="-","-",'3i PAAC PAP'!$G$17*('3f CPIH'!E$16/'3f CPIH'!$G$16))</f>
        <v>3.129788258317026</v>
      </c>
      <c r="J131" s="41">
        <f>IF('3f CPIH'!F$16="-","-",'3i PAAC PAP'!$G$17*('3f CPIH'!F$16/'3f CPIH'!$G$16))</f>
        <v>3.1484921722113506</v>
      </c>
      <c r="K131" s="41">
        <f>IF('3f CPIH'!G$16="-","-",'3i PAAC PAP'!$G$17*('3f CPIH'!G$16/'3f CPIH'!$G$16))</f>
        <v>3.1859000000000002</v>
      </c>
      <c r="L131" s="41">
        <f>IF('3f CPIH'!H$16="-","-",'3i PAAC PAP'!$G$17*('3f CPIH'!H$16/'3f CPIH'!$G$16))</f>
        <v>3.2264251467710374</v>
      </c>
      <c r="M131" s="41">
        <f>IF('3f CPIH'!I$16="-","-",'3i PAAC PAP'!$G$17*('3f CPIH'!I$16/'3f CPIH'!$G$16))</f>
        <v>3.2731849315068491</v>
      </c>
      <c r="N131" s="41">
        <f>IF('3f CPIH'!J$16="-","-",'3i PAAC PAP'!$G$17*('3f CPIH'!J$16/'3f CPIH'!$G$16))</f>
        <v>3.3012408023483371</v>
      </c>
      <c r="O131" s="31"/>
      <c r="P131" s="41">
        <f>IF('3f CPIH'!L$16="-","-",'3i PAAC PAP'!$G$17*('3f CPIH'!L$16/'3f CPIH'!$G$16))</f>
        <v>3.3012408023483371</v>
      </c>
      <c r="Q131" s="41">
        <f>IF('3f CPIH'!M$16="-","-",'3i PAAC PAP'!$G$17*('3f CPIH'!M$16/'3f CPIH'!$G$16))</f>
        <v>3.3386486301369862</v>
      </c>
      <c r="R131" s="41">
        <f>IF('3f CPIH'!N$16="-","-",'3i PAAC PAP'!$G$17*('3f CPIH'!N$16/'3f CPIH'!$G$16))</f>
        <v>3.3635871819960861</v>
      </c>
      <c r="S131" s="41">
        <f>IF('3f CPIH'!O$16="-","-",'3i PAAC PAP'!$G$17*('3f CPIH'!O$16/'3f CPIH'!$G$16))</f>
        <v>3.3822910958904111</v>
      </c>
      <c r="T131" s="41" t="str">
        <f>IF('3f CPIH'!P$16="-","-",'3i PAAC PAP'!$G$17*('3f CPIH'!P$16/'3f CPIH'!$G$16))</f>
        <v>-</v>
      </c>
      <c r="U131" s="41" t="str">
        <f>IF('3f CPIH'!Q$16="-","-",'3i PAAC PAP'!$G$17*('3f CPIH'!Q$16/'3f CPIH'!$G$16))</f>
        <v>-</v>
      </c>
      <c r="V131" s="41" t="str">
        <f>IF('3f CPIH'!R$16="-","-",'3i PAAC PAP'!$G$17*('3f CPIH'!R$16/'3f CPIH'!$G$16))</f>
        <v>-</v>
      </c>
      <c r="W131" s="41" t="str">
        <f>IF('3f CPIH'!S$16="-","-",'3i PAAC PAP'!$G$17*('3f CPIH'!S$16/'3f CPIH'!$G$16))</f>
        <v>-</v>
      </c>
      <c r="X131" s="41" t="str">
        <f>IF('3f CPIH'!T$16="-","-",'3i PAAC PAP'!$G$17*('3f CPIH'!T$16/'3f CPIH'!$G$16))</f>
        <v>-</v>
      </c>
      <c r="Y131" s="41" t="str">
        <f>IF('3f CPIH'!U$16="-","-",'3i PAAC PAP'!$G$17*('3f CPIH'!U$16/'3f CPIH'!$G$16))</f>
        <v>-</v>
      </c>
      <c r="Z131" s="41" t="str">
        <f>IF('3f CPIH'!V$16="-","-",'3i PAAC PAP'!$G$17*('3f CPIH'!V$16/'3f CPIH'!$G$16))</f>
        <v>-</v>
      </c>
      <c r="AA131" s="29"/>
    </row>
    <row r="132" spans="1:27" s="30" customFormat="1" ht="11.25" customHeight="1" x14ac:dyDescent="0.15">
      <c r="A132" s="267">
        <v>8</v>
      </c>
      <c r="B132" s="140" t="s">
        <v>349</v>
      </c>
      <c r="C132" s="140" t="s">
        <v>412</v>
      </c>
      <c r="D132" s="138" t="s">
        <v>326</v>
      </c>
      <c r="E132" s="132"/>
      <c r="F132" s="31"/>
      <c r="G132" s="41">
        <f>IF(G127="-","-",SUM(G125:G130)*'3i PAAC PAP'!$G$29)</f>
        <v>0.2896141176426133</v>
      </c>
      <c r="H132" s="41">
        <f>IF(H127="-","-",SUM(H125:H130)*'3i PAAC PAP'!$G$29)</f>
        <v>0.2901396470114978</v>
      </c>
      <c r="I132" s="41">
        <f>IF(I127="-","-",SUM(I125:I130)*'3i PAAC PAP'!$G$29)</f>
        <v>0.29118835133161486</v>
      </c>
      <c r="J132" s="41">
        <f>IF(J127="-","-",SUM(J125:J130)*'3i PAAC PAP'!$G$29)</f>
        <v>0.29276493943826842</v>
      </c>
      <c r="K132" s="41">
        <f>IF(K127="-","-",SUM(K125:K130)*'3i PAAC PAP'!$G$29)</f>
        <v>0.29624795193665693</v>
      </c>
      <c r="L132" s="41">
        <f>IF(L127="-","-",SUM(L125:L130)*'3i PAAC PAP'!$G$29)</f>
        <v>0.2992404912173654</v>
      </c>
      <c r="M132" s="41">
        <f>IF(M127="-","-",SUM(M125:M130)*'3i PAAC PAP'!$G$29)</f>
        <v>0.31073573711204611</v>
      </c>
      <c r="N132" s="41">
        <f>IF(N127="-","-",SUM(N125:N130)*'3i PAAC PAP'!$G$29)</f>
        <v>0.34381659968945377</v>
      </c>
      <c r="O132" s="31"/>
      <c r="P132" s="41">
        <f>IF(P127="-","-",SUM(P125:P130)*'3i PAAC PAP'!$G$29)</f>
        <v>0.34381659968945377</v>
      </c>
      <c r="Q132" s="41">
        <f>IF(Q127="-","-",SUM(Q125:Q130)*'3i PAAC PAP'!$G$29)</f>
        <v>0.35329781152991024</v>
      </c>
      <c r="R132" s="41">
        <f>IF(R127="-","-",SUM(R125:R130)*'3i PAAC PAP'!$G$29)</f>
        <v>0.35585978057964163</v>
      </c>
      <c r="S132" s="41">
        <f>IF(S127="-","-",SUM(S125:S130)*'3i PAAC PAP'!$G$29)</f>
        <v>0.36452154710060708</v>
      </c>
      <c r="T132" s="41" t="str">
        <f>IF(T127="-","-",SUM(T125:T130)*'3i PAAC PAP'!$G$29)</f>
        <v>-</v>
      </c>
      <c r="U132" s="41" t="str">
        <f>IF(U127="-","-",SUM(U125:U130)*'3i PAAC PAP'!$G$29)</f>
        <v>-</v>
      </c>
      <c r="V132" s="41" t="str">
        <f>IF(V127="-","-",SUM(V125:V130)*'3i PAAC PAP'!$G$29)</f>
        <v>-</v>
      </c>
      <c r="W132" s="41" t="str">
        <f>IF(W127="-","-",SUM(W125:W130)*'3i PAAC PAP'!$G$29)</f>
        <v>-</v>
      </c>
      <c r="X132" s="41" t="str">
        <f>IF(X127="-","-",SUM(X125:X130)*'3i PAAC PAP'!$G$29)</f>
        <v>-</v>
      </c>
      <c r="Y132" s="41" t="str">
        <f>IF(Y127="-","-",SUM(Y125:Y130)*'3i PAAC PAP'!$G$29)</f>
        <v>-</v>
      </c>
      <c r="Z132" s="41" t="str">
        <f>IF(Z127="-","-",SUM(Z125:Z130)*'3i PAAC PAP'!$G$29)</f>
        <v>-</v>
      </c>
      <c r="AA132" s="29"/>
    </row>
    <row r="133" spans="1:27" s="30" customFormat="1" ht="11.25" x14ac:dyDescent="0.15">
      <c r="A133" s="267">
        <v>9</v>
      </c>
      <c r="B133" s="140" t="s">
        <v>393</v>
      </c>
      <c r="C133" s="140" t="s">
        <v>536</v>
      </c>
      <c r="D133" s="138" t="s">
        <v>326</v>
      </c>
      <c r="E133" s="132"/>
      <c r="F133" s="31"/>
      <c r="G133" s="41">
        <f>IF(G127="-","-",SUM(G125:G132)*'3j EBIT'!$E$11)</f>
        <v>1.4224538175907742</v>
      </c>
      <c r="H133" s="41">
        <f>IF(H127="-","-",SUM(H125:H132)*'3j EBIT'!$E$11)</f>
        <v>1.4250462848639429</v>
      </c>
      <c r="I133" s="41">
        <f>IF(I127="-","-",SUM(I125:I132)*'3j EBIT'!$E$11)</f>
        <v>1.4301597696771782</v>
      </c>
      <c r="J133" s="41">
        <f>IF(J127="-","-",SUM(J125:J132)*'3j EBIT'!$E$11)</f>
        <v>1.4379371714966844</v>
      </c>
      <c r="K133" s="41">
        <f>IF(K127="-","-",SUM(K125:K132)*'3j EBIT'!$E$11)</f>
        <v>1.4550432894434291</v>
      </c>
      <c r="L133" s="41">
        <f>IF(L127="-","-",SUM(L125:L132)*'3j EBIT'!$E$11)</f>
        <v>1.4699029479164465</v>
      </c>
      <c r="M133" s="41">
        <f>IF(M127="-","-",SUM(M125:M132)*'3j EBIT'!$E$11)</f>
        <v>1.524874017924831</v>
      </c>
      <c r="N133" s="41">
        <f>IF(N127="-","-",SUM(N125:N132)*'3j EBIT'!$E$11)</f>
        <v>1.6810061544193402</v>
      </c>
      <c r="O133" s="31"/>
      <c r="P133" s="41">
        <f>IF(P127="-","-",SUM(P125:P132)*'3j EBIT'!$E$11)</f>
        <v>1.6810061544193402</v>
      </c>
      <c r="Q133" s="41">
        <f>IF(Q127="-","-",SUM(Q125:Q132)*'3j EBIT'!$E$11)</f>
        <v>1.7263235180077914</v>
      </c>
      <c r="R133" s="41">
        <f>IF(R127="-","-",SUM(R125:R132)*'3j EBIT'!$E$11)</f>
        <v>1.7388562004680224</v>
      </c>
      <c r="S133" s="41">
        <f>IF(S127="-","-",SUM(S125:S132)*'3j EBIT'!$E$11)</f>
        <v>1.7799572211375414</v>
      </c>
      <c r="T133" s="41" t="str">
        <f>IF(T127="-","-",SUM(T125:T132)*'3j EBIT'!$E$11)</f>
        <v>-</v>
      </c>
      <c r="U133" s="41" t="str">
        <f>IF(U127="-","-",SUM(U125:U132)*'3j EBIT'!$E$11)</f>
        <v>-</v>
      </c>
      <c r="V133" s="41" t="str">
        <f>IF(V127="-","-",SUM(V125:V132)*'3j EBIT'!$E$11)</f>
        <v>-</v>
      </c>
      <c r="W133" s="41" t="str">
        <f>IF(W127="-","-",SUM(W125:W132)*'3j EBIT'!$E$11)</f>
        <v>-</v>
      </c>
      <c r="X133" s="41" t="str">
        <f>IF(X127="-","-",SUM(X125:X132)*'3j EBIT'!$E$11)</f>
        <v>-</v>
      </c>
      <c r="Y133" s="41" t="str">
        <f>IF(Y127="-","-",SUM(Y125:Y132)*'3j EBIT'!$E$11)</f>
        <v>-</v>
      </c>
      <c r="Z133" s="41" t="str">
        <f>IF(Z127="-","-",SUM(Z125:Z132)*'3j EBIT'!$E$11)</f>
        <v>-</v>
      </c>
      <c r="AA133" s="29"/>
    </row>
    <row r="134" spans="1:27" s="30" customFormat="1" ht="11.25" x14ac:dyDescent="0.15">
      <c r="A134" s="267">
        <v>10</v>
      </c>
      <c r="B134" s="140" t="s">
        <v>292</v>
      </c>
      <c r="C134" s="188" t="s">
        <v>537</v>
      </c>
      <c r="D134" s="138" t="s">
        <v>326</v>
      </c>
      <c r="E134" s="132"/>
      <c r="F134" s="31"/>
      <c r="G134" s="41">
        <f>IF(G129="-","-",SUM(G125:G127,G129:G133)*'3k HAP'!$E$12)</f>
        <v>1.0961125126871367</v>
      </c>
      <c r="H134" s="41">
        <f>IF(H129="-","-",SUM(H125:H127,H129:H133)*'3k HAP'!$E$12)</f>
        <v>1.0981102125644266</v>
      </c>
      <c r="I134" s="41">
        <f>IF(I129="-","-",SUM(I125:I127,I129:I133)*'3k HAP'!$E$12)</f>
        <v>1.1020505546816253</v>
      </c>
      <c r="J134" s="41">
        <f>IF(J129="-","-",SUM(J125:J127,J129:J133)*'3k HAP'!$E$12)</f>
        <v>1.1080436543134962</v>
      </c>
      <c r="K134" s="41">
        <f>IF(K129="-","-",SUM(K125:K127,K129:K133)*'3k HAP'!$E$12)</f>
        <v>1.1212252632297603</v>
      </c>
      <c r="L134" s="41">
        <f>IF(L129="-","-",SUM(L125:L127,L129:L133)*'3k HAP'!$E$12)</f>
        <v>1.1326757984844789</v>
      </c>
      <c r="M134" s="41">
        <f>IF(M129="-","-",SUM(M125:M127,M129:M133)*'3k HAP'!$E$12)</f>
        <v>1.1750353302505396</v>
      </c>
      <c r="N134" s="41">
        <f>IF(N129="-","-",SUM(N125:N127,N129:N133)*'3k HAP'!$E$12)</f>
        <v>1.295347417945637</v>
      </c>
      <c r="O134" s="31"/>
      <c r="P134" s="41">
        <f>IF(P129="-","-",SUM(P125:P127,P129:P133)*'3k HAP'!$E$12)</f>
        <v>1.295347417945637</v>
      </c>
      <c r="Q134" s="41">
        <f>IF(Q129="-","-",SUM(Q125:Q127,Q129:Q133)*'3k HAP'!$E$12)</f>
        <v>1.3302680098530955</v>
      </c>
      <c r="R134" s="41">
        <f>IF(R129="-","-",SUM(R125:R127,R129:R133)*'3k HAP'!$E$12)</f>
        <v>1.3399254271219814</v>
      </c>
      <c r="S134" s="41">
        <f>IF(S129="-","-",SUM(S125:S127,S129:S133)*'3k HAP'!$E$12)</f>
        <v>1.3715969952832425</v>
      </c>
      <c r="T134" s="41" t="str">
        <f>IF(T129="-","-",SUM(T125:T127,T129:T133)*'3k HAP'!$E$12)</f>
        <v>-</v>
      </c>
      <c r="U134" s="41" t="str">
        <f>IF(U129="-","-",SUM(U125:U127,U129:U133)*'3k HAP'!$E$12)</f>
        <v>-</v>
      </c>
      <c r="V134" s="41" t="str">
        <f>IF(V129="-","-",SUM(V125:V127,V129:V133)*'3k HAP'!$E$12)</f>
        <v>-</v>
      </c>
      <c r="W134" s="41" t="str">
        <f>IF(W129="-","-",SUM(W125:W127,W129:W133)*'3k HAP'!$E$12)</f>
        <v>-</v>
      </c>
      <c r="X134" s="41" t="str">
        <f>IF(X129="-","-",SUM(X125:X127,X129:X133)*'3k HAP'!$E$12)</f>
        <v>-</v>
      </c>
      <c r="Y134" s="41" t="str">
        <f>IF(Y129="-","-",SUM(Y125:Y127,Y129:Y133)*'3k HAP'!$E$12)</f>
        <v>-</v>
      </c>
      <c r="Z134" s="41" t="str">
        <f>IF(Z129="-","-",SUM(Z125:Z127,Z129:Z133)*'3k HAP'!$E$12)</f>
        <v>-</v>
      </c>
      <c r="AA134" s="29"/>
    </row>
    <row r="135" spans="1:27" s="30" customFormat="1" ht="11.25" x14ac:dyDescent="0.15">
      <c r="A135" s="267">
        <v>11</v>
      </c>
      <c r="B135" s="140" t="s">
        <v>44</v>
      </c>
      <c r="C135" s="140" t="str">
        <f>B135&amp;"_"&amp;D135</f>
        <v>Total_Southern Western</v>
      </c>
      <c r="D135" s="138" t="s">
        <v>326</v>
      </c>
      <c r="E135" s="132"/>
      <c r="F135" s="31"/>
      <c r="G135" s="41">
        <f>IF(G129="-","-",SUM(G125:G134))</f>
        <v>75.962071988620252</v>
      </c>
      <c r="H135" s="41">
        <f t="shared" ref="H135:P135" si="110">IF(H129="-","-",SUM(H125:H134))</f>
        <v>76.100515278094562</v>
      </c>
      <c r="I135" s="41">
        <f t="shared" si="110"/>
        <v>76.373586288690589</v>
      </c>
      <c r="J135" s="41">
        <f t="shared" si="110"/>
        <v>76.78891615711359</v>
      </c>
      <c r="K135" s="41">
        <f t="shared" si="110"/>
        <v>77.702419391346723</v>
      </c>
      <c r="L135" s="41">
        <f t="shared" si="110"/>
        <v>78.495956891611925</v>
      </c>
      <c r="M135" s="41">
        <f t="shared" si="110"/>
        <v>81.431529439296341</v>
      </c>
      <c r="N135" s="41">
        <f t="shared" si="110"/>
        <v>89.769319000872827</v>
      </c>
      <c r="O135" s="31"/>
      <c r="P135" s="41">
        <f t="shared" si="110"/>
        <v>89.769319000872827</v>
      </c>
      <c r="Q135" s="41">
        <f t="shared" ref="Q135" si="111">IF(Q129="-","-",SUM(Q125:Q134))</f>
        <v>92.189363006990973</v>
      </c>
      <c r="R135" s="41">
        <f t="shared" ref="R135" si="112">IF(R129="-","-",SUM(R125:R134))</f>
        <v>92.858635018132262</v>
      </c>
      <c r="S135" s="41">
        <f t="shared" ref="S135" si="113">IF(S129="-","-",SUM(S125:S134))</f>
        <v>95.053517306958852</v>
      </c>
      <c r="T135" s="41" t="str">
        <f t="shared" ref="T135" si="114">IF(T129="-","-",SUM(T125:T134))</f>
        <v>-</v>
      </c>
      <c r="U135" s="41" t="str">
        <f t="shared" ref="U135" si="115">IF(U129="-","-",SUM(U125:U134))</f>
        <v>-</v>
      </c>
      <c r="V135" s="41" t="str">
        <f t="shared" ref="V135" si="116">IF(V129="-","-",SUM(V125:V134))</f>
        <v>-</v>
      </c>
      <c r="W135" s="41" t="str">
        <f t="shared" ref="W135" si="117">IF(W129="-","-",SUM(W125:W134))</f>
        <v>-</v>
      </c>
      <c r="X135" s="41" t="str">
        <f t="shared" ref="X135" si="118">IF(X129="-","-",SUM(X125:X134))</f>
        <v>-</v>
      </c>
      <c r="Y135" s="41" t="str">
        <f t="shared" ref="Y135" si="119">IF(Y129="-","-",SUM(Y125:Y134))</f>
        <v>-</v>
      </c>
      <c r="Z135" s="41" t="str">
        <f t="shared" ref="Z135" si="120">IF(Z129="-","-",SUM(Z125:Z134))</f>
        <v>-</v>
      </c>
      <c r="AA135" s="29"/>
    </row>
    <row r="136" spans="1:27" s="30" customFormat="1" ht="11.25" customHeight="1" x14ac:dyDescent="0.15">
      <c r="A136" s="267">
        <v>1</v>
      </c>
      <c r="B136" s="136" t="s">
        <v>350</v>
      </c>
      <c r="C136" s="136" t="s">
        <v>341</v>
      </c>
      <c r="D136" s="139" t="s">
        <v>327</v>
      </c>
      <c r="E136" s="135"/>
      <c r="F136" s="31"/>
      <c r="G136" s="133" t="s">
        <v>333</v>
      </c>
      <c r="H136" s="133" t="s">
        <v>333</v>
      </c>
      <c r="I136" s="133" t="s">
        <v>333</v>
      </c>
      <c r="J136" s="133" t="s">
        <v>333</v>
      </c>
      <c r="K136" s="133" t="s">
        <v>333</v>
      </c>
      <c r="L136" s="133" t="s">
        <v>333</v>
      </c>
      <c r="M136" s="133" t="s">
        <v>333</v>
      </c>
      <c r="N136" s="133" t="s">
        <v>333</v>
      </c>
      <c r="O136" s="31"/>
      <c r="P136" s="133" t="s">
        <v>333</v>
      </c>
      <c r="Q136" s="133" t="s">
        <v>333</v>
      </c>
      <c r="R136" s="133" t="s">
        <v>333</v>
      </c>
      <c r="S136" s="133" t="s">
        <v>333</v>
      </c>
      <c r="T136" s="133" t="s">
        <v>333</v>
      </c>
      <c r="U136" s="133" t="s">
        <v>333</v>
      </c>
      <c r="V136" s="133" t="s">
        <v>333</v>
      </c>
      <c r="W136" s="133" t="s">
        <v>333</v>
      </c>
      <c r="X136" s="133" t="s">
        <v>333</v>
      </c>
      <c r="Y136" s="133" t="s">
        <v>333</v>
      </c>
      <c r="Z136" s="133" t="s">
        <v>333</v>
      </c>
      <c r="AA136" s="29"/>
    </row>
    <row r="137" spans="1:27" s="30" customFormat="1" ht="11.25" customHeight="1" x14ac:dyDescent="0.15">
      <c r="A137" s="267">
        <v>2</v>
      </c>
      <c r="B137" s="136" t="s">
        <v>350</v>
      </c>
      <c r="C137" s="136" t="s">
        <v>300</v>
      </c>
      <c r="D137" s="139" t="s">
        <v>327</v>
      </c>
      <c r="E137" s="135"/>
      <c r="F137" s="31"/>
      <c r="G137" s="133" t="s">
        <v>333</v>
      </c>
      <c r="H137" s="133" t="s">
        <v>333</v>
      </c>
      <c r="I137" s="133" t="s">
        <v>333</v>
      </c>
      <c r="J137" s="133" t="s">
        <v>333</v>
      </c>
      <c r="K137" s="133" t="s">
        <v>333</v>
      </c>
      <c r="L137" s="133" t="s">
        <v>333</v>
      </c>
      <c r="M137" s="133" t="s">
        <v>333</v>
      </c>
      <c r="N137" s="133" t="s">
        <v>333</v>
      </c>
      <c r="O137" s="31"/>
      <c r="P137" s="133" t="s">
        <v>333</v>
      </c>
      <c r="Q137" s="133" t="s">
        <v>333</v>
      </c>
      <c r="R137" s="133" t="s">
        <v>333</v>
      </c>
      <c r="S137" s="133" t="s">
        <v>333</v>
      </c>
      <c r="T137" s="133" t="s">
        <v>333</v>
      </c>
      <c r="U137" s="133" t="s">
        <v>333</v>
      </c>
      <c r="V137" s="133" t="s">
        <v>333</v>
      </c>
      <c r="W137" s="133" t="s">
        <v>333</v>
      </c>
      <c r="X137" s="133" t="s">
        <v>333</v>
      </c>
      <c r="Y137" s="133" t="s">
        <v>333</v>
      </c>
      <c r="Z137" s="133" t="s">
        <v>333</v>
      </c>
      <c r="AA137" s="29"/>
    </row>
    <row r="138" spans="1:27" s="30" customFormat="1" ht="11.25" customHeight="1" x14ac:dyDescent="0.15">
      <c r="A138" s="267">
        <v>3</v>
      </c>
      <c r="B138" s="136" t="s">
        <v>2</v>
      </c>
      <c r="C138" s="136" t="s">
        <v>342</v>
      </c>
      <c r="D138" s="139" t="s">
        <v>327</v>
      </c>
      <c r="E138" s="135"/>
      <c r="F138" s="31"/>
      <c r="G138" s="133">
        <f>IF('3c PC'!G14="-","-",'3c PC'!G64)</f>
        <v>6.5567588596821027</v>
      </c>
      <c r="H138" s="133">
        <f>IF('3c PC'!H14="-","-",'3c PC'!H64)</f>
        <v>6.5567588596821027</v>
      </c>
      <c r="I138" s="133">
        <f>IF('3c PC'!I14="-","-",'3c PC'!I64)</f>
        <v>6.6197359495950758</v>
      </c>
      <c r="J138" s="133">
        <f>IF('3c PC'!J14="-","-",'3c PC'!J64)</f>
        <v>6.6197359495950758</v>
      </c>
      <c r="K138" s="133">
        <f>IF('3c PC'!K14="-","-",'3c PC'!K64)</f>
        <v>6.6995028867368616</v>
      </c>
      <c r="L138" s="133">
        <f>IF('3c PC'!L14="-","-",'3c PC'!L64)</f>
        <v>6.6995028867368616</v>
      </c>
      <c r="M138" s="133">
        <f>IF('3c PC'!M14="-","-",'3c PC'!M64)</f>
        <v>7.1131218301273513</v>
      </c>
      <c r="N138" s="133">
        <f>IF('3c PC'!N14="-","-",'3c PC'!N64)</f>
        <v>7.1131218301273513</v>
      </c>
      <c r="O138" s="31"/>
      <c r="P138" s="133">
        <f>'3c PC'!P64</f>
        <v>7.1131218301273513</v>
      </c>
      <c r="Q138" s="133">
        <f>'3c PC'!Q64</f>
        <v>7.2804579515147188</v>
      </c>
      <c r="R138" s="133">
        <f>'3c PC'!R64</f>
        <v>7.1935840895118579</v>
      </c>
      <c r="S138" s="133">
        <f>'3c PC'!S64</f>
        <v>7.3593999937099728</v>
      </c>
      <c r="T138" s="133" t="str">
        <f>'3c PC'!T64</f>
        <v>-</v>
      </c>
      <c r="U138" s="133" t="str">
        <f>'3c PC'!U64</f>
        <v>-</v>
      </c>
      <c r="V138" s="133" t="str">
        <f>'3c PC'!V64</f>
        <v>-</v>
      </c>
      <c r="W138" s="133" t="str">
        <f>'3c PC'!W64</f>
        <v>-</v>
      </c>
      <c r="X138" s="133" t="str">
        <f>'3c PC'!X64</f>
        <v>-</v>
      </c>
      <c r="Y138" s="133" t="str">
        <f>'3c PC'!Y64</f>
        <v>-</v>
      </c>
      <c r="Z138" s="133" t="str">
        <f>'3c PC'!Z64</f>
        <v>-</v>
      </c>
      <c r="AA138" s="29"/>
    </row>
    <row r="139" spans="1:27" s="30" customFormat="1" ht="11.25" customHeight="1" x14ac:dyDescent="0.15">
      <c r="A139" s="267">
        <v>4</v>
      </c>
      <c r="B139" s="136" t="s">
        <v>352</v>
      </c>
      <c r="C139" s="136" t="s">
        <v>343</v>
      </c>
      <c r="D139" s="139" t="s">
        <v>327</v>
      </c>
      <c r="E139" s="135"/>
      <c r="F139" s="31"/>
      <c r="G139" s="133" t="s">
        <v>333</v>
      </c>
      <c r="H139" s="133" t="s">
        <v>333</v>
      </c>
      <c r="I139" s="133" t="s">
        <v>333</v>
      </c>
      <c r="J139" s="133" t="s">
        <v>333</v>
      </c>
      <c r="K139" s="133" t="s">
        <v>333</v>
      </c>
      <c r="L139" s="133" t="s">
        <v>333</v>
      </c>
      <c r="M139" s="133" t="s">
        <v>333</v>
      </c>
      <c r="N139" s="133" t="s">
        <v>333</v>
      </c>
      <c r="O139" s="31"/>
      <c r="P139" s="133" t="s">
        <v>333</v>
      </c>
      <c r="Q139" s="133" t="s">
        <v>333</v>
      </c>
      <c r="R139" s="133" t="s">
        <v>333</v>
      </c>
      <c r="S139" s="133" t="s">
        <v>333</v>
      </c>
      <c r="T139" s="133" t="s">
        <v>333</v>
      </c>
      <c r="U139" s="133" t="s">
        <v>333</v>
      </c>
      <c r="V139" s="133" t="s">
        <v>333</v>
      </c>
      <c r="W139" s="133" t="s">
        <v>333</v>
      </c>
      <c r="X139" s="133" t="s">
        <v>333</v>
      </c>
      <c r="Y139" s="133" t="s">
        <v>333</v>
      </c>
      <c r="Z139" s="133" t="s">
        <v>333</v>
      </c>
      <c r="AA139" s="29"/>
    </row>
    <row r="140" spans="1:27" s="30" customFormat="1" ht="11.25" customHeight="1" x14ac:dyDescent="0.15">
      <c r="A140" s="267">
        <v>5</v>
      </c>
      <c r="B140" s="136" t="s">
        <v>349</v>
      </c>
      <c r="C140" s="136" t="s">
        <v>344</v>
      </c>
      <c r="D140" s="139" t="s">
        <v>327</v>
      </c>
      <c r="E140" s="135"/>
      <c r="F140" s="31"/>
      <c r="G140" s="133">
        <f>IF('3f CPIH'!C$16="-","-",'3g OC '!$E$11*('3f CPIH'!C$16/'3f CPIH'!$G$16))</f>
        <v>63.482931017612529</v>
      </c>
      <c r="H140" s="133">
        <f>IF('3f CPIH'!D$16="-","-",'3g OC '!$E$11*('3f CPIH'!D$16/'3f CPIH'!$G$16))</f>
        <v>63.61002397260274</v>
      </c>
      <c r="I140" s="133">
        <f>IF('3f CPIH'!E$16="-","-",'3g OC '!$E$11*('3f CPIH'!E$16/'3f CPIH'!$G$16))</f>
        <v>63.800663405088073</v>
      </c>
      <c r="J140" s="133">
        <f>IF('3f CPIH'!F$16="-","-",'3g OC '!$E$11*('3f CPIH'!F$16/'3f CPIH'!$G$16))</f>
        <v>64.181942270058713</v>
      </c>
      <c r="K140" s="133">
        <f>IF('3f CPIH'!G$16="-","-",'3g OC '!$E$11*('3f CPIH'!G$16/'3f CPIH'!$G$16))</f>
        <v>64.944500000000005</v>
      </c>
      <c r="L140" s="133">
        <f>IF('3f CPIH'!H$16="-","-",'3g OC '!$E$11*('3f CPIH'!H$16/'3f CPIH'!$G$16))</f>
        <v>65.770604207436406</v>
      </c>
      <c r="M140" s="133">
        <f>IF('3f CPIH'!I$16="-","-",'3g OC '!$E$11*('3f CPIH'!I$16/'3f CPIH'!$G$16))</f>
        <v>66.723801369863011</v>
      </c>
      <c r="N140" s="133">
        <f>IF('3f CPIH'!J$16="-","-",'3g OC '!$E$11*('3f CPIH'!J$16/'3f CPIH'!$G$16))</f>
        <v>67.295719667318991</v>
      </c>
      <c r="O140" s="31"/>
      <c r="P140" s="133">
        <f>IF('3f CPIH'!L$16="-","-",'3g OC '!$E$11*('3f CPIH'!L$16/'3f CPIH'!$G$16))</f>
        <v>67.295719667318991</v>
      </c>
      <c r="Q140" s="133">
        <f>IF('3f CPIH'!M$16="-","-",'3g OC '!$E$11*('3f CPIH'!M$16/'3f CPIH'!$G$16))</f>
        <v>68.058277397260284</v>
      </c>
      <c r="R140" s="133">
        <f>IF('3f CPIH'!N$16="-","-",'3g OC '!$E$11*('3f CPIH'!N$16/'3f CPIH'!$G$16))</f>
        <v>68.566649217221141</v>
      </c>
      <c r="S140" s="133">
        <f>IF('3f CPIH'!O$16="-","-",'3g OC '!$E$11*('3f CPIH'!O$16/'3f CPIH'!$G$16))</f>
        <v>68.947928082191794</v>
      </c>
      <c r="T140" s="133" t="str">
        <f>IF('3f CPIH'!P$16="-","-",'3g OC '!$E$11*('3f CPIH'!P$16/'3f CPIH'!$G$16))</f>
        <v>-</v>
      </c>
      <c r="U140" s="133" t="str">
        <f>IF('3f CPIH'!Q$16="-","-",'3g OC '!$E$11*('3f CPIH'!Q$16/'3f CPIH'!$G$16))</f>
        <v>-</v>
      </c>
      <c r="V140" s="133" t="str">
        <f>IF('3f CPIH'!R$16="-","-",'3g OC '!$E$11*('3f CPIH'!R$16/'3f CPIH'!$G$16))</f>
        <v>-</v>
      </c>
      <c r="W140" s="133" t="str">
        <f>IF('3f CPIH'!S$16="-","-",'3g OC '!$E$11*('3f CPIH'!S$16/'3f CPIH'!$G$16))</f>
        <v>-</v>
      </c>
      <c r="X140" s="133" t="str">
        <f>IF('3f CPIH'!T$16="-","-",'3g OC '!$E$11*('3f CPIH'!T$16/'3f CPIH'!$G$16))</f>
        <v>-</v>
      </c>
      <c r="Y140" s="133" t="str">
        <f>IF('3f CPIH'!U$16="-","-",'3g OC '!$E$11*('3f CPIH'!U$16/'3f CPIH'!$G$16))</f>
        <v>-</v>
      </c>
      <c r="Z140" s="133" t="str">
        <f>IF('3f CPIH'!V$16="-","-",'3g OC '!$E$11*('3f CPIH'!V$16/'3f CPIH'!$G$16))</f>
        <v>-</v>
      </c>
      <c r="AA140" s="29"/>
    </row>
    <row r="141" spans="1:27" s="30" customFormat="1" ht="11.25" customHeight="1" x14ac:dyDescent="0.15">
      <c r="A141" s="267">
        <v>6</v>
      </c>
      <c r="B141" s="136" t="s">
        <v>349</v>
      </c>
      <c r="C141" s="136" t="s">
        <v>43</v>
      </c>
      <c r="D141" s="139" t="s">
        <v>327</v>
      </c>
      <c r="E141" s="135"/>
      <c r="F141" s="31"/>
      <c r="G141" s="133" t="s">
        <v>333</v>
      </c>
      <c r="H141" s="133" t="s">
        <v>333</v>
      </c>
      <c r="I141" s="133" t="s">
        <v>333</v>
      </c>
      <c r="J141" s="133" t="s">
        <v>333</v>
      </c>
      <c r="K141" s="133">
        <f>IF('3h SMNCC'!F$37="-","-",'3h SMNCC'!F$45)</f>
        <v>0</v>
      </c>
      <c r="L141" s="133">
        <f>IF('3h SMNCC'!G$37="-","-",'3h SMNCC'!G$45)</f>
        <v>-0.1023945869506754</v>
      </c>
      <c r="M141" s="133">
        <f>IF('3h SMNCC'!H$37="-","-",'3h SMNCC'!H$45)</f>
        <v>1.310776222511721</v>
      </c>
      <c r="N141" s="133">
        <f>IF('3h SMNCC'!I$37="-","-",'3h SMNCC'!I$45)</f>
        <v>8.7390665290237255</v>
      </c>
      <c r="O141" s="31"/>
      <c r="P141" s="133">
        <f>IF('3h SMNCC'!K$37="-","-",'3h SMNCC'!K$45)</f>
        <v>8.7390665290237255</v>
      </c>
      <c r="Q141" s="133">
        <f>IF('3h SMNCC'!L$37="-","-",'3h SMNCC'!L$45)</f>
        <v>10.102089688688181</v>
      </c>
      <c r="R141" s="133">
        <f>IF('3h SMNCC'!M$37="-","-",'3h SMNCC'!M$45)</f>
        <v>10.300173121233549</v>
      </c>
      <c r="S141" s="133">
        <f>IF('3h SMNCC'!N$37="-","-",'3h SMNCC'!N$45)</f>
        <v>11.847822371645298</v>
      </c>
      <c r="T141" s="133" t="str">
        <f>IF('3h SMNCC'!O$37="-","-",'3h SMNCC'!O$45)</f>
        <v>-</v>
      </c>
      <c r="U141" s="133" t="str">
        <f>IF('3h SMNCC'!P$37="-","-",'3h SMNCC'!P$45)</f>
        <v>-</v>
      </c>
      <c r="V141" s="133" t="str">
        <f>IF('3h SMNCC'!Q$37="-","-",'3h SMNCC'!Q$45)</f>
        <v>-</v>
      </c>
      <c r="W141" s="133" t="str">
        <f>IF('3h SMNCC'!R$37="-","-",'3h SMNCC'!R$45)</f>
        <v>-</v>
      </c>
      <c r="X141" s="133" t="str">
        <f>IF('3h SMNCC'!S$37="-","-",'3h SMNCC'!S$45)</f>
        <v>-</v>
      </c>
      <c r="Y141" s="133" t="str">
        <f>IF('3h SMNCC'!T$37="-","-",'3h SMNCC'!T$45)</f>
        <v>-</v>
      </c>
      <c r="Z141" s="133" t="str">
        <f>IF('3h SMNCC'!U$37="-","-",'3h SMNCC'!U$45)</f>
        <v>-</v>
      </c>
      <c r="AA141" s="29"/>
    </row>
    <row r="142" spans="1:27" s="30" customFormat="1" ht="11.25" customHeight="1" x14ac:dyDescent="0.15">
      <c r="A142" s="267">
        <v>7</v>
      </c>
      <c r="B142" s="136" t="s">
        <v>349</v>
      </c>
      <c r="C142" s="136" t="s">
        <v>394</v>
      </c>
      <c r="D142" s="139" t="s">
        <v>327</v>
      </c>
      <c r="E142" s="135"/>
      <c r="F142" s="31"/>
      <c r="G142" s="133">
        <f>IF('3f CPIH'!C$16="-","-",'3i PAAC PAP'!$G$17*('3f CPIH'!C$16/'3f CPIH'!$G$16))</f>
        <v>3.1142016634050882</v>
      </c>
      <c r="H142" s="133">
        <f>IF('3f CPIH'!D$16="-","-",'3i PAAC PAP'!$G$17*('3f CPIH'!D$16/'3f CPIH'!$G$16))</f>
        <v>3.1204363013698631</v>
      </c>
      <c r="I142" s="133">
        <f>IF('3f CPIH'!E$16="-","-",'3i PAAC PAP'!$G$17*('3f CPIH'!E$16/'3f CPIH'!$G$16))</f>
        <v>3.129788258317026</v>
      </c>
      <c r="J142" s="133">
        <f>IF('3f CPIH'!F$16="-","-",'3i PAAC PAP'!$G$17*('3f CPIH'!F$16/'3f CPIH'!$G$16))</f>
        <v>3.1484921722113506</v>
      </c>
      <c r="K142" s="133">
        <f>IF('3f CPIH'!G$16="-","-",'3i PAAC PAP'!$G$17*('3f CPIH'!G$16/'3f CPIH'!$G$16))</f>
        <v>3.1859000000000002</v>
      </c>
      <c r="L142" s="133">
        <f>IF('3f CPIH'!H$16="-","-",'3i PAAC PAP'!$G$17*('3f CPIH'!H$16/'3f CPIH'!$G$16))</f>
        <v>3.2264251467710374</v>
      </c>
      <c r="M142" s="133">
        <f>IF('3f CPIH'!I$16="-","-",'3i PAAC PAP'!$G$17*('3f CPIH'!I$16/'3f CPIH'!$G$16))</f>
        <v>3.2731849315068491</v>
      </c>
      <c r="N142" s="133">
        <f>IF('3f CPIH'!J$16="-","-",'3i PAAC PAP'!$G$17*('3f CPIH'!J$16/'3f CPIH'!$G$16))</f>
        <v>3.3012408023483371</v>
      </c>
      <c r="O142" s="31"/>
      <c r="P142" s="133">
        <f>IF('3f CPIH'!L$16="-","-",'3i PAAC PAP'!$G$17*('3f CPIH'!L$16/'3f CPIH'!$G$16))</f>
        <v>3.3012408023483371</v>
      </c>
      <c r="Q142" s="133">
        <f>IF('3f CPIH'!M$16="-","-",'3i PAAC PAP'!$G$17*('3f CPIH'!M$16/'3f CPIH'!$G$16))</f>
        <v>3.3386486301369862</v>
      </c>
      <c r="R142" s="133">
        <f>IF('3f CPIH'!N$16="-","-",'3i PAAC PAP'!$G$17*('3f CPIH'!N$16/'3f CPIH'!$G$16))</f>
        <v>3.3635871819960861</v>
      </c>
      <c r="S142" s="133">
        <f>IF('3f CPIH'!O$16="-","-",'3i PAAC PAP'!$G$17*('3f CPIH'!O$16/'3f CPIH'!$G$16))</f>
        <v>3.3822910958904111</v>
      </c>
      <c r="T142" s="133" t="str">
        <f>IF('3f CPIH'!P$16="-","-",'3i PAAC PAP'!$G$17*('3f CPIH'!P$16/'3f CPIH'!$G$16))</f>
        <v>-</v>
      </c>
      <c r="U142" s="133" t="str">
        <f>IF('3f CPIH'!Q$16="-","-",'3i PAAC PAP'!$G$17*('3f CPIH'!Q$16/'3f CPIH'!$G$16))</f>
        <v>-</v>
      </c>
      <c r="V142" s="133" t="str">
        <f>IF('3f CPIH'!R$16="-","-",'3i PAAC PAP'!$G$17*('3f CPIH'!R$16/'3f CPIH'!$G$16))</f>
        <v>-</v>
      </c>
      <c r="W142" s="133" t="str">
        <f>IF('3f CPIH'!S$16="-","-",'3i PAAC PAP'!$G$17*('3f CPIH'!S$16/'3f CPIH'!$G$16))</f>
        <v>-</v>
      </c>
      <c r="X142" s="133" t="str">
        <f>IF('3f CPIH'!T$16="-","-",'3i PAAC PAP'!$G$17*('3f CPIH'!T$16/'3f CPIH'!$G$16))</f>
        <v>-</v>
      </c>
      <c r="Y142" s="133" t="str">
        <f>IF('3f CPIH'!U$16="-","-",'3i PAAC PAP'!$G$17*('3f CPIH'!U$16/'3f CPIH'!$G$16))</f>
        <v>-</v>
      </c>
      <c r="Z142" s="133" t="str">
        <f>IF('3f CPIH'!V$16="-","-",'3i PAAC PAP'!$G$17*('3f CPIH'!V$16/'3f CPIH'!$G$16))</f>
        <v>-</v>
      </c>
      <c r="AA142" s="29"/>
    </row>
    <row r="143" spans="1:27" s="30" customFormat="1" ht="11.25" x14ac:dyDescent="0.15">
      <c r="A143" s="267">
        <v>8</v>
      </c>
      <c r="B143" s="136" t="s">
        <v>349</v>
      </c>
      <c r="C143" s="136" t="s">
        <v>412</v>
      </c>
      <c r="D143" s="139" t="s">
        <v>327</v>
      </c>
      <c r="E143" s="135"/>
      <c r="F143" s="31"/>
      <c r="G143" s="133">
        <f>IF(G138="-","-",SUM(G136:G141)*'3i PAAC PAP'!$G$29)</f>
        <v>0.2896141176426133</v>
      </c>
      <c r="H143" s="133">
        <f>IF(H138="-","-",SUM(H136:H141)*'3i PAAC PAP'!$G$29)</f>
        <v>0.2901396470114978</v>
      </c>
      <c r="I143" s="133">
        <f>IF(I138="-","-",SUM(I136:I141)*'3i PAAC PAP'!$G$29)</f>
        <v>0.29118835133161486</v>
      </c>
      <c r="J143" s="133">
        <f>IF(J138="-","-",SUM(J136:J141)*'3i PAAC PAP'!$G$29)</f>
        <v>0.29276493943826842</v>
      </c>
      <c r="K143" s="133">
        <f>IF(K138="-","-",SUM(K136:K141)*'3i PAAC PAP'!$G$29)</f>
        <v>0.29624795193665693</v>
      </c>
      <c r="L143" s="133">
        <f>IF(L138="-","-",SUM(L136:L141)*'3i PAAC PAP'!$G$29)</f>
        <v>0.2992404912173654</v>
      </c>
      <c r="M143" s="133">
        <f>IF(M138="-","-",SUM(M136:M141)*'3i PAAC PAP'!$G$29)</f>
        <v>0.31073573711204611</v>
      </c>
      <c r="N143" s="133">
        <f>IF(N138="-","-",SUM(N136:N141)*'3i PAAC PAP'!$G$29)</f>
        <v>0.34381659968945377</v>
      </c>
      <c r="O143" s="31"/>
      <c r="P143" s="133">
        <f>IF(P138="-","-",SUM(P136:P141)*'3i PAAC PAP'!$G$29)</f>
        <v>0.34381659968945377</v>
      </c>
      <c r="Q143" s="133">
        <f>IF(Q138="-","-",SUM(Q136:Q141)*'3i PAAC PAP'!$G$29)</f>
        <v>0.35329781152991024</v>
      </c>
      <c r="R143" s="133">
        <f>IF(R138="-","-",SUM(R136:R141)*'3i PAAC PAP'!$G$29)</f>
        <v>0.35585978057964163</v>
      </c>
      <c r="S143" s="133">
        <f>IF(S138="-","-",SUM(S136:S141)*'3i PAAC PAP'!$G$29)</f>
        <v>0.36452154710060708</v>
      </c>
      <c r="T143" s="133" t="str">
        <f>IF(T138="-","-",SUM(T136:T141)*'3i PAAC PAP'!$G$29)</f>
        <v>-</v>
      </c>
      <c r="U143" s="133" t="str">
        <f>IF(U138="-","-",SUM(U136:U141)*'3i PAAC PAP'!$G$29)</f>
        <v>-</v>
      </c>
      <c r="V143" s="133" t="str">
        <f>IF(V138="-","-",SUM(V136:V141)*'3i PAAC PAP'!$G$29)</f>
        <v>-</v>
      </c>
      <c r="W143" s="133" t="str">
        <f>IF(W138="-","-",SUM(W136:W141)*'3i PAAC PAP'!$G$29)</f>
        <v>-</v>
      </c>
      <c r="X143" s="133" t="str">
        <f>IF(X138="-","-",SUM(X136:X141)*'3i PAAC PAP'!$G$29)</f>
        <v>-</v>
      </c>
      <c r="Y143" s="133" t="str">
        <f>IF(Y138="-","-",SUM(Y136:Y141)*'3i PAAC PAP'!$G$29)</f>
        <v>-</v>
      </c>
      <c r="Z143" s="133" t="str">
        <f>IF(Z138="-","-",SUM(Z136:Z141)*'3i PAAC PAP'!$G$29)</f>
        <v>-</v>
      </c>
      <c r="AA143" s="29"/>
    </row>
    <row r="144" spans="1:27" s="30" customFormat="1" ht="11.25" x14ac:dyDescent="0.15">
      <c r="A144" s="267">
        <v>9</v>
      </c>
      <c r="B144" s="136" t="s">
        <v>393</v>
      </c>
      <c r="C144" s="136" t="s">
        <v>536</v>
      </c>
      <c r="D144" s="134" t="s">
        <v>327</v>
      </c>
      <c r="E144" s="135"/>
      <c r="F144" s="31"/>
      <c r="G144" s="133">
        <f>IF(G138="-","-",SUM(G136:G143)*'3j EBIT'!$E$11)</f>
        <v>1.4224538175907742</v>
      </c>
      <c r="H144" s="133">
        <f>IF(H138="-","-",SUM(H136:H143)*'3j EBIT'!$E$11)</f>
        <v>1.4250462848639429</v>
      </c>
      <c r="I144" s="133">
        <f>IF(I138="-","-",SUM(I136:I143)*'3j EBIT'!$E$11)</f>
        <v>1.4301597696771782</v>
      </c>
      <c r="J144" s="133">
        <f>IF(J138="-","-",SUM(J136:J143)*'3j EBIT'!$E$11)</f>
        <v>1.4379371714966844</v>
      </c>
      <c r="K144" s="133">
        <f>IF(K138="-","-",SUM(K136:K143)*'3j EBIT'!$E$11)</f>
        <v>1.4550432894434291</v>
      </c>
      <c r="L144" s="133">
        <f>IF(L138="-","-",SUM(L136:L143)*'3j EBIT'!$E$11)</f>
        <v>1.4699029479164465</v>
      </c>
      <c r="M144" s="133">
        <f>IF(M138="-","-",SUM(M136:M143)*'3j EBIT'!$E$11)</f>
        <v>1.524874017924831</v>
      </c>
      <c r="N144" s="133">
        <f>IF(N138="-","-",SUM(N136:N143)*'3j EBIT'!$E$11)</f>
        <v>1.6810061544193402</v>
      </c>
      <c r="O144" s="31"/>
      <c r="P144" s="133">
        <f>IF(P138="-","-",SUM(P136:P143)*'3j EBIT'!$E$11)</f>
        <v>1.6810061544193402</v>
      </c>
      <c r="Q144" s="133">
        <f>IF(Q138="-","-",SUM(Q136:Q143)*'3j EBIT'!$E$11)</f>
        <v>1.7263235180077914</v>
      </c>
      <c r="R144" s="133">
        <f>IF(R138="-","-",SUM(R136:R143)*'3j EBIT'!$E$11)</f>
        <v>1.7388562004680224</v>
      </c>
      <c r="S144" s="133">
        <f>IF(S138="-","-",SUM(S136:S143)*'3j EBIT'!$E$11)</f>
        <v>1.7799572211375414</v>
      </c>
      <c r="T144" s="133" t="str">
        <f>IF(T138="-","-",SUM(T136:T143)*'3j EBIT'!$E$11)</f>
        <v>-</v>
      </c>
      <c r="U144" s="133" t="str">
        <f>IF(U138="-","-",SUM(U136:U143)*'3j EBIT'!$E$11)</f>
        <v>-</v>
      </c>
      <c r="V144" s="133" t="str">
        <f>IF(V138="-","-",SUM(V136:V143)*'3j EBIT'!$E$11)</f>
        <v>-</v>
      </c>
      <c r="W144" s="133" t="str">
        <f>IF(W138="-","-",SUM(W136:W143)*'3j EBIT'!$E$11)</f>
        <v>-</v>
      </c>
      <c r="X144" s="133" t="str">
        <f>IF(X138="-","-",SUM(X136:X143)*'3j EBIT'!$E$11)</f>
        <v>-</v>
      </c>
      <c r="Y144" s="133" t="str">
        <f>IF(Y138="-","-",SUM(Y136:Y143)*'3j EBIT'!$E$11)</f>
        <v>-</v>
      </c>
      <c r="Z144" s="133" t="str">
        <f>IF(Z138="-","-",SUM(Z136:Z143)*'3j EBIT'!$E$11)</f>
        <v>-</v>
      </c>
      <c r="AA144" s="29"/>
    </row>
    <row r="145" spans="1:27" s="30" customFormat="1" ht="11.25" x14ac:dyDescent="0.15">
      <c r="A145" s="267">
        <v>10</v>
      </c>
      <c r="B145" s="136" t="s">
        <v>292</v>
      </c>
      <c r="C145" s="186" t="s">
        <v>537</v>
      </c>
      <c r="D145" s="134" t="s">
        <v>327</v>
      </c>
      <c r="E145" s="135"/>
      <c r="F145" s="31"/>
      <c r="G145" s="133">
        <f>IF(G140="-","-",SUM(G136:G138,G140:G144)*'3k HAP'!$E$12)</f>
        <v>1.0961125126871367</v>
      </c>
      <c r="H145" s="133">
        <f>IF(H140="-","-",SUM(H136:H138,H140:H144)*'3k HAP'!$E$12)</f>
        <v>1.0981102125644266</v>
      </c>
      <c r="I145" s="133">
        <f>IF(I140="-","-",SUM(I136:I138,I140:I144)*'3k HAP'!$E$12)</f>
        <v>1.1020505546816253</v>
      </c>
      <c r="J145" s="133">
        <f>IF(J140="-","-",SUM(J136:J138,J140:J144)*'3k HAP'!$E$12)</f>
        <v>1.1080436543134962</v>
      </c>
      <c r="K145" s="133">
        <f>IF(K140="-","-",SUM(K136:K138,K140:K144)*'3k HAP'!$E$12)</f>
        <v>1.1212252632297603</v>
      </c>
      <c r="L145" s="133">
        <f>IF(L140="-","-",SUM(L136:L138,L140:L144)*'3k HAP'!$E$12)</f>
        <v>1.1326757984844789</v>
      </c>
      <c r="M145" s="133">
        <f>IF(M140="-","-",SUM(M136:M138,M140:M144)*'3k HAP'!$E$12)</f>
        <v>1.1750353302505396</v>
      </c>
      <c r="N145" s="133">
        <f>IF(N140="-","-",SUM(N136:N138,N140:N144)*'3k HAP'!$E$12)</f>
        <v>1.295347417945637</v>
      </c>
      <c r="O145" s="31"/>
      <c r="P145" s="133">
        <f>IF(P140="-","-",SUM(P136:P138,P140:P144)*'3k HAP'!$E$12)</f>
        <v>1.295347417945637</v>
      </c>
      <c r="Q145" s="133">
        <f>IF(Q140="-","-",SUM(Q136:Q138,Q140:Q144)*'3k HAP'!$E$12)</f>
        <v>1.3302680098530955</v>
      </c>
      <c r="R145" s="133">
        <f>IF(R140="-","-",SUM(R136:R138,R140:R144)*'3k HAP'!$E$12)</f>
        <v>1.3399254271219814</v>
      </c>
      <c r="S145" s="133">
        <f>IF(S140="-","-",SUM(S136:S138,S140:S144)*'3k HAP'!$E$12)</f>
        <v>1.3715969952832425</v>
      </c>
      <c r="T145" s="133" t="str">
        <f>IF(T140="-","-",SUM(T136:T138,T140:T144)*'3k HAP'!$E$12)</f>
        <v>-</v>
      </c>
      <c r="U145" s="133" t="str">
        <f>IF(U140="-","-",SUM(U136:U138,U140:U144)*'3k HAP'!$E$12)</f>
        <v>-</v>
      </c>
      <c r="V145" s="133" t="str">
        <f>IF(V140="-","-",SUM(V136:V138,V140:V144)*'3k HAP'!$E$12)</f>
        <v>-</v>
      </c>
      <c r="W145" s="133" t="str">
        <f>IF(W140="-","-",SUM(W136:W138,W140:W144)*'3k HAP'!$E$12)</f>
        <v>-</v>
      </c>
      <c r="X145" s="133" t="str">
        <f>IF(X140="-","-",SUM(X136:X138,X140:X144)*'3k HAP'!$E$12)</f>
        <v>-</v>
      </c>
      <c r="Y145" s="133" t="str">
        <f>IF(Y140="-","-",SUM(Y136:Y138,Y140:Y144)*'3k HAP'!$E$12)</f>
        <v>-</v>
      </c>
      <c r="Z145" s="133" t="str">
        <f>IF(Z140="-","-",SUM(Z136:Z138,Z140:Z144)*'3k HAP'!$E$12)</f>
        <v>-</v>
      </c>
      <c r="AA145" s="29"/>
    </row>
    <row r="146" spans="1:27" s="30" customFormat="1" ht="11.25" x14ac:dyDescent="0.15">
      <c r="A146" s="267">
        <v>11</v>
      </c>
      <c r="B146" s="136" t="s">
        <v>44</v>
      </c>
      <c r="C146" s="136" t="str">
        <f>B146&amp;"_"&amp;D146</f>
        <v>Total_Yorkshire</v>
      </c>
      <c r="D146" s="134" t="s">
        <v>327</v>
      </c>
      <c r="E146" s="135"/>
      <c r="F146" s="31"/>
      <c r="G146" s="133">
        <f>IF(G140="-","-",SUM(G136:G145))</f>
        <v>75.962071988620252</v>
      </c>
      <c r="H146" s="133">
        <f t="shared" ref="H146:P146" si="121">IF(H140="-","-",SUM(H136:H145))</f>
        <v>76.100515278094562</v>
      </c>
      <c r="I146" s="133">
        <f t="shared" si="121"/>
        <v>76.373586288690589</v>
      </c>
      <c r="J146" s="133">
        <f t="shared" si="121"/>
        <v>76.78891615711359</v>
      </c>
      <c r="K146" s="133">
        <f t="shared" si="121"/>
        <v>77.702419391346723</v>
      </c>
      <c r="L146" s="133">
        <f t="shared" si="121"/>
        <v>78.495956891611925</v>
      </c>
      <c r="M146" s="133">
        <f t="shared" si="121"/>
        <v>81.431529439296341</v>
      </c>
      <c r="N146" s="133">
        <f t="shared" si="121"/>
        <v>89.769319000872827</v>
      </c>
      <c r="O146" s="31"/>
      <c r="P146" s="133">
        <f t="shared" si="121"/>
        <v>89.769319000872827</v>
      </c>
      <c r="Q146" s="133">
        <f t="shared" ref="Q146" si="122">IF(Q140="-","-",SUM(Q136:Q145))</f>
        <v>92.189363006990973</v>
      </c>
      <c r="R146" s="133">
        <f t="shared" ref="R146" si="123">IF(R140="-","-",SUM(R136:R145))</f>
        <v>92.858635018132262</v>
      </c>
      <c r="S146" s="133">
        <f t="shared" ref="S146" si="124">IF(S140="-","-",SUM(S136:S145))</f>
        <v>95.053517306958852</v>
      </c>
      <c r="T146" s="133" t="str">
        <f t="shared" ref="T146" si="125">IF(T140="-","-",SUM(T136:T145))</f>
        <v>-</v>
      </c>
      <c r="U146" s="133" t="str">
        <f t="shared" ref="U146" si="126">IF(U140="-","-",SUM(U136:U145))</f>
        <v>-</v>
      </c>
      <c r="V146" s="133" t="str">
        <f t="shared" ref="V146" si="127">IF(V140="-","-",SUM(V136:V145))</f>
        <v>-</v>
      </c>
      <c r="W146" s="133" t="str">
        <f t="shared" ref="W146" si="128">IF(W140="-","-",SUM(W136:W145))</f>
        <v>-</v>
      </c>
      <c r="X146" s="133" t="str">
        <f t="shared" ref="X146" si="129">IF(X140="-","-",SUM(X136:X145))</f>
        <v>-</v>
      </c>
      <c r="Y146" s="133" t="str">
        <f t="shared" ref="Y146" si="130">IF(Y140="-","-",SUM(Y136:Y145))</f>
        <v>-</v>
      </c>
      <c r="Z146" s="133" t="str">
        <f t="shared" ref="Z146" si="131">IF(Z140="-","-",SUM(Z136:Z145))</f>
        <v>-</v>
      </c>
      <c r="AA146" s="29"/>
    </row>
    <row r="147" spans="1:27" s="30" customFormat="1" ht="11.25" x14ac:dyDescent="0.15">
      <c r="A147" s="267">
        <v>1</v>
      </c>
      <c r="B147" s="140" t="s">
        <v>350</v>
      </c>
      <c r="C147" s="140" t="s">
        <v>341</v>
      </c>
      <c r="D147" s="138" t="s">
        <v>328</v>
      </c>
      <c r="E147" s="132"/>
      <c r="F147" s="31"/>
      <c r="G147" s="41" t="s">
        <v>333</v>
      </c>
      <c r="H147" s="41" t="s">
        <v>333</v>
      </c>
      <c r="I147" s="41" t="s">
        <v>333</v>
      </c>
      <c r="J147" s="41" t="s">
        <v>333</v>
      </c>
      <c r="K147" s="41" t="s">
        <v>333</v>
      </c>
      <c r="L147" s="41" t="s">
        <v>333</v>
      </c>
      <c r="M147" s="41" t="s">
        <v>333</v>
      </c>
      <c r="N147" s="41" t="s">
        <v>333</v>
      </c>
      <c r="O147" s="31"/>
      <c r="P147" s="41" t="s">
        <v>333</v>
      </c>
      <c r="Q147" s="41" t="s">
        <v>333</v>
      </c>
      <c r="R147" s="41" t="s">
        <v>333</v>
      </c>
      <c r="S147" s="41" t="s">
        <v>333</v>
      </c>
      <c r="T147" s="41" t="s">
        <v>333</v>
      </c>
      <c r="U147" s="41" t="s">
        <v>333</v>
      </c>
      <c r="V147" s="41" t="s">
        <v>333</v>
      </c>
      <c r="W147" s="41" t="s">
        <v>333</v>
      </c>
      <c r="X147" s="41" t="s">
        <v>333</v>
      </c>
      <c r="Y147" s="41" t="s">
        <v>333</v>
      </c>
      <c r="Z147" s="41" t="s">
        <v>333</v>
      </c>
      <c r="AA147" s="29"/>
    </row>
    <row r="148" spans="1:27" s="30" customFormat="1" ht="11.25" x14ac:dyDescent="0.15">
      <c r="A148" s="267">
        <v>2</v>
      </c>
      <c r="B148" s="140" t="s">
        <v>350</v>
      </c>
      <c r="C148" s="140" t="s">
        <v>300</v>
      </c>
      <c r="D148" s="138" t="s">
        <v>328</v>
      </c>
      <c r="E148" s="132"/>
      <c r="F148" s="31"/>
      <c r="G148" s="41" t="s">
        <v>333</v>
      </c>
      <c r="H148" s="41" t="s">
        <v>333</v>
      </c>
      <c r="I148" s="41" t="s">
        <v>333</v>
      </c>
      <c r="J148" s="41" t="s">
        <v>333</v>
      </c>
      <c r="K148" s="41" t="s">
        <v>333</v>
      </c>
      <c r="L148" s="41" t="s">
        <v>333</v>
      </c>
      <c r="M148" s="41" t="s">
        <v>333</v>
      </c>
      <c r="N148" s="41" t="s">
        <v>333</v>
      </c>
      <c r="O148" s="31"/>
      <c r="P148" s="41" t="s">
        <v>333</v>
      </c>
      <c r="Q148" s="41" t="s">
        <v>333</v>
      </c>
      <c r="R148" s="41" t="s">
        <v>333</v>
      </c>
      <c r="S148" s="41" t="s">
        <v>333</v>
      </c>
      <c r="T148" s="41" t="s">
        <v>333</v>
      </c>
      <c r="U148" s="41" t="s">
        <v>333</v>
      </c>
      <c r="V148" s="41" t="s">
        <v>333</v>
      </c>
      <c r="W148" s="41" t="s">
        <v>333</v>
      </c>
      <c r="X148" s="41" t="s">
        <v>333</v>
      </c>
      <c r="Y148" s="41" t="s">
        <v>333</v>
      </c>
      <c r="Z148" s="41" t="s">
        <v>333</v>
      </c>
      <c r="AA148" s="29"/>
    </row>
    <row r="149" spans="1:27" s="30" customFormat="1" ht="11.25" x14ac:dyDescent="0.15">
      <c r="A149" s="267">
        <v>3</v>
      </c>
      <c r="B149" s="140" t="s">
        <v>2</v>
      </c>
      <c r="C149" s="140" t="s">
        <v>342</v>
      </c>
      <c r="D149" s="138" t="s">
        <v>328</v>
      </c>
      <c r="E149" s="132"/>
      <c r="F149" s="31"/>
      <c r="G149" s="41">
        <f>IF('3c PC'!G14="-","-",'3c PC'!G64)</f>
        <v>6.5567588596821027</v>
      </c>
      <c r="H149" s="41">
        <f>IF('3c PC'!H14="-","-",'3c PC'!H64)</f>
        <v>6.5567588596821027</v>
      </c>
      <c r="I149" s="41">
        <f>IF('3c PC'!I14="-","-",'3c PC'!I64)</f>
        <v>6.6197359495950758</v>
      </c>
      <c r="J149" s="41">
        <f>IF('3c PC'!J14="-","-",'3c PC'!J64)</f>
        <v>6.6197359495950758</v>
      </c>
      <c r="K149" s="41">
        <f>IF('3c PC'!K14="-","-",'3c PC'!K64)</f>
        <v>6.6995028867368616</v>
      </c>
      <c r="L149" s="41">
        <f>IF('3c PC'!L14="-","-",'3c PC'!L64)</f>
        <v>6.6995028867368616</v>
      </c>
      <c r="M149" s="41">
        <f>IF('3c PC'!M14="-","-",'3c PC'!M64)</f>
        <v>7.1131218301273513</v>
      </c>
      <c r="N149" s="41">
        <f>IF('3c PC'!N14="-","-",'3c PC'!N64)</f>
        <v>7.1131218301273513</v>
      </c>
      <c r="O149" s="31"/>
      <c r="P149" s="41">
        <f>'3c PC'!P64</f>
        <v>7.1131218301273513</v>
      </c>
      <c r="Q149" s="41">
        <f>'3c PC'!Q64</f>
        <v>7.2804579515147188</v>
      </c>
      <c r="R149" s="41">
        <f>'3c PC'!R64</f>
        <v>7.1935840895118579</v>
      </c>
      <c r="S149" s="41">
        <f>'3c PC'!S64</f>
        <v>7.3593999937099728</v>
      </c>
      <c r="T149" s="41" t="str">
        <f>'3c PC'!T64</f>
        <v>-</v>
      </c>
      <c r="U149" s="41" t="str">
        <f>'3c PC'!U64</f>
        <v>-</v>
      </c>
      <c r="V149" s="41" t="str">
        <f>'3c PC'!V64</f>
        <v>-</v>
      </c>
      <c r="W149" s="41" t="str">
        <f>'3c PC'!W64</f>
        <v>-</v>
      </c>
      <c r="X149" s="41" t="str">
        <f>'3c PC'!X64</f>
        <v>-</v>
      </c>
      <c r="Y149" s="41" t="str">
        <f>'3c PC'!Y64</f>
        <v>-</v>
      </c>
      <c r="Z149" s="41" t="str">
        <f>'3c PC'!Z64</f>
        <v>-</v>
      </c>
      <c r="AA149" s="29"/>
    </row>
    <row r="150" spans="1:27" s="30" customFormat="1" ht="11.25" x14ac:dyDescent="0.15">
      <c r="A150" s="267">
        <v>4</v>
      </c>
      <c r="B150" s="140" t="s">
        <v>352</v>
      </c>
      <c r="C150" s="140" t="s">
        <v>343</v>
      </c>
      <c r="D150" s="138" t="s">
        <v>328</v>
      </c>
      <c r="E150" s="132"/>
      <c r="F150" s="31"/>
      <c r="G150" s="41" t="s">
        <v>333</v>
      </c>
      <c r="H150" s="41" t="s">
        <v>333</v>
      </c>
      <c r="I150" s="41" t="s">
        <v>333</v>
      </c>
      <c r="J150" s="41" t="s">
        <v>333</v>
      </c>
      <c r="K150" s="41" t="s">
        <v>333</v>
      </c>
      <c r="L150" s="41" t="s">
        <v>333</v>
      </c>
      <c r="M150" s="41" t="s">
        <v>333</v>
      </c>
      <c r="N150" s="41" t="s">
        <v>333</v>
      </c>
      <c r="O150" s="31"/>
      <c r="P150" s="41" t="s">
        <v>333</v>
      </c>
      <c r="Q150" s="41" t="s">
        <v>333</v>
      </c>
      <c r="R150" s="41" t="s">
        <v>333</v>
      </c>
      <c r="S150" s="41" t="s">
        <v>333</v>
      </c>
      <c r="T150" s="41" t="s">
        <v>333</v>
      </c>
      <c r="U150" s="41" t="s">
        <v>333</v>
      </c>
      <c r="V150" s="41" t="s">
        <v>333</v>
      </c>
      <c r="W150" s="41" t="s">
        <v>333</v>
      </c>
      <c r="X150" s="41" t="s">
        <v>333</v>
      </c>
      <c r="Y150" s="41" t="s">
        <v>333</v>
      </c>
      <c r="Z150" s="41" t="s">
        <v>333</v>
      </c>
      <c r="AA150" s="29"/>
    </row>
    <row r="151" spans="1:27" s="30" customFormat="1" ht="11.25" x14ac:dyDescent="0.15">
      <c r="A151" s="267">
        <v>5</v>
      </c>
      <c r="B151" s="140" t="s">
        <v>349</v>
      </c>
      <c r="C151" s="140" t="s">
        <v>344</v>
      </c>
      <c r="D151" s="138" t="s">
        <v>328</v>
      </c>
      <c r="E151" s="132"/>
      <c r="F151" s="31"/>
      <c r="G151" s="41">
        <f>IF('3f CPIH'!C$16="-","-",'3g OC '!$E$11*('3f CPIH'!C$16/'3f CPIH'!$G$16))</f>
        <v>63.482931017612529</v>
      </c>
      <c r="H151" s="41">
        <f>IF('3f CPIH'!D$16="-","-",'3g OC '!$E$11*('3f CPIH'!D$16/'3f CPIH'!$G$16))</f>
        <v>63.61002397260274</v>
      </c>
      <c r="I151" s="41">
        <f>IF('3f CPIH'!E$16="-","-",'3g OC '!$E$11*('3f CPIH'!E$16/'3f CPIH'!$G$16))</f>
        <v>63.800663405088073</v>
      </c>
      <c r="J151" s="41">
        <f>IF('3f CPIH'!F$16="-","-",'3g OC '!$E$11*('3f CPIH'!F$16/'3f CPIH'!$G$16))</f>
        <v>64.181942270058713</v>
      </c>
      <c r="K151" s="41">
        <f>IF('3f CPIH'!G$16="-","-",'3g OC '!$E$11*('3f CPIH'!G$16/'3f CPIH'!$G$16))</f>
        <v>64.944500000000005</v>
      </c>
      <c r="L151" s="41">
        <f>IF('3f CPIH'!H$16="-","-",'3g OC '!$E$11*('3f CPIH'!H$16/'3f CPIH'!$G$16))</f>
        <v>65.770604207436406</v>
      </c>
      <c r="M151" s="41">
        <f>IF('3f CPIH'!I$16="-","-",'3g OC '!$E$11*('3f CPIH'!I$16/'3f CPIH'!$G$16))</f>
        <v>66.723801369863011</v>
      </c>
      <c r="N151" s="41">
        <f>IF('3f CPIH'!J$16="-","-",'3g OC '!$E$11*('3f CPIH'!J$16/'3f CPIH'!$G$16))</f>
        <v>67.295719667318991</v>
      </c>
      <c r="O151" s="31"/>
      <c r="P151" s="41">
        <f>IF('3f CPIH'!L$16="-","-",'3g OC '!$E$11*('3f CPIH'!L$16/'3f CPIH'!$G$16))</f>
        <v>67.295719667318991</v>
      </c>
      <c r="Q151" s="41">
        <f>IF('3f CPIH'!M$16="-","-",'3g OC '!$E$11*('3f CPIH'!M$16/'3f CPIH'!$G$16))</f>
        <v>68.058277397260284</v>
      </c>
      <c r="R151" s="41">
        <f>IF('3f CPIH'!N$16="-","-",'3g OC '!$E$11*('3f CPIH'!N$16/'3f CPIH'!$G$16))</f>
        <v>68.566649217221141</v>
      </c>
      <c r="S151" s="41">
        <f>IF('3f CPIH'!O$16="-","-",'3g OC '!$E$11*('3f CPIH'!O$16/'3f CPIH'!$G$16))</f>
        <v>68.947928082191794</v>
      </c>
      <c r="T151" s="41" t="str">
        <f>IF('3f CPIH'!P$16="-","-",'3g OC '!$E$11*('3f CPIH'!P$16/'3f CPIH'!$G$16))</f>
        <v>-</v>
      </c>
      <c r="U151" s="41" t="str">
        <f>IF('3f CPIH'!Q$16="-","-",'3g OC '!$E$11*('3f CPIH'!Q$16/'3f CPIH'!$G$16))</f>
        <v>-</v>
      </c>
      <c r="V151" s="41" t="str">
        <f>IF('3f CPIH'!R$16="-","-",'3g OC '!$E$11*('3f CPIH'!R$16/'3f CPIH'!$G$16))</f>
        <v>-</v>
      </c>
      <c r="W151" s="41" t="str">
        <f>IF('3f CPIH'!S$16="-","-",'3g OC '!$E$11*('3f CPIH'!S$16/'3f CPIH'!$G$16))</f>
        <v>-</v>
      </c>
      <c r="X151" s="41" t="str">
        <f>IF('3f CPIH'!T$16="-","-",'3g OC '!$E$11*('3f CPIH'!T$16/'3f CPIH'!$G$16))</f>
        <v>-</v>
      </c>
      <c r="Y151" s="41" t="str">
        <f>IF('3f CPIH'!U$16="-","-",'3g OC '!$E$11*('3f CPIH'!U$16/'3f CPIH'!$G$16))</f>
        <v>-</v>
      </c>
      <c r="Z151" s="41" t="str">
        <f>IF('3f CPIH'!V$16="-","-",'3g OC '!$E$11*('3f CPIH'!V$16/'3f CPIH'!$G$16))</f>
        <v>-</v>
      </c>
      <c r="AA151" s="29"/>
    </row>
    <row r="152" spans="1:27" s="30" customFormat="1" ht="11.25" x14ac:dyDescent="0.15">
      <c r="A152" s="267">
        <v>6</v>
      </c>
      <c r="B152" s="140" t="s">
        <v>349</v>
      </c>
      <c r="C152" s="140" t="s">
        <v>43</v>
      </c>
      <c r="D152" s="138" t="s">
        <v>328</v>
      </c>
      <c r="E152" s="132"/>
      <c r="F152" s="31"/>
      <c r="G152" s="41" t="s">
        <v>333</v>
      </c>
      <c r="H152" s="41" t="s">
        <v>333</v>
      </c>
      <c r="I152" s="41" t="s">
        <v>333</v>
      </c>
      <c r="J152" s="41" t="s">
        <v>333</v>
      </c>
      <c r="K152" s="41">
        <f>IF('3h SMNCC'!F$37="-","-",'3h SMNCC'!F$45)</f>
        <v>0</v>
      </c>
      <c r="L152" s="41">
        <f>IF('3h SMNCC'!G$37="-","-",'3h SMNCC'!G$45)</f>
        <v>-0.1023945869506754</v>
      </c>
      <c r="M152" s="41">
        <f>IF('3h SMNCC'!H$37="-","-",'3h SMNCC'!H$45)</f>
        <v>1.310776222511721</v>
      </c>
      <c r="N152" s="41">
        <f>IF('3h SMNCC'!I$37="-","-",'3h SMNCC'!I$45)</f>
        <v>8.7390665290237255</v>
      </c>
      <c r="O152" s="31"/>
      <c r="P152" s="41">
        <f>IF('3h SMNCC'!K$37="-","-",'3h SMNCC'!K$45)</f>
        <v>8.7390665290237255</v>
      </c>
      <c r="Q152" s="41">
        <f>IF('3h SMNCC'!L$37="-","-",'3h SMNCC'!L$45)</f>
        <v>10.102089688688181</v>
      </c>
      <c r="R152" s="41">
        <f>IF('3h SMNCC'!M$37="-","-",'3h SMNCC'!M$45)</f>
        <v>10.300173121233549</v>
      </c>
      <c r="S152" s="41">
        <f>IF('3h SMNCC'!N$37="-","-",'3h SMNCC'!N$45)</f>
        <v>11.847822371645298</v>
      </c>
      <c r="T152" s="41" t="str">
        <f>IF('3h SMNCC'!O$37="-","-",'3h SMNCC'!O$45)</f>
        <v>-</v>
      </c>
      <c r="U152" s="41" t="str">
        <f>IF('3h SMNCC'!P$37="-","-",'3h SMNCC'!P$45)</f>
        <v>-</v>
      </c>
      <c r="V152" s="41" t="str">
        <f>IF('3h SMNCC'!Q$37="-","-",'3h SMNCC'!Q$45)</f>
        <v>-</v>
      </c>
      <c r="W152" s="41" t="str">
        <f>IF('3h SMNCC'!R$37="-","-",'3h SMNCC'!R$45)</f>
        <v>-</v>
      </c>
      <c r="X152" s="41" t="str">
        <f>IF('3h SMNCC'!S$37="-","-",'3h SMNCC'!S$45)</f>
        <v>-</v>
      </c>
      <c r="Y152" s="41" t="str">
        <f>IF('3h SMNCC'!T$37="-","-",'3h SMNCC'!T$45)</f>
        <v>-</v>
      </c>
      <c r="Z152" s="41" t="str">
        <f>IF('3h SMNCC'!U$37="-","-",'3h SMNCC'!U$45)</f>
        <v>-</v>
      </c>
      <c r="AA152" s="29"/>
    </row>
    <row r="153" spans="1:27" s="30" customFormat="1" ht="11.25" x14ac:dyDescent="0.15">
      <c r="A153" s="267">
        <v>7</v>
      </c>
      <c r="B153" s="140" t="s">
        <v>349</v>
      </c>
      <c r="C153" s="140" t="s">
        <v>394</v>
      </c>
      <c r="D153" s="138" t="s">
        <v>328</v>
      </c>
      <c r="E153" s="132"/>
      <c r="F153" s="31"/>
      <c r="G153" s="41">
        <f>IF('3f CPIH'!C$16="-","-",'3i PAAC PAP'!$G$17*('3f CPIH'!C$16/'3f CPIH'!$G$16))</f>
        <v>3.1142016634050882</v>
      </c>
      <c r="H153" s="41">
        <f>IF('3f CPIH'!D$16="-","-",'3i PAAC PAP'!$G$17*('3f CPIH'!D$16/'3f CPIH'!$G$16))</f>
        <v>3.1204363013698631</v>
      </c>
      <c r="I153" s="41">
        <f>IF('3f CPIH'!E$16="-","-",'3i PAAC PAP'!$G$17*('3f CPIH'!E$16/'3f CPIH'!$G$16))</f>
        <v>3.129788258317026</v>
      </c>
      <c r="J153" s="41">
        <f>IF('3f CPIH'!F$16="-","-",'3i PAAC PAP'!$G$17*('3f CPIH'!F$16/'3f CPIH'!$G$16))</f>
        <v>3.1484921722113506</v>
      </c>
      <c r="K153" s="41">
        <f>IF('3f CPIH'!G$16="-","-",'3i PAAC PAP'!$G$17*('3f CPIH'!G$16/'3f CPIH'!$G$16))</f>
        <v>3.1859000000000002</v>
      </c>
      <c r="L153" s="41">
        <f>IF('3f CPIH'!H$16="-","-",'3i PAAC PAP'!$G$17*('3f CPIH'!H$16/'3f CPIH'!$G$16))</f>
        <v>3.2264251467710374</v>
      </c>
      <c r="M153" s="41">
        <f>IF('3f CPIH'!I$16="-","-",'3i PAAC PAP'!$G$17*('3f CPIH'!I$16/'3f CPIH'!$G$16))</f>
        <v>3.2731849315068491</v>
      </c>
      <c r="N153" s="41">
        <f>IF('3f CPIH'!J$16="-","-",'3i PAAC PAP'!$G$17*('3f CPIH'!J$16/'3f CPIH'!$G$16))</f>
        <v>3.3012408023483371</v>
      </c>
      <c r="O153" s="31"/>
      <c r="P153" s="41">
        <f>IF('3f CPIH'!L$16="-","-",'3i PAAC PAP'!$G$17*('3f CPIH'!L$16/'3f CPIH'!$G$16))</f>
        <v>3.3012408023483371</v>
      </c>
      <c r="Q153" s="41">
        <f>IF('3f CPIH'!M$16="-","-",'3i PAAC PAP'!$G$17*('3f CPIH'!M$16/'3f CPIH'!$G$16))</f>
        <v>3.3386486301369862</v>
      </c>
      <c r="R153" s="41">
        <f>IF('3f CPIH'!N$16="-","-",'3i PAAC PAP'!$G$17*('3f CPIH'!N$16/'3f CPIH'!$G$16))</f>
        <v>3.3635871819960861</v>
      </c>
      <c r="S153" s="41">
        <f>IF('3f CPIH'!O$16="-","-",'3i PAAC PAP'!$G$17*('3f CPIH'!O$16/'3f CPIH'!$G$16))</f>
        <v>3.3822910958904111</v>
      </c>
      <c r="T153" s="41" t="str">
        <f>IF('3f CPIH'!P$16="-","-",'3i PAAC PAP'!$G$17*('3f CPIH'!P$16/'3f CPIH'!$G$16))</f>
        <v>-</v>
      </c>
      <c r="U153" s="41" t="str">
        <f>IF('3f CPIH'!Q$16="-","-",'3i PAAC PAP'!$G$17*('3f CPIH'!Q$16/'3f CPIH'!$G$16))</f>
        <v>-</v>
      </c>
      <c r="V153" s="41" t="str">
        <f>IF('3f CPIH'!R$16="-","-",'3i PAAC PAP'!$G$17*('3f CPIH'!R$16/'3f CPIH'!$G$16))</f>
        <v>-</v>
      </c>
      <c r="W153" s="41" t="str">
        <f>IF('3f CPIH'!S$16="-","-",'3i PAAC PAP'!$G$17*('3f CPIH'!S$16/'3f CPIH'!$G$16))</f>
        <v>-</v>
      </c>
      <c r="X153" s="41" t="str">
        <f>IF('3f CPIH'!T$16="-","-",'3i PAAC PAP'!$G$17*('3f CPIH'!T$16/'3f CPIH'!$G$16))</f>
        <v>-</v>
      </c>
      <c r="Y153" s="41" t="str">
        <f>IF('3f CPIH'!U$16="-","-",'3i PAAC PAP'!$G$17*('3f CPIH'!U$16/'3f CPIH'!$G$16))</f>
        <v>-</v>
      </c>
      <c r="Z153" s="41" t="str">
        <f>IF('3f CPIH'!V$16="-","-",'3i PAAC PAP'!$G$17*('3f CPIH'!V$16/'3f CPIH'!$G$16))</f>
        <v>-</v>
      </c>
      <c r="AA153" s="29"/>
    </row>
    <row r="154" spans="1:27" s="30" customFormat="1" ht="11.25" x14ac:dyDescent="0.15">
      <c r="A154" s="267">
        <v>8</v>
      </c>
      <c r="B154" s="140" t="s">
        <v>349</v>
      </c>
      <c r="C154" s="140" t="s">
        <v>412</v>
      </c>
      <c r="D154" s="138" t="s">
        <v>328</v>
      </c>
      <c r="E154" s="132"/>
      <c r="F154" s="31"/>
      <c r="G154" s="41">
        <f>IF(G149="-","-",SUM(G147:G152)*'3i PAAC PAP'!$G$29)</f>
        <v>0.2896141176426133</v>
      </c>
      <c r="H154" s="41">
        <f>IF(H149="-","-",SUM(H147:H152)*'3i PAAC PAP'!$G$29)</f>
        <v>0.2901396470114978</v>
      </c>
      <c r="I154" s="41">
        <f>IF(I149="-","-",SUM(I147:I152)*'3i PAAC PAP'!$G$29)</f>
        <v>0.29118835133161486</v>
      </c>
      <c r="J154" s="41">
        <f>IF(J149="-","-",SUM(J147:J152)*'3i PAAC PAP'!$G$29)</f>
        <v>0.29276493943826842</v>
      </c>
      <c r="K154" s="41">
        <f>IF(K149="-","-",SUM(K147:K152)*'3i PAAC PAP'!$G$29)</f>
        <v>0.29624795193665693</v>
      </c>
      <c r="L154" s="41">
        <f>IF(L149="-","-",SUM(L147:L152)*'3i PAAC PAP'!$G$29)</f>
        <v>0.2992404912173654</v>
      </c>
      <c r="M154" s="41">
        <f>IF(M149="-","-",SUM(M147:M152)*'3i PAAC PAP'!$G$29)</f>
        <v>0.31073573711204611</v>
      </c>
      <c r="N154" s="41">
        <f>IF(N149="-","-",SUM(N147:N152)*'3i PAAC PAP'!$G$29)</f>
        <v>0.34381659968945377</v>
      </c>
      <c r="O154" s="31"/>
      <c r="P154" s="41">
        <f>IF(P149="-","-",SUM(P147:P152)*'3i PAAC PAP'!$G$29)</f>
        <v>0.34381659968945377</v>
      </c>
      <c r="Q154" s="41">
        <f>IF(Q149="-","-",SUM(Q147:Q152)*'3i PAAC PAP'!$G$29)</f>
        <v>0.35329781152991024</v>
      </c>
      <c r="R154" s="41">
        <f>IF(R149="-","-",SUM(R147:R152)*'3i PAAC PAP'!$G$29)</f>
        <v>0.35585978057964163</v>
      </c>
      <c r="S154" s="41">
        <f>IF(S149="-","-",SUM(S147:S152)*'3i PAAC PAP'!$G$29)</f>
        <v>0.36452154710060708</v>
      </c>
      <c r="T154" s="41" t="str">
        <f>IF(T149="-","-",SUM(T147:T152)*'3i PAAC PAP'!$G$29)</f>
        <v>-</v>
      </c>
      <c r="U154" s="41" t="str">
        <f>IF(U149="-","-",SUM(U147:U152)*'3i PAAC PAP'!$G$29)</f>
        <v>-</v>
      </c>
      <c r="V154" s="41" t="str">
        <f>IF(V149="-","-",SUM(V147:V152)*'3i PAAC PAP'!$G$29)</f>
        <v>-</v>
      </c>
      <c r="W154" s="41" t="str">
        <f>IF(W149="-","-",SUM(W147:W152)*'3i PAAC PAP'!$G$29)</f>
        <v>-</v>
      </c>
      <c r="X154" s="41" t="str">
        <f>IF(X149="-","-",SUM(X147:X152)*'3i PAAC PAP'!$G$29)</f>
        <v>-</v>
      </c>
      <c r="Y154" s="41" t="str">
        <f>IF(Y149="-","-",SUM(Y147:Y152)*'3i PAAC PAP'!$G$29)</f>
        <v>-</v>
      </c>
      <c r="Z154" s="41" t="str">
        <f>IF(Z149="-","-",SUM(Z147:Z152)*'3i PAAC PAP'!$G$29)</f>
        <v>-</v>
      </c>
      <c r="AA154" s="29"/>
    </row>
    <row r="155" spans="1:27" s="30" customFormat="1" ht="11.25" x14ac:dyDescent="0.15">
      <c r="A155" s="267">
        <v>9</v>
      </c>
      <c r="B155" s="140" t="s">
        <v>393</v>
      </c>
      <c r="C155" s="140" t="s">
        <v>536</v>
      </c>
      <c r="D155" s="131" t="s">
        <v>328</v>
      </c>
      <c r="E155" s="132"/>
      <c r="F155" s="31"/>
      <c r="G155" s="41">
        <f>IF(G149="-","-",SUM(G147:G154)*'3j EBIT'!$E$11)</f>
        <v>1.4224538175907742</v>
      </c>
      <c r="H155" s="41">
        <f>IF(H149="-","-",SUM(H147:H154)*'3j EBIT'!$E$11)</f>
        <v>1.4250462848639429</v>
      </c>
      <c r="I155" s="41">
        <f>IF(I149="-","-",SUM(I147:I154)*'3j EBIT'!$E$11)</f>
        <v>1.4301597696771782</v>
      </c>
      <c r="J155" s="41">
        <f>IF(J149="-","-",SUM(J147:J154)*'3j EBIT'!$E$11)</f>
        <v>1.4379371714966844</v>
      </c>
      <c r="K155" s="41">
        <f>IF(K149="-","-",SUM(K147:K154)*'3j EBIT'!$E$11)</f>
        <v>1.4550432894434291</v>
      </c>
      <c r="L155" s="41">
        <f>IF(L149="-","-",SUM(L147:L154)*'3j EBIT'!$E$11)</f>
        <v>1.4699029479164465</v>
      </c>
      <c r="M155" s="41">
        <f>IF(M149="-","-",SUM(M147:M154)*'3j EBIT'!$E$11)</f>
        <v>1.524874017924831</v>
      </c>
      <c r="N155" s="41">
        <f>IF(N149="-","-",SUM(N147:N154)*'3j EBIT'!$E$11)</f>
        <v>1.6810061544193402</v>
      </c>
      <c r="O155" s="31"/>
      <c r="P155" s="41">
        <f>IF(P149="-","-",SUM(P147:P154)*'3j EBIT'!$E$11)</f>
        <v>1.6810061544193402</v>
      </c>
      <c r="Q155" s="41">
        <f>IF(Q149="-","-",SUM(Q147:Q154)*'3j EBIT'!$E$11)</f>
        <v>1.7263235180077914</v>
      </c>
      <c r="R155" s="41">
        <f>IF(R149="-","-",SUM(R147:R154)*'3j EBIT'!$E$11)</f>
        <v>1.7388562004680224</v>
      </c>
      <c r="S155" s="41">
        <f>IF(S149="-","-",SUM(S147:S154)*'3j EBIT'!$E$11)</f>
        <v>1.7799572211375414</v>
      </c>
      <c r="T155" s="41" t="str">
        <f>IF(T149="-","-",SUM(T147:T154)*'3j EBIT'!$E$11)</f>
        <v>-</v>
      </c>
      <c r="U155" s="41" t="str">
        <f>IF(U149="-","-",SUM(U147:U154)*'3j EBIT'!$E$11)</f>
        <v>-</v>
      </c>
      <c r="V155" s="41" t="str">
        <f>IF(V149="-","-",SUM(V147:V154)*'3j EBIT'!$E$11)</f>
        <v>-</v>
      </c>
      <c r="W155" s="41" t="str">
        <f>IF(W149="-","-",SUM(W147:W154)*'3j EBIT'!$E$11)</f>
        <v>-</v>
      </c>
      <c r="X155" s="41" t="str">
        <f>IF(X149="-","-",SUM(X147:X154)*'3j EBIT'!$E$11)</f>
        <v>-</v>
      </c>
      <c r="Y155" s="41" t="str">
        <f>IF(Y149="-","-",SUM(Y147:Y154)*'3j EBIT'!$E$11)</f>
        <v>-</v>
      </c>
      <c r="Z155" s="41" t="str">
        <f>IF(Z149="-","-",SUM(Z147:Z154)*'3j EBIT'!$E$11)</f>
        <v>-</v>
      </c>
      <c r="AA155" s="29"/>
    </row>
    <row r="156" spans="1:27" s="30" customFormat="1" ht="11.25" x14ac:dyDescent="0.15">
      <c r="A156" s="267">
        <v>10</v>
      </c>
      <c r="B156" s="140" t="s">
        <v>292</v>
      </c>
      <c r="C156" s="143" t="s">
        <v>537</v>
      </c>
      <c r="D156" s="131" t="s">
        <v>328</v>
      </c>
      <c r="E156" s="132"/>
      <c r="F156" s="31"/>
      <c r="G156" s="41">
        <f>IF(G151="-","-",SUM(G147:G149,G151:G155)*'3k HAP'!$E$12)</f>
        <v>1.0961125126871367</v>
      </c>
      <c r="H156" s="41">
        <f>IF(H151="-","-",SUM(H147:H149,H151:H155)*'3k HAP'!$E$12)</f>
        <v>1.0981102125644266</v>
      </c>
      <c r="I156" s="41">
        <f>IF(I151="-","-",SUM(I147:I149,I151:I155)*'3k HAP'!$E$12)</f>
        <v>1.1020505546816253</v>
      </c>
      <c r="J156" s="41">
        <f>IF(J151="-","-",SUM(J147:J149,J151:J155)*'3k HAP'!$E$12)</f>
        <v>1.1080436543134962</v>
      </c>
      <c r="K156" s="41">
        <f>IF(K151="-","-",SUM(K147:K149,K151:K155)*'3k HAP'!$E$12)</f>
        <v>1.1212252632297603</v>
      </c>
      <c r="L156" s="41">
        <f>IF(L151="-","-",SUM(L147:L149,L151:L155)*'3k HAP'!$E$12)</f>
        <v>1.1326757984844789</v>
      </c>
      <c r="M156" s="41">
        <f>IF(M151="-","-",SUM(M147:M149,M151:M155)*'3k HAP'!$E$12)</f>
        <v>1.1750353302505396</v>
      </c>
      <c r="N156" s="41">
        <f>IF(N151="-","-",SUM(N147:N149,N151:N155)*'3k HAP'!$E$12)</f>
        <v>1.295347417945637</v>
      </c>
      <c r="O156" s="31"/>
      <c r="P156" s="41">
        <f>IF(P151="-","-",SUM(P147:P149,P151:P155)*'3k HAP'!$E$12)</f>
        <v>1.295347417945637</v>
      </c>
      <c r="Q156" s="41">
        <f>IF(Q151="-","-",SUM(Q147:Q149,Q151:Q155)*'3k HAP'!$E$12)</f>
        <v>1.3302680098530955</v>
      </c>
      <c r="R156" s="41">
        <f>IF(R151="-","-",SUM(R147:R149,R151:R155)*'3k HAP'!$E$12)</f>
        <v>1.3399254271219814</v>
      </c>
      <c r="S156" s="41">
        <f>IF(S151="-","-",SUM(S147:S149,S151:S155)*'3k HAP'!$E$12)</f>
        <v>1.3715969952832425</v>
      </c>
      <c r="T156" s="41" t="str">
        <f>IF(T151="-","-",SUM(T147:T149,T151:T155)*'3k HAP'!$E$12)</f>
        <v>-</v>
      </c>
      <c r="U156" s="41" t="str">
        <f>IF(U151="-","-",SUM(U147:U149,U151:U155)*'3k HAP'!$E$12)</f>
        <v>-</v>
      </c>
      <c r="V156" s="41" t="str">
        <f>IF(V151="-","-",SUM(V147:V149,V151:V155)*'3k HAP'!$E$12)</f>
        <v>-</v>
      </c>
      <c r="W156" s="41" t="str">
        <f>IF(W151="-","-",SUM(W147:W149,W151:W155)*'3k HAP'!$E$12)</f>
        <v>-</v>
      </c>
      <c r="X156" s="41" t="str">
        <f>IF(X151="-","-",SUM(X147:X149,X151:X155)*'3k HAP'!$E$12)</f>
        <v>-</v>
      </c>
      <c r="Y156" s="41" t="str">
        <f>IF(Y151="-","-",SUM(Y147:Y149,Y151:Y155)*'3k HAP'!$E$12)</f>
        <v>-</v>
      </c>
      <c r="Z156" s="41" t="str">
        <f>IF(Z151="-","-",SUM(Z147:Z149,Z151:Z155)*'3k HAP'!$E$12)</f>
        <v>-</v>
      </c>
      <c r="AA156" s="29"/>
    </row>
    <row r="157" spans="1:27" s="30" customFormat="1" ht="11.25" x14ac:dyDescent="0.15">
      <c r="A157" s="267">
        <v>11</v>
      </c>
      <c r="B157" s="140" t="s">
        <v>44</v>
      </c>
      <c r="C157" s="189" t="str">
        <f>B157&amp;"_"&amp;D157</f>
        <v>Total_Southern Scotland</v>
      </c>
      <c r="D157" s="131" t="s">
        <v>328</v>
      </c>
      <c r="E157" s="132"/>
      <c r="F157" s="31"/>
      <c r="G157" s="41">
        <f>IF(G151="-","-",SUM(G147:G156))</f>
        <v>75.962071988620252</v>
      </c>
      <c r="H157" s="41">
        <f t="shared" ref="H157:P157" si="132">IF(H151="-","-",SUM(H147:H156))</f>
        <v>76.100515278094562</v>
      </c>
      <c r="I157" s="41">
        <f t="shared" si="132"/>
        <v>76.373586288690589</v>
      </c>
      <c r="J157" s="41">
        <f t="shared" si="132"/>
        <v>76.78891615711359</v>
      </c>
      <c r="K157" s="41">
        <f t="shared" si="132"/>
        <v>77.702419391346723</v>
      </c>
      <c r="L157" s="41">
        <f t="shared" si="132"/>
        <v>78.495956891611925</v>
      </c>
      <c r="M157" s="41">
        <f t="shared" si="132"/>
        <v>81.431529439296341</v>
      </c>
      <c r="N157" s="41">
        <f t="shared" si="132"/>
        <v>89.769319000872827</v>
      </c>
      <c r="O157" s="31"/>
      <c r="P157" s="41">
        <f t="shared" si="132"/>
        <v>89.769319000872827</v>
      </c>
      <c r="Q157" s="41">
        <f t="shared" ref="Q157" si="133">IF(Q151="-","-",SUM(Q147:Q156))</f>
        <v>92.189363006990973</v>
      </c>
      <c r="R157" s="41">
        <f t="shared" ref="R157" si="134">IF(R151="-","-",SUM(R147:R156))</f>
        <v>92.858635018132262</v>
      </c>
      <c r="S157" s="41">
        <f t="shared" ref="S157" si="135">IF(S151="-","-",SUM(S147:S156))</f>
        <v>95.053517306958852</v>
      </c>
      <c r="T157" s="41" t="str">
        <f t="shared" ref="T157" si="136">IF(T151="-","-",SUM(T147:T156))</f>
        <v>-</v>
      </c>
      <c r="U157" s="41" t="str">
        <f t="shared" ref="U157" si="137">IF(U151="-","-",SUM(U147:U156))</f>
        <v>-</v>
      </c>
      <c r="V157" s="41" t="str">
        <f t="shared" ref="V157" si="138">IF(V151="-","-",SUM(V147:V156))</f>
        <v>-</v>
      </c>
      <c r="W157" s="41" t="str">
        <f t="shared" ref="W157" si="139">IF(W151="-","-",SUM(W147:W156))</f>
        <v>-</v>
      </c>
      <c r="X157" s="41" t="str">
        <f t="shared" ref="X157" si="140">IF(X151="-","-",SUM(X147:X156))</f>
        <v>-</v>
      </c>
      <c r="Y157" s="41" t="str">
        <f t="shared" ref="Y157" si="141">IF(Y151="-","-",SUM(Y147:Y156))</f>
        <v>-</v>
      </c>
      <c r="Z157" s="41" t="str">
        <f t="shared" ref="Z157" si="142">IF(Z151="-","-",SUM(Z147:Z156))</f>
        <v>-</v>
      </c>
      <c r="AA157" s="29"/>
    </row>
    <row r="158" spans="1:27" s="30" customFormat="1" ht="11.25" x14ac:dyDescent="0.15">
      <c r="A158" s="267">
        <v>1</v>
      </c>
      <c r="B158" s="136" t="s">
        <v>350</v>
      </c>
      <c r="C158" s="187" t="s">
        <v>341</v>
      </c>
      <c r="D158" s="134" t="s">
        <v>329</v>
      </c>
      <c r="E158" s="135"/>
      <c r="F158" s="31"/>
      <c r="G158" s="133" t="s">
        <v>333</v>
      </c>
      <c r="H158" s="133" t="s">
        <v>333</v>
      </c>
      <c r="I158" s="133" t="s">
        <v>333</v>
      </c>
      <c r="J158" s="133" t="s">
        <v>333</v>
      </c>
      <c r="K158" s="133" t="s">
        <v>333</v>
      </c>
      <c r="L158" s="133" t="s">
        <v>333</v>
      </c>
      <c r="M158" s="133" t="s">
        <v>333</v>
      </c>
      <c r="N158" s="133" t="s">
        <v>333</v>
      </c>
      <c r="O158" s="31"/>
      <c r="P158" s="133" t="s">
        <v>333</v>
      </c>
      <c r="Q158" s="133" t="s">
        <v>333</v>
      </c>
      <c r="R158" s="133" t="s">
        <v>333</v>
      </c>
      <c r="S158" s="133" t="s">
        <v>333</v>
      </c>
      <c r="T158" s="133" t="s">
        <v>333</v>
      </c>
      <c r="U158" s="133" t="s">
        <v>333</v>
      </c>
      <c r="V158" s="133" t="s">
        <v>333</v>
      </c>
      <c r="W158" s="133" t="s">
        <v>333</v>
      </c>
      <c r="X158" s="133" t="s">
        <v>333</v>
      </c>
      <c r="Y158" s="133" t="s">
        <v>333</v>
      </c>
      <c r="Z158" s="133" t="s">
        <v>333</v>
      </c>
      <c r="AA158" s="29"/>
    </row>
    <row r="159" spans="1:27" s="30" customFormat="1" ht="11.25" x14ac:dyDescent="0.15">
      <c r="A159" s="267">
        <v>2</v>
      </c>
      <c r="B159" s="136" t="s">
        <v>350</v>
      </c>
      <c r="C159" s="187" t="s">
        <v>300</v>
      </c>
      <c r="D159" s="134" t="s">
        <v>329</v>
      </c>
      <c r="E159" s="135"/>
      <c r="F159" s="31"/>
      <c r="G159" s="133" t="s">
        <v>333</v>
      </c>
      <c r="H159" s="133" t="s">
        <v>333</v>
      </c>
      <c r="I159" s="133" t="s">
        <v>333</v>
      </c>
      <c r="J159" s="133" t="s">
        <v>333</v>
      </c>
      <c r="K159" s="133" t="s">
        <v>333</v>
      </c>
      <c r="L159" s="133" t="s">
        <v>333</v>
      </c>
      <c r="M159" s="133" t="s">
        <v>333</v>
      </c>
      <c r="N159" s="133" t="s">
        <v>333</v>
      </c>
      <c r="O159" s="31"/>
      <c r="P159" s="133" t="s">
        <v>333</v>
      </c>
      <c r="Q159" s="133" t="s">
        <v>333</v>
      </c>
      <c r="R159" s="133" t="s">
        <v>333</v>
      </c>
      <c r="S159" s="133" t="s">
        <v>333</v>
      </c>
      <c r="T159" s="133" t="s">
        <v>333</v>
      </c>
      <c r="U159" s="133" t="s">
        <v>333</v>
      </c>
      <c r="V159" s="133" t="s">
        <v>333</v>
      </c>
      <c r="W159" s="133" t="s">
        <v>333</v>
      </c>
      <c r="X159" s="133" t="s">
        <v>333</v>
      </c>
      <c r="Y159" s="133" t="s">
        <v>333</v>
      </c>
      <c r="Z159" s="133" t="s">
        <v>333</v>
      </c>
      <c r="AA159" s="29"/>
    </row>
    <row r="160" spans="1:27" s="30" customFormat="1" ht="11.25" x14ac:dyDescent="0.15">
      <c r="A160" s="267">
        <v>3</v>
      </c>
      <c r="B160" s="136" t="s">
        <v>2</v>
      </c>
      <c r="C160" s="187" t="s">
        <v>342</v>
      </c>
      <c r="D160" s="139" t="s">
        <v>329</v>
      </c>
      <c r="E160" s="135"/>
      <c r="F160" s="31"/>
      <c r="G160" s="133">
        <f>IF('3c PC'!G14="-","-",'3c PC'!G64)</f>
        <v>6.5567588596821027</v>
      </c>
      <c r="H160" s="133">
        <f>IF('3c PC'!H14="-","-",'3c PC'!H64)</f>
        <v>6.5567588596821027</v>
      </c>
      <c r="I160" s="133">
        <f>IF('3c PC'!I14="-","-",'3c PC'!I64)</f>
        <v>6.6197359495950758</v>
      </c>
      <c r="J160" s="133">
        <f>IF('3c PC'!J14="-","-",'3c PC'!J64)</f>
        <v>6.6197359495950758</v>
      </c>
      <c r="K160" s="133">
        <f>IF('3c PC'!K14="-","-",'3c PC'!K64)</f>
        <v>6.6995028867368616</v>
      </c>
      <c r="L160" s="133">
        <f>IF('3c PC'!L14="-","-",'3c PC'!L64)</f>
        <v>6.6995028867368616</v>
      </c>
      <c r="M160" s="133">
        <f>IF('3c PC'!M14="-","-",'3c PC'!M64)</f>
        <v>7.1131218301273513</v>
      </c>
      <c r="N160" s="133">
        <f>IF('3c PC'!N14="-","-",'3c PC'!N64)</f>
        <v>7.1131218301273513</v>
      </c>
      <c r="O160" s="31"/>
      <c r="P160" s="133">
        <f>'3c PC'!P64</f>
        <v>7.1131218301273513</v>
      </c>
      <c r="Q160" s="133">
        <f>'3c PC'!Q64</f>
        <v>7.2804579515147188</v>
      </c>
      <c r="R160" s="133">
        <f>'3c PC'!R64</f>
        <v>7.1935840895118579</v>
      </c>
      <c r="S160" s="133">
        <f>'3c PC'!S64</f>
        <v>7.3593999937099728</v>
      </c>
      <c r="T160" s="133" t="str">
        <f>'3c PC'!T64</f>
        <v>-</v>
      </c>
      <c r="U160" s="133" t="str">
        <f>'3c PC'!U64</f>
        <v>-</v>
      </c>
      <c r="V160" s="133" t="str">
        <f>'3c PC'!V64</f>
        <v>-</v>
      </c>
      <c r="W160" s="133" t="str">
        <f>'3c PC'!W64</f>
        <v>-</v>
      </c>
      <c r="X160" s="133" t="str">
        <f>'3c PC'!X64</f>
        <v>-</v>
      </c>
      <c r="Y160" s="133" t="str">
        <f>'3c PC'!Y64</f>
        <v>-</v>
      </c>
      <c r="Z160" s="133" t="str">
        <f>'3c PC'!Z64</f>
        <v>-</v>
      </c>
      <c r="AA160" s="29"/>
    </row>
    <row r="161" spans="1:27" s="30" customFormat="1" ht="11.25" x14ac:dyDescent="0.15">
      <c r="A161" s="267">
        <v>4</v>
      </c>
      <c r="B161" s="136" t="s">
        <v>352</v>
      </c>
      <c r="C161" s="187" t="s">
        <v>343</v>
      </c>
      <c r="D161" s="139" t="s">
        <v>329</v>
      </c>
      <c r="E161" s="135"/>
      <c r="F161" s="31"/>
      <c r="G161" s="133" t="s">
        <v>333</v>
      </c>
      <c r="H161" s="133" t="s">
        <v>333</v>
      </c>
      <c r="I161" s="133" t="s">
        <v>333</v>
      </c>
      <c r="J161" s="133" t="s">
        <v>333</v>
      </c>
      <c r="K161" s="133" t="s">
        <v>333</v>
      </c>
      <c r="L161" s="133" t="s">
        <v>333</v>
      </c>
      <c r="M161" s="133" t="s">
        <v>333</v>
      </c>
      <c r="N161" s="133" t="s">
        <v>333</v>
      </c>
      <c r="O161" s="31"/>
      <c r="P161" s="133" t="s">
        <v>333</v>
      </c>
      <c r="Q161" s="133" t="s">
        <v>333</v>
      </c>
      <c r="R161" s="133" t="s">
        <v>333</v>
      </c>
      <c r="S161" s="133" t="s">
        <v>333</v>
      </c>
      <c r="T161" s="133" t="s">
        <v>333</v>
      </c>
      <c r="U161" s="133" t="s">
        <v>333</v>
      </c>
      <c r="V161" s="133" t="s">
        <v>333</v>
      </c>
      <c r="W161" s="133" t="s">
        <v>333</v>
      </c>
      <c r="X161" s="133" t="s">
        <v>333</v>
      </c>
      <c r="Y161" s="133" t="s">
        <v>333</v>
      </c>
      <c r="Z161" s="133" t="s">
        <v>333</v>
      </c>
      <c r="AA161" s="29"/>
    </row>
    <row r="162" spans="1:27" s="30" customFormat="1" ht="11.25" x14ac:dyDescent="0.15">
      <c r="A162" s="267">
        <v>5</v>
      </c>
      <c r="B162" s="136" t="s">
        <v>349</v>
      </c>
      <c r="C162" s="187" t="s">
        <v>344</v>
      </c>
      <c r="D162" s="139" t="s">
        <v>329</v>
      </c>
      <c r="E162" s="135"/>
      <c r="F162" s="31"/>
      <c r="G162" s="133">
        <f>IF('3f CPIH'!C$16="-","-",'3g OC '!$E$11*('3f CPIH'!C$16/'3f CPIH'!$G$16))</f>
        <v>63.482931017612529</v>
      </c>
      <c r="H162" s="133">
        <f>IF('3f CPIH'!D$16="-","-",'3g OC '!$E$11*('3f CPIH'!D$16/'3f CPIH'!$G$16))</f>
        <v>63.61002397260274</v>
      </c>
      <c r="I162" s="133">
        <f>IF('3f CPIH'!E$16="-","-",'3g OC '!$E$11*('3f CPIH'!E$16/'3f CPIH'!$G$16))</f>
        <v>63.800663405088073</v>
      </c>
      <c r="J162" s="133">
        <f>IF('3f CPIH'!F$16="-","-",'3g OC '!$E$11*('3f CPIH'!F$16/'3f CPIH'!$G$16))</f>
        <v>64.181942270058713</v>
      </c>
      <c r="K162" s="133">
        <f>IF('3f CPIH'!G$16="-","-",'3g OC '!$E$11*('3f CPIH'!G$16/'3f CPIH'!$G$16))</f>
        <v>64.944500000000005</v>
      </c>
      <c r="L162" s="133">
        <f>IF('3f CPIH'!H$16="-","-",'3g OC '!$E$11*('3f CPIH'!H$16/'3f CPIH'!$G$16))</f>
        <v>65.770604207436406</v>
      </c>
      <c r="M162" s="133">
        <f>IF('3f CPIH'!I$16="-","-",'3g OC '!$E$11*('3f CPIH'!I$16/'3f CPIH'!$G$16))</f>
        <v>66.723801369863011</v>
      </c>
      <c r="N162" s="133">
        <f>IF('3f CPIH'!J$16="-","-",'3g OC '!$E$11*('3f CPIH'!J$16/'3f CPIH'!$G$16))</f>
        <v>67.295719667318991</v>
      </c>
      <c r="O162" s="31"/>
      <c r="P162" s="133">
        <f>IF('3f CPIH'!L$16="-","-",'3g OC '!$E$11*('3f CPIH'!L$16/'3f CPIH'!$G$16))</f>
        <v>67.295719667318991</v>
      </c>
      <c r="Q162" s="133">
        <f>IF('3f CPIH'!M$16="-","-",'3g OC '!$E$11*('3f CPIH'!M$16/'3f CPIH'!$G$16))</f>
        <v>68.058277397260284</v>
      </c>
      <c r="R162" s="133">
        <f>IF('3f CPIH'!N$16="-","-",'3g OC '!$E$11*('3f CPIH'!N$16/'3f CPIH'!$G$16))</f>
        <v>68.566649217221141</v>
      </c>
      <c r="S162" s="133">
        <f>IF('3f CPIH'!O$16="-","-",'3g OC '!$E$11*('3f CPIH'!O$16/'3f CPIH'!$G$16))</f>
        <v>68.947928082191794</v>
      </c>
      <c r="T162" s="133" t="str">
        <f>IF('3f CPIH'!P$16="-","-",'3g OC '!$E$11*('3f CPIH'!P$16/'3f CPIH'!$G$16))</f>
        <v>-</v>
      </c>
      <c r="U162" s="133" t="str">
        <f>IF('3f CPIH'!Q$16="-","-",'3g OC '!$E$11*('3f CPIH'!Q$16/'3f CPIH'!$G$16))</f>
        <v>-</v>
      </c>
      <c r="V162" s="133" t="str">
        <f>IF('3f CPIH'!R$16="-","-",'3g OC '!$E$11*('3f CPIH'!R$16/'3f CPIH'!$G$16))</f>
        <v>-</v>
      </c>
      <c r="W162" s="133" t="str">
        <f>IF('3f CPIH'!S$16="-","-",'3g OC '!$E$11*('3f CPIH'!S$16/'3f CPIH'!$G$16))</f>
        <v>-</v>
      </c>
      <c r="X162" s="133" t="str">
        <f>IF('3f CPIH'!T$16="-","-",'3g OC '!$E$11*('3f CPIH'!T$16/'3f CPIH'!$G$16))</f>
        <v>-</v>
      </c>
      <c r="Y162" s="133" t="str">
        <f>IF('3f CPIH'!U$16="-","-",'3g OC '!$E$11*('3f CPIH'!U$16/'3f CPIH'!$G$16))</f>
        <v>-</v>
      </c>
      <c r="Z162" s="133" t="str">
        <f>IF('3f CPIH'!V$16="-","-",'3g OC '!$E$11*('3f CPIH'!V$16/'3f CPIH'!$G$16))</f>
        <v>-</v>
      </c>
      <c r="AA162" s="29"/>
    </row>
    <row r="163" spans="1:27" s="30" customFormat="1" ht="11.25" x14ac:dyDescent="0.15">
      <c r="A163" s="267">
        <v>6</v>
      </c>
      <c r="B163" s="136" t="s">
        <v>349</v>
      </c>
      <c r="C163" s="187" t="s">
        <v>43</v>
      </c>
      <c r="D163" s="139" t="s">
        <v>329</v>
      </c>
      <c r="E163" s="135"/>
      <c r="F163" s="31"/>
      <c r="G163" s="133" t="s">
        <v>333</v>
      </c>
      <c r="H163" s="133" t="s">
        <v>333</v>
      </c>
      <c r="I163" s="133" t="s">
        <v>333</v>
      </c>
      <c r="J163" s="133" t="s">
        <v>333</v>
      </c>
      <c r="K163" s="133">
        <f>IF('3h SMNCC'!F$37="-","-",'3h SMNCC'!F$45)</f>
        <v>0</v>
      </c>
      <c r="L163" s="133">
        <f>IF('3h SMNCC'!G$37="-","-",'3h SMNCC'!G$45)</f>
        <v>-0.1023945869506754</v>
      </c>
      <c r="M163" s="133">
        <f>IF('3h SMNCC'!H$37="-","-",'3h SMNCC'!H$45)</f>
        <v>1.310776222511721</v>
      </c>
      <c r="N163" s="133">
        <f>IF('3h SMNCC'!I$37="-","-",'3h SMNCC'!I$45)</f>
        <v>8.7390665290237255</v>
      </c>
      <c r="O163" s="31"/>
      <c r="P163" s="133">
        <f>IF('3h SMNCC'!K$37="-","-",'3h SMNCC'!K$45)</f>
        <v>8.7390665290237255</v>
      </c>
      <c r="Q163" s="133">
        <f>IF('3h SMNCC'!L$37="-","-",'3h SMNCC'!L$45)</f>
        <v>10.102089688688181</v>
      </c>
      <c r="R163" s="133">
        <f>IF('3h SMNCC'!M$37="-","-",'3h SMNCC'!M$45)</f>
        <v>10.300173121233549</v>
      </c>
      <c r="S163" s="133">
        <f>IF('3h SMNCC'!N$37="-","-",'3h SMNCC'!N$45)</f>
        <v>11.847822371645298</v>
      </c>
      <c r="T163" s="133" t="str">
        <f>IF('3h SMNCC'!O$37="-","-",'3h SMNCC'!O$45)</f>
        <v>-</v>
      </c>
      <c r="U163" s="133" t="str">
        <f>IF('3h SMNCC'!P$37="-","-",'3h SMNCC'!P$45)</f>
        <v>-</v>
      </c>
      <c r="V163" s="133" t="str">
        <f>IF('3h SMNCC'!Q$37="-","-",'3h SMNCC'!Q$45)</f>
        <v>-</v>
      </c>
      <c r="W163" s="133" t="str">
        <f>IF('3h SMNCC'!R$37="-","-",'3h SMNCC'!R$45)</f>
        <v>-</v>
      </c>
      <c r="X163" s="133" t="str">
        <f>IF('3h SMNCC'!S$37="-","-",'3h SMNCC'!S$45)</f>
        <v>-</v>
      </c>
      <c r="Y163" s="133" t="str">
        <f>IF('3h SMNCC'!T$37="-","-",'3h SMNCC'!T$45)</f>
        <v>-</v>
      </c>
      <c r="Z163" s="133" t="str">
        <f>IF('3h SMNCC'!U$37="-","-",'3h SMNCC'!U$45)</f>
        <v>-</v>
      </c>
      <c r="AA163" s="29"/>
    </row>
    <row r="164" spans="1:27" s="30" customFormat="1" ht="11.25" x14ac:dyDescent="0.15">
      <c r="A164" s="267">
        <v>7</v>
      </c>
      <c r="B164" s="136" t="s">
        <v>349</v>
      </c>
      <c r="C164" s="187" t="s">
        <v>394</v>
      </c>
      <c r="D164" s="139" t="s">
        <v>329</v>
      </c>
      <c r="E164" s="135"/>
      <c r="F164" s="31"/>
      <c r="G164" s="133">
        <f>IF('3f CPIH'!C$16="-","-",'3i PAAC PAP'!$G$17*('3f CPIH'!C$16/'3f CPIH'!$G$16))</f>
        <v>3.1142016634050882</v>
      </c>
      <c r="H164" s="133">
        <f>IF('3f CPIH'!D$16="-","-",'3i PAAC PAP'!$G$17*('3f CPIH'!D$16/'3f CPIH'!$G$16))</f>
        <v>3.1204363013698631</v>
      </c>
      <c r="I164" s="133">
        <f>IF('3f CPIH'!E$16="-","-",'3i PAAC PAP'!$G$17*('3f CPIH'!E$16/'3f CPIH'!$G$16))</f>
        <v>3.129788258317026</v>
      </c>
      <c r="J164" s="133">
        <f>IF('3f CPIH'!F$16="-","-",'3i PAAC PAP'!$G$17*('3f CPIH'!F$16/'3f CPIH'!$G$16))</f>
        <v>3.1484921722113506</v>
      </c>
      <c r="K164" s="133">
        <f>IF('3f CPIH'!G$16="-","-",'3i PAAC PAP'!$G$17*('3f CPIH'!G$16/'3f CPIH'!$G$16))</f>
        <v>3.1859000000000002</v>
      </c>
      <c r="L164" s="133">
        <f>IF('3f CPIH'!H$16="-","-",'3i PAAC PAP'!$G$17*('3f CPIH'!H$16/'3f CPIH'!$G$16))</f>
        <v>3.2264251467710374</v>
      </c>
      <c r="M164" s="133">
        <f>IF('3f CPIH'!I$16="-","-",'3i PAAC PAP'!$G$17*('3f CPIH'!I$16/'3f CPIH'!$G$16))</f>
        <v>3.2731849315068491</v>
      </c>
      <c r="N164" s="133">
        <f>IF('3f CPIH'!J$16="-","-",'3i PAAC PAP'!$G$17*('3f CPIH'!J$16/'3f CPIH'!$G$16))</f>
        <v>3.3012408023483371</v>
      </c>
      <c r="O164" s="31"/>
      <c r="P164" s="133">
        <f>IF('3f CPIH'!L$16="-","-",'3i PAAC PAP'!$G$17*('3f CPIH'!L$16/'3f CPIH'!$G$16))</f>
        <v>3.3012408023483371</v>
      </c>
      <c r="Q164" s="133">
        <f>IF('3f CPIH'!M$16="-","-",'3i PAAC PAP'!$G$17*('3f CPIH'!M$16/'3f CPIH'!$G$16))</f>
        <v>3.3386486301369862</v>
      </c>
      <c r="R164" s="133">
        <f>IF('3f CPIH'!N$16="-","-",'3i PAAC PAP'!$G$17*('3f CPIH'!N$16/'3f CPIH'!$G$16))</f>
        <v>3.3635871819960861</v>
      </c>
      <c r="S164" s="133">
        <f>IF('3f CPIH'!O$16="-","-",'3i PAAC PAP'!$G$17*('3f CPIH'!O$16/'3f CPIH'!$G$16))</f>
        <v>3.3822910958904111</v>
      </c>
      <c r="T164" s="133" t="str">
        <f>IF('3f CPIH'!P$16="-","-",'3i PAAC PAP'!$G$17*('3f CPIH'!P$16/'3f CPIH'!$G$16))</f>
        <v>-</v>
      </c>
      <c r="U164" s="133" t="str">
        <f>IF('3f CPIH'!Q$16="-","-",'3i PAAC PAP'!$G$17*('3f CPIH'!Q$16/'3f CPIH'!$G$16))</f>
        <v>-</v>
      </c>
      <c r="V164" s="133" t="str">
        <f>IF('3f CPIH'!R$16="-","-",'3i PAAC PAP'!$G$17*('3f CPIH'!R$16/'3f CPIH'!$G$16))</f>
        <v>-</v>
      </c>
      <c r="W164" s="133" t="str">
        <f>IF('3f CPIH'!S$16="-","-",'3i PAAC PAP'!$G$17*('3f CPIH'!S$16/'3f CPIH'!$G$16))</f>
        <v>-</v>
      </c>
      <c r="X164" s="133" t="str">
        <f>IF('3f CPIH'!T$16="-","-",'3i PAAC PAP'!$G$17*('3f CPIH'!T$16/'3f CPIH'!$G$16))</f>
        <v>-</v>
      </c>
      <c r="Y164" s="133" t="str">
        <f>IF('3f CPIH'!U$16="-","-",'3i PAAC PAP'!$G$17*('3f CPIH'!U$16/'3f CPIH'!$G$16))</f>
        <v>-</v>
      </c>
      <c r="Z164" s="133" t="str">
        <f>IF('3f CPIH'!V$16="-","-",'3i PAAC PAP'!$G$17*('3f CPIH'!V$16/'3f CPIH'!$G$16))</f>
        <v>-</v>
      </c>
      <c r="AA164" s="29"/>
    </row>
    <row r="165" spans="1:27" s="30" customFormat="1" ht="11.25" x14ac:dyDescent="0.15">
      <c r="A165" s="267">
        <v>8</v>
      </c>
      <c r="B165" s="136" t="s">
        <v>349</v>
      </c>
      <c r="C165" s="136" t="s">
        <v>412</v>
      </c>
      <c r="D165" s="139" t="s">
        <v>329</v>
      </c>
      <c r="E165" s="135"/>
      <c r="F165" s="31"/>
      <c r="G165" s="133">
        <f>IF(G160="-","-",SUM(G158:G163)*'3i PAAC PAP'!$G$29)</f>
        <v>0.2896141176426133</v>
      </c>
      <c r="H165" s="133">
        <f>IF(H160="-","-",SUM(H158:H163)*'3i PAAC PAP'!$G$29)</f>
        <v>0.2901396470114978</v>
      </c>
      <c r="I165" s="133">
        <f>IF(I160="-","-",SUM(I158:I163)*'3i PAAC PAP'!$G$29)</f>
        <v>0.29118835133161486</v>
      </c>
      <c r="J165" s="133">
        <f>IF(J160="-","-",SUM(J158:J163)*'3i PAAC PAP'!$G$29)</f>
        <v>0.29276493943826842</v>
      </c>
      <c r="K165" s="133">
        <f>IF(K160="-","-",SUM(K158:K163)*'3i PAAC PAP'!$G$29)</f>
        <v>0.29624795193665693</v>
      </c>
      <c r="L165" s="133">
        <f>IF(L160="-","-",SUM(L158:L163)*'3i PAAC PAP'!$G$29)</f>
        <v>0.2992404912173654</v>
      </c>
      <c r="M165" s="133">
        <f>IF(M160="-","-",SUM(M158:M163)*'3i PAAC PAP'!$G$29)</f>
        <v>0.31073573711204611</v>
      </c>
      <c r="N165" s="133">
        <f>IF(N160="-","-",SUM(N158:N163)*'3i PAAC PAP'!$G$29)</f>
        <v>0.34381659968945377</v>
      </c>
      <c r="O165" s="31"/>
      <c r="P165" s="133">
        <f>IF(P160="-","-",SUM(P158:P163)*'3i PAAC PAP'!$G$29)</f>
        <v>0.34381659968945377</v>
      </c>
      <c r="Q165" s="133">
        <f>IF(Q160="-","-",SUM(Q158:Q163)*'3i PAAC PAP'!$G$29)</f>
        <v>0.35329781152991024</v>
      </c>
      <c r="R165" s="133">
        <f>IF(R160="-","-",SUM(R158:R163)*'3i PAAC PAP'!$G$29)</f>
        <v>0.35585978057964163</v>
      </c>
      <c r="S165" s="133">
        <f>IF(S160="-","-",SUM(S158:S163)*'3i PAAC PAP'!$G$29)</f>
        <v>0.36452154710060708</v>
      </c>
      <c r="T165" s="133" t="str">
        <f>IF(T160="-","-",SUM(T158:T163)*'3i PAAC PAP'!$G$29)</f>
        <v>-</v>
      </c>
      <c r="U165" s="133" t="str">
        <f>IF(U160="-","-",SUM(U158:U163)*'3i PAAC PAP'!$G$29)</f>
        <v>-</v>
      </c>
      <c r="V165" s="133" t="str">
        <f>IF(V160="-","-",SUM(V158:V163)*'3i PAAC PAP'!$G$29)</f>
        <v>-</v>
      </c>
      <c r="W165" s="133" t="str">
        <f>IF(W160="-","-",SUM(W158:W163)*'3i PAAC PAP'!$G$29)</f>
        <v>-</v>
      </c>
      <c r="X165" s="133" t="str">
        <f>IF(X160="-","-",SUM(X158:X163)*'3i PAAC PAP'!$G$29)</f>
        <v>-</v>
      </c>
      <c r="Y165" s="133" t="str">
        <f>IF(Y160="-","-",SUM(Y158:Y163)*'3i PAAC PAP'!$G$29)</f>
        <v>-</v>
      </c>
      <c r="Z165" s="133" t="str">
        <f>IF(Z160="-","-",SUM(Z158:Z163)*'3i PAAC PAP'!$G$29)</f>
        <v>-</v>
      </c>
      <c r="AA165" s="29"/>
    </row>
    <row r="166" spans="1:27" s="30" customFormat="1" ht="11.25" x14ac:dyDescent="0.15">
      <c r="A166" s="267">
        <v>9</v>
      </c>
      <c r="B166" s="136" t="s">
        <v>393</v>
      </c>
      <c r="C166" s="187" t="s">
        <v>536</v>
      </c>
      <c r="D166" s="139" t="s">
        <v>329</v>
      </c>
      <c r="E166" s="135"/>
      <c r="F166" s="31"/>
      <c r="G166" s="133">
        <f>IF(G160="-","-",SUM(G158:G165)*'3j EBIT'!$E$11)</f>
        <v>1.4224538175907742</v>
      </c>
      <c r="H166" s="133">
        <f>IF(H160="-","-",SUM(H158:H165)*'3j EBIT'!$E$11)</f>
        <v>1.4250462848639429</v>
      </c>
      <c r="I166" s="133">
        <f>IF(I160="-","-",SUM(I158:I165)*'3j EBIT'!$E$11)</f>
        <v>1.4301597696771782</v>
      </c>
      <c r="J166" s="133">
        <f>IF(J160="-","-",SUM(J158:J165)*'3j EBIT'!$E$11)</f>
        <v>1.4379371714966844</v>
      </c>
      <c r="K166" s="133">
        <f>IF(K160="-","-",SUM(K158:K165)*'3j EBIT'!$E$11)</f>
        <v>1.4550432894434291</v>
      </c>
      <c r="L166" s="133">
        <f>IF(L160="-","-",SUM(L158:L165)*'3j EBIT'!$E$11)</f>
        <v>1.4699029479164465</v>
      </c>
      <c r="M166" s="133">
        <f>IF(M160="-","-",SUM(M158:M165)*'3j EBIT'!$E$11)</f>
        <v>1.524874017924831</v>
      </c>
      <c r="N166" s="133">
        <f>IF(N160="-","-",SUM(N158:N165)*'3j EBIT'!$E$11)</f>
        <v>1.6810061544193402</v>
      </c>
      <c r="O166" s="31"/>
      <c r="P166" s="133">
        <f>IF(P160="-","-",SUM(P158:P165)*'3j EBIT'!$E$11)</f>
        <v>1.6810061544193402</v>
      </c>
      <c r="Q166" s="133">
        <f>IF(Q160="-","-",SUM(Q158:Q165)*'3j EBIT'!$E$11)</f>
        <v>1.7263235180077914</v>
      </c>
      <c r="R166" s="133">
        <f>IF(R160="-","-",SUM(R158:R165)*'3j EBIT'!$E$11)</f>
        <v>1.7388562004680224</v>
      </c>
      <c r="S166" s="133">
        <f>IF(S160="-","-",SUM(S158:S165)*'3j EBIT'!$E$11)</f>
        <v>1.7799572211375414</v>
      </c>
      <c r="T166" s="133" t="str">
        <f>IF(T160="-","-",SUM(T158:T165)*'3j EBIT'!$E$11)</f>
        <v>-</v>
      </c>
      <c r="U166" s="133" t="str">
        <f>IF(U160="-","-",SUM(U158:U165)*'3j EBIT'!$E$11)</f>
        <v>-</v>
      </c>
      <c r="V166" s="133" t="str">
        <f>IF(V160="-","-",SUM(V158:V165)*'3j EBIT'!$E$11)</f>
        <v>-</v>
      </c>
      <c r="W166" s="133" t="str">
        <f>IF(W160="-","-",SUM(W158:W165)*'3j EBIT'!$E$11)</f>
        <v>-</v>
      </c>
      <c r="X166" s="133" t="str">
        <f>IF(X160="-","-",SUM(X158:X165)*'3j EBIT'!$E$11)</f>
        <v>-</v>
      </c>
      <c r="Y166" s="133" t="str">
        <f>IF(Y160="-","-",SUM(Y158:Y165)*'3j EBIT'!$E$11)</f>
        <v>-</v>
      </c>
      <c r="Z166" s="133" t="str">
        <f>IF(Z160="-","-",SUM(Z158:Z165)*'3j EBIT'!$E$11)</f>
        <v>-</v>
      </c>
      <c r="AA166" s="29"/>
    </row>
    <row r="167" spans="1:27" s="30" customFormat="1" ht="11.25" x14ac:dyDescent="0.15">
      <c r="A167" s="267">
        <v>10</v>
      </c>
      <c r="B167" s="136" t="s">
        <v>292</v>
      </c>
      <c r="C167" s="185" t="s">
        <v>537</v>
      </c>
      <c r="D167" s="139" t="s">
        <v>329</v>
      </c>
      <c r="E167" s="135"/>
      <c r="F167" s="31"/>
      <c r="G167" s="133">
        <f>IF(G162="-","-",SUM(G158:G160,G162:G166)*'3k HAP'!$E$12)</f>
        <v>1.0961125126871367</v>
      </c>
      <c r="H167" s="133">
        <f>IF(H162="-","-",SUM(H158:H160,H162:H166)*'3k HAP'!$E$12)</f>
        <v>1.0981102125644266</v>
      </c>
      <c r="I167" s="133">
        <f>IF(I162="-","-",SUM(I158:I160,I162:I166)*'3k HAP'!$E$12)</f>
        <v>1.1020505546816253</v>
      </c>
      <c r="J167" s="133">
        <f>IF(J162="-","-",SUM(J158:J160,J162:J166)*'3k HAP'!$E$12)</f>
        <v>1.1080436543134962</v>
      </c>
      <c r="K167" s="133">
        <f>IF(K162="-","-",SUM(K158:K160,K162:K166)*'3k HAP'!$E$12)</f>
        <v>1.1212252632297603</v>
      </c>
      <c r="L167" s="133">
        <f>IF(L162="-","-",SUM(L158:L160,L162:L166)*'3k HAP'!$E$12)</f>
        <v>1.1326757984844789</v>
      </c>
      <c r="M167" s="133">
        <f>IF(M162="-","-",SUM(M158:M160,M162:M166)*'3k HAP'!$E$12)</f>
        <v>1.1750353302505396</v>
      </c>
      <c r="N167" s="133">
        <f>IF(N162="-","-",SUM(N158:N160,N162:N166)*'3k HAP'!$E$12)</f>
        <v>1.295347417945637</v>
      </c>
      <c r="O167" s="31"/>
      <c r="P167" s="133">
        <f>IF(P162="-","-",SUM(P158:P160,P162:P166)*'3k HAP'!$E$12)</f>
        <v>1.295347417945637</v>
      </c>
      <c r="Q167" s="133">
        <f>IF(Q162="-","-",SUM(Q158:Q160,Q162:Q166)*'3k HAP'!$E$12)</f>
        <v>1.3302680098530955</v>
      </c>
      <c r="R167" s="133">
        <f>IF(R162="-","-",SUM(R158:R160,R162:R166)*'3k HAP'!$E$12)</f>
        <v>1.3399254271219814</v>
      </c>
      <c r="S167" s="133">
        <f>IF(S162="-","-",SUM(S158:S160,S162:S166)*'3k HAP'!$E$12)</f>
        <v>1.3715969952832425</v>
      </c>
      <c r="T167" s="133" t="str">
        <f>IF(T162="-","-",SUM(T158:T160,T162:T166)*'3k HAP'!$E$12)</f>
        <v>-</v>
      </c>
      <c r="U167" s="133" t="str">
        <f>IF(U162="-","-",SUM(U158:U160,U162:U166)*'3k HAP'!$E$12)</f>
        <v>-</v>
      </c>
      <c r="V167" s="133" t="str">
        <f>IF(V162="-","-",SUM(V158:V160,V162:V166)*'3k HAP'!$E$12)</f>
        <v>-</v>
      </c>
      <c r="W167" s="133" t="str">
        <f>IF(W162="-","-",SUM(W158:W160,W162:W166)*'3k HAP'!$E$12)</f>
        <v>-</v>
      </c>
      <c r="X167" s="133" t="str">
        <f>IF(X162="-","-",SUM(X158:X160,X162:X166)*'3k HAP'!$E$12)</f>
        <v>-</v>
      </c>
      <c r="Y167" s="133" t="str">
        <f>IF(Y162="-","-",SUM(Y158:Y160,Y162:Y166)*'3k HAP'!$E$12)</f>
        <v>-</v>
      </c>
      <c r="Z167" s="133" t="str">
        <f>IF(Z162="-","-",SUM(Z158:Z160,Z162:Z166)*'3k HAP'!$E$12)</f>
        <v>-</v>
      </c>
      <c r="AA167" s="29"/>
    </row>
    <row r="168" spans="1:27" s="30" customFormat="1" ht="11.25" x14ac:dyDescent="0.15">
      <c r="A168" s="267">
        <v>11</v>
      </c>
      <c r="B168" s="136" t="s">
        <v>44</v>
      </c>
      <c r="C168" s="187" t="str">
        <f>B168&amp;"_"&amp;D168</f>
        <v>Total_Northern Scotland</v>
      </c>
      <c r="D168" s="134" t="s">
        <v>329</v>
      </c>
      <c r="E168" s="135"/>
      <c r="F168" s="31"/>
      <c r="G168" s="133">
        <f>IF(G162="-","-",SUM(G158:G167))</f>
        <v>75.962071988620252</v>
      </c>
      <c r="H168" s="133">
        <f t="shared" ref="H168:M168" si="143">IF(H162="-","-",SUM(H158:H167))</f>
        <v>76.100515278094562</v>
      </c>
      <c r="I168" s="133">
        <f t="shared" si="143"/>
        <v>76.373586288690589</v>
      </c>
      <c r="J168" s="133">
        <f t="shared" si="143"/>
        <v>76.78891615711359</v>
      </c>
      <c r="K168" s="133">
        <f t="shared" si="143"/>
        <v>77.702419391346723</v>
      </c>
      <c r="L168" s="133">
        <f t="shared" si="143"/>
        <v>78.495956891611925</v>
      </c>
      <c r="M168" s="133">
        <f t="shared" si="143"/>
        <v>81.431529439296341</v>
      </c>
      <c r="N168" s="133">
        <f>IF(N162="-","-",SUM(N158:N167))</f>
        <v>89.769319000872827</v>
      </c>
      <c r="O168" s="31"/>
      <c r="P168" s="133">
        <f>IF(P162="-","-",SUM(P158:P167))</f>
        <v>89.769319000872827</v>
      </c>
      <c r="Q168" s="133">
        <f t="shared" ref="Q168:Z168" si="144">IF(Q162="-","-",SUM(Q158:Q167))</f>
        <v>92.189363006990973</v>
      </c>
      <c r="R168" s="133">
        <f t="shared" si="144"/>
        <v>92.858635018132262</v>
      </c>
      <c r="S168" s="133">
        <f t="shared" si="144"/>
        <v>95.053517306958852</v>
      </c>
      <c r="T168" s="133" t="str">
        <f t="shared" si="144"/>
        <v>-</v>
      </c>
      <c r="U168" s="133" t="str">
        <f t="shared" si="144"/>
        <v>-</v>
      </c>
      <c r="V168" s="133" t="str">
        <f t="shared" si="144"/>
        <v>-</v>
      </c>
      <c r="W168" s="133" t="str">
        <f t="shared" si="144"/>
        <v>-</v>
      </c>
      <c r="X168" s="133" t="str">
        <f t="shared" si="144"/>
        <v>-</v>
      </c>
      <c r="Y168" s="133" t="str">
        <f t="shared" si="144"/>
        <v>-</v>
      </c>
      <c r="Z168" s="133" t="str">
        <f t="shared" si="144"/>
        <v>-</v>
      </c>
      <c r="AA168" s="29"/>
    </row>
    <row r="169" spans="1:27" s="30" customFormat="1" ht="11.25" x14ac:dyDescent="0.15">
      <c r="A169" s="267"/>
      <c r="B169" s="140" t="s">
        <v>350</v>
      </c>
      <c r="C169" s="140" t="s">
        <v>341</v>
      </c>
      <c r="D169" s="138" t="s">
        <v>291</v>
      </c>
      <c r="E169" s="132"/>
      <c r="F169" s="31"/>
      <c r="G169" s="41" t="str">
        <f t="shared" ref="G169:N179" si="145">IF(G15="-","-",AVERAGE(G15,G26,G37,G48,G59,G70,G81,G92,G103,G114,G125,G136,G147,G158))</f>
        <v>-</v>
      </c>
      <c r="H169" s="41" t="str">
        <f t="shared" si="145"/>
        <v>-</v>
      </c>
      <c r="I169" s="41" t="str">
        <f t="shared" si="145"/>
        <v>-</v>
      </c>
      <c r="J169" s="41" t="str">
        <f t="shared" si="145"/>
        <v>-</v>
      </c>
      <c r="K169" s="41" t="str">
        <f t="shared" si="145"/>
        <v>-</v>
      </c>
      <c r="L169" s="41" t="str">
        <f t="shared" si="145"/>
        <v>-</v>
      </c>
      <c r="M169" s="41" t="str">
        <f t="shared" si="145"/>
        <v>-</v>
      </c>
      <c r="N169" s="41" t="str">
        <f t="shared" si="145"/>
        <v>-</v>
      </c>
      <c r="O169" s="31"/>
      <c r="P169" s="41" t="str">
        <f t="shared" ref="P169:Z169" si="146">IF(P15="-","-",AVERAGE(P15,P26,P37,P48,P59,P70,P81,P92,P103,P114,P125,P136,P147,P158))</f>
        <v>-</v>
      </c>
      <c r="Q169" s="41" t="str">
        <f t="shared" si="146"/>
        <v>-</v>
      </c>
      <c r="R169" s="41" t="str">
        <f t="shared" si="146"/>
        <v>-</v>
      </c>
      <c r="S169" s="41" t="str">
        <f t="shared" si="146"/>
        <v>-</v>
      </c>
      <c r="T169" s="41" t="str">
        <f t="shared" si="146"/>
        <v>-</v>
      </c>
      <c r="U169" s="41" t="str">
        <f t="shared" si="146"/>
        <v>-</v>
      </c>
      <c r="V169" s="41" t="str">
        <f t="shared" si="146"/>
        <v>-</v>
      </c>
      <c r="W169" s="41" t="str">
        <f t="shared" si="146"/>
        <v>-</v>
      </c>
      <c r="X169" s="41" t="str">
        <f t="shared" si="146"/>
        <v>-</v>
      </c>
      <c r="Y169" s="41" t="str">
        <f t="shared" si="146"/>
        <v>-</v>
      </c>
      <c r="Z169" s="41" t="str">
        <f t="shared" si="146"/>
        <v>-</v>
      </c>
      <c r="AA169" s="29"/>
    </row>
    <row r="170" spans="1:27" s="30" customFormat="1" ht="11.25" x14ac:dyDescent="0.15">
      <c r="A170" s="267"/>
      <c r="B170" s="140" t="s">
        <v>350</v>
      </c>
      <c r="C170" s="140" t="s">
        <v>300</v>
      </c>
      <c r="D170" s="138" t="s">
        <v>291</v>
      </c>
      <c r="E170" s="132"/>
      <c r="F170" s="31"/>
      <c r="G170" s="41" t="str">
        <f t="shared" si="145"/>
        <v>-</v>
      </c>
      <c r="H170" s="41" t="str">
        <f t="shared" si="145"/>
        <v>-</v>
      </c>
      <c r="I170" s="41" t="str">
        <f t="shared" si="145"/>
        <v>-</v>
      </c>
      <c r="J170" s="41" t="str">
        <f t="shared" si="145"/>
        <v>-</v>
      </c>
      <c r="K170" s="41" t="str">
        <f t="shared" si="145"/>
        <v>-</v>
      </c>
      <c r="L170" s="41" t="str">
        <f t="shared" si="145"/>
        <v>-</v>
      </c>
      <c r="M170" s="41" t="str">
        <f t="shared" si="145"/>
        <v>-</v>
      </c>
      <c r="N170" s="41" t="str">
        <f t="shared" si="145"/>
        <v>-</v>
      </c>
      <c r="O170" s="31"/>
      <c r="P170" s="41" t="str">
        <f t="shared" ref="P170:Z170" si="147">IF(P16="-","-",AVERAGE(P16,P27,P38,P49,P60,P71,P82,P93,P104,P115,P126,P137,P148,P159))</f>
        <v>-</v>
      </c>
      <c r="Q170" s="41" t="str">
        <f t="shared" si="147"/>
        <v>-</v>
      </c>
      <c r="R170" s="41" t="str">
        <f t="shared" si="147"/>
        <v>-</v>
      </c>
      <c r="S170" s="41" t="str">
        <f t="shared" si="147"/>
        <v>-</v>
      </c>
      <c r="T170" s="41" t="str">
        <f t="shared" si="147"/>
        <v>-</v>
      </c>
      <c r="U170" s="41" t="str">
        <f t="shared" si="147"/>
        <v>-</v>
      </c>
      <c r="V170" s="41" t="str">
        <f t="shared" si="147"/>
        <v>-</v>
      </c>
      <c r="W170" s="41" t="str">
        <f t="shared" si="147"/>
        <v>-</v>
      </c>
      <c r="X170" s="41" t="str">
        <f t="shared" si="147"/>
        <v>-</v>
      </c>
      <c r="Y170" s="41" t="str">
        <f t="shared" si="147"/>
        <v>-</v>
      </c>
      <c r="Z170" s="41" t="str">
        <f t="shared" si="147"/>
        <v>-</v>
      </c>
      <c r="AA170" s="29"/>
    </row>
    <row r="171" spans="1:27" s="30" customFormat="1" ht="11.25" x14ac:dyDescent="0.15">
      <c r="A171" s="267"/>
      <c r="B171" s="140" t="s">
        <v>2</v>
      </c>
      <c r="C171" s="140" t="s">
        <v>342</v>
      </c>
      <c r="D171" s="138" t="s">
        <v>291</v>
      </c>
      <c r="E171" s="132"/>
      <c r="F171" s="31"/>
      <c r="G171" s="41">
        <f t="shared" si="145"/>
        <v>6.5567588596821045</v>
      </c>
      <c r="H171" s="41">
        <f t="shared" si="145"/>
        <v>6.5567588596821045</v>
      </c>
      <c r="I171" s="41">
        <f t="shared" si="145"/>
        <v>6.6197359495950776</v>
      </c>
      <c r="J171" s="41">
        <f t="shared" si="145"/>
        <v>6.6197359495950776</v>
      </c>
      <c r="K171" s="41">
        <f t="shared" si="145"/>
        <v>6.6995028867368616</v>
      </c>
      <c r="L171" s="41">
        <f t="shared" si="145"/>
        <v>6.6995028867368616</v>
      </c>
      <c r="M171" s="41">
        <f t="shared" si="145"/>
        <v>7.113121830127354</v>
      </c>
      <c r="N171" s="41">
        <f t="shared" si="145"/>
        <v>7.113121830127354</v>
      </c>
      <c r="O171" s="31"/>
      <c r="P171" s="41">
        <f t="shared" ref="P171:Z171" si="148">IF(P17="-","-",AVERAGE(P17,P28,P39,P50,P61,P72,P83,P94,P105,P116,P127,P138,P149,P160))</f>
        <v>7.113121830127354</v>
      </c>
      <c r="Q171" s="41">
        <f t="shared" si="148"/>
        <v>7.2804579515147188</v>
      </c>
      <c r="R171" s="41">
        <f t="shared" si="148"/>
        <v>7.1935840895118579</v>
      </c>
      <c r="S171" s="41">
        <f t="shared" si="148"/>
        <v>7.3593999937099719</v>
      </c>
      <c r="T171" s="41" t="str">
        <f t="shared" si="148"/>
        <v>-</v>
      </c>
      <c r="U171" s="41" t="str">
        <f t="shared" si="148"/>
        <v>-</v>
      </c>
      <c r="V171" s="41" t="str">
        <f t="shared" si="148"/>
        <v>-</v>
      </c>
      <c r="W171" s="41" t="str">
        <f t="shared" si="148"/>
        <v>-</v>
      </c>
      <c r="X171" s="41" t="str">
        <f t="shared" si="148"/>
        <v>-</v>
      </c>
      <c r="Y171" s="41" t="str">
        <f t="shared" si="148"/>
        <v>-</v>
      </c>
      <c r="Z171" s="41" t="str">
        <f t="shared" si="148"/>
        <v>-</v>
      </c>
      <c r="AA171" s="29"/>
    </row>
    <row r="172" spans="1:27" s="30" customFormat="1" ht="11.25" x14ac:dyDescent="0.15">
      <c r="A172" s="267"/>
      <c r="B172" s="140" t="s">
        <v>352</v>
      </c>
      <c r="C172" s="140" t="s">
        <v>343</v>
      </c>
      <c r="D172" s="138" t="s">
        <v>291</v>
      </c>
      <c r="E172" s="132"/>
      <c r="F172" s="31"/>
      <c r="G172" s="41" t="str">
        <f t="shared" si="145"/>
        <v>-</v>
      </c>
      <c r="H172" s="41" t="str">
        <f t="shared" si="145"/>
        <v>-</v>
      </c>
      <c r="I172" s="41" t="str">
        <f t="shared" si="145"/>
        <v>-</v>
      </c>
      <c r="J172" s="41" t="str">
        <f t="shared" si="145"/>
        <v>-</v>
      </c>
      <c r="K172" s="41" t="str">
        <f t="shared" si="145"/>
        <v>-</v>
      </c>
      <c r="L172" s="41" t="str">
        <f t="shared" si="145"/>
        <v>-</v>
      </c>
      <c r="M172" s="41" t="str">
        <f t="shared" si="145"/>
        <v>-</v>
      </c>
      <c r="N172" s="41" t="str">
        <f t="shared" si="145"/>
        <v>-</v>
      </c>
      <c r="O172" s="31"/>
      <c r="P172" s="41" t="str">
        <f t="shared" ref="P172:Z172" si="149">IF(P18="-","-",AVERAGE(P18,P29,P40,P51,P62,P73,P84,P95,P106,P117,P128,P139,P150,P161))</f>
        <v>-</v>
      </c>
      <c r="Q172" s="41" t="str">
        <f t="shared" si="149"/>
        <v>-</v>
      </c>
      <c r="R172" s="41" t="str">
        <f t="shared" si="149"/>
        <v>-</v>
      </c>
      <c r="S172" s="41" t="str">
        <f t="shared" si="149"/>
        <v>-</v>
      </c>
      <c r="T172" s="41" t="str">
        <f t="shared" si="149"/>
        <v>-</v>
      </c>
      <c r="U172" s="41" t="str">
        <f t="shared" si="149"/>
        <v>-</v>
      </c>
      <c r="V172" s="41" t="str">
        <f t="shared" si="149"/>
        <v>-</v>
      </c>
      <c r="W172" s="41" t="str">
        <f t="shared" si="149"/>
        <v>-</v>
      </c>
      <c r="X172" s="41" t="str">
        <f t="shared" si="149"/>
        <v>-</v>
      </c>
      <c r="Y172" s="41" t="str">
        <f t="shared" si="149"/>
        <v>-</v>
      </c>
      <c r="Z172" s="41" t="str">
        <f t="shared" si="149"/>
        <v>-</v>
      </c>
      <c r="AA172" s="29"/>
    </row>
    <row r="173" spans="1:27" s="30" customFormat="1" ht="11.25" x14ac:dyDescent="0.15">
      <c r="A173" s="267"/>
      <c r="B173" s="140" t="s">
        <v>349</v>
      </c>
      <c r="C173" s="140" t="s">
        <v>344</v>
      </c>
      <c r="D173" s="138" t="s">
        <v>291</v>
      </c>
      <c r="E173" s="132"/>
      <c r="F173" s="31"/>
      <c r="G173" s="41">
        <f t="shared" si="145"/>
        <v>63.482931017612522</v>
      </c>
      <c r="H173" s="41">
        <f t="shared" si="145"/>
        <v>63.610023972602754</v>
      </c>
      <c r="I173" s="41">
        <f t="shared" si="145"/>
        <v>63.800663405088052</v>
      </c>
      <c r="J173" s="41">
        <f t="shared" si="145"/>
        <v>64.181942270058713</v>
      </c>
      <c r="K173" s="41">
        <f t="shared" si="145"/>
        <v>64.944500000000033</v>
      </c>
      <c r="L173" s="41">
        <f t="shared" si="145"/>
        <v>65.770604207436435</v>
      </c>
      <c r="M173" s="41">
        <f t="shared" si="145"/>
        <v>66.723801369863025</v>
      </c>
      <c r="N173" s="41">
        <f t="shared" si="145"/>
        <v>67.295719667318977</v>
      </c>
      <c r="O173" s="31"/>
      <c r="P173" s="41">
        <f t="shared" ref="P173:Z173" si="150">IF(P19="-","-",AVERAGE(P19,P30,P41,P52,P63,P74,P85,P96,P107,P118,P129,P140,P151,P162))</f>
        <v>67.295719667318977</v>
      </c>
      <c r="Q173" s="41">
        <f t="shared" si="150"/>
        <v>68.058277397260298</v>
      </c>
      <c r="R173" s="41">
        <f t="shared" si="150"/>
        <v>68.566649217221112</v>
      </c>
      <c r="S173" s="41">
        <f t="shared" si="150"/>
        <v>68.94792808219178</v>
      </c>
      <c r="T173" s="41" t="str">
        <f t="shared" si="150"/>
        <v>-</v>
      </c>
      <c r="U173" s="41" t="str">
        <f t="shared" si="150"/>
        <v>-</v>
      </c>
      <c r="V173" s="41" t="str">
        <f t="shared" si="150"/>
        <v>-</v>
      </c>
      <c r="W173" s="41" t="str">
        <f t="shared" si="150"/>
        <v>-</v>
      </c>
      <c r="X173" s="41" t="str">
        <f t="shared" si="150"/>
        <v>-</v>
      </c>
      <c r="Y173" s="41" t="str">
        <f t="shared" si="150"/>
        <v>-</v>
      </c>
      <c r="Z173" s="41" t="str">
        <f t="shared" si="150"/>
        <v>-</v>
      </c>
      <c r="AA173" s="29"/>
    </row>
    <row r="174" spans="1:27" s="30" customFormat="1" ht="11.25" x14ac:dyDescent="0.15">
      <c r="A174" s="267"/>
      <c r="B174" s="140" t="s">
        <v>349</v>
      </c>
      <c r="C174" s="140" t="s">
        <v>43</v>
      </c>
      <c r="D174" s="138" t="s">
        <v>291</v>
      </c>
      <c r="E174" s="132"/>
      <c r="F174" s="31"/>
      <c r="G174" s="41" t="str">
        <f t="shared" si="145"/>
        <v>-</v>
      </c>
      <c r="H174" s="41" t="str">
        <f t="shared" si="145"/>
        <v>-</v>
      </c>
      <c r="I174" s="41" t="str">
        <f t="shared" si="145"/>
        <v>-</v>
      </c>
      <c r="J174" s="41" t="str">
        <f t="shared" si="145"/>
        <v>-</v>
      </c>
      <c r="K174" s="41">
        <f t="shared" si="145"/>
        <v>0</v>
      </c>
      <c r="L174" s="41">
        <f t="shared" si="145"/>
        <v>-0.10239458695067542</v>
      </c>
      <c r="M174" s="41">
        <f t="shared" si="145"/>
        <v>1.3107762225117212</v>
      </c>
      <c r="N174" s="41">
        <f t="shared" si="145"/>
        <v>8.7390665290237273</v>
      </c>
      <c r="O174" s="31"/>
      <c r="P174" s="41">
        <f t="shared" ref="P174:Z174" si="151">IF(P20="-","-",AVERAGE(P20,P31,P42,P53,P64,P75,P86,P97,P108,P119,P130,P141,P152,P163))</f>
        <v>8.7390665290237273</v>
      </c>
      <c r="Q174" s="41">
        <f t="shared" si="151"/>
        <v>10.102089688688181</v>
      </c>
      <c r="R174" s="41">
        <f t="shared" si="151"/>
        <v>10.300173121233545</v>
      </c>
      <c r="S174" s="41">
        <f t="shared" si="151"/>
        <v>11.847822371645295</v>
      </c>
      <c r="T174" s="41" t="str">
        <f t="shared" si="151"/>
        <v>-</v>
      </c>
      <c r="U174" s="41" t="str">
        <f t="shared" si="151"/>
        <v>-</v>
      </c>
      <c r="V174" s="41" t="str">
        <f t="shared" si="151"/>
        <v>-</v>
      </c>
      <c r="W174" s="41" t="str">
        <f t="shared" si="151"/>
        <v>-</v>
      </c>
      <c r="X174" s="41" t="str">
        <f t="shared" si="151"/>
        <v>-</v>
      </c>
      <c r="Y174" s="41" t="str">
        <f t="shared" si="151"/>
        <v>-</v>
      </c>
      <c r="Z174" s="41" t="str">
        <f t="shared" si="151"/>
        <v>-</v>
      </c>
      <c r="AA174" s="29"/>
    </row>
    <row r="175" spans="1:27" s="30" customFormat="1" ht="11.25" x14ac:dyDescent="0.15">
      <c r="A175" s="267"/>
      <c r="B175" s="140" t="s">
        <v>349</v>
      </c>
      <c r="C175" s="140" t="s">
        <v>394</v>
      </c>
      <c r="D175" s="138" t="s">
        <v>291</v>
      </c>
      <c r="E175" s="132"/>
      <c r="F175" s="31"/>
      <c r="G175" s="41">
        <f t="shared" si="145"/>
        <v>3.1142016634050882</v>
      </c>
      <c r="H175" s="41">
        <f t="shared" si="145"/>
        <v>3.1204363013698635</v>
      </c>
      <c r="I175" s="41">
        <f t="shared" si="145"/>
        <v>3.1297882583170269</v>
      </c>
      <c r="J175" s="41">
        <f t="shared" si="145"/>
        <v>3.1484921722113506</v>
      </c>
      <c r="K175" s="41">
        <f t="shared" si="145"/>
        <v>3.1859000000000006</v>
      </c>
      <c r="L175" s="41">
        <f t="shared" si="145"/>
        <v>3.2264251467710374</v>
      </c>
      <c r="M175" s="41">
        <f t="shared" si="145"/>
        <v>3.2731849315068478</v>
      </c>
      <c r="N175" s="41">
        <f t="shared" si="145"/>
        <v>3.3012408023483384</v>
      </c>
      <c r="O175" s="31"/>
      <c r="P175" s="41">
        <f t="shared" ref="P175:Z175" si="152">IF(P21="-","-",AVERAGE(P21,P32,P43,P54,P65,P76,P87,P98,P109,P120,P131,P142,P153,P164))</f>
        <v>3.3012408023483384</v>
      </c>
      <c r="Q175" s="41">
        <f t="shared" si="152"/>
        <v>3.3386486301369867</v>
      </c>
      <c r="R175" s="41">
        <f t="shared" si="152"/>
        <v>3.3635871819960861</v>
      </c>
      <c r="S175" s="41">
        <f t="shared" si="152"/>
        <v>3.3822910958904111</v>
      </c>
      <c r="T175" s="41" t="str">
        <f t="shared" si="152"/>
        <v>-</v>
      </c>
      <c r="U175" s="41" t="str">
        <f t="shared" si="152"/>
        <v>-</v>
      </c>
      <c r="V175" s="41" t="str">
        <f t="shared" si="152"/>
        <v>-</v>
      </c>
      <c r="W175" s="41" t="str">
        <f t="shared" si="152"/>
        <v>-</v>
      </c>
      <c r="X175" s="41" t="str">
        <f t="shared" si="152"/>
        <v>-</v>
      </c>
      <c r="Y175" s="41" t="str">
        <f t="shared" si="152"/>
        <v>-</v>
      </c>
      <c r="Z175" s="41" t="str">
        <f t="shared" si="152"/>
        <v>-</v>
      </c>
      <c r="AA175" s="29"/>
    </row>
    <row r="176" spans="1:27" s="30" customFormat="1" ht="11.25" x14ac:dyDescent="0.15">
      <c r="A176" s="267"/>
      <c r="B176" s="140" t="s">
        <v>349</v>
      </c>
      <c r="C176" s="140" t="s">
        <v>412</v>
      </c>
      <c r="D176" s="138" t="s">
        <v>291</v>
      </c>
      <c r="E176" s="132"/>
      <c r="F176" s="31"/>
      <c r="G176" s="41">
        <f t="shared" si="145"/>
        <v>0.2896141176426133</v>
      </c>
      <c r="H176" s="41">
        <f t="shared" si="145"/>
        <v>0.29013964701149775</v>
      </c>
      <c r="I176" s="41">
        <f t="shared" si="145"/>
        <v>0.29118835133161486</v>
      </c>
      <c r="J176" s="41">
        <f t="shared" si="145"/>
        <v>0.29276493943826848</v>
      </c>
      <c r="K176" s="41">
        <f t="shared" si="145"/>
        <v>0.29624795193665687</v>
      </c>
      <c r="L176" s="41">
        <f t="shared" si="145"/>
        <v>0.29924049121736551</v>
      </c>
      <c r="M176" s="41">
        <f t="shared" si="145"/>
        <v>0.31073573711204616</v>
      </c>
      <c r="N176" s="41">
        <f t="shared" si="145"/>
        <v>0.34381659968945388</v>
      </c>
      <c r="O176" s="31"/>
      <c r="P176" s="41">
        <f t="shared" ref="P176:Z176" si="153">IF(P22="-","-",AVERAGE(P22,P33,P44,P55,P66,P77,P88,P99,P110,P121,P132,P143,P154,P165))</f>
        <v>0.34381659968945388</v>
      </c>
      <c r="Q176" s="41">
        <f t="shared" si="153"/>
        <v>0.3532978115299103</v>
      </c>
      <c r="R176" s="41">
        <f t="shared" si="153"/>
        <v>0.35585978057964157</v>
      </c>
      <c r="S176" s="41">
        <f t="shared" si="153"/>
        <v>0.36452154710060708</v>
      </c>
      <c r="T176" s="41" t="str">
        <f t="shared" si="153"/>
        <v>-</v>
      </c>
      <c r="U176" s="41" t="str">
        <f t="shared" si="153"/>
        <v>-</v>
      </c>
      <c r="V176" s="41" t="str">
        <f t="shared" si="153"/>
        <v>-</v>
      </c>
      <c r="W176" s="41" t="str">
        <f t="shared" si="153"/>
        <v>-</v>
      </c>
      <c r="X176" s="41" t="str">
        <f t="shared" si="153"/>
        <v>-</v>
      </c>
      <c r="Y176" s="41" t="str">
        <f t="shared" si="153"/>
        <v>-</v>
      </c>
      <c r="Z176" s="41" t="str">
        <f t="shared" si="153"/>
        <v>-</v>
      </c>
      <c r="AA176" s="29"/>
    </row>
    <row r="177" spans="1:27" s="30" customFormat="1" ht="11.25" x14ac:dyDescent="0.15">
      <c r="A177" s="267"/>
      <c r="B177" s="140" t="s">
        <v>393</v>
      </c>
      <c r="C177" s="140" t="s">
        <v>536</v>
      </c>
      <c r="D177" s="138" t="s">
        <v>291</v>
      </c>
      <c r="E177" s="132"/>
      <c r="F177" s="31"/>
      <c r="G177" s="41">
        <f t="shared" si="145"/>
        <v>1.4224538175907744</v>
      </c>
      <c r="H177" s="41">
        <f t="shared" si="145"/>
        <v>1.4250462848639425</v>
      </c>
      <c r="I177" s="41">
        <f t="shared" si="145"/>
        <v>1.4301597696771784</v>
      </c>
      <c r="J177" s="41">
        <f t="shared" si="145"/>
        <v>1.4379371714966849</v>
      </c>
      <c r="K177" s="41">
        <f t="shared" si="145"/>
        <v>1.4550432894434293</v>
      </c>
      <c r="L177" s="41">
        <f t="shared" si="145"/>
        <v>1.4699029479164465</v>
      </c>
      <c r="M177" s="41">
        <f t="shared" si="145"/>
        <v>1.5248740179248306</v>
      </c>
      <c r="N177" s="41">
        <f t="shared" si="145"/>
        <v>1.6810061544193398</v>
      </c>
      <c r="O177" s="31"/>
      <c r="P177" s="41">
        <f t="shared" ref="P177:Z177" si="154">IF(P23="-","-",AVERAGE(P23,P34,P45,P56,P67,P78,P89,P100,P111,P122,P133,P144,P155,P166))</f>
        <v>1.6810061544193398</v>
      </c>
      <c r="Q177" s="41">
        <f t="shared" si="154"/>
        <v>1.7263235180077918</v>
      </c>
      <c r="R177" s="41">
        <f t="shared" si="154"/>
        <v>1.7388562004680221</v>
      </c>
      <c r="S177" s="41">
        <f t="shared" si="154"/>
        <v>1.779957221137541</v>
      </c>
      <c r="T177" s="41" t="str">
        <f t="shared" si="154"/>
        <v>-</v>
      </c>
      <c r="U177" s="41" t="str">
        <f t="shared" si="154"/>
        <v>-</v>
      </c>
      <c r="V177" s="41" t="str">
        <f t="shared" si="154"/>
        <v>-</v>
      </c>
      <c r="W177" s="41" t="str">
        <f t="shared" si="154"/>
        <v>-</v>
      </c>
      <c r="X177" s="41" t="str">
        <f t="shared" si="154"/>
        <v>-</v>
      </c>
      <c r="Y177" s="41" t="str">
        <f t="shared" si="154"/>
        <v>-</v>
      </c>
      <c r="Z177" s="41" t="str">
        <f t="shared" si="154"/>
        <v>-</v>
      </c>
      <c r="AA177" s="29"/>
    </row>
    <row r="178" spans="1:27" s="30" customFormat="1" ht="11.25" x14ac:dyDescent="0.15">
      <c r="A178" s="267"/>
      <c r="B178" s="140" t="s">
        <v>292</v>
      </c>
      <c r="C178" s="140" t="s">
        <v>537</v>
      </c>
      <c r="D178" s="138" t="s">
        <v>291</v>
      </c>
      <c r="E178" s="132"/>
      <c r="F178" s="31"/>
      <c r="G178" s="41">
        <f t="shared" si="145"/>
        <v>1.0961125126871367</v>
      </c>
      <c r="H178" s="41">
        <f t="shared" si="145"/>
        <v>1.0981102125644266</v>
      </c>
      <c r="I178" s="41">
        <f t="shared" si="145"/>
        <v>1.1020505546816253</v>
      </c>
      <c r="J178" s="41">
        <f t="shared" si="145"/>
        <v>1.1080436543134962</v>
      </c>
      <c r="K178" s="41">
        <f t="shared" si="145"/>
        <v>1.1212252632297603</v>
      </c>
      <c r="L178" s="41">
        <f t="shared" si="145"/>
        <v>1.1326757984844791</v>
      </c>
      <c r="M178" s="41">
        <f t="shared" si="145"/>
        <v>1.1750353302505394</v>
      </c>
      <c r="N178" s="41">
        <f t="shared" si="145"/>
        <v>1.295347417945637</v>
      </c>
      <c r="O178" s="31"/>
      <c r="P178" s="41">
        <f t="shared" ref="P178:Z178" si="155">IF(P24="-","-",AVERAGE(P24,P35,P46,P57,P68,P79,P90,P101,P112,P123,P134,P145,P156,P167))</f>
        <v>1.295347417945637</v>
      </c>
      <c r="Q178" s="41">
        <f t="shared" si="155"/>
        <v>1.3302680098530959</v>
      </c>
      <c r="R178" s="41">
        <f t="shared" si="155"/>
        <v>1.3399254271219816</v>
      </c>
      <c r="S178" s="41">
        <f t="shared" si="155"/>
        <v>1.3715969952832423</v>
      </c>
      <c r="T178" s="41" t="str">
        <f t="shared" si="155"/>
        <v>-</v>
      </c>
      <c r="U178" s="41" t="str">
        <f t="shared" si="155"/>
        <v>-</v>
      </c>
      <c r="V178" s="41" t="str">
        <f t="shared" si="155"/>
        <v>-</v>
      </c>
      <c r="W178" s="41" t="str">
        <f t="shared" si="155"/>
        <v>-</v>
      </c>
      <c r="X178" s="41" t="str">
        <f t="shared" si="155"/>
        <v>-</v>
      </c>
      <c r="Y178" s="41" t="str">
        <f t="shared" si="155"/>
        <v>-</v>
      </c>
      <c r="Z178" s="41" t="str">
        <f t="shared" si="155"/>
        <v>-</v>
      </c>
      <c r="AA178" s="29"/>
    </row>
    <row r="179" spans="1:27" s="30" customFormat="1" ht="11.25" x14ac:dyDescent="0.15">
      <c r="A179" s="267"/>
      <c r="B179" s="140" t="s">
        <v>44</v>
      </c>
      <c r="C179" s="140" t="str">
        <f>B179&amp;"_"&amp;D179</f>
        <v>Total_GB average</v>
      </c>
      <c r="D179" s="131" t="s">
        <v>291</v>
      </c>
      <c r="E179" s="132"/>
      <c r="F179" s="31"/>
      <c r="G179" s="41">
        <f t="shared" si="145"/>
        <v>75.962071988620238</v>
      </c>
      <c r="H179" s="41">
        <f t="shared" si="145"/>
        <v>76.100515278094562</v>
      </c>
      <c r="I179" s="41">
        <f t="shared" si="145"/>
        <v>76.373586288690589</v>
      </c>
      <c r="J179" s="41">
        <f t="shared" si="145"/>
        <v>76.78891615711359</v>
      </c>
      <c r="K179" s="41">
        <f t="shared" si="145"/>
        <v>77.702419391346695</v>
      </c>
      <c r="L179" s="41">
        <f t="shared" si="145"/>
        <v>78.495956891611939</v>
      </c>
      <c r="M179" s="41">
        <f t="shared" si="145"/>
        <v>81.431529439296341</v>
      </c>
      <c r="N179" s="41">
        <f t="shared" si="145"/>
        <v>89.769319000872855</v>
      </c>
      <c r="O179" s="31"/>
      <c r="P179" s="41">
        <f t="shared" ref="P179:Z179" si="156">IF(P25="-","-",AVERAGE(P25,P36,P47,P58,P69,P80,P91,P102,P113,P124,P135,P146,P157,P168))</f>
        <v>89.769319000872855</v>
      </c>
      <c r="Q179" s="41">
        <f t="shared" si="156"/>
        <v>92.189363006991002</v>
      </c>
      <c r="R179" s="41">
        <f t="shared" si="156"/>
        <v>92.858635018132276</v>
      </c>
      <c r="S179" s="41">
        <f t="shared" si="156"/>
        <v>95.053517306958852</v>
      </c>
      <c r="T179" s="41" t="str">
        <f t="shared" si="156"/>
        <v>-</v>
      </c>
      <c r="U179" s="41" t="str">
        <f t="shared" si="156"/>
        <v>-</v>
      </c>
      <c r="V179" s="41" t="str">
        <f t="shared" si="156"/>
        <v>-</v>
      </c>
      <c r="W179" s="41" t="str">
        <f t="shared" si="156"/>
        <v>-</v>
      </c>
      <c r="X179" s="41" t="str">
        <f t="shared" si="156"/>
        <v>-</v>
      </c>
      <c r="Y179" s="41" t="str">
        <f t="shared" si="156"/>
        <v>-</v>
      </c>
      <c r="Z179" s="41" t="str">
        <f t="shared" si="156"/>
        <v>-</v>
      </c>
      <c r="AA179" s="29"/>
    </row>
    <row r="180" spans="1:27" x14ac:dyDescent="0.2">
      <c r="N180" s="142"/>
      <c r="P180" s="142"/>
    </row>
    <row r="181" spans="1:27" x14ac:dyDescent="0.2">
      <c r="N181" s="142"/>
      <c r="P181" s="142"/>
    </row>
    <row r="182" spans="1:27" x14ac:dyDescent="0.2">
      <c r="N182" s="142"/>
      <c r="P182" s="142"/>
    </row>
    <row r="183" spans="1:27" x14ac:dyDescent="0.2">
      <c r="N183" s="142"/>
    </row>
    <row r="184" spans="1:27" x14ac:dyDescent="0.2">
      <c r="N184" s="142"/>
    </row>
    <row r="185" spans="1:27" x14ac:dyDescent="0.2">
      <c r="N185" s="142"/>
    </row>
    <row r="186" spans="1:27" x14ac:dyDescent="0.2">
      <c r="N186" s="142"/>
    </row>
    <row r="187" spans="1:27" x14ac:dyDescent="0.2"/>
    <row r="188" spans="1:27" x14ac:dyDescent="0.2"/>
    <row r="189" spans="1:27" x14ac:dyDescent="0.2"/>
    <row r="190" spans="1:27" x14ac:dyDescent="0.2"/>
    <row r="191" spans="1:27" x14ac:dyDescent="0.2"/>
    <row r="192" spans="1:27"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sheetData>
  <sortState ref="A15:AA182">
    <sortCondition ref="A15:A182"/>
  </sortState>
  <mergeCells count="9">
    <mergeCell ref="P10:Z10"/>
    <mergeCell ref="G11:N11"/>
    <mergeCell ref="P11:Z11"/>
    <mergeCell ref="B3:H3"/>
    <mergeCell ref="B10:B14"/>
    <mergeCell ref="C10:C14"/>
    <mergeCell ref="D10:D14"/>
    <mergeCell ref="E10:E11"/>
    <mergeCell ref="G10:N10"/>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A458"/>
  <sheetViews>
    <sheetView zoomScaleNormal="100" workbookViewId="0"/>
  </sheetViews>
  <sheetFormatPr defaultColWidth="0" defaultRowHeight="14.25" zeroHeight="1" x14ac:dyDescent="0.2"/>
  <cols>
    <col min="1" max="1" width="9" style="266" customWidth="1"/>
    <col min="2" max="2" width="33.375" style="44" customWidth="1"/>
    <col min="3" max="3" width="21.375" style="44" customWidth="1"/>
    <col min="4" max="4" width="19.75" style="44" customWidth="1"/>
    <col min="5" max="5" width="25.125" style="44" customWidth="1"/>
    <col min="6" max="6" width="2.5" style="44" customWidth="1"/>
    <col min="7" max="14" width="15.625" style="44" customWidth="1"/>
    <col min="15" max="15" width="2.5" style="44" customWidth="1"/>
    <col min="16" max="26" width="15.625" style="44" customWidth="1"/>
    <col min="27" max="27" width="9" style="44" customWidth="1"/>
    <col min="28" max="16384" width="0" style="44" hidden="1"/>
  </cols>
  <sheetData>
    <row r="1" spans="1:27" s="73" customFormat="1" ht="12.4" customHeight="1" x14ac:dyDescent="0.2">
      <c r="A1" s="265"/>
    </row>
    <row r="2" spans="1:27" s="73" customFormat="1" ht="18.399999999999999" customHeight="1" x14ac:dyDescent="0.25">
      <c r="A2" s="265"/>
      <c r="B2" s="27" t="s">
        <v>461</v>
      </c>
      <c r="C2" s="27"/>
      <c r="D2" s="27"/>
    </row>
    <row r="3" spans="1:27" s="73" customFormat="1" ht="24.4" customHeight="1" x14ac:dyDescent="0.2">
      <c r="A3" s="265"/>
      <c r="B3" s="424" t="s">
        <v>526</v>
      </c>
      <c r="C3" s="424"/>
      <c r="D3" s="424"/>
      <c r="E3" s="424"/>
      <c r="F3" s="424"/>
      <c r="G3" s="424"/>
      <c r="H3" s="424"/>
      <c r="I3" s="75"/>
      <c r="J3" s="75"/>
      <c r="K3" s="75"/>
      <c r="L3" s="75"/>
      <c r="M3" s="75"/>
      <c r="N3" s="75"/>
      <c r="O3" s="75"/>
      <c r="P3" s="75"/>
      <c r="Q3" s="75"/>
    </row>
    <row r="4" spans="1:27" s="73" customFormat="1" ht="16.149999999999999" customHeight="1" x14ac:dyDescent="0.2">
      <c r="A4" s="265"/>
      <c r="B4" s="168"/>
      <c r="C4" s="168"/>
      <c r="D4" s="168"/>
      <c r="E4" s="168"/>
      <c r="F4" s="74"/>
      <c r="G4" s="74"/>
      <c r="I4" s="75"/>
      <c r="J4" s="75"/>
      <c r="K4" s="75"/>
      <c r="L4" s="75"/>
      <c r="M4" s="75"/>
      <c r="N4" s="75"/>
      <c r="O4" s="75"/>
      <c r="P4" s="75"/>
      <c r="Q4" s="75"/>
    </row>
    <row r="5" spans="1:27" ht="16.149999999999999" customHeight="1" x14ac:dyDescent="0.2">
      <c r="B5" s="78"/>
      <c r="C5" s="78"/>
      <c r="D5" s="78"/>
      <c r="E5" s="78"/>
      <c r="F5" s="78"/>
      <c r="G5" s="78"/>
      <c r="I5" s="79"/>
      <c r="J5" s="79"/>
      <c r="K5" s="79"/>
      <c r="L5" s="79"/>
      <c r="M5" s="79"/>
      <c r="N5" s="79"/>
      <c r="O5" s="79"/>
      <c r="P5" s="79"/>
      <c r="Q5" s="79"/>
    </row>
    <row r="6" spans="1:27" ht="16.149999999999999" customHeight="1" x14ac:dyDescent="0.2">
      <c r="B6" s="82" t="s">
        <v>373</v>
      </c>
      <c r="C6" s="84" t="s">
        <v>33</v>
      </c>
      <c r="D6" s="78"/>
      <c r="E6" s="78"/>
      <c r="F6" s="78"/>
      <c r="G6" s="78"/>
      <c r="I6" s="79"/>
      <c r="J6" s="79"/>
      <c r="K6" s="79"/>
      <c r="L6" s="79"/>
      <c r="M6" s="79"/>
      <c r="N6" s="79"/>
      <c r="O6" s="79"/>
      <c r="P6" s="79"/>
      <c r="Q6" s="79"/>
    </row>
    <row r="7" spans="1:27" ht="14.65" customHeight="1" x14ac:dyDescent="0.2">
      <c r="B7" s="82" t="s">
        <v>485</v>
      </c>
      <c r="C7" s="84" t="s">
        <v>0</v>
      </c>
      <c r="D7" s="78"/>
      <c r="E7" s="78"/>
      <c r="F7" s="78"/>
      <c r="G7" s="78"/>
      <c r="I7" s="79"/>
      <c r="J7" s="79"/>
      <c r="K7" s="79"/>
      <c r="L7" s="79"/>
      <c r="M7" s="79"/>
      <c r="N7" s="79"/>
      <c r="O7" s="79"/>
      <c r="P7" s="79"/>
      <c r="Q7" s="79"/>
    </row>
    <row r="8" spans="1:27" ht="12.4" customHeight="1" x14ac:dyDescent="0.2">
      <c r="B8" s="83" t="s">
        <v>345</v>
      </c>
      <c r="C8" s="85" t="s">
        <v>1</v>
      </c>
    </row>
    <row r="9" spans="1:27" s="29" customFormat="1" ht="11.25" x14ac:dyDescent="0.15">
      <c r="A9" s="267"/>
    </row>
    <row r="10" spans="1:27" s="30" customFormat="1" ht="11.25" customHeight="1" x14ac:dyDescent="0.15">
      <c r="A10" s="267"/>
      <c r="B10" s="473" t="s">
        <v>346</v>
      </c>
      <c r="C10" s="473" t="s">
        <v>351</v>
      </c>
      <c r="D10" s="482" t="s">
        <v>302</v>
      </c>
      <c r="E10" s="483"/>
      <c r="F10" s="31"/>
      <c r="G10" s="474" t="s">
        <v>500</v>
      </c>
      <c r="H10" s="475"/>
      <c r="I10" s="475"/>
      <c r="J10" s="475"/>
      <c r="K10" s="475"/>
      <c r="L10" s="475"/>
      <c r="M10" s="475"/>
      <c r="N10" s="476"/>
      <c r="O10" s="31"/>
      <c r="P10" s="474" t="s">
        <v>492</v>
      </c>
      <c r="Q10" s="477"/>
      <c r="R10" s="477"/>
      <c r="S10" s="477"/>
      <c r="T10" s="477"/>
      <c r="U10" s="477"/>
      <c r="V10" s="477"/>
      <c r="W10" s="477"/>
      <c r="X10" s="477"/>
      <c r="Y10" s="477"/>
      <c r="Z10" s="478"/>
      <c r="AA10" s="29"/>
    </row>
    <row r="11" spans="1:27" s="30" customFormat="1" ht="11.25" customHeight="1" x14ac:dyDescent="0.15">
      <c r="A11" s="267"/>
      <c r="B11" s="473"/>
      <c r="C11" s="473"/>
      <c r="D11" s="482"/>
      <c r="E11" s="484"/>
      <c r="F11" s="31"/>
      <c r="G11" s="479" t="s">
        <v>479</v>
      </c>
      <c r="H11" s="480"/>
      <c r="I11" s="480"/>
      <c r="J11" s="480"/>
      <c r="K11" s="480"/>
      <c r="L11" s="480"/>
      <c r="M11" s="480"/>
      <c r="N11" s="481"/>
      <c r="O11" s="31"/>
      <c r="P11" s="479" t="s">
        <v>493</v>
      </c>
      <c r="Q11" s="480"/>
      <c r="R11" s="480"/>
      <c r="S11" s="480"/>
      <c r="T11" s="480"/>
      <c r="U11" s="480"/>
      <c r="V11" s="480"/>
      <c r="W11" s="480"/>
      <c r="X11" s="480"/>
      <c r="Y11" s="480"/>
      <c r="Z11" s="481"/>
      <c r="AA11" s="29"/>
    </row>
    <row r="12" spans="1:27" s="30" customFormat="1" ht="25.5" customHeight="1" x14ac:dyDescent="0.15">
      <c r="A12" s="267"/>
      <c r="B12" s="473"/>
      <c r="C12" s="473"/>
      <c r="D12" s="482"/>
      <c r="E12" s="32" t="s">
        <v>5</v>
      </c>
      <c r="F12" s="31"/>
      <c r="G12" s="111" t="s">
        <v>303</v>
      </c>
      <c r="H12" s="111" t="s">
        <v>297</v>
      </c>
      <c r="I12" s="111" t="s">
        <v>298</v>
      </c>
      <c r="J12" s="111" t="s">
        <v>299</v>
      </c>
      <c r="K12" s="111" t="s">
        <v>6</v>
      </c>
      <c r="L12" s="33" t="s">
        <v>7</v>
      </c>
      <c r="M12" s="111" t="s">
        <v>8</v>
      </c>
      <c r="N12" s="111" t="s">
        <v>304</v>
      </c>
      <c r="O12" s="31"/>
      <c r="P12" s="110" t="s">
        <v>467</v>
      </c>
      <c r="Q12" s="110" t="s">
        <v>9</v>
      </c>
      <c r="R12" s="110" t="s">
        <v>10</v>
      </c>
      <c r="S12" s="35" t="s">
        <v>11</v>
      </c>
      <c r="T12" s="110" t="s">
        <v>12</v>
      </c>
      <c r="U12" s="110" t="s">
        <v>13</v>
      </c>
      <c r="V12" s="110" t="s">
        <v>14</v>
      </c>
      <c r="W12" s="110" t="s">
        <v>15</v>
      </c>
      <c r="X12" s="110" t="s">
        <v>16</v>
      </c>
      <c r="Y12" s="110" t="s">
        <v>17</v>
      </c>
      <c r="Z12" s="110" t="s">
        <v>18</v>
      </c>
      <c r="AA12" s="29"/>
    </row>
    <row r="13" spans="1:27" s="30" customFormat="1" ht="15" customHeight="1" x14ac:dyDescent="0.15">
      <c r="A13" s="267"/>
      <c r="B13" s="473"/>
      <c r="C13" s="473"/>
      <c r="D13" s="482"/>
      <c r="E13" s="32" t="s">
        <v>379</v>
      </c>
      <c r="F13" s="31"/>
      <c r="G13" s="36" t="s">
        <v>305</v>
      </c>
      <c r="H13" s="36" t="s">
        <v>306</v>
      </c>
      <c r="I13" s="36" t="s">
        <v>307</v>
      </c>
      <c r="J13" s="36" t="s">
        <v>308</v>
      </c>
      <c r="K13" s="36" t="s">
        <v>19</v>
      </c>
      <c r="L13" s="37" t="s">
        <v>20</v>
      </c>
      <c r="M13" s="36" t="s">
        <v>21</v>
      </c>
      <c r="N13" s="36" t="s">
        <v>309</v>
      </c>
      <c r="O13" s="31"/>
      <c r="P13" s="36" t="s">
        <v>310</v>
      </c>
      <c r="Q13" s="36" t="s">
        <v>22</v>
      </c>
      <c r="R13" s="36" t="s">
        <v>23</v>
      </c>
      <c r="S13" s="38" t="s">
        <v>24</v>
      </c>
      <c r="T13" s="36" t="s">
        <v>25</v>
      </c>
      <c r="U13" s="36" t="s">
        <v>26</v>
      </c>
      <c r="V13" s="36" t="s">
        <v>27</v>
      </c>
      <c r="W13" s="36" t="s">
        <v>28</v>
      </c>
      <c r="X13" s="36" t="s">
        <v>29</v>
      </c>
      <c r="Y13" s="36" t="s">
        <v>30</v>
      </c>
      <c r="Z13" s="36" t="s">
        <v>31</v>
      </c>
      <c r="AA13" s="29"/>
    </row>
    <row r="14" spans="1:27" s="30" customFormat="1" ht="15" customHeight="1" x14ac:dyDescent="0.15">
      <c r="A14" s="267"/>
      <c r="B14" s="473"/>
      <c r="C14" s="473"/>
      <c r="D14" s="482"/>
      <c r="E14" s="40" t="s">
        <v>335</v>
      </c>
      <c r="F14" s="31"/>
      <c r="G14" s="110" t="s">
        <v>312</v>
      </c>
      <c r="H14" s="110" t="s">
        <v>312</v>
      </c>
      <c r="I14" s="110" t="s">
        <v>313</v>
      </c>
      <c r="J14" s="110" t="s">
        <v>313</v>
      </c>
      <c r="K14" s="110" t="s">
        <v>34</v>
      </c>
      <c r="L14" s="76" t="s">
        <v>34</v>
      </c>
      <c r="M14" s="110" t="s">
        <v>35</v>
      </c>
      <c r="N14" s="110" t="s">
        <v>35</v>
      </c>
      <c r="O14" s="31"/>
      <c r="P14" s="110" t="s">
        <v>314</v>
      </c>
      <c r="Q14" s="110" t="s">
        <v>36</v>
      </c>
      <c r="R14" s="110" t="s">
        <v>36</v>
      </c>
      <c r="S14" s="35" t="s">
        <v>37</v>
      </c>
      <c r="T14" s="110" t="s">
        <v>37</v>
      </c>
      <c r="U14" s="110" t="s">
        <v>38</v>
      </c>
      <c r="V14" s="110" t="s">
        <v>38</v>
      </c>
      <c r="W14" s="110" t="s">
        <v>39</v>
      </c>
      <c r="X14" s="110" t="s">
        <v>39</v>
      </c>
      <c r="Y14" s="110" t="s">
        <v>40</v>
      </c>
      <c r="Z14" s="110" t="s">
        <v>40</v>
      </c>
      <c r="AA14" s="29"/>
    </row>
    <row r="15" spans="1:27" s="30" customFormat="1" ht="12.4" customHeight="1" x14ac:dyDescent="0.15">
      <c r="A15" s="267">
        <v>1</v>
      </c>
      <c r="B15" s="140" t="s">
        <v>350</v>
      </c>
      <c r="C15" s="140" t="s">
        <v>341</v>
      </c>
      <c r="D15" s="131" t="s">
        <v>315</v>
      </c>
      <c r="E15" s="132"/>
      <c r="F15" s="31"/>
      <c r="G15" s="41" t="s">
        <v>333</v>
      </c>
      <c r="H15" s="41" t="s">
        <v>333</v>
      </c>
      <c r="I15" s="41" t="s">
        <v>333</v>
      </c>
      <c r="J15" s="41" t="s">
        <v>333</v>
      </c>
      <c r="K15" s="41" t="s">
        <v>333</v>
      </c>
      <c r="L15" s="41" t="s">
        <v>333</v>
      </c>
      <c r="M15" s="41" t="s">
        <v>333</v>
      </c>
      <c r="N15" s="41" t="s">
        <v>333</v>
      </c>
      <c r="O15" s="31"/>
      <c r="P15" s="41" t="s">
        <v>333</v>
      </c>
      <c r="Q15" s="41" t="s">
        <v>333</v>
      </c>
      <c r="R15" s="41" t="s">
        <v>333</v>
      </c>
      <c r="S15" s="41" t="s">
        <v>333</v>
      </c>
      <c r="T15" s="41" t="s">
        <v>333</v>
      </c>
      <c r="U15" s="41" t="s">
        <v>333</v>
      </c>
      <c r="V15" s="41" t="s">
        <v>333</v>
      </c>
      <c r="W15" s="41" t="s">
        <v>333</v>
      </c>
      <c r="X15" s="41" t="s">
        <v>333</v>
      </c>
      <c r="Y15" s="41" t="s">
        <v>333</v>
      </c>
      <c r="Z15" s="41" t="s">
        <v>333</v>
      </c>
      <c r="AA15" s="29"/>
    </row>
    <row r="16" spans="1:27" s="30" customFormat="1" ht="11.25" customHeight="1" x14ac:dyDescent="0.15">
      <c r="A16" s="267">
        <v>2</v>
      </c>
      <c r="B16" s="140" t="s">
        <v>350</v>
      </c>
      <c r="C16" s="140" t="s">
        <v>300</v>
      </c>
      <c r="D16" s="131" t="s">
        <v>315</v>
      </c>
      <c r="E16" s="132"/>
      <c r="F16" s="31"/>
      <c r="G16" s="41" t="s">
        <v>333</v>
      </c>
      <c r="H16" s="41" t="s">
        <v>333</v>
      </c>
      <c r="I16" s="41" t="s">
        <v>333</v>
      </c>
      <c r="J16" s="41" t="s">
        <v>333</v>
      </c>
      <c r="K16" s="41" t="s">
        <v>333</v>
      </c>
      <c r="L16" s="41" t="s">
        <v>333</v>
      </c>
      <c r="M16" s="41" t="s">
        <v>333</v>
      </c>
      <c r="N16" s="41" t="s">
        <v>333</v>
      </c>
      <c r="O16" s="31"/>
      <c r="P16" s="41" t="s">
        <v>333</v>
      </c>
      <c r="Q16" s="41" t="s">
        <v>333</v>
      </c>
      <c r="R16" s="41" t="s">
        <v>333</v>
      </c>
      <c r="S16" s="41" t="s">
        <v>333</v>
      </c>
      <c r="T16" s="41" t="s">
        <v>333</v>
      </c>
      <c r="U16" s="41" t="s">
        <v>333</v>
      </c>
      <c r="V16" s="41" t="s">
        <v>333</v>
      </c>
      <c r="W16" s="41" t="s">
        <v>333</v>
      </c>
      <c r="X16" s="41" t="s">
        <v>333</v>
      </c>
      <c r="Y16" s="41" t="s">
        <v>333</v>
      </c>
      <c r="Z16" s="41" t="s">
        <v>333</v>
      </c>
      <c r="AA16" s="29"/>
    </row>
    <row r="17" spans="1:27" s="30" customFormat="1" ht="11.25" customHeight="1" x14ac:dyDescent="0.15">
      <c r="A17" s="267">
        <v>3</v>
      </c>
      <c r="B17" s="140" t="s">
        <v>2</v>
      </c>
      <c r="C17" s="140" t="s">
        <v>342</v>
      </c>
      <c r="D17" s="131" t="s">
        <v>315</v>
      </c>
      <c r="E17" s="132"/>
      <c r="F17" s="31"/>
      <c r="G17" s="41">
        <f>IF('3c PC'!G14="-","-",'3c PC'!G64)</f>
        <v>6.5567588596821027</v>
      </c>
      <c r="H17" s="41">
        <f>IF('3c PC'!H14="-","-",'3c PC'!H64)</f>
        <v>6.5567588596821027</v>
      </c>
      <c r="I17" s="41">
        <f>IF('3c PC'!I14="-","-",'3c PC'!I64)</f>
        <v>6.6197359495950758</v>
      </c>
      <c r="J17" s="41">
        <f>IF('3c PC'!J14="-","-",'3c PC'!J64)</f>
        <v>6.6197359495950758</v>
      </c>
      <c r="K17" s="41">
        <f>IF('3c PC'!K14="-","-",'3c PC'!K64)</f>
        <v>6.6995028867368616</v>
      </c>
      <c r="L17" s="41">
        <f>IF('3c PC'!L14="-","-",'3c PC'!L64)</f>
        <v>6.6995028867368616</v>
      </c>
      <c r="M17" s="41">
        <f>IF('3c PC'!M14="-","-",'3c PC'!M64)</f>
        <v>7.1131218301273513</v>
      </c>
      <c r="N17" s="41">
        <f>IF('3c PC'!N14="-","-",'3c PC'!N64)</f>
        <v>7.1131218301273513</v>
      </c>
      <c r="O17" s="31"/>
      <c r="P17" s="41">
        <f>'3c PC'!P64</f>
        <v>7.1131218301273513</v>
      </c>
      <c r="Q17" s="41">
        <f>'3c PC'!Q64</f>
        <v>7.2804579515147188</v>
      </c>
      <c r="R17" s="41">
        <f>'3c PC'!R64</f>
        <v>7.1935840895118579</v>
      </c>
      <c r="S17" s="41">
        <f>'3c PC'!S64</f>
        <v>7.3593999937099728</v>
      </c>
      <c r="T17" s="41" t="str">
        <f>'3c PC'!T64</f>
        <v>-</v>
      </c>
      <c r="U17" s="41" t="str">
        <f>'3c PC'!U64</f>
        <v>-</v>
      </c>
      <c r="V17" s="41" t="str">
        <f>'3c PC'!V64</f>
        <v>-</v>
      </c>
      <c r="W17" s="41" t="str">
        <f>'3c PC'!W64</f>
        <v>-</v>
      </c>
      <c r="X17" s="41" t="str">
        <f>'3c PC'!X64</f>
        <v>-</v>
      </c>
      <c r="Y17" s="41" t="str">
        <f>'3c PC'!Y64</f>
        <v>-</v>
      </c>
      <c r="Z17" s="41" t="str">
        <f>'3c PC'!Z64</f>
        <v>-</v>
      </c>
      <c r="AA17" s="29"/>
    </row>
    <row r="18" spans="1:27" s="30" customFormat="1" ht="11.25" customHeight="1" x14ac:dyDescent="0.15">
      <c r="A18" s="267">
        <v>4</v>
      </c>
      <c r="B18" s="140" t="s">
        <v>352</v>
      </c>
      <c r="C18" s="140" t="s">
        <v>343</v>
      </c>
      <c r="D18" s="131" t="s">
        <v>315</v>
      </c>
      <c r="E18" s="132"/>
      <c r="F18" s="31"/>
      <c r="G18" s="41" t="s">
        <v>333</v>
      </c>
      <c r="H18" s="41" t="s">
        <v>333</v>
      </c>
      <c r="I18" s="41" t="s">
        <v>333</v>
      </c>
      <c r="J18" s="41" t="s">
        <v>333</v>
      </c>
      <c r="K18" s="41" t="s">
        <v>333</v>
      </c>
      <c r="L18" s="41" t="s">
        <v>333</v>
      </c>
      <c r="M18" s="41" t="s">
        <v>333</v>
      </c>
      <c r="N18" s="41" t="s">
        <v>333</v>
      </c>
      <c r="O18" s="31"/>
      <c r="P18" s="41" t="s">
        <v>333</v>
      </c>
      <c r="Q18" s="41" t="s">
        <v>333</v>
      </c>
      <c r="R18" s="41" t="s">
        <v>333</v>
      </c>
      <c r="S18" s="41" t="s">
        <v>333</v>
      </c>
      <c r="T18" s="41" t="s">
        <v>333</v>
      </c>
      <c r="U18" s="41" t="s">
        <v>333</v>
      </c>
      <c r="V18" s="41" t="s">
        <v>333</v>
      </c>
      <c r="W18" s="41" t="s">
        <v>333</v>
      </c>
      <c r="X18" s="41" t="s">
        <v>333</v>
      </c>
      <c r="Y18" s="41" t="s">
        <v>333</v>
      </c>
      <c r="Z18" s="41" t="s">
        <v>333</v>
      </c>
      <c r="AA18" s="29"/>
    </row>
    <row r="19" spans="1:27" s="30" customFormat="1" ht="11.25" customHeight="1" x14ac:dyDescent="0.15">
      <c r="A19" s="267">
        <v>5</v>
      </c>
      <c r="B19" s="140" t="s">
        <v>349</v>
      </c>
      <c r="C19" s="140" t="s">
        <v>344</v>
      </c>
      <c r="D19" s="131" t="s">
        <v>315</v>
      </c>
      <c r="E19" s="132"/>
      <c r="F19" s="31"/>
      <c r="G19" s="41">
        <f>IF('3f CPIH'!C$16="-","-",'3g OC '!$E$11*('3f CPIH'!C$16/'3f CPIH'!$G$16))</f>
        <v>63.482931017612529</v>
      </c>
      <c r="H19" s="41">
        <f>IF('3f CPIH'!D$16="-","-",'3g OC '!$E$11*('3f CPIH'!D$16/'3f CPIH'!$G$16))</f>
        <v>63.61002397260274</v>
      </c>
      <c r="I19" s="41">
        <f>IF('3f CPIH'!E$16="-","-",'3g OC '!$E$11*('3f CPIH'!E$16/'3f CPIH'!$G$16))</f>
        <v>63.800663405088073</v>
      </c>
      <c r="J19" s="41">
        <f>IF('3f CPIH'!F$16="-","-",'3g OC '!$E$11*('3f CPIH'!F$16/'3f CPIH'!$G$16))</f>
        <v>64.181942270058713</v>
      </c>
      <c r="K19" s="41">
        <f>IF('3f CPIH'!G$16="-","-",'3g OC '!$E$11*('3f CPIH'!G$16/'3f CPIH'!$G$16))</f>
        <v>64.944500000000005</v>
      </c>
      <c r="L19" s="41">
        <f>IF('3f CPIH'!H$16="-","-",'3g OC '!$E$11*('3f CPIH'!H$16/'3f CPIH'!$G$16))</f>
        <v>65.770604207436406</v>
      </c>
      <c r="M19" s="41">
        <f>IF('3f CPIH'!I$16="-","-",'3g OC '!$E$11*('3f CPIH'!I$16/'3f CPIH'!$G$16))</f>
        <v>66.723801369863011</v>
      </c>
      <c r="N19" s="41">
        <f>IF('3f CPIH'!J$16="-","-",'3g OC '!$E$11*('3f CPIH'!J$16/'3f CPIH'!$G$16))</f>
        <v>67.295719667318991</v>
      </c>
      <c r="O19" s="31"/>
      <c r="P19" s="41">
        <f>IF('3f CPIH'!L$16="-","-",'3g OC '!$E$11*('3f CPIH'!L$16/'3f CPIH'!$G$16))</f>
        <v>67.295719667318991</v>
      </c>
      <c r="Q19" s="41">
        <f>IF('3f CPIH'!M$16="-","-",'3g OC '!$E$11*('3f CPIH'!M$16/'3f CPIH'!$G$16))</f>
        <v>68.058277397260284</v>
      </c>
      <c r="R19" s="41">
        <f>IF('3f CPIH'!N$16="-","-",'3g OC '!$E$11*('3f CPIH'!N$16/'3f CPIH'!$G$16))</f>
        <v>68.566649217221141</v>
      </c>
      <c r="S19" s="41">
        <f>IF('3f CPIH'!O$16="-","-",'3g OC '!$E$11*('3f CPIH'!O$16/'3f CPIH'!$G$16))</f>
        <v>68.947928082191794</v>
      </c>
      <c r="T19" s="41" t="str">
        <f>IF('3f CPIH'!P$16="-","-",'3g OC '!$E$11*('3f CPIH'!P$16/'3f CPIH'!$G$16))</f>
        <v>-</v>
      </c>
      <c r="U19" s="41" t="str">
        <f>IF('3f CPIH'!Q$16="-","-",'3g OC '!$E$11*('3f CPIH'!Q$16/'3f CPIH'!$G$16))</f>
        <v>-</v>
      </c>
      <c r="V19" s="41" t="str">
        <f>IF('3f CPIH'!R$16="-","-",'3g OC '!$E$11*('3f CPIH'!R$16/'3f CPIH'!$G$16))</f>
        <v>-</v>
      </c>
      <c r="W19" s="41" t="str">
        <f>IF('3f CPIH'!S$16="-","-",'3g OC '!$E$11*('3f CPIH'!S$16/'3f CPIH'!$G$16))</f>
        <v>-</v>
      </c>
      <c r="X19" s="41" t="str">
        <f>IF('3f CPIH'!T$16="-","-",'3g OC '!$E$11*('3f CPIH'!T$16/'3f CPIH'!$G$16))</f>
        <v>-</v>
      </c>
      <c r="Y19" s="41" t="str">
        <f>IF('3f CPIH'!U$16="-","-",'3g OC '!$E$11*('3f CPIH'!U$16/'3f CPIH'!$G$16))</f>
        <v>-</v>
      </c>
      <c r="Z19" s="41" t="str">
        <f>IF('3f CPIH'!V$16="-","-",'3g OC '!$E$11*('3f CPIH'!V$16/'3f CPIH'!$G$16))</f>
        <v>-</v>
      </c>
      <c r="AA19" s="29"/>
    </row>
    <row r="20" spans="1:27" s="30" customFormat="1" ht="11.25" customHeight="1" x14ac:dyDescent="0.15">
      <c r="A20" s="267">
        <v>6</v>
      </c>
      <c r="B20" s="140" t="s">
        <v>349</v>
      </c>
      <c r="C20" s="140" t="s">
        <v>43</v>
      </c>
      <c r="D20" s="131" t="s">
        <v>315</v>
      </c>
      <c r="E20" s="132"/>
      <c r="F20" s="31"/>
      <c r="G20" s="41" t="s">
        <v>333</v>
      </c>
      <c r="H20" s="41" t="s">
        <v>333</v>
      </c>
      <c r="I20" s="41" t="s">
        <v>333</v>
      </c>
      <c r="J20" s="41" t="s">
        <v>333</v>
      </c>
      <c r="K20" s="41">
        <f>IF('3h SMNCC'!F$37="-","-",'3h SMNCC'!F$45)</f>
        <v>0</v>
      </c>
      <c r="L20" s="41">
        <f>IF('3h SMNCC'!G$37="-","-",'3h SMNCC'!G$45)</f>
        <v>-0.1023945869506754</v>
      </c>
      <c r="M20" s="41">
        <f>IF('3h SMNCC'!H$37="-","-",'3h SMNCC'!H$45)</f>
        <v>1.310776222511721</v>
      </c>
      <c r="N20" s="41">
        <f>IF('3h SMNCC'!I$37="-","-",'3h SMNCC'!I$45)</f>
        <v>8.7390665290237255</v>
      </c>
      <c r="O20" s="31"/>
      <c r="P20" s="41">
        <f>IF('3h SMNCC'!K$37="-","-",'3h SMNCC'!K$45)</f>
        <v>8.7390665290237255</v>
      </c>
      <c r="Q20" s="41">
        <f>IF('3h SMNCC'!L$37="-","-",'3h SMNCC'!L$45)</f>
        <v>10.102089688688181</v>
      </c>
      <c r="R20" s="41">
        <f>IF('3h SMNCC'!M$37="-","-",'3h SMNCC'!M$45)</f>
        <v>10.300173121233549</v>
      </c>
      <c r="S20" s="41">
        <f>IF('3h SMNCC'!N$37="-","-",'3h SMNCC'!N$45)</f>
        <v>11.847822371645298</v>
      </c>
      <c r="T20" s="41" t="str">
        <f>IF('3h SMNCC'!O$37="-","-",'3h SMNCC'!O$45)</f>
        <v>-</v>
      </c>
      <c r="U20" s="41" t="str">
        <f>IF('3h SMNCC'!P$37="-","-",'3h SMNCC'!P$45)</f>
        <v>-</v>
      </c>
      <c r="V20" s="41" t="str">
        <f>IF('3h SMNCC'!Q$37="-","-",'3h SMNCC'!Q$45)</f>
        <v>-</v>
      </c>
      <c r="W20" s="41" t="str">
        <f>IF('3h SMNCC'!R$37="-","-",'3h SMNCC'!R$45)</f>
        <v>-</v>
      </c>
      <c r="X20" s="41" t="str">
        <f>IF('3h SMNCC'!S$37="-","-",'3h SMNCC'!S$45)</f>
        <v>-</v>
      </c>
      <c r="Y20" s="41" t="str">
        <f>IF('3h SMNCC'!T$37="-","-",'3h SMNCC'!T$45)</f>
        <v>-</v>
      </c>
      <c r="Z20" s="41" t="str">
        <f>IF('3h SMNCC'!U$37="-","-",'3h SMNCC'!U$45)</f>
        <v>-</v>
      </c>
      <c r="AA20" s="29"/>
    </row>
    <row r="21" spans="1:27" s="30" customFormat="1" ht="11.25" customHeight="1" x14ac:dyDescent="0.15">
      <c r="A21" s="267">
        <v>7</v>
      </c>
      <c r="B21" s="140" t="s">
        <v>349</v>
      </c>
      <c r="C21" s="140" t="s">
        <v>394</v>
      </c>
      <c r="D21" s="131" t="s">
        <v>315</v>
      </c>
      <c r="E21" s="132"/>
      <c r="F21" s="31"/>
      <c r="G21" s="41">
        <f>IF('3f CPIH'!C$16="-","-",'3i PAAC PAP'!$G$15*('3f CPIH'!C$16/'3f CPIH'!$G$16))</f>
        <v>13.137827495107633</v>
      </c>
      <c r="H21" s="41">
        <f>IF('3f CPIH'!D$16="-","-",'3i PAAC PAP'!$G$15*('3f CPIH'!D$16/'3f CPIH'!$G$16))</f>
        <v>13.164129452054794</v>
      </c>
      <c r="I21" s="41">
        <f>IF('3f CPIH'!E$16="-","-",'3i PAAC PAP'!$G$15*('3f CPIH'!E$16/'3f CPIH'!$G$16))</f>
        <v>13.203582387475539</v>
      </c>
      <c r="J21" s="41">
        <f>IF('3f CPIH'!F$16="-","-",'3i PAAC PAP'!$G$15*('3f CPIH'!F$16/'3f CPIH'!$G$16))</f>
        <v>13.282488258317025</v>
      </c>
      <c r="K21" s="41">
        <f>IF('3f CPIH'!G$16="-","-",'3i PAAC PAP'!$G$15*('3f CPIH'!G$16/'3f CPIH'!$G$16))</f>
        <v>13.440300000000001</v>
      </c>
      <c r="L21" s="41">
        <f>IF('3f CPIH'!H$16="-","-",'3i PAAC PAP'!$G$15*('3f CPIH'!H$16/'3f CPIH'!$G$16))</f>
        <v>13.611262720156557</v>
      </c>
      <c r="M21" s="41">
        <f>IF('3f CPIH'!I$16="-","-",'3i PAAC PAP'!$G$15*('3f CPIH'!I$16/'3f CPIH'!$G$16))</f>
        <v>13.808527397260272</v>
      </c>
      <c r="N21" s="41">
        <f>IF('3f CPIH'!J$16="-","-",'3i PAAC PAP'!$G$15*('3f CPIH'!J$16/'3f CPIH'!$G$16))</f>
        <v>13.926886203522507</v>
      </c>
      <c r="O21" s="31"/>
      <c r="P21" s="41">
        <f>IF('3f CPIH'!L$16="-","-",'3i PAAC PAP'!$G$15*('3f CPIH'!L$16/'3f CPIH'!$G$16))</f>
        <v>13.926886203522507</v>
      </c>
      <c r="Q21" s="41">
        <f>IF('3f CPIH'!M$16="-","-",'3i PAAC PAP'!$G$15*('3f CPIH'!M$16/'3f CPIH'!$G$16))</f>
        <v>14.08469794520548</v>
      </c>
      <c r="R21" s="41">
        <f>IF('3f CPIH'!N$16="-","-",'3i PAAC PAP'!$G$15*('3f CPIH'!N$16/'3f CPIH'!$G$16))</f>
        <v>14.189905772994129</v>
      </c>
      <c r="S21" s="41">
        <f>IF('3f CPIH'!O$16="-","-",'3i PAAC PAP'!$G$15*('3f CPIH'!O$16/'3f CPIH'!$G$16))</f>
        <v>14.268811643835617</v>
      </c>
      <c r="T21" s="41" t="str">
        <f>IF('3f CPIH'!P$16="-","-",'3i PAAC PAP'!$G$15*('3f CPIH'!P$16/'3f CPIH'!$G$16))</f>
        <v>-</v>
      </c>
      <c r="U21" s="41" t="str">
        <f>IF('3f CPIH'!Q$16="-","-",'3i PAAC PAP'!$G$15*('3f CPIH'!Q$16/'3f CPIH'!$G$16))</f>
        <v>-</v>
      </c>
      <c r="V21" s="41" t="str">
        <f>IF('3f CPIH'!R$16="-","-",'3i PAAC PAP'!$G$15*('3f CPIH'!R$16/'3f CPIH'!$G$16))</f>
        <v>-</v>
      </c>
      <c r="W21" s="41" t="str">
        <f>IF('3f CPIH'!S$16="-","-",'3i PAAC PAP'!$G$15*('3f CPIH'!S$16/'3f CPIH'!$G$16))</f>
        <v>-</v>
      </c>
      <c r="X21" s="41" t="str">
        <f>IF('3f CPIH'!T$16="-","-",'3i PAAC PAP'!$G$15*('3f CPIH'!T$16/'3f CPIH'!$G$16))</f>
        <v>-</v>
      </c>
      <c r="Y21" s="41" t="str">
        <f>IF('3f CPIH'!U$16="-","-",'3i PAAC PAP'!$G$15*('3f CPIH'!U$16/'3f CPIH'!$G$16))</f>
        <v>-</v>
      </c>
      <c r="Z21" s="41" t="str">
        <f>IF('3f CPIH'!V$16="-","-",'3i PAAC PAP'!$G$15*('3f CPIH'!V$16/'3f CPIH'!$G$16))</f>
        <v>-</v>
      </c>
      <c r="AA21" s="29"/>
    </row>
    <row r="22" spans="1:27" s="30" customFormat="1" ht="11.25" x14ac:dyDescent="0.15">
      <c r="A22" s="267">
        <v>8</v>
      </c>
      <c r="B22" s="140" t="s">
        <v>349</v>
      </c>
      <c r="C22" s="140" t="s">
        <v>412</v>
      </c>
      <c r="D22" s="131" t="s">
        <v>315</v>
      </c>
      <c r="E22" s="132"/>
      <c r="F22" s="31"/>
      <c r="G22" s="41">
        <f>IF(G17="-","-",SUM(G15:G20)*'3i PAAC PAP'!$G$27)</f>
        <v>4.0291031998812512</v>
      </c>
      <c r="H22" s="41">
        <f>IF(H17="-","-",SUM(H15:H20)*'3i PAAC PAP'!$G$27)</f>
        <v>4.036414349210018</v>
      </c>
      <c r="I22" s="41">
        <f>IF(I17="-","-",SUM(I15:I20)*'3i PAAC PAP'!$G$27)</f>
        <v>4.0510038932775032</v>
      </c>
      <c r="J22" s="41">
        <f>IF(J17="-","-",SUM(J15:J20)*'3i PAAC PAP'!$G$27)</f>
        <v>4.0729373412638044</v>
      </c>
      <c r="K22" s="41">
        <f>IF(K17="-","-",SUM(K15:K20)*'3i PAAC PAP'!$G$27)</f>
        <v>4.1213929100624256</v>
      </c>
      <c r="L22" s="41">
        <f>IF(L17="-","-",SUM(L15:L20)*'3i PAAC PAP'!$G$27)</f>
        <v>4.1630250296904867</v>
      </c>
      <c r="M22" s="41">
        <f>IF(M17="-","-",SUM(M15:M20)*'3i PAAC PAP'!$G$27)</f>
        <v>4.322946556978855</v>
      </c>
      <c r="N22" s="41">
        <f>IF(N17="-","-",SUM(N15:N20)*'3i PAAC PAP'!$G$27)</f>
        <v>4.783166557130718</v>
      </c>
      <c r="O22" s="31"/>
      <c r="P22" s="41">
        <f>IF(P17="-","-",SUM(P15:P20)*'3i PAAC PAP'!$G$27)</f>
        <v>4.783166557130718</v>
      </c>
      <c r="Q22" s="41">
        <f>IF(Q17="-","-",SUM(Q15:Q20)*'3i PAAC PAP'!$G$27)</f>
        <v>4.9150689011051076</v>
      </c>
      <c r="R22" s="41">
        <f>IF(R17="-","-",SUM(R15:R20)*'3i PAAC PAP'!$G$27)</f>
        <v>4.9507109401752034</v>
      </c>
      <c r="S22" s="41">
        <f>IF(S17="-","-",SUM(S15:S20)*'3i PAAC PAP'!$G$27)</f>
        <v>5.0712131846455923</v>
      </c>
      <c r="T22" s="41" t="str">
        <f>IF(T17="-","-",SUM(T15:T20)*'3i PAAC PAP'!$G$27)</f>
        <v>-</v>
      </c>
      <c r="U22" s="41" t="str">
        <f>IF(U17="-","-",SUM(U15:U20)*'3i PAAC PAP'!$G$27)</f>
        <v>-</v>
      </c>
      <c r="V22" s="41" t="str">
        <f>IF(V17="-","-",SUM(V15:V20)*'3i PAAC PAP'!$G$27)</f>
        <v>-</v>
      </c>
      <c r="W22" s="41" t="str">
        <f>IF(W17="-","-",SUM(W15:W20)*'3i PAAC PAP'!$G$27)</f>
        <v>-</v>
      </c>
      <c r="X22" s="41" t="str">
        <f>IF(X17="-","-",SUM(X15:X20)*'3i PAAC PAP'!$G$27)</f>
        <v>-</v>
      </c>
      <c r="Y22" s="41" t="str">
        <f>IF(Y17="-","-",SUM(Y15:Y20)*'3i PAAC PAP'!$G$27)</f>
        <v>-</v>
      </c>
      <c r="Z22" s="41" t="str">
        <f>IF(Z17="-","-",SUM(Z15:Z20)*'3i PAAC PAP'!$G$27)</f>
        <v>-</v>
      </c>
      <c r="AA22" s="29"/>
    </row>
    <row r="23" spans="1:27" s="30" customFormat="1" ht="11.25" x14ac:dyDescent="0.15">
      <c r="A23" s="267">
        <v>9</v>
      </c>
      <c r="B23" s="140" t="s">
        <v>393</v>
      </c>
      <c r="C23" s="140" t="s">
        <v>536</v>
      </c>
      <c r="D23" s="131" t="s">
        <v>315</v>
      </c>
      <c r="E23" s="132"/>
      <c r="F23" s="31"/>
      <c r="G23" s="41">
        <f>IF(G17="-","-",SUM(G15:G22)*'3j EBIT'!$E$11)</f>
        <v>1.6890178272439871</v>
      </c>
      <c r="H23" s="41">
        <f>IF(H17="-","-",SUM(H15:H22)*'3j EBIT'!$E$11)</f>
        <v>1.6921303822385896</v>
      </c>
      <c r="I23" s="41">
        <f>IF(I17="-","-",SUM(I15:I22)*'3j EBIT'!$E$11)</f>
        <v>1.6980891217871283</v>
      </c>
      <c r="J23" s="41">
        <f>IF(J17="-","-",SUM(J15:J22)*'3j EBIT'!$E$11)</f>
        <v>1.7074267867709363</v>
      </c>
      <c r="K23" s="41">
        <f>IF(K17="-","-",SUM(K15:K22)*'3j EBIT'!$E$11)</f>
        <v>1.7277359161924088</v>
      </c>
      <c r="L23" s="41">
        <f>IF(L17="-","-",SUM(L15:L22)*'3j EBIT'!$E$11)</f>
        <v>1.7458702609789247</v>
      </c>
      <c r="M23" s="41">
        <f>IF(M17="-","-",SUM(M15:M22)*'3j EBIT'!$E$11)</f>
        <v>1.8066310299607238</v>
      </c>
      <c r="N23" s="41">
        <f>IF(N17="-","-",SUM(N15:N22)*'3j EBIT'!$E$11)</f>
        <v>1.9727849845250041</v>
      </c>
      <c r="O23" s="31"/>
      <c r="P23" s="41">
        <f>IF(P17="-","-",SUM(P15:P22)*'3j EBIT'!$E$11)</f>
        <v>1.9727849845250041</v>
      </c>
      <c r="Q23" s="41">
        <f>IF(Q17="-","-",SUM(Q15:Q22)*'3j EBIT'!$E$11)</f>
        <v>2.02280538360493</v>
      </c>
      <c r="R23" s="41">
        <f>IF(R17="-","-",SUM(R15:R22)*'3j EBIT'!$E$11)</f>
        <v>2.0375334161975194</v>
      </c>
      <c r="S23" s="41">
        <f>IF(S17="-","-",SUM(S15:S22)*'3j EBIT'!$E$11)</f>
        <v>2.0819665547461152</v>
      </c>
      <c r="T23" s="41" t="str">
        <f>IF(T17="-","-",SUM(T15:T22)*'3j EBIT'!$E$11)</f>
        <v>-</v>
      </c>
      <c r="U23" s="41" t="str">
        <f>IF(U17="-","-",SUM(U15:U22)*'3j EBIT'!$E$11)</f>
        <v>-</v>
      </c>
      <c r="V23" s="41" t="str">
        <f>IF(V17="-","-",SUM(V15:V22)*'3j EBIT'!$E$11)</f>
        <v>-</v>
      </c>
      <c r="W23" s="41" t="str">
        <f>IF(W17="-","-",SUM(W15:W22)*'3j EBIT'!$E$11)</f>
        <v>-</v>
      </c>
      <c r="X23" s="41" t="str">
        <f>IF(X17="-","-",SUM(X15:X22)*'3j EBIT'!$E$11)</f>
        <v>-</v>
      </c>
      <c r="Y23" s="41" t="str">
        <f>IF(Y17="-","-",SUM(Y15:Y22)*'3j EBIT'!$E$11)</f>
        <v>-</v>
      </c>
      <c r="Z23" s="41" t="str">
        <f>IF(Z17="-","-",SUM(Z15:Z22)*'3j EBIT'!$E$11)</f>
        <v>-</v>
      </c>
      <c r="AA23" s="29"/>
    </row>
    <row r="24" spans="1:27" s="30" customFormat="1" ht="11.25" x14ac:dyDescent="0.15">
      <c r="A24" s="267">
        <v>10</v>
      </c>
      <c r="B24" s="140" t="s">
        <v>292</v>
      </c>
      <c r="C24" s="188" t="s">
        <v>537</v>
      </c>
      <c r="D24" s="131" t="s">
        <v>315</v>
      </c>
      <c r="E24" s="132"/>
      <c r="F24" s="31"/>
      <c r="G24" s="41">
        <f>IF(G19="-","-",SUM(G15:G17,G19:G23)*'3k HAP'!$E$12)</f>
        <v>1.3015210418074821</v>
      </c>
      <c r="H24" s="41">
        <f>IF(H19="-","-",SUM(H15:H17,H19:H23)*'3k HAP'!$E$12)</f>
        <v>1.3039195101681555</v>
      </c>
      <c r="I24" s="41">
        <f>IF(I19="-","-",SUM(I15:I17,I19:I23)*'3k HAP'!$E$12)</f>
        <v>1.3085111875205069</v>
      </c>
      <c r="J24" s="41">
        <f>IF(J19="-","-",SUM(J15:J17,J19:J23)*'3k HAP'!$E$12)</f>
        <v>1.3157065926025275</v>
      </c>
      <c r="K24" s="41">
        <f>IF(K19="-","-",SUM(K15:K17,K19:K23)*'3k HAP'!$E$12)</f>
        <v>1.3313563737099117</v>
      </c>
      <c r="L24" s="41">
        <f>IF(L19="-","-",SUM(L15:L17,L19:L23)*'3k HAP'!$E$12)</f>
        <v>1.3453303122547489</v>
      </c>
      <c r="M24" s="41">
        <f>IF(M19="-","-",SUM(M15:M17,M19:M23)*'3k HAP'!$E$12)</f>
        <v>1.392151262318523</v>
      </c>
      <c r="N24" s="41">
        <f>IF(N19="-","-",SUM(N15:N17,N19:N23)*'3k HAP'!$E$12)</f>
        <v>1.5201859488427028</v>
      </c>
      <c r="O24" s="31"/>
      <c r="P24" s="41">
        <f>IF(P19="-","-",SUM(P15:P17,P19:P23)*'3k HAP'!$E$12)</f>
        <v>1.5201859488427028</v>
      </c>
      <c r="Q24" s="41">
        <f>IF(Q19="-","-",SUM(Q15:Q17,Q19:Q23)*'3k HAP'!$E$12)</f>
        <v>1.5587305993916913</v>
      </c>
      <c r="R24" s="41">
        <f>IF(R19="-","-",SUM(R15:R17,R19:R23)*'3k HAP'!$E$12)</f>
        <v>1.570079706555918</v>
      </c>
      <c r="S24" s="41">
        <f>IF(S19="-","-",SUM(S15:S17,S19:S23)*'3k HAP'!$E$12)</f>
        <v>1.6043189335443677</v>
      </c>
      <c r="T24" s="41" t="str">
        <f>IF(T19="-","-",SUM(T15:T17,T19:T23)*'3k HAP'!$E$12)</f>
        <v>-</v>
      </c>
      <c r="U24" s="41" t="str">
        <f>IF(U19="-","-",SUM(U15:U17,U19:U23)*'3k HAP'!$E$12)</f>
        <v>-</v>
      </c>
      <c r="V24" s="41" t="str">
        <f>IF(V19="-","-",SUM(V15:V17,V19:V23)*'3k HAP'!$E$12)</f>
        <v>-</v>
      </c>
      <c r="W24" s="41" t="str">
        <f>IF(W19="-","-",SUM(W15:W17,W19:W23)*'3k HAP'!$E$12)</f>
        <v>-</v>
      </c>
      <c r="X24" s="41" t="str">
        <f>IF(X19="-","-",SUM(X15:X17,X19:X23)*'3k HAP'!$E$12)</f>
        <v>-</v>
      </c>
      <c r="Y24" s="41" t="str">
        <f>IF(Y19="-","-",SUM(Y15:Y17,Y19:Y23)*'3k HAP'!$E$12)</f>
        <v>-</v>
      </c>
      <c r="Z24" s="41" t="str">
        <f>IF(Z19="-","-",SUM(Z15:Z17,Z19:Z23)*'3k HAP'!$E$12)</f>
        <v>-</v>
      </c>
      <c r="AA24" s="29"/>
    </row>
    <row r="25" spans="1:27" s="30" customFormat="1" ht="11.25" customHeight="1" x14ac:dyDescent="0.15">
      <c r="A25" s="267">
        <v>11</v>
      </c>
      <c r="B25" s="140" t="s">
        <v>44</v>
      </c>
      <c r="C25" s="140" t="str">
        <f>B25&amp;"_"&amp;D25</f>
        <v>Total_Eastern</v>
      </c>
      <c r="D25" s="131" t="s">
        <v>315</v>
      </c>
      <c r="E25" s="132"/>
      <c r="F25" s="31"/>
      <c r="G25" s="41">
        <f>IF(G19="-","-",SUM(G15:G24))</f>
        <v>90.197159441334975</v>
      </c>
      <c r="H25" s="41">
        <f t="shared" ref="H25:N25" si="0">IF(H19="-","-",SUM(H15:H24))</f>
        <v>90.363376525956397</v>
      </c>
      <c r="I25" s="41">
        <f t="shared" si="0"/>
        <v>90.681585944743844</v>
      </c>
      <c r="J25" s="41">
        <f t="shared" si="0"/>
        <v>91.180237198608097</v>
      </c>
      <c r="K25" s="41">
        <f t="shared" si="0"/>
        <v>92.264788086701628</v>
      </c>
      <c r="L25" s="41">
        <f t="shared" si="0"/>
        <v>93.233200830303304</v>
      </c>
      <c r="M25" s="41">
        <f t="shared" si="0"/>
        <v>96.47795566902046</v>
      </c>
      <c r="N25" s="41">
        <f t="shared" si="0"/>
        <v>105.35093172049102</v>
      </c>
      <c r="O25" s="31"/>
      <c r="P25" s="41">
        <f>IF(P19="-","-",SUM(P15:P24))</f>
        <v>105.35093172049102</v>
      </c>
      <c r="Q25" s="41">
        <f t="shared" ref="Q25:Z25" si="1">IF(Q19="-","-",SUM(Q15:Q24))</f>
        <v>108.02212786677039</v>
      </c>
      <c r="R25" s="41">
        <f t="shared" si="1"/>
        <v>108.8086362638893</v>
      </c>
      <c r="S25" s="41">
        <f t="shared" si="1"/>
        <v>111.18146076431874</v>
      </c>
      <c r="T25" s="41" t="str">
        <f t="shared" si="1"/>
        <v>-</v>
      </c>
      <c r="U25" s="41" t="str">
        <f t="shared" si="1"/>
        <v>-</v>
      </c>
      <c r="V25" s="41" t="str">
        <f t="shared" si="1"/>
        <v>-</v>
      </c>
      <c r="W25" s="41" t="str">
        <f t="shared" si="1"/>
        <v>-</v>
      </c>
      <c r="X25" s="41" t="str">
        <f t="shared" si="1"/>
        <v>-</v>
      </c>
      <c r="Y25" s="41" t="str">
        <f t="shared" si="1"/>
        <v>-</v>
      </c>
      <c r="Z25" s="41" t="str">
        <f t="shared" si="1"/>
        <v>-</v>
      </c>
      <c r="AA25" s="29"/>
    </row>
    <row r="26" spans="1:27" s="30" customFormat="1" ht="11.25" customHeight="1" x14ac:dyDescent="0.15">
      <c r="A26" s="267">
        <v>1</v>
      </c>
      <c r="B26" s="136" t="s">
        <v>350</v>
      </c>
      <c r="C26" s="136" t="s">
        <v>341</v>
      </c>
      <c r="D26" s="134" t="s">
        <v>317</v>
      </c>
      <c r="E26" s="135"/>
      <c r="F26" s="31"/>
      <c r="G26" s="133" t="s">
        <v>333</v>
      </c>
      <c r="H26" s="133" t="s">
        <v>333</v>
      </c>
      <c r="I26" s="133" t="s">
        <v>333</v>
      </c>
      <c r="J26" s="133" t="s">
        <v>333</v>
      </c>
      <c r="K26" s="133" t="s">
        <v>333</v>
      </c>
      <c r="L26" s="133" t="s">
        <v>333</v>
      </c>
      <c r="M26" s="133" t="s">
        <v>333</v>
      </c>
      <c r="N26" s="133" t="s">
        <v>333</v>
      </c>
      <c r="O26" s="31"/>
      <c r="P26" s="133" t="s">
        <v>333</v>
      </c>
      <c r="Q26" s="133" t="s">
        <v>333</v>
      </c>
      <c r="R26" s="133" t="s">
        <v>333</v>
      </c>
      <c r="S26" s="133" t="s">
        <v>333</v>
      </c>
      <c r="T26" s="133" t="s">
        <v>333</v>
      </c>
      <c r="U26" s="133" t="s">
        <v>333</v>
      </c>
      <c r="V26" s="133" t="s">
        <v>333</v>
      </c>
      <c r="W26" s="133" t="s">
        <v>333</v>
      </c>
      <c r="X26" s="133" t="s">
        <v>333</v>
      </c>
      <c r="Y26" s="133" t="s">
        <v>333</v>
      </c>
      <c r="Z26" s="133" t="s">
        <v>333</v>
      </c>
      <c r="AA26" s="29"/>
    </row>
    <row r="27" spans="1:27" s="30" customFormat="1" ht="11.25" customHeight="1" x14ac:dyDescent="0.15">
      <c r="A27" s="267">
        <v>2</v>
      </c>
      <c r="B27" s="136" t="s">
        <v>350</v>
      </c>
      <c r="C27" s="136" t="s">
        <v>300</v>
      </c>
      <c r="D27" s="134" t="s">
        <v>317</v>
      </c>
      <c r="E27" s="135"/>
      <c r="F27" s="31"/>
      <c r="G27" s="133" t="s">
        <v>333</v>
      </c>
      <c r="H27" s="133" t="s">
        <v>333</v>
      </c>
      <c r="I27" s="133" t="s">
        <v>333</v>
      </c>
      <c r="J27" s="133" t="s">
        <v>333</v>
      </c>
      <c r="K27" s="133" t="s">
        <v>333</v>
      </c>
      <c r="L27" s="133" t="s">
        <v>333</v>
      </c>
      <c r="M27" s="133" t="s">
        <v>333</v>
      </c>
      <c r="N27" s="133" t="s">
        <v>333</v>
      </c>
      <c r="O27" s="31"/>
      <c r="P27" s="133" t="s">
        <v>333</v>
      </c>
      <c r="Q27" s="133" t="s">
        <v>333</v>
      </c>
      <c r="R27" s="133" t="s">
        <v>333</v>
      </c>
      <c r="S27" s="133" t="s">
        <v>333</v>
      </c>
      <c r="T27" s="133" t="s">
        <v>333</v>
      </c>
      <c r="U27" s="133" t="s">
        <v>333</v>
      </c>
      <c r="V27" s="133" t="s">
        <v>333</v>
      </c>
      <c r="W27" s="133" t="s">
        <v>333</v>
      </c>
      <c r="X27" s="133" t="s">
        <v>333</v>
      </c>
      <c r="Y27" s="133" t="s">
        <v>333</v>
      </c>
      <c r="Z27" s="133" t="s">
        <v>333</v>
      </c>
      <c r="AA27" s="29"/>
    </row>
    <row r="28" spans="1:27" s="30" customFormat="1" ht="12.4" customHeight="1" x14ac:dyDescent="0.15">
      <c r="A28" s="267">
        <v>3</v>
      </c>
      <c r="B28" s="136" t="s">
        <v>2</v>
      </c>
      <c r="C28" s="136" t="s">
        <v>342</v>
      </c>
      <c r="D28" s="134" t="s">
        <v>317</v>
      </c>
      <c r="E28" s="135"/>
      <c r="F28" s="31"/>
      <c r="G28" s="133">
        <f>IF('3c PC'!G14="-","-",'3c PC'!G64)</f>
        <v>6.5567588596821027</v>
      </c>
      <c r="H28" s="133">
        <f>IF('3c PC'!H14="-","-",'3c PC'!H64)</f>
        <v>6.5567588596821027</v>
      </c>
      <c r="I28" s="133">
        <f>IF('3c PC'!I14="-","-",'3c PC'!I64)</f>
        <v>6.6197359495950758</v>
      </c>
      <c r="J28" s="133">
        <f>IF('3c PC'!J14="-","-",'3c PC'!J64)</f>
        <v>6.6197359495950758</v>
      </c>
      <c r="K28" s="133">
        <f>IF('3c PC'!K14="-","-",'3c PC'!K64)</f>
        <v>6.6995028867368616</v>
      </c>
      <c r="L28" s="133">
        <f>IF('3c PC'!L14="-","-",'3c PC'!L64)</f>
        <v>6.6995028867368616</v>
      </c>
      <c r="M28" s="133">
        <f>IF('3c PC'!M14="-","-",'3c PC'!M64)</f>
        <v>7.1131218301273513</v>
      </c>
      <c r="N28" s="133">
        <f>IF('3c PC'!N14="-","-",'3c PC'!N64)</f>
        <v>7.1131218301273513</v>
      </c>
      <c r="O28" s="31"/>
      <c r="P28" s="133">
        <f>'3c PC'!P64</f>
        <v>7.1131218301273513</v>
      </c>
      <c r="Q28" s="133">
        <f>'3c PC'!Q64</f>
        <v>7.2804579515147188</v>
      </c>
      <c r="R28" s="133">
        <f>'3c PC'!R64</f>
        <v>7.1935840895118579</v>
      </c>
      <c r="S28" s="133">
        <f>'3c PC'!S64</f>
        <v>7.3593999937099728</v>
      </c>
      <c r="T28" s="133" t="str">
        <f>'3c PC'!T64</f>
        <v>-</v>
      </c>
      <c r="U28" s="133" t="str">
        <f>'3c PC'!U64</f>
        <v>-</v>
      </c>
      <c r="V28" s="133" t="str">
        <f>'3c PC'!V64</f>
        <v>-</v>
      </c>
      <c r="W28" s="133" t="str">
        <f>'3c PC'!W64</f>
        <v>-</v>
      </c>
      <c r="X28" s="133" t="str">
        <f>'3c PC'!X64</f>
        <v>-</v>
      </c>
      <c r="Y28" s="133" t="str">
        <f>'3c PC'!Y64</f>
        <v>-</v>
      </c>
      <c r="Z28" s="133" t="str">
        <f>'3c PC'!Z64</f>
        <v>-</v>
      </c>
      <c r="AA28" s="29"/>
    </row>
    <row r="29" spans="1:27" s="30" customFormat="1" ht="11.25" customHeight="1" x14ac:dyDescent="0.15">
      <c r="A29" s="267">
        <v>4</v>
      </c>
      <c r="B29" s="136" t="s">
        <v>352</v>
      </c>
      <c r="C29" s="136" t="s">
        <v>343</v>
      </c>
      <c r="D29" s="134" t="s">
        <v>317</v>
      </c>
      <c r="E29" s="135"/>
      <c r="F29" s="31"/>
      <c r="G29" s="133" t="s">
        <v>333</v>
      </c>
      <c r="H29" s="133" t="s">
        <v>333</v>
      </c>
      <c r="I29" s="133" t="s">
        <v>333</v>
      </c>
      <c r="J29" s="133" t="s">
        <v>333</v>
      </c>
      <c r="K29" s="133" t="s">
        <v>333</v>
      </c>
      <c r="L29" s="133" t="s">
        <v>333</v>
      </c>
      <c r="M29" s="133" t="s">
        <v>333</v>
      </c>
      <c r="N29" s="133" t="s">
        <v>333</v>
      </c>
      <c r="O29" s="31"/>
      <c r="P29" s="133" t="s">
        <v>333</v>
      </c>
      <c r="Q29" s="133" t="s">
        <v>333</v>
      </c>
      <c r="R29" s="133" t="s">
        <v>333</v>
      </c>
      <c r="S29" s="133" t="s">
        <v>333</v>
      </c>
      <c r="T29" s="133" t="s">
        <v>333</v>
      </c>
      <c r="U29" s="133" t="s">
        <v>333</v>
      </c>
      <c r="V29" s="133" t="s">
        <v>333</v>
      </c>
      <c r="W29" s="133" t="s">
        <v>333</v>
      </c>
      <c r="X29" s="133" t="s">
        <v>333</v>
      </c>
      <c r="Y29" s="133" t="s">
        <v>333</v>
      </c>
      <c r="Z29" s="133" t="s">
        <v>333</v>
      </c>
      <c r="AA29" s="29"/>
    </row>
    <row r="30" spans="1:27" s="30" customFormat="1" ht="11.25" customHeight="1" x14ac:dyDescent="0.15">
      <c r="A30" s="267">
        <v>5</v>
      </c>
      <c r="B30" s="136" t="s">
        <v>349</v>
      </c>
      <c r="C30" s="136" t="s">
        <v>344</v>
      </c>
      <c r="D30" s="134" t="s">
        <v>317</v>
      </c>
      <c r="E30" s="135"/>
      <c r="F30" s="31"/>
      <c r="G30" s="133">
        <f>IF('3f CPIH'!C$16="-","-",'3g OC '!$E$11*('3f CPIH'!C$16/'3f CPIH'!$G$16))</f>
        <v>63.482931017612529</v>
      </c>
      <c r="H30" s="133">
        <f>IF('3f CPIH'!D$16="-","-",'3g OC '!$E$11*('3f CPIH'!D$16/'3f CPIH'!$G$16))</f>
        <v>63.61002397260274</v>
      </c>
      <c r="I30" s="133">
        <f>IF('3f CPIH'!E$16="-","-",'3g OC '!$E$11*('3f CPIH'!E$16/'3f CPIH'!$G$16))</f>
        <v>63.800663405088073</v>
      </c>
      <c r="J30" s="133">
        <f>IF('3f CPIH'!F$16="-","-",'3g OC '!$E$11*('3f CPIH'!F$16/'3f CPIH'!$G$16))</f>
        <v>64.181942270058713</v>
      </c>
      <c r="K30" s="133">
        <f>IF('3f CPIH'!G$16="-","-",'3g OC '!$E$11*('3f CPIH'!G$16/'3f CPIH'!$G$16))</f>
        <v>64.944500000000005</v>
      </c>
      <c r="L30" s="133">
        <f>IF('3f CPIH'!H$16="-","-",'3g OC '!$E$11*('3f CPIH'!H$16/'3f CPIH'!$G$16))</f>
        <v>65.770604207436406</v>
      </c>
      <c r="M30" s="133">
        <f>IF('3f CPIH'!I$16="-","-",'3g OC '!$E$11*('3f CPIH'!I$16/'3f CPIH'!$G$16))</f>
        <v>66.723801369863011</v>
      </c>
      <c r="N30" s="133">
        <f>IF('3f CPIH'!J$16="-","-",'3g OC '!$E$11*('3f CPIH'!J$16/'3f CPIH'!$G$16))</f>
        <v>67.295719667318991</v>
      </c>
      <c r="O30" s="31"/>
      <c r="P30" s="133">
        <f>IF('3f CPIH'!L$16="-","-",'3g OC '!$E$11*('3f CPIH'!L$16/'3f CPIH'!$G$16))</f>
        <v>67.295719667318991</v>
      </c>
      <c r="Q30" s="133">
        <f>IF('3f CPIH'!M$16="-","-",'3g OC '!$E$11*('3f CPIH'!M$16/'3f CPIH'!$G$16))</f>
        <v>68.058277397260284</v>
      </c>
      <c r="R30" s="133">
        <f>IF('3f CPIH'!N$16="-","-",'3g OC '!$E$11*('3f CPIH'!N$16/'3f CPIH'!$G$16))</f>
        <v>68.566649217221141</v>
      </c>
      <c r="S30" s="133">
        <f>IF('3f CPIH'!O$16="-","-",'3g OC '!$E$11*('3f CPIH'!O$16/'3f CPIH'!$G$16))</f>
        <v>68.947928082191794</v>
      </c>
      <c r="T30" s="133" t="str">
        <f>IF('3f CPIH'!P$16="-","-",'3g OC '!$E$11*('3f CPIH'!P$16/'3f CPIH'!$G$16))</f>
        <v>-</v>
      </c>
      <c r="U30" s="133" t="str">
        <f>IF('3f CPIH'!Q$16="-","-",'3g OC '!$E$11*('3f CPIH'!Q$16/'3f CPIH'!$G$16))</f>
        <v>-</v>
      </c>
      <c r="V30" s="133" t="str">
        <f>IF('3f CPIH'!R$16="-","-",'3g OC '!$E$11*('3f CPIH'!R$16/'3f CPIH'!$G$16))</f>
        <v>-</v>
      </c>
      <c r="W30" s="133" t="str">
        <f>IF('3f CPIH'!S$16="-","-",'3g OC '!$E$11*('3f CPIH'!S$16/'3f CPIH'!$G$16))</f>
        <v>-</v>
      </c>
      <c r="X30" s="133" t="str">
        <f>IF('3f CPIH'!T$16="-","-",'3g OC '!$E$11*('3f CPIH'!T$16/'3f CPIH'!$G$16))</f>
        <v>-</v>
      </c>
      <c r="Y30" s="133" t="str">
        <f>IF('3f CPIH'!U$16="-","-",'3g OC '!$E$11*('3f CPIH'!U$16/'3f CPIH'!$G$16))</f>
        <v>-</v>
      </c>
      <c r="Z30" s="133" t="str">
        <f>IF('3f CPIH'!V$16="-","-",'3g OC '!$E$11*('3f CPIH'!V$16/'3f CPIH'!$G$16))</f>
        <v>-</v>
      </c>
      <c r="AA30" s="29"/>
    </row>
    <row r="31" spans="1:27" s="30" customFormat="1" ht="11.25" customHeight="1" x14ac:dyDescent="0.15">
      <c r="A31" s="267">
        <v>6</v>
      </c>
      <c r="B31" s="136" t="s">
        <v>349</v>
      </c>
      <c r="C31" s="136" t="s">
        <v>43</v>
      </c>
      <c r="D31" s="134" t="s">
        <v>317</v>
      </c>
      <c r="E31" s="135"/>
      <c r="F31" s="31"/>
      <c r="G31" s="133" t="s">
        <v>333</v>
      </c>
      <c r="H31" s="133" t="s">
        <v>333</v>
      </c>
      <c r="I31" s="133" t="s">
        <v>333</v>
      </c>
      <c r="J31" s="133" t="s">
        <v>333</v>
      </c>
      <c r="K31" s="133">
        <f>IF('3h SMNCC'!F$37="-","-",'3h SMNCC'!F$45)</f>
        <v>0</v>
      </c>
      <c r="L31" s="133">
        <f>IF('3h SMNCC'!G$37="-","-",'3h SMNCC'!G$45)</f>
        <v>-0.1023945869506754</v>
      </c>
      <c r="M31" s="133">
        <f>IF('3h SMNCC'!H$37="-","-",'3h SMNCC'!H$45)</f>
        <v>1.310776222511721</v>
      </c>
      <c r="N31" s="133">
        <f>IF('3h SMNCC'!I$37="-","-",'3h SMNCC'!I$45)</f>
        <v>8.7390665290237255</v>
      </c>
      <c r="O31" s="31"/>
      <c r="P31" s="133">
        <f>IF('3h SMNCC'!K$37="-","-",'3h SMNCC'!K$45)</f>
        <v>8.7390665290237255</v>
      </c>
      <c r="Q31" s="133">
        <f>IF('3h SMNCC'!L$37="-","-",'3h SMNCC'!L$45)</f>
        <v>10.102089688688181</v>
      </c>
      <c r="R31" s="133">
        <f>IF('3h SMNCC'!M$37="-","-",'3h SMNCC'!M$45)</f>
        <v>10.300173121233549</v>
      </c>
      <c r="S31" s="133">
        <f>IF('3h SMNCC'!N$37="-","-",'3h SMNCC'!N$45)</f>
        <v>11.847822371645298</v>
      </c>
      <c r="T31" s="133" t="str">
        <f>IF('3h SMNCC'!O$37="-","-",'3h SMNCC'!O$45)</f>
        <v>-</v>
      </c>
      <c r="U31" s="133" t="str">
        <f>IF('3h SMNCC'!P$37="-","-",'3h SMNCC'!P$45)</f>
        <v>-</v>
      </c>
      <c r="V31" s="133" t="str">
        <f>IF('3h SMNCC'!Q$37="-","-",'3h SMNCC'!Q$45)</f>
        <v>-</v>
      </c>
      <c r="W31" s="133" t="str">
        <f>IF('3h SMNCC'!R$37="-","-",'3h SMNCC'!R$45)</f>
        <v>-</v>
      </c>
      <c r="X31" s="133" t="str">
        <f>IF('3h SMNCC'!S$37="-","-",'3h SMNCC'!S$45)</f>
        <v>-</v>
      </c>
      <c r="Y31" s="133" t="str">
        <f>IF('3h SMNCC'!T$37="-","-",'3h SMNCC'!T$45)</f>
        <v>-</v>
      </c>
      <c r="Z31" s="133" t="str">
        <f>IF('3h SMNCC'!U$37="-","-",'3h SMNCC'!U$45)</f>
        <v>-</v>
      </c>
      <c r="AA31" s="29"/>
    </row>
    <row r="32" spans="1:27" s="30" customFormat="1" ht="11.25" x14ac:dyDescent="0.15">
      <c r="A32" s="267">
        <v>7</v>
      </c>
      <c r="B32" s="136" t="s">
        <v>349</v>
      </c>
      <c r="C32" s="136" t="s">
        <v>394</v>
      </c>
      <c r="D32" s="134" t="s">
        <v>317</v>
      </c>
      <c r="E32" s="135"/>
      <c r="F32" s="31"/>
      <c r="G32" s="133">
        <f>IF('3f CPIH'!C$16="-","-",'3i PAAC PAP'!$G$15*('3f CPIH'!C$16/'3f CPIH'!$G$16))</f>
        <v>13.137827495107633</v>
      </c>
      <c r="H32" s="133">
        <f>IF('3f CPIH'!D$16="-","-",'3i PAAC PAP'!$G$15*('3f CPIH'!D$16/'3f CPIH'!$G$16))</f>
        <v>13.164129452054794</v>
      </c>
      <c r="I32" s="133">
        <f>IF('3f CPIH'!E$16="-","-",'3i PAAC PAP'!$G$15*('3f CPIH'!E$16/'3f CPIH'!$G$16))</f>
        <v>13.203582387475539</v>
      </c>
      <c r="J32" s="133">
        <f>IF('3f CPIH'!F$16="-","-",'3i PAAC PAP'!$G$15*('3f CPIH'!F$16/'3f CPIH'!$G$16))</f>
        <v>13.282488258317025</v>
      </c>
      <c r="K32" s="133">
        <f>IF('3f CPIH'!G$16="-","-",'3i PAAC PAP'!$G$15*('3f CPIH'!G$16/'3f CPIH'!$G$16))</f>
        <v>13.440300000000001</v>
      </c>
      <c r="L32" s="133">
        <f>IF('3f CPIH'!H$16="-","-",'3i PAAC PAP'!$G$15*('3f CPIH'!H$16/'3f CPIH'!$G$16))</f>
        <v>13.611262720156557</v>
      </c>
      <c r="M32" s="133">
        <f>IF('3f CPIH'!I$16="-","-",'3i PAAC PAP'!$G$15*('3f CPIH'!I$16/'3f CPIH'!$G$16))</f>
        <v>13.808527397260272</v>
      </c>
      <c r="N32" s="133">
        <f>IF('3f CPIH'!J$16="-","-",'3i PAAC PAP'!$G$15*('3f CPIH'!J$16/'3f CPIH'!$G$16))</f>
        <v>13.926886203522507</v>
      </c>
      <c r="O32" s="31"/>
      <c r="P32" s="133">
        <f>IF('3f CPIH'!L$16="-","-",'3i PAAC PAP'!$G$15*('3f CPIH'!L$16/'3f CPIH'!$G$16))</f>
        <v>13.926886203522507</v>
      </c>
      <c r="Q32" s="133">
        <f>IF('3f CPIH'!M$16="-","-",'3i PAAC PAP'!$G$15*('3f CPIH'!M$16/'3f CPIH'!$G$16))</f>
        <v>14.08469794520548</v>
      </c>
      <c r="R32" s="133">
        <f>IF('3f CPIH'!N$16="-","-",'3i PAAC PAP'!$G$15*('3f CPIH'!N$16/'3f CPIH'!$G$16))</f>
        <v>14.189905772994129</v>
      </c>
      <c r="S32" s="133">
        <f>IF('3f CPIH'!O$16="-","-",'3i PAAC PAP'!$G$15*('3f CPIH'!O$16/'3f CPIH'!$G$16))</f>
        <v>14.268811643835617</v>
      </c>
      <c r="T32" s="133" t="str">
        <f>IF('3f CPIH'!P$16="-","-",'3i PAAC PAP'!$G$15*('3f CPIH'!P$16/'3f CPIH'!$G$16))</f>
        <v>-</v>
      </c>
      <c r="U32" s="133" t="str">
        <f>IF('3f CPIH'!Q$16="-","-",'3i PAAC PAP'!$G$15*('3f CPIH'!Q$16/'3f CPIH'!$G$16))</f>
        <v>-</v>
      </c>
      <c r="V32" s="133" t="str">
        <f>IF('3f CPIH'!R$16="-","-",'3i PAAC PAP'!$G$15*('3f CPIH'!R$16/'3f CPIH'!$G$16))</f>
        <v>-</v>
      </c>
      <c r="W32" s="133" t="str">
        <f>IF('3f CPIH'!S$16="-","-",'3i PAAC PAP'!$G$15*('3f CPIH'!S$16/'3f CPIH'!$G$16))</f>
        <v>-</v>
      </c>
      <c r="X32" s="133" t="str">
        <f>IF('3f CPIH'!T$16="-","-",'3i PAAC PAP'!$G$15*('3f CPIH'!T$16/'3f CPIH'!$G$16))</f>
        <v>-</v>
      </c>
      <c r="Y32" s="133" t="str">
        <f>IF('3f CPIH'!U$16="-","-",'3i PAAC PAP'!$G$15*('3f CPIH'!U$16/'3f CPIH'!$G$16))</f>
        <v>-</v>
      </c>
      <c r="Z32" s="133" t="str">
        <f>IF('3f CPIH'!V$16="-","-",'3i PAAC PAP'!$G$15*('3f CPIH'!V$16/'3f CPIH'!$G$16))</f>
        <v>-</v>
      </c>
      <c r="AA32" s="29"/>
    </row>
    <row r="33" spans="1:27" s="30" customFormat="1" ht="11.25" x14ac:dyDescent="0.15">
      <c r="A33" s="267">
        <v>8</v>
      </c>
      <c r="B33" s="136" t="s">
        <v>349</v>
      </c>
      <c r="C33" s="136" t="s">
        <v>412</v>
      </c>
      <c r="D33" s="134" t="s">
        <v>317</v>
      </c>
      <c r="E33" s="135"/>
      <c r="F33" s="31"/>
      <c r="G33" s="133">
        <f>IF(G28="-","-",SUM(G26:G31)*'3i PAAC PAP'!$G$27)</f>
        <v>4.0291031998812512</v>
      </c>
      <c r="H33" s="133">
        <f>IF(H28="-","-",SUM(H26:H31)*'3i PAAC PAP'!$G$27)</f>
        <v>4.036414349210018</v>
      </c>
      <c r="I33" s="133">
        <f>IF(I28="-","-",SUM(I26:I31)*'3i PAAC PAP'!$G$27)</f>
        <v>4.0510038932775032</v>
      </c>
      <c r="J33" s="133">
        <f>IF(J28="-","-",SUM(J26:J31)*'3i PAAC PAP'!$G$27)</f>
        <v>4.0729373412638044</v>
      </c>
      <c r="K33" s="133">
        <f>IF(K28="-","-",SUM(K26:K31)*'3i PAAC PAP'!$G$27)</f>
        <v>4.1213929100624256</v>
      </c>
      <c r="L33" s="133">
        <f>IF(L28="-","-",SUM(L26:L31)*'3i PAAC PAP'!$G$27)</f>
        <v>4.1630250296904867</v>
      </c>
      <c r="M33" s="133">
        <f>IF(M28="-","-",SUM(M26:M31)*'3i PAAC PAP'!$G$27)</f>
        <v>4.322946556978855</v>
      </c>
      <c r="N33" s="133">
        <f>IF(N28="-","-",SUM(N26:N31)*'3i PAAC PAP'!$G$27)</f>
        <v>4.783166557130718</v>
      </c>
      <c r="O33" s="31"/>
      <c r="P33" s="133">
        <f>IF(P28="-","-",SUM(P26:P31)*'3i PAAC PAP'!$G$27)</f>
        <v>4.783166557130718</v>
      </c>
      <c r="Q33" s="133">
        <f>IF(Q28="-","-",SUM(Q26:Q31)*'3i PAAC PAP'!$G$27)</f>
        <v>4.9150689011051076</v>
      </c>
      <c r="R33" s="133">
        <f>IF(R28="-","-",SUM(R26:R31)*'3i PAAC PAP'!$G$27)</f>
        <v>4.9507109401752034</v>
      </c>
      <c r="S33" s="133">
        <f>IF(S28="-","-",SUM(S26:S31)*'3i PAAC PAP'!$G$27)</f>
        <v>5.0712131846455923</v>
      </c>
      <c r="T33" s="133" t="str">
        <f>IF(T28="-","-",SUM(T26:T31)*'3i PAAC PAP'!$G$27)</f>
        <v>-</v>
      </c>
      <c r="U33" s="133" t="str">
        <f>IF(U28="-","-",SUM(U26:U31)*'3i PAAC PAP'!$G$27)</f>
        <v>-</v>
      </c>
      <c r="V33" s="133" t="str">
        <f>IF(V28="-","-",SUM(V26:V31)*'3i PAAC PAP'!$G$27)</f>
        <v>-</v>
      </c>
      <c r="W33" s="133" t="str">
        <f>IF(W28="-","-",SUM(W26:W31)*'3i PAAC PAP'!$G$27)</f>
        <v>-</v>
      </c>
      <c r="X33" s="133" t="str">
        <f>IF(X28="-","-",SUM(X26:X31)*'3i PAAC PAP'!$G$27)</f>
        <v>-</v>
      </c>
      <c r="Y33" s="133" t="str">
        <f>IF(Y28="-","-",SUM(Y26:Y31)*'3i PAAC PAP'!$G$27)</f>
        <v>-</v>
      </c>
      <c r="Z33" s="133" t="str">
        <f>IF(Z28="-","-",SUM(Z26:Z31)*'3i PAAC PAP'!$G$27)</f>
        <v>-</v>
      </c>
      <c r="AA33" s="29"/>
    </row>
    <row r="34" spans="1:27" s="30" customFormat="1" ht="11.25" x14ac:dyDescent="0.15">
      <c r="A34" s="267">
        <v>9</v>
      </c>
      <c r="B34" s="136" t="s">
        <v>393</v>
      </c>
      <c r="C34" s="136" t="s">
        <v>536</v>
      </c>
      <c r="D34" s="134" t="s">
        <v>317</v>
      </c>
      <c r="E34" s="135"/>
      <c r="F34" s="31"/>
      <c r="G34" s="133">
        <f>IF(G28="-","-",SUM(G26:G33)*'3j EBIT'!$E$11)</f>
        <v>1.6890178272439871</v>
      </c>
      <c r="H34" s="133">
        <f>IF(H28="-","-",SUM(H26:H33)*'3j EBIT'!$E$11)</f>
        <v>1.6921303822385896</v>
      </c>
      <c r="I34" s="133">
        <f>IF(I28="-","-",SUM(I26:I33)*'3j EBIT'!$E$11)</f>
        <v>1.6980891217871283</v>
      </c>
      <c r="J34" s="133">
        <f>IF(J28="-","-",SUM(J26:J33)*'3j EBIT'!$E$11)</f>
        <v>1.7074267867709363</v>
      </c>
      <c r="K34" s="133">
        <f>IF(K28="-","-",SUM(K26:K33)*'3j EBIT'!$E$11)</f>
        <v>1.7277359161924088</v>
      </c>
      <c r="L34" s="133">
        <f>IF(L28="-","-",SUM(L26:L33)*'3j EBIT'!$E$11)</f>
        <v>1.7458702609789247</v>
      </c>
      <c r="M34" s="133">
        <f>IF(M28="-","-",SUM(M26:M33)*'3j EBIT'!$E$11)</f>
        <v>1.8066310299607238</v>
      </c>
      <c r="N34" s="133">
        <f>IF(N28="-","-",SUM(N26:N33)*'3j EBIT'!$E$11)</f>
        <v>1.9727849845250041</v>
      </c>
      <c r="O34" s="31"/>
      <c r="P34" s="133">
        <f>IF(P28="-","-",SUM(P26:P33)*'3j EBIT'!$E$11)</f>
        <v>1.9727849845250041</v>
      </c>
      <c r="Q34" s="133">
        <f>IF(Q28="-","-",SUM(Q26:Q33)*'3j EBIT'!$E$11)</f>
        <v>2.02280538360493</v>
      </c>
      <c r="R34" s="133">
        <f>IF(R28="-","-",SUM(R26:R33)*'3j EBIT'!$E$11)</f>
        <v>2.0375334161975194</v>
      </c>
      <c r="S34" s="133">
        <f>IF(S28="-","-",SUM(S26:S33)*'3j EBIT'!$E$11)</f>
        <v>2.0819665547461152</v>
      </c>
      <c r="T34" s="133" t="str">
        <f>IF(T28="-","-",SUM(T26:T33)*'3j EBIT'!$E$11)</f>
        <v>-</v>
      </c>
      <c r="U34" s="133" t="str">
        <f>IF(U28="-","-",SUM(U26:U33)*'3j EBIT'!$E$11)</f>
        <v>-</v>
      </c>
      <c r="V34" s="133" t="str">
        <f>IF(V28="-","-",SUM(V26:V33)*'3j EBIT'!$E$11)</f>
        <v>-</v>
      </c>
      <c r="W34" s="133" t="str">
        <f>IF(W28="-","-",SUM(W26:W33)*'3j EBIT'!$E$11)</f>
        <v>-</v>
      </c>
      <c r="X34" s="133" t="str">
        <f>IF(X28="-","-",SUM(X26:X33)*'3j EBIT'!$E$11)</f>
        <v>-</v>
      </c>
      <c r="Y34" s="133" t="str">
        <f>IF(Y28="-","-",SUM(Y26:Y33)*'3j EBIT'!$E$11)</f>
        <v>-</v>
      </c>
      <c r="Z34" s="133" t="str">
        <f>IF(Z28="-","-",SUM(Z26:Z33)*'3j EBIT'!$E$11)</f>
        <v>-</v>
      </c>
      <c r="AA34" s="29"/>
    </row>
    <row r="35" spans="1:27" s="30" customFormat="1" ht="11.25" customHeight="1" x14ac:dyDescent="0.15">
      <c r="A35" s="267">
        <v>10</v>
      </c>
      <c r="B35" s="136" t="s">
        <v>292</v>
      </c>
      <c r="C35" s="186" t="s">
        <v>537</v>
      </c>
      <c r="D35" s="134" t="s">
        <v>317</v>
      </c>
      <c r="E35" s="135"/>
      <c r="F35" s="31"/>
      <c r="G35" s="133">
        <f>IF(G30="-","-",SUM(G26:G28,G30:G34)*'3k HAP'!$E$12)</f>
        <v>1.3015210418074821</v>
      </c>
      <c r="H35" s="133">
        <f>IF(H30="-","-",SUM(H26:H28,H30:H34)*'3k HAP'!$E$12)</f>
        <v>1.3039195101681555</v>
      </c>
      <c r="I35" s="133">
        <f>IF(I30="-","-",SUM(I26:I28,I30:I34)*'3k HAP'!$E$12)</f>
        <v>1.3085111875205069</v>
      </c>
      <c r="J35" s="133">
        <f>IF(J30="-","-",SUM(J26:J28,J30:J34)*'3k HAP'!$E$12)</f>
        <v>1.3157065926025275</v>
      </c>
      <c r="K35" s="133">
        <f>IF(K30="-","-",SUM(K26:K28,K30:K34)*'3k HAP'!$E$12)</f>
        <v>1.3313563737099117</v>
      </c>
      <c r="L35" s="133">
        <f>IF(L30="-","-",SUM(L26:L28,L30:L34)*'3k HAP'!$E$12)</f>
        <v>1.3453303122547489</v>
      </c>
      <c r="M35" s="133">
        <f>IF(M30="-","-",SUM(M26:M28,M30:M34)*'3k HAP'!$E$12)</f>
        <v>1.392151262318523</v>
      </c>
      <c r="N35" s="133">
        <f>IF(N30="-","-",SUM(N26:N28,N30:N34)*'3k HAP'!$E$12)</f>
        <v>1.5201859488427028</v>
      </c>
      <c r="O35" s="31"/>
      <c r="P35" s="133">
        <f>IF(P30="-","-",SUM(P26:P28,P30:P34)*'3k HAP'!$E$12)</f>
        <v>1.5201859488427028</v>
      </c>
      <c r="Q35" s="133">
        <f>IF(Q30="-","-",SUM(Q26:Q28,Q30:Q34)*'3k HAP'!$E$12)</f>
        <v>1.5587305993916913</v>
      </c>
      <c r="R35" s="133">
        <f>IF(R30="-","-",SUM(R26:R28,R30:R34)*'3k HAP'!$E$12)</f>
        <v>1.570079706555918</v>
      </c>
      <c r="S35" s="133">
        <f>IF(S30="-","-",SUM(S26:S28,S30:S34)*'3k HAP'!$E$12)</f>
        <v>1.6043189335443677</v>
      </c>
      <c r="T35" s="133" t="str">
        <f>IF(T30="-","-",SUM(T26:T28,T30:T34)*'3k HAP'!$E$12)</f>
        <v>-</v>
      </c>
      <c r="U35" s="133" t="str">
        <f>IF(U30="-","-",SUM(U26:U28,U30:U34)*'3k HAP'!$E$12)</f>
        <v>-</v>
      </c>
      <c r="V35" s="133" t="str">
        <f>IF(V30="-","-",SUM(V26:V28,V30:V34)*'3k HAP'!$E$12)</f>
        <v>-</v>
      </c>
      <c r="W35" s="133" t="str">
        <f>IF(W30="-","-",SUM(W26:W28,W30:W34)*'3k HAP'!$E$12)</f>
        <v>-</v>
      </c>
      <c r="X35" s="133" t="str">
        <f>IF(X30="-","-",SUM(X26:X28,X30:X34)*'3k HAP'!$E$12)</f>
        <v>-</v>
      </c>
      <c r="Y35" s="133" t="str">
        <f>IF(Y30="-","-",SUM(Y26:Y28,Y30:Y34)*'3k HAP'!$E$12)</f>
        <v>-</v>
      </c>
      <c r="Z35" s="133" t="str">
        <f>IF(Z30="-","-",SUM(Z26:Z28,Z30:Z34)*'3k HAP'!$E$12)</f>
        <v>-</v>
      </c>
      <c r="AA35" s="29"/>
    </row>
    <row r="36" spans="1:27" s="30" customFormat="1" ht="11.25" customHeight="1" x14ac:dyDescent="0.15">
      <c r="A36" s="267">
        <v>11</v>
      </c>
      <c r="B36" s="136" t="s">
        <v>44</v>
      </c>
      <c r="C36" s="136" t="str">
        <f>B36&amp;"_"&amp;D36</f>
        <v>Total_East Midlands</v>
      </c>
      <c r="D36" s="134" t="s">
        <v>317</v>
      </c>
      <c r="E36" s="135"/>
      <c r="F36" s="31"/>
      <c r="G36" s="133">
        <f>IF(G30="-","-",SUM(G26:G35))</f>
        <v>90.197159441334975</v>
      </c>
      <c r="H36" s="133">
        <f t="shared" ref="H36:Z36" si="2">IF(H30="-","-",SUM(H26:H35))</f>
        <v>90.363376525956397</v>
      </c>
      <c r="I36" s="133">
        <f t="shared" si="2"/>
        <v>90.681585944743844</v>
      </c>
      <c r="J36" s="133">
        <f t="shared" si="2"/>
        <v>91.180237198608097</v>
      </c>
      <c r="K36" s="133">
        <f t="shared" si="2"/>
        <v>92.264788086701628</v>
      </c>
      <c r="L36" s="133">
        <f t="shared" si="2"/>
        <v>93.233200830303304</v>
      </c>
      <c r="M36" s="133">
        <f t="shared" si="2"/>
        <v>96.47795566902046</v>
      </c>
      <c r="N36" s="133">
        <f t="shared" si="2"/>
        <v>105.35093172049102</v>
      </c>
      <c r="O36" s="31"/>
      <c r="P36" s="133">
        <f t="shared" si="2"/>
        <v>105.35093172049102</v>
      </c>
      <c r="Q36" s="133">
        <f t="shared" si="2"/>
        <v>108.02212786677039</v>
      </c>
      <c r="R36" s="133">
        <f t="shared" si="2"/>
        <v>108.8086362638893</v>
      </c>
      <c r="S36" s="133">
        <f t="shared" si="2"/>
        <v>111.18146076431874</v>
      </c>
      <c r="T36" s="133" t="str">
        <f t="shared" si="2"/>
        <v>-</v>
      </c>
      <c r="U36" s="133" t="str">
        <f t="shared" si="2"/>
        <v>-</v>
      </c>
      <c r="V36" s="133" t="str">
        <f t="shared" si="2"/>
        <v>-</v>
      </c>
      <c r="W36" s="133" t="str">
        <f t="shared" si="2"/>
        <v>-</v>
      </c>
      <c r="X36" s="133" t="str">
        <f t="shared" si="2"/>
        <v>-</v>
      </c>
      <c r="Y36" s="133" t="str">
        <f t="shared" si="2"/>
        <v>-</v>
      </c>
      <c r="Z36" s="133" t="str">
        <f t="shared" si="2"/>
        <v>-</v>
      </c>
      <c r="AA36" s="29"/>
    </row>
    <row r="37" spans="1:27" s="30" customFormat="1" ht="11.25" customHeight="1" x14ac:dyDescent="0.15">
      <c r="A37" s="267">
        <v>1</v>
      </c>
      <c r="B37" s="140" t="s">
        <v>350</v>
      </c>
      <c r="C37" s="140" t="s">
        <v>341</v>
      </c>
      <c r="D37" s="131" t="s">
        <v>318</v>
      </c>
      <c r="E37" s="132"/>
      <c r="F37" s="31"/>
      <c r="G37" s="41" t="s">
        <v>333</v>
      </c>
      <c r="H37" s="41" t="s">
        <v>333</v>
      </c>
      <c r="I37" s="41" t="s">
        <v>333</v>
      </c>
      <c r="J37" s="41" t="s">
        <v>333</v>
      </c>
      <c r="K37" s="41" t="s">
        <v>333</v>
      </c>
      <c r="L37" s="41" t="s">
        <v>333</v>
      </c>
      <c r="M37" s="41" t="s">
        <v>333</v>
      </c>
      <c r="N37" s="41" t="s">
        <v>333</v>
      </c>
      <c r="O37" s="31"/>
      <c r="P37" s="41" t="s">
        <v>333</v>
      </c>
      <c r="Q37" s="41" t="s">
        <v>333</v>
      </c>
      <c r="R37" s="41" t="s">
        <v>333</v>
      </c>
      <c r="S37" s="41" t="s">
        <v>333</v>
      </c>
      <c r="T37" s="41" t="s">
        <v>333</v>
      </c>
      <c r="U37" s="41" t="s">
        <v>333</v>
      </c>
      <c r="V37" s="41" t="s">
        <v>333</v>
      </c>
      <c r="W37" s="41" t="s">
        <v>333</v>
      </c>
      <c r="X37" s="41" t="s">
        <v>333</v>
      </c>
      <c r="Y37" s="41" t="s">
        <v>333</v>
      </c>
      <c r="Z37" s="41" t="s">
        <v>333</v>
      </c>
      <c r="AA37" s="29"/>
    </row>
    <row r="38" spans="1:27" s="30" customFormat="1" ht="11.25" customHeight="1" x14ac:dyDescent="0.15">
      <c r="A38" s="267">
        <v>2</v>
      </c>
      <c r="B38" s="140" t="s">
        <v>350</v>
      </c>
      <c r="C38" s="140" t="s">
        <v>300</v>
      </c>
      <c r="D38" s="131" t="s">
        <v>318</v>
      </c>
      <c r="E38" s="132"/>
      <c r="F38" s="31"/>
      <c r="G38" s="41" t="s">
        <v>333</v>
      </c>
      <c r="H38" s="41" t="s">
        <v>333</v>
      </c>
      <c r="I38" s="41" t="s">
        <v>333</v>
      </c>
      <c r="J38" s="41" t="s">
        <v>333</v>
      </c>
      <c r="K38" s="41" t="s">
        <v>333</v>
      </c>
      <c r="L38" s="41" t="s">
        <v>333</v>
      </c>
      <c r="M38" s="41" t="s">
        <v>333</v>
      </c>
      <c r="N38" s="41" t="s">
        <v>333</v>
      </c>
      <c r="O38" s="31"/>
      <c r="P38" s="41" t="s">
        <v>333</v>
      </c>
      <c r="Q38" s="41" t="s">
        <v>333</v>
      </c>
      <c r="R38" s="41" t="s">
        <v>333</v>
      </c>
      <c r="S38" s="41" t="s">
        <v>333</v>
      </c>
      <c r="T38" s="41" t="s">
        <v>333</v>
      </c>
      <c r="U38" s="41" t="s">
        <v>333</v>
      </c>
      <c r="V38" s="41" t="s">
        <v>333</v>
      </c>
      <c r="W38" s="41" t="s">
        <v>333</v>
      </c>
      <c r="X38" s="41" t="s">
        <v>333</v>
      </c>
      <c r="Y38" s="41" t="s">
        <v>333</v>
      </c>
      <c r="Z38" s="41" t="s">
        <v>333</v>
      </c>
      <c r="AA38" s="29"/>
    </row>
    <row r="39" spans="1:27" s="30" customFormat="1" ht="11.25" customHeight="1" x14ac:dyDescent="0.15">
      <c r="A39" s="267">
        <v>3</v>
      </c>
      <c r="B39" s="140" t="s">
        <v>2</v>
      </c>
      <c r="C39" s="140" t="s">
        <v>342</v>
      </c>
      <c r="D39" s="131" t="s">
        <v>318</v>
      </c>
      <c r="E39" s="132"/>
      <c r="F39" s="31"/>
      <c r="G39" s="41">
        <f>IF('3c PC'!G14="-","-",'3c PC'!G64)</f>
        <v>6.5567588596821027</v>
      </c>
      <c r="H39" s="41">
        <f>IF('3c PC'!H14="-","-",'3c PC'!H64)</f>
        <v>6.5567588596821027</v>
      </c>
      <c r="I39" s="41">
        <f>IF('3c PC'!I14="-","-",'3c PC'!I64)</f>
        <v>6.6197359495950758</v>
      </c>
      <c r="J39" s="41">
        <f>IF('3c PC'!J14="-","-",'3c PC'!J64)</f>
        <v>6.6197359495950758</v>
      </c>
      <c r="K39" s="41">
        <f>IF('3c PC'!K14="-","-",'3c PC'!K64)</f>
        <v>6.6995028867368616</v>
      </c>
      <c r="L39" s="41">
        <f>IF('3c PC'!L14="-","-",'3c PC'!L64)</f>
        <v>6.6995028867368616</v>
      </c>
      <c r="M39" s="41">
        <f>IF('3c PC'!M14="-","-",'3c PC'!M64)</f>
        <v>7.1131218301273513</v>
      </c>
      <c r="N39" s="41">
        <f>IF('3c PC'!N14="-","-",'3c PC'!N64)</f>
        <v>7.1131218301273513</v>
      </c>
      <c r="O39" s="31"/>
      <c r="P39" s="41">
        <f>'3c PC'!P64</f>
        <v>7.1131218301273513</v>
      </c>
      <c r="Q39" s="41">
        <f>'3c PC'!Q64</f>
        <v>7.2804579515147188</v>
      </c>
      <c r="R39" s="41">
        <f>'3c PC'!R64</f>
        <v>7.1935840895118579</v>
      </c>
      <c r="S39" s="41">
        <f>'3c PC'!S64</f>
        <v>7.3593999937099728</v>
      </c>
      <c r="T39" s="41" t="str">
        <f>'3c PC'!T64</f>
        <v>-</v>
      </c>
      <c r="U39" s="41" t="str">
        <f>'3c PC'!U64</f>
        <v>-</v>
      </c>
      <c r="V39" s="41" t="str">
        <f>'3c PC'!V64</f>
        <v>-</v>
      </c>
      <c r="W39" s="41" t="str">
        <f>'3c PC'!W64</f>
        <v>-</v>
      </c>
      <c r="X39" s="41" t="str">
        <f>'3c PC'!X64</f>
        <v>-</v>
      </c>
      <c r="Y39" s="41" t="str">
        <f>'3c PC'!Y64</f>
        <v>-</v>
      </c>
      <c r="Z39" s="41" t="str">
        <f>'3c PC'!Z64</f>
        <v>-</v>
      </c>
      <c r="AA39" s="29"/>
    </row>
    <row r="40" spans="1:27" s="30" customFormat="1" ht="11.25" customHeight="1" x14ac:dyDescent="0.15">
      <c r="A40" s="267">
        <v>4</v>
      </c>
      <c r="B40" s="140" t="s">
        <v>352</v>
      </c>
      <c r="C40" s="140" t="s">
        <v>343</v>
      </c>
      <c r="D40" s="131" t="s">
        <v>318</v>
      </c>
      <c r="E40" s="132"/>
      <c r="F40" s="31"/>
      <c r="G40" s="41" t="s">
        <v>333</v>
      </c>
      <c r="H40" s="41" t="s">
        <v>333</v>
      </c>
      <c r="I40" s="41" t="s">
        <v>333</v>
      </c>
      <c r="J40" s="41" t="s">
        <v>333</v>
      </c>
      <c r="K40" s="41" t="s">
        <v>333</v>
      </c>
      <c r="L40" s="41" t="s">
        <v>333</v>
      </c>
      <c r="M40" s="41" t="s">
        <v>333</v>
      </c>
      <c r="N40" s="41" t="s">
        <v>333</v>
      </c>
      <c r="O40" s="31"/>
      <c r="P40" s="41" t="s">
        <v>333</v>
      </c>
      <c r="Q40" s="41" t="s">
        <v>333</v>
      </c>
      <c r="R40" s="41" t="s">
        <v>333</v>
      </c>
      <c r="S40" s="41" t="s">
        <v>333</v>
      </c>
      <c r="T40" s="41" t="s">
        <v>333</v>
      </c>
      <c r="U40" s="41" t="s">
        <v>333</v>
      </c>
      <c r="V40" s="41" t="s">
        <v>333</v>
      </c>
      <c r="W40" s="41" t="s">
        <v>333</v>
      </c>
      <c r="X40" s="41" t="s">
        <v>333</v>
      </c>
      <c r="Y40" s="41" t="s">
        <v>333</v>
      </c>
      <c r="Z40" s="41" t="s">
        <v>333</v>
      </c>
      <c r="AA40" s="29"/>
    </row>
    <row r="41" spans="1:27" s="30" customFormat="1" ht="12.4" customHeight="1" x14ac:dyDescent="0.15">
      <c r="A41" s="267">
        <v>5</v>
      </c>
      <c r="B41" s="140" t="s">
        <v>349</v>
      </c>
      <c r="C41" s="140" t="s">
        <v>344</v>
      </c>
      <c r="D41" s="131" t="s">
        <v>318</v>
      </c>
      <c r="E41" s="132"/>
      <c r="F41" s="31"/>
      <c r="G41" s="41">
        <f>IF('3f CPIH'!C$16="-","-",'3g OC '!$E$11*('3f CPIH'!C$16/'3f CPIH'!$G$16))</f>
        <v>63.482931017612529</v>
      </c>
      <c r="H41" s="41">
        <f>IF('3f CPIH'!D$16="-","-",'3g OC '!$E$11*('3f CPIH'!D$16/'3f CPIH'!$G$16))</f>
        <v>63.61002397260274</v>
      </c>
      <c r="I41" s="41">
        <f>IF('3f CPIH'!E$16="-","-",'3g OC '!$E$11*('3f CPIH'!E$16/'3f CPIH'!$G$16))</f>
        <v>63.800663405088073</v>
      </c>
      <c r="J41" s="41">
        <f>IF('3f CPIH'!F$16="-","-",'3g OC '!$E$11*('3f CPIH'!F$16/'3f CPIH'!$G$16))</f>
        <v>64.181942270058713</v>
      </c>
      <c r="K41" s="41">
        <f>IF('3f CPIH'!G$16="-","-",'3g OC '!$E$11*('3f CPIH'!G$16/'3f CPIH'!$G$16))</f>
        <v>64.944500000000005</v>
      </c>
      <c r="L41" s="41">
        <f>IF('3f CPIH'!H$16="-","-",'3g OC '!$E$11*('3f CPIH'!H$16/'3f CPIH'!$G$16))</f>
        <v>65.770604207436406</v>
      </c>
      <c r="M41" s="41">
        <f>IF('3f CPIH'!I$16="-","-",'3g OC '!$E$11*('3f CPIH'!I$16/'3f CPIH'!$G$16))</f>
        <v>66.723801369863011</v>
      </c>
      <c r="N41" s="41">
        <f>IF('3f CPIH'!J$16="-","-",'3g OC '!$E$11*('3f CPIH'!J$16/'3f CPIH'!$G$16))</f>
        <v>67.295719667318991</v>
      </c>
      <c r="O41" s="31"/>
      <c r="P41" s="41">
        <f>IF('3f CPIH'!L$16="-","-",'3g OC '!$E$11*('3f CPIH'!L$16/'3f CPIH'!$G$16))</f>
        <v>67.295719667318991</v>
      </c>
      <c r="Q41" s="41">
        <f>IF('3f CPIH'!M$16="-","-",'3g OC '!$E$11*('3f CPIH'!M$16/'3f CPIH'!$G$16))</f>
        <v>68.058277397260284</v>
      </c>
      <c r="R41" s="41">
        <f>IF('3f CPIH'!N$16="-","-",'3g OC '!$E$11*('3f CPIH'!N$16/'3f CPIH'!$G$16))</f>
        <v>68.566649217221141</v>
      </c>
      <c r="S41" s="41">
        <f>IF('3f CPIH'!O$16="-","-",'3g OC '!$E$11*('3f CPIH'!O$16/'3f CPIH'!$G$16))</f>
        <v>68.947928082191794</v>
      </c>
      <c r="T41" s="41" t="str">
        <f>IF('3f CPIH'!P$16="-","-",'3g OC '!$E$11*('3f CPIH'!P$16/'3f CPIH'!$G$16))</f>
        <v>-</v>
      </c>
      <c r="U41" s="41" t="str">
        <f>IF('3f CPIH'!Q$16="-","-",'3g OC '!$E$11*('3f CPIH'!Q$16/'3f CPIH'!$G$16))</f>
        <v>-</v>
      </c>
      <c r="V41" s="41" t="str">
        <f>IF('3f CPIH'!R$16="-","-",'3g OC '!$E$11*('3f CPIH'!R$16/'3f CPIH'!$G$16))</f>
        <v>-</v>
      </c>
      <c r="W41" s="41" t="str">
        <f>IF('3f CPIH'!S$16="-","-",'3g OC '!$E$11*('3f CPIH'!S$16/'3f CPIH'!$G$16))</f>
        <v>-</v>
      </c>
      <c r="X41" s="41" t="str">
        <f>IF('3f CPIH'!T$16="-","-",'3g OC '!$E$11*('3f CPIH'!T$16/'3f CPIH'!$G$16))</f>
        <v>-</v>
      </c>
      <c r="Y41" s="41" t="str">
        <f>IF('3f CPIH'!U$16="-","-",'3g OC '!$E$11*('3f CPIH'!U$16/'3f CPIH'!$G$16))</f>
        <v>-</v>
      </c>
      <c r="Z41" s="41" t="str">
        <f>IF('3f CPIH'!V$16="-","-",'3g OC '!$E$11*('3f CPIH'!V$16/'3f CPIH'!$G$16))</f>
        <v>-</v>
      </c>
      <c r="AA41" s="29"/>
    </row>
    <row r="42" spans="1:27" s="30" customFormat="1" ht="11.25" x14ac:dyDescent="0.15">
      <c r="A42" s="267">
        <v>6</v>
      </c>
      <c r="B42" s="140" t="s">
        <v>349</v>
      </c>
      <c r="C42" s="140" t="s">
        <v>43</v>
      </c>
      <c r="D42" s="131" t="s">
        <v>318</v>
      </c>
      <c r="E42" s="132"/>
      <c r="F42" s="31"/>
      <c r="G42" s="41" t="s">
        <v>333</v>
      </c>
      <c r="H42" s="41" t="s">
        <v>333</v>
      </c>
      <c r="I42" s="41" t="s">
        <v>333</v>
      </c>
      <c r="J42" s="41" t="s">
        <v>333</v>
      </c>
      <c r="K42" s="41">
        <f>IF('3h SMNCC'!F$37="-","-",'3h SMNCC'!F$45)</f>
        <v>0</v>
      </c>
      <c r="L42" s="41">
        <f>IF('3h SMNCC'!G$37="-","-",'3h SMNCC'!G$45)</f>
        <v>-0.1023945869506754</v>
      </c>
      <c r="M42" s="41">
        <f>IF('3h SMNCC'!H$37="-","-",'3h SMNCC'!H$45)</f>
        <v>1.310776222511721</v>
      </c>
      <c r="N42" s="41">
        <f>IF('3h SMNCC'!I$37="-","-",'3h SMNCC'!I$45)</f>
        <v>8.7390665290237255</v>
      </c>
      <c r="O42" s="31"/>
      <c r="P42" s="41">
        <f>IF('3h SMNCC'!K$37="-","-",'3h SMNCC'!K$45)</f>
        <v>8.7390665290237255</v>
      </c>
      <c r="Q42" s="41">
        <f>IF('3h SMNCC'!L$37="-","-",'3h SMNCC'!L$45)</f>
        <v>10.102089688688181</v>
      </c>
      <c r="R42" s="41">
        <f>IF('3h SMNCC'!M$37="-","-",'3h SMNCC'!M$45)</f>
        <v>10.300173121233549</v>
      </c>
      <c r="S42" s="41">
        <f>IF('3h SMNCC'!N$37="-","-",'3h SMNCC'!N$45)</f>
        <v>11.847822371645298</v>
      </c>
      <c r="T42" s="41" t="str">
        <f>IF('3h SMNCC'!O$37="-","-",'3h SMNCC'!O$45)</f>
        <v>-</v>
      </c>
      <c r="U42" s="41" t="str">
        <f>IF('3h SMNCC'!P$37="-","-",'3h SMNCC'!P$45)</f>
        <v>-</v>
      </c>
      <c r="V42" s="41" t="str">
        <f>IF('3h SMNCC'!Q$37="-","-",'3h SMNCC'!Q$45)</f>
        <v>-</v>
      </c>
      <c r="W42" s="41" t="str">
        <f>IF('3h SMNCC'!R$37="-","-",'3h SMNCC'!R$45)</f>
        <v>-</v>
      </c>
      <c r="X42" s="41" t="str">
        <f>IF('3h SMNCC'!S$37="-","-",'3h SMNCC'!S$45)</f>
        <v>-</v>
      </c>
      <c r="Y42" s="41" t="str">
        <f>IF('3h SMNCC'!T$37="-","-",'3h SMNCC'!T$45)</f>
        <v>-</v>
      </c>
      <c r="Z42" s="41" t="str">
        <f>IF('3h SMNCC'!U$37="-","-",'3h SMNCC'!U$45)</f>
        <v>-</v>
      </c>
      <c r="AA42" s="29"/>
    </row>
    <row r="43" spans="1:27" s="30" customFormat="1" ht="11.25" x14ac:dyDescent="0.15">
      <c r="A43" s="267">
        <v>7</v>
      </c>
      <c r="B43" s="140" t="s">
        <v>349</v>
      </c>
      <c r="C43" s="140" t="s">
        <v>394</v>
      </c>
      <c r="D43" s="131" t="s">
        <v>318</v>
      </c>
      <c r="E43" s="132"/>
      <c r="F43" s="31"/>
      <c r="G43" s="41">
        <f>IF('3f CPIH'!C$16="-","-",'3i PAAC PAP'!$G$15*('3f CPIH'!C$16/'3f CPIH'!$G$16))</f>
        <v>13.137827495107633</v>
      </c>
      <c r="H43" s="41">
        <f>IF('3f CPIH'!D$16="-","-",'3i PAAC PAP'!$G$15*('3f CPIH'!D$16/'3f CPIH'!$G$16))</f>
        <v>13.164129452054794</v>
      </c>
      <c r="I43" s="41">
        <f>IF('3f CPIH'!E$16="-","-",'3i PAAC PAP'!$G$15*('3f CPIH'!E$16/'3f CPIH'!$G$16))</f>
        <v>13.203582387475539</v>
      </c>
      <c r="J43" s="41">
        <f>IF('3f CPIH'!F$16="-","-",'3i PAAC PAP'!$G$15*('3f CPIH'!F$16/'3f CPIH'!$G$16))</f>
        <v>13.282488258317025</v>
      </c>
      <c r="K43" s="41">
        <f>IF('3f CPIH'!G$16="-","-",'3i PAAC PAP'!$G$15*('3f CPIH'!G$16/'3f CPIH'!$G$16))</f>
        <v>13.440300000000001</v>
      </c>
      <c r="L43" s="41">
        <f>IF('3f CPIH'!H$16="-","-",'3i PAAC PAP'!$G$15*('3f CPIH'!H$16/'3f CPIH'!$G$16))</f>
        <v>13.611262720156557</v>
      </c>
      <c r="M43" s="41">
        <f>IF('3f CPIH'!I$16="-","-",'3i PAAC PAP'!$G$15*('3f CPIH'!I$16/'3f CPIH'!$G$16))</f>
        <v>13.808527397260272</v>
      </c>
      <c r="N43" s="41">
        <f>IF('3f CPIH'!J$16="-","-",'3i PAAC PAP'!$G$15*('3f CPIH'!J$16/'3f CPIH'!$G$16))</f>
        <v>13.926886203522507</v>
      </c>
      <c r="O43" s="31"/>
      <c r="P43" s="41">
        <f>IF('3f CPIH'!L$16="-","-",'3i PAAC PAP'!$G$15*('3f CPIH'!L$16/'3f CPIH'!$G$16))</f>
        <v>13.926886203522507</v>
      </c>
      <c r="Q43" s="41">
        <f>IF('3f CPIH'!M$16="-","-",'3i PAAC PAP'!$G$15*('3f CPIH'!M$16/'3f CPIH'!$G$16))</f>
        <v>14.08469794520548</v>
      </c>
      <c r="R43" s="41">
        <f>IF('3f CPIH'!N$16="-","-",'3i PAAC PAP'!$G$15*('3f CPIH'!N$16/'3f CPIH'!$G$16))</f>
        <v>14.189905772994129</v>
      </c>
      <c r="S43" s="41">
        <f>IF('3f CPIH'!O$16="-","-",'3i PAAC PAP'!$G$15*('3f CPIH'!O$16/'3f CPIH'!$G$16))</f>
        <v>14.268811643835617</v>
      </c>
      <c r="T43" s="41" t="str">
        <f>IF('3f CPIH'!P$16="-","-",'3i PAAC PAP'!$G$15*('3f CPIH'!P$16/'3f CPIH'!$G$16))</f>
        <v>-</v>
      </c>
      <c r="U43" s="41" t="str">
        <f>IF('3f CPIH'!Q$16="-","-",'3i PAAC PAP'!$G$15*('3f CPIH'!Q$16/'3f CPIH'!$G$16))</f>
        <v>-</v>
      </c>
      <c r="V43" s="41" t="str">
        <f>IF('3f CPIH'!R$16="-","-",'3i PAAC PAP'!$G$15*('3f CPIH'!R$16/'3f CPIH'!$G$16))</f>
        <v>-</v>
      </c>
      <c r="W43" s="41" t="str">
        <f>IF('3f CPIH'!S$16="-","-",'3i PAAC PAP'!$G$15*('3f CPIH'!S$16/'3f CPIH'!$G$16))</f>
        <v>-</v>
      </c>
      <c r="X43" s="41" t="str">
        <f>IF('3f CPIH'!T$16="-","-",'3i PAAC PAP'!$G$15*('3f CPIH'!T$16/'3f CPIH'!$G$16))</f>
        <v>-</v>
      </c>
      <c r="Y43" s="41" t="str">
        <f>IF('3f CPIH'!U$16="-","-",'3i PAAC PAP'!$G$15*('3f CPIH'!U$16/'3f CPIH'!$G$16))</f>
        <v>-</v>
      </c>
      <c r="Z43" s="41" t="str">
        <f>IF('3f CPIH'!V$16="-","-",'3i PAAC PAP'!$G$15*('3f CPIH'!V$16/'3f CPIH'!$G$16))</f>
        <v>-</v>
      </c>
      <c r="AA43" s="29"/>
    </row>
    <row r="44" spans="1:27" s="30" customFormat="1" ht="11.25" x14ac:dyDescent="0.15">
      <c r="A44" s="267">
        <v>8</v>
      </c>
      <c r="B44" s="140" t="s">
        <v>349</v>
      </c>
      <c r="C44" s="140" t="s">
        <v>412</v>
      </c>
      <c r="D44" s="131" t="s">
        <v>318</v>
      </c>
      <c r="E44" s="132"/>
      <c r="F44" s="31"/>
      <c r="G44" s="41">
        <f>IF(G39="-","-",SUM(G37:G42)*'3i PAAC PAP'!$G$27)</f>
        <v>4.0291031998812512</v>
      </c>
      <c r="H44" s="41">
        <f>IF(H39="-","-",SUM(H37:H42)*'3i PAAC PAP'!$G$27)</f>
        <v>4.036414349210018</v>
      </c>
      <c r="I44" s="41">
        <f>IF(I39="-","-",SUM(I37:I42)*'3i PAAC PAP'!$G$27)</f>
        <v>4.0510038932775032</v>
      </c>
      <c r="J44" s="41">
        <f>IF(J39="-","-",SUM(J37:J42)*'3i PAAC PAP'!$G$27)</f>
        <v>4.0729373412638044</v>
      </c>
      <c r="K44" s="41">
        <f>IF(K39="-","-",SUM(K37:K42)*'3i PAAC PAP'!$G$27)</f>
        <v>4.1213929100624256</v>
      </c>
      <c r="L44" s="41">
        <f>IF(L39="-","-",SUM(L37:L42)*'3i PAAC PAP'!$G$27)</f>
        <v>4.1630250296904867</v>
      </c>
      <c r="M44" s="41">
        <f>IF(M39="-","-",SUM(M37:M42)*'3i PAAC PAP'!$G$27)</f>
        <v>4.322946556978855</v>
      </c>
      <c r="N44" s="41">
        <f>IF(N39="-","-",SUM(N37:N42)*'3i PAAC PAP'!$G$27)</f>
        <v>4.783166557130718</v>
      </c>
      <c r="O44" s="31"/>
      <c r="P44" s="41">
        <f>IF(P39="-","-",SUM(P37:P42)*'3i PAAC PAP'!$G$27)</f>
        <v>4.783166557130718</v>
      </c>
      <c r="Q44" s="41">
        <f>IF(Q39="-","-",SUM(Q37:Q42)*'3i PAAC PAP'!$G$27)</f>
        <v>4.9150689011051076</v>
      </c>
      <c r="R44" s="41">
        <f>IF(R39="-","-",SUM(R37:R42)*'3i PAAC PAP'!$G$27)</f>
        <v>4.9507109401752034</v>
      </c>
      <c r="S44" s="41">
        <f>IF(S39="-","-",SUM(S37:S42)*'3i PAAC PAP'!$G$27)</f>
        <v>5.0712131846455923</v>
      </c>
      <c r="T44" s="41" t="str">
        <f>IF(T39="-","-",SUM(T37:T42)*'3i PAAC PAP'!$G$27)</f>
        <v>-</v>
      </c>
      <c r="U44" s="41" t="str">
        <f>IF(U39="-","-",SUM(U37:U42)*'3i PAAC PAP'!$G$27)</f>
        <v>-</v>
      </c>
      <c r="V44" s="41" t="str">
        <f>IF(V39="-","-",SUM(V37:V42)*'3i PAAC PAP'!$G$27)</f>
        <v>-</v>
      </c>
      <c r="W44" s="41" t="str">
        <f>IF(W39="-","-",SUM(W37:W42)*'3i PAAC PAP'!$G$27)</f>
        <v>-</v>
      </c>
      <c r="X44" s="41" t="str">
        <f>IF(X39="-","-",SUM(X37:X42)*'3i PAAC PAP'!$G$27)</f>
        <v>-</v>
      </c>
      <c r="Y44" s="41" t="str">
        <f>IF(Y39="-","-",SUM(Y37:Y42)*'3i PAAC PAP'!$G$27)</f>
        <v>-</v>
      </c>
      <c r="Z44" s="41" t="str">
        <f>IF(Z39="-","-",SUM(Z37:Z42)*'3i PAAC PAP'!$G$27)</f>
        <v>-</v>
      </c>
      <c r="AA44" s="29"/>
    </row>
    <row r="45" spans="1:27" s="30" customFormat="1" ht="11.25" customHeight="1" x14ac:dyDescent="0.15">
      <c r="A45" s="267">
        <v>9</v>
      </c>
      <c r="B45" s="140" t="s">
        <v>393</v>
      </c>
      <c r="C45" s="140" t="s">
        <v>536</v>
      </c>
      <c r="D45" s="138" t="s">
        <v>318</v>
      </c>
      <c r="E45" s="132"/>
      <c r="F45" s="31"/>
      <c r="G45" s="41">
        <f>IF(G39="-","-",SUM(G37:G44)*'3j EBIT'!$E$11)</f>
        <v>1.6890178272439871</v>
      </c>
      <c r="H45" s="41">
        <f>IF(H39="-","-",SUM(H37:H44)*'3j EBIT'!$E$11)</f>
        <v>1.6921303822385896</v>
      </c>
      <c r="I45" s="41">
        <f>IF(I39="-","-",SUM(I37:I44)*'3j EBIT'!$E$11)</f>
        <v>1.6980891217871283</v>
      </c>
      <c r="J45" s="41">
        <f>IF(J39="-","-",SUM(J37:J44)*'3j EBIT'!$E$11)</f>
        <v>1.7074267867709363</v>
      </c>
      <c r="K45" s="41">
        <f>IF(K39="-","-",SUM(K37:K44)*'3j EBIT'!$E$11)</f>
        <v>1.7277359161924088</v>
      </c>
      <c r="L45" s="41">
        <f>IF(L39="-","-",SUM(L37:L44)*'3j EBIT'!$E$11)</f>
        <v>1.7458702609789247</v>
      </c>
      <c r="M45" s="41">
        <f>IF(M39="-","-",SUM(M37:M44)*'3j EBIT'!$E$11)</f>
        <v>1.8066310299607238</v>
      </c>
      <c r="N45" s="41">
        <f>IF(N39="-","-",SUM(N37:N44)*'3j EBIT'!$E$11)</f>
        <v>1.9727849845250041</v>
      </c>
      <c r="O45" s="31"/>
      <c r="P45" s="41">
        <f>IF(P39="-","-",SUM(P37:P44)*'3j EBIT'!$E$11)</f>
        <v>1.9727849845250041</v>
      </c>
      <c r="Q45" s="41">
        <f>IF(Q39="-","-",SUM(Q37:Q44)*'3j EBIT'!$E$11)</f>
        <v>2.02280538360493</v>
      </c>
      <c r="R45" s="41">
        <f>IF(R39="-","-",SUM(R37:R44)*'3j EBIT'!$E$11)</f>
        <v>2.0375334161975194</v>
      </c>
      <c r="S45" s="41">
        <f>IF(S39="-","-",SUM(S37:S44)*'3j EBIT'!$E$11)</f>
        <v>2.0819665547461152</v>
      </c>
      <c r="T45" s="41" t="str">
        <f>IF(T39="-","-",SUM(T37:T44)*'3j EBIT'!$E$11)</f>
        <v>-</v>
      </c>
      <c r="U45" s="41" t="str">
        <f>IF(U39="-","-",SUM(U37:U44)*'3j EBIT'!$E$11)</f>
        <v>-</v>
      </c>
      <c r="V45" s="41" t="str">
        <f>IF(V39="-","-",SUM(V37:V44)*'3j EBIT'!$E$11)</f>
        <v>-</v>
      </c>
      <c r="W45" s="41" t="str">
        <f>IF(W39="-","-",SUM(W37:W44)*'3j EBIT'!$E$11)</f>
        <v>-</v>
      </c>
      <c r="X45" s="41" t="str">
        <f>IF(X39="-","-",SUM(X37:X44)*'3j EBIT'!$E$11)</f>
        <v>-</v>
      </c>
      <c r="Y45" s="41" t="str">
        <f>IF(Y39="-","-",SUM(Y37:Y44)*'3j EBIT'!$E$11)</f>
        <v>-</v>
      </c>
      <c r="Z45" s="41" t="str">
        <f>IF(Z39="-","-",SUM(Z37:Z44)*'3j EBIT'!$E$11)</f>
        <v>-</v>
      </c>
      <c r="AA45" s="29"/>
    </row>
    <row r="46" spans="1:27" s="30" customFormat="1" ht="11.25" customHeight="1" x14ac:dyDescent="0.15">
      <c r="A46" s="267">
        <v>10</v>
      </c>
      <c r="B46" s="140" t="s">
        <v>292</v>
      </c>
      <c r="C46" s="188" t="s">
        <v>537</v>
      </c>
      <c r="D46" s="138" t="s">
        <v>318</v>
      </c>
      <c r="E46" s="132"/>
      <c r="F46" s="31"/>
      <c r="G46" s="41">
        <f>IF(G41="-","-",SUM(G37:G39,G41:G45)*'3k HAP'!$E$12)</f>
        <v>1.3015210418074821</v>
      </c>
      <c r="H46" s="41">
        <f>IF(H41="-","-",SUM(H37:H39,H41:H45)*'3k HAP'!$E$12)</f>
        <v>1.3039195101681555</v>
      </c>
      <c r="I46" s="41">
        <f>IF(I41="-","-",SUM(I37:I39,I41:I45)*'3k HAP'!$E$12)</f>
        <v>1.3085111875205069</v>
      </c>
      <c r="J46" s="41">
        <f>IF(J41="-","-",SUM(J37:J39,J41:J45)*'3k HAP'!$E$12)</f>
        <v>1.3157065926025275</v>
      </c>
      <c r="K46" s="41">
        <f>IF(K41="-","-",SUM(K37:K39,K41:K45)*'3k HAP'!$E$12)</f>
        <v>1.3313563737099117</v>
      </c>
      <c r="L46" s="41">
        <f>IF(L41="-","-",SUM(L37:L39,L41:L45)*'3k HAP'!$E$12)</f>
        <v>1.3453303122547489</v>
      </c>
      <c r="M46" s="41">
        <f>IF(M41="-","-",SUM(M37:M39,M41:M45)*'3k HAP'!$E$12)</f>
        <v>1.392151262318523</v>
      </c>
      <c r="N46" s="41">
        <f>IF(N41="-","-",SUM(N37:N39,N41:N45)*'3k HAP'!$E$12)</f>
        <v>1.5201859488427028</v>
      </c>
      <c r="O46" s="31"/>
      <c r="P46" s="41">
        <f>IF(P41="-","-",SUM(P37:P39,P41:P45)*'3k HAP'!$E$12)</f>
        <v>1.5201859488427028</v>
      </c>
      <c r="Q46" s="41">
        <f>IF(Q41="-","-",SUM(Q37:Q39,Q41:Q45)*'3k HAP'!$E$12)</f>
        <v>1.5587305993916913</v>
      </c>
      <c r="R46" s="41">
        <f>IF(R41="-","-",SUM(R37:R39,R41:R45)*'3k HAP'!$E$12)</f>
        <v>1.570079706555918</v>
      </c>
      <c r="S46" s="41">
        <f>IF(S41="-","-",SUM(S37:S39,S41:S45)*'3k HAP'!$E$12)</f>
        <v>1.6043189335443677</v>
      </c>
      <c r="T46" s="41" t="str">
        <f>IF(T41="-","-",SUM(T37:T39,T41:T45)*'3k HAP'!$E$12)</f>
        <v>-</v>
      </c>
      <c r="U46" s="41" t="str">
        <f>IF(U41="-","-",SUM(U37:U39,U41:U45)*'3k HAP'!$E$12)</f>
        <v>-</v>
      </c>
      <c r="V46" s="41" t="str">
        <f>IF(V41="-","-",SUM(V37:V39,V41:V45)*'3k HAP'!$E$12)</f>
        <v>-</v>
      </c>
      <c r="W46" s="41" t="str">
        <f>IF(W41="-","-",SUM(W37:W39,W41:W45)*'3k HAP'!$E$12)</f>
        <v>-</v>
      </c>
      <c r="X46" s="41" t="str">
        <f>IF(X41="-","-",SUM(X37:X39,X41:X45)*'3k HAP'!$E$12)</f>
        <v>-</v>
      </c>
      <c r="Y46" s="41" t="str">
        <f>IF(Y41="-","-",SUM(Y37:Y39,Y41:Y45)*'3k HAP'!$E$12)</f>
        <v>-</v>
      </c>
      <c r="Z46" s="41" t="str">
        <f>IF(Z41="-","-",SUM(Z37:Z39,Z41:Z45)*'3k HAP'!$E$12)</f>
        <v>-</v>
      </c>
      <c r="AA46" s="29"/>
    </row>
    <row r="47" spans="1:27" s="30" customFormat="1" ht="11.25" customHeight="1" x14ac:dyDescent="0.15">
      <c r="A47" s="267">
        <v>11</v>
      </c>
      <c r="B47" s="140" t="s">
        <v>44</v>
      </c>
      <c r="C47" s="140" t="str">
        <f>B47&amp;"_"&amp;D47</f>
        <v>Total_London</v>
      </c>
      <c r="D47" s="138" t="s">
        <v>318</v>
      </c>
      <c r="E47" s="132"/>
      <c r="F47" s="31"/>
      <c r="G47" s="41">
        <f>IF(G41="-","-",SUM(G37:G46))</f>
        <v>90.197159441334975</v>
      </c>
      <c r="H47" s="41">
        <f t="shared" ref="H47:Z47" si="3">IF(H41="-","-",SUM(H37:H46))</f>
        <v>90.363376525956397</v>
      </c>
      <c r="I47" s="41">
        <f t="shared" si="3"/>
        <v>90.681585944743844</v>
      </c>
      <c r="J47" s="41">
        <f t="shared" si="3"/>
        <v>91.180237198608097</v>
      </c>
      <c r="K47" s="41">
        <f t="shared" si="3"/>
        <v>92.264788086701628</v>
      </c>
      <c r="L47" s="41">
        <f t="shared" si="3"/>
        <v>93.233200830303304</v>
      </c>
      <c r="M47" s="41">
        <f t="shared" si="3"/>
        <v>96.47795566902046</v>
      </c>
      <c r="N47" s="41">
        <f t="shared" si="3"/>
        <v>105.35093172049102</v>
      </c>
      <c r="O47" s="31"/>
      <c r="P47" s="41">
        <f t="shared" si="3"/>
        <v>105.35093172049102</v>
      </c>
      <c r="Q47" s="41">
        <f t="shared" si="3"/>
        <v>108.02212786677039</v>
      </c>
      <c r="R47" s="41">
        <f t="shared" si="3"/>
        <v>108.8086362638893</v>
      </c>
      <c r="S47" s="41">
        <f t="shared" si="3"/>
        <v>111.18146076431874</v>
      </c>
      <c r="T47" s="41" t="str">
        <f t="shared" si="3"/>
        <v>-</v>
      </c>
      <c r="U47" s="41" t="str">
        <f t="shared" si="3"/>
        <v>-</v>
      </c>
      <c r="V47" s="41" t="str">
        <f t="shared" si="3"/>
        <v>-</v>
      </c>
      <c r="W47" s="41" t="str">
        <f t="shared" si="3"/>
        <v>-</v>
      </c>
      <c r="X47" s="41" t="str">
        <f t="shared" si="3"/>
        <v>-</v>
      </c>
      <c r="Y47" s="41" t="str">
        <f t="shared" si="3"/>
        <v>-</v>
      </c>
      <c r="Z47" s="41" t="str">
        <f t="shared" si="3"/>
        <v>-</v>
      </c>
      <c r="AA47" s="29"/>
    </row>
    <row r="48" spans="1:27" s="30" customFormat="1" ht="11.25" customHeight="1" x14ac:dyDescent="0.15">
      <c r="A48" s="267">
        <v>1</v>
      </c>
      <c r="B48" s="136" t="s">
        <v>350</v>
      </c>
      <c r="C48" s="136" t="s">
        <v>341</v>
      </c>
      <c r="D48" s="139" t="s">
        <v>319</v>
      </c>
      <c r="E48" s="135"/>
      <c r="F48" s="31"/>
      <c r="G48" s="133" t="s">
        <v>333</v>
      </c>
      <c r="H48" s="133" t="s">
        <v>333</v>
      </c>
      <c r="I48" s="133" t="s">
        <v>333</v>
      </c>
      <c r="J48" s="133" t="s">
        <v>333</v>
      </c>
      <c r="K48" s="133" t="s">
        <v>333</v>
      </c>
      <c r="L48" s="133" t="s">
        <v>333</v>
      </c>
      <c r="M48" s="133" t="s">
        <v>333</v>
      </c>
      <c r="N48" s="133" t="s">
        <v>333</v>
      </c>
      <c r="O48" s="31"/>
      <c r="P48" s="133" t="s">
        <v>333</v>
      </c>
      <c r="Q48" s="133" t="s">
        <v>333</v>
      </c>
      <c r="R48" s="133" t="s">
        <v>333</v>
      </c>
      <c r="S48" s="133" t="s">
        <v>333</v>
      </c>
      <c r="T48" s="133" t="s">
        <v>333</v>
      </c>
      <c r="U48" s="133" t="s">
        <v>333</v>
      </c>
      <c r="V48" s="133" t="s">
        <v>333</v>
      </c>
      <c r="W48" s="133" t="s">
        <v>333</v>
      </c>
      <c r="X48" s="133" t="s">
        <v>333</v>
      </c>
      <c r="Y48" s="133" t="s">
        <v>333</v>
      </c>
      <c r="Z48" s="133" t="s">
        <v>333</v>
      </c>
      <c r="AA48" s="29"/>
    </row>
    <row r="49" spans="1:27" s="30" customFormat="1" ht="11.25" customHeight="1" x14ac:dyDescent="0.15">
      <c r="A49" s="267">
        <v>2</v>
      </c>
      <c r="B49" s="136" t="s">
        <v>350</v>
      </c>
      <c r="C49" s="136" t="s">
        <v>300</v>
      </c>
      <c r="D49" s="139" t="s">
        <v>319</v>
      </c>
      <c r="E49" s="135"/>
      <c r="F49" s="31"/>
      <c r="G49" s="133" t="s">
        <v>333</v>
      </c>
      <c r="H49" s="133" t="s">
        <v>333</v>
      </c>
      <c r="I49" s="133" t="s">
        <v>333</v>
      </c>
      <c r="J49" s="133" t="s">
        <v>333</v>
      </c>
      <c r="K49" s="133" t="s">
        <v>333</v>
      </c>
      <c r="L49" s="133" t="s">
        <v>333</v>
      </c>
      <c r="M49" s="133" t="s">
        <v>333</v>
      </c>
      <c r="N49" s="133" t="s">
        <v>333</v>
      </c>
      <c r="O49" s="31"/>
      <c r="P49" s="133" t="s">
        <v>333</v>
      </c>
      <c r="Q49" s="133" t="s">
        <v>333</v>
      </c>
      <c r="R49" s="133" t="s">
        <v>333</v>
      </c>
      <c r="S49" s="133" t="s">
        <v>333</v>
      </c>
      <c r="T49" s="133" t="s">
        <v>333</v>
      </c>
      <c r="U49" s="133" t="s">
        <v>333</v>
      </c>
      <c r="V49" s="133" t="s">
        <v>333</v>
      </c>
      <c r="W49" s="133" t="s">
        <v>333</v>
      </c>
      <c r="X49" s="133" t="s">
        <v>333</v>
      </c>
      <c r="Y49" s="133" t="s">
        <v>333</v>
      </c>
      <c r="Z49" s="133" t="s">
        <v>333</v>
      </c>
      <c r="AA49" s="29"/>
    </row>
    <row r="50" spans="1:27" s="30" customFormat="1" ht="11.25" customHeight="1" x14ac:dyDescent="0.15">
      <c r="A50" s="267">
        <v>3</v>
      </c>
      <c r="B50" s="136" t="s">
        <v>2</v>
      </c>
      <c r="C50" s="136" t="s">
        <v>342</v>
      </c>
      <c r="D50" s="139" t="s">
        <v>319</v>
      </c>
      <c r="E50" s="135"/>
      <c r="F50" s="31"/>
      <c r="G50" s="133">
        <f>IF('3c PC'!G14="-","-",'3c PC'!G64)</f>
        <v>6.5567588596821027</v>
      </c>
      <c r="H50" s="133">
        <f>IF('3c PC'!H14="-","-",'3c PC'!H64)</f>
        <v>6.5567588596821027</v>
      </c>
      <c r="I50" s="133">
        <f>IF('3c PC'!I14="-","-",'3c PC'!I64)</f>
        <v>6.6197359495950758</v>
      </c>
      <c r="J50" s="133">
        <f>IF('3c PC'!J14="-","-",'3c PC'!J64)</f>
        <v>6.6197359495950758</v>
      </c>
      <c r="K50" s="133">
        <f>IF('3c PC'!K14="-","-",'3c PC'!K64)</f>
        <v>6.6995028867368616</v>
      </c>
      <c r="L50" s="133">
        <f>IF('3c PC'!L14="-","-",'3c PC'!L64)</f>
        <v>6.6995028867368616</v>
      </c>
      <c r="M50" s="133">
        <f>IF('3c PC'!M14="-","-",'3c PC'!M64)</f>
        <v>7.1131218301273513</v>
      </c>
      <c r="N50" s="133">
        <f>IF('3c PC'!N14="-","-",'3c PC'!N64)</f>
        <v>7.1131218301273513</v>
      </c>
      <c r="O50" s="31"/>
      <c r="P50" s="133">
        <f>'3c PC'!P64</f>
        <v>7.1131218301273513</v>
      </c>
      <c r="Q50" s="133">
        <f>'3c PC'!Q64</f>
        <v>7.2804579515147188</v>
      </c>
      <c r="R50" s="133">
        <f>'3c PC'!R64</f>
        <v>7.1935840895118579</v>
      </c>
      <c r="S50" s="133">
        <f>'3c PC'!S64</f>
        <v>7.3593999937099728</v>
      </c>
      <c r="T50" s="133" t="str">
        <f>'3c PC'!T64</f>
        <v>-</v>
      </c>
      <c r="U50" s="133" t="str">
        <f>'3c PC'!U64</f>
        <v>-</v>
      </c>
      <c r="V50" s="133" t="str">
        <f>'3c PC'!V64</f>
        <v>-</v>
      </c>
      <c r="W50" s="133" t="str">
        <f>'3c PC'!W64</f>
        <v>-</v>
      </c>
      <c r="X50" s="133" t="str">
        <f>'3c PC'!X64</f>
        <v>-</v>
      </c>
      <c r="Y50" s="133" t="str">
        <f>'3c PC'!Y64</f>
        <v>-</v>
      </c>
      <c r="Z50" s="133" t="str">
        <f>'3c PC'!Z64</f>
        <v>-</v>
      </c>
      <c r="AA50" s="29"/>
    </row>
    <row r="51" spans="1:27" s="30" customFormat="1" ht="11.25" customHeight="1" x14ac:dyDescent="0.15">
      <c r="A51" s="267">
        <v>4</v>
      </c>
      <c r="B51" s="136" t="s">
        <v>352</v>
      </c>
      <c r="C51" s="136" t="s">
        <v>343</v>
      </c>
      <c r="D51" s="139" t="s">
        <v>319</v>
      </c>
      <c r="E51" s="135"/>
      <c r="F51" s="31"/>
      <c r="G51" s="133" t="s">
        <v>333</v>
      </c>
      <c r="H51" s="133" t="s">
        <v>333</v>
      </c>
      <c r="I51" s="133" t="s">
        <v>333</v>
      </c>
      <c r="J51" s="133" t="s">
        <v>333</v>
      </c>
      <c r="K51" s="133" t="s">
        <v>333</v>
      </c>
      <c r="L51" s="133" t="s">
        <v>333</v>
      </c>
      <c r="M51" s="133" t="s">
        <v>333</v>
      </c>
      <c r="N51" s="133" t="s">
        <v>333</v>
      </c>
      <c r="O51" s="31"/>
      <c r="P51" s="133" t="s">
        <v>333</v>
      </c>
      <c r="Q51" s="133" t="s">
        <v>333</v>
      </c>
      <c r="R51" s="133" t="s">
        <v>333</v>
      </c>
      <c r="S51" s="133" t="s">
        <v>333</v>
      </c>
      <c r="T51" s="133" t="s">
        <v>333</v>
      </c>
      <c r="U51" s="133" t="s">
        <v>333</v>
      </c>
      <c r="V51" s="133" t="s">
        <v>333</v>
      </c>
      <c r="W51" s="133" t="s">
        <v>333</v>
      </c>
      <c r="X51" s="133" t="s">
        <v>333</v>
      </c>
      <c r="Y51" s="133" t="s">
        <v>333</v>
      </c>
      <c r="Z51" s="133" t="s">
        <v>333</v>
      </c>
      <c r="AA51" s="29"/>
    </row>
    <row r="52" spans="1:27" s="30" customFormat="1" ht="11.25" x14ac:dyDescent="0.15">
      <c r="A52" s="267">
        <v>5</v>
      </c>
      <c r="B52" s="136" t="s">
        <v>349</v>
      </c>
      <c r="C52" s="136" t="s">
        <v>344</v>
      </c>
      <c r="D52" s="139" t="s">
        <v>319</v>
      </c>
      <c r="E52" s="135"/>
      <c r="F52" s="31"/>
      <c r="G52" s="133">
        <f>IF('3f CPIH'!C$16="-","-",'3g OC '!$E$11*('3f CPIH'!C$16/'3f CPIH'!$G$16))</f>
        <v>63.482931017612529</v>
      </c>
      <c r="H52" s="133">
        <f>IF('3f CPIH'!D$16="-","-",'3g OC '!$E$11*('3f CPIH'!D$16/'3f CPIH'!$G$16))</f>
        <v>63.61002397260274</v>
      </c>
      <c r="I52" s="133">
        <f>IF('3f CPIH'!E$16="-","-",'3g OC '!$E$11*('3f CPIH'!E$16/'3f CPIH'!$G$16))</f>
        <v>63.800663405088073</v>
      </c>
      <c r="J52" s="133">
        <f>IF('3f CPIH'!F$16="-","-",'3g OC '!$E$11*('3f CPIH'!F$16/'3f CPIH'!$G$16))</f>
        <v>64.181942270058713</v>
      </c>
      <c r="K52" s="133">
        <f>IF('3f CPIH'!G$16="-","-",'3g OC '!$E$11*('3f CPIH'!G$16/'3f CPIH'!$G$16))</f>
        <v>64.944500000000005</v>
      </c>
      <c r="L52" s="133">
        <f>IF('3f CPIH'!H$16="-","-",'3g OC '!$E$11*('3f CPIH'!H$16/'3f CPIH'!$G$16))</f>
        <v>65.770604207436406</v>
      </c>
      <c r="M52" s="133">
        <f>IF('3f CPIH'!I$16="-","-",'3g OC '!$E$11*('3f CPIH'!I$16/'3f CPIH'!$G$16))</f>
        <v>66.723801369863011</v>
      </c>
      <c r="N52" s="133">
        <f>IF('3f CPIH'!J$16="-","-",'3g OC '!$E$11*('3f CPIH'!J$16/'3f CPIH'!$G$16))</f>
        <v>67.295719667318991</v>
      </c>
      <c r="O52" s="31"/>
      <c r="P52" s="133">
        <f>IF('3f CPIH'!L$16="-","-",'3g OC '!$E$11*('3f CPIH'!L$16/'3f CPIH'!$G$16))</f>
        <v>67.295719667318991</v>
      </c>
      <c r="Q52" s="133">
        <f>IF('3f CPIH'!M$16="-","-",'3g OC '!$E$11*('3f CPIH'!M$16/'3f CPIH'!$G$16))</f>
        <v>68.058277397260284</v>
      </c>
      <c r="R52" s="133">
        <f>IF('3f CPIH'!N$16="-","-",'3g OC '!$E$11*('3f CPIH'!N$16/'3f CPIH'!$G$16))</f>
        <v>68.566649217221141</v>
      </c>
      <c r="S52" s="133">
        <f>IF('3f CPIH'!O$16="-","-",'3g OC '!$E$11*('3f CPIH'!O$16/'3f CPIH'!$G$16))</f>
        <v>68.947928082191794</v>
      </c>
      <c r="T52" s="133" t="str">
        <f>IF('3f CPIH'!P$16="-","-",'3g OC '!$E$11*('3f CPIH'!P$16/'3f CPIH'!$G$16))</f>
        <v>-</v>
      </c>
      <c r="U52" s="133" t="str">
        <f>IF('3f CPIH'!Q$16="-","-",'3g OC '!$E$11*('3f CPIH'!Q$16/'3f CPIH'!$G$16))</f>
        <v>-</v>
      </c>
      <c r="V52" s="133" t="str">
        <f>IF('3f CPIH'!R$16="-","-",'3g OC '!$E$11*('3f CPIH'!R$16/'3f CPIH'!$G$16))</f>
        <v>-</v>
      </c>
      <c r="W52" s="133" t="str">
        <f>IF('3f CPIH'!S$16="-","-",'3g OC '!$E$11*('3f CPIH'!S$16/'3f CPIH'!$G$16))</f>
        <v>-</v>
      </c>
      <c r="X52" s="133" t="str">
        <f>IF('3f CPIH'!T$16="-","-",'3g OC '!$E$11*('3f CPIH'!T$16/'3f CPIH'!$G$16))</f>
        <v>-</v>
      </c>
      <c r="Y52" s="133" t="str">
        <f>IF('3f CPIH'!U$16="-","-",'3g OC '!$E$11*('3f CPIH'!U$16/'3f CPIH'!$G$16))</f>
        <v>-</v>
      </c>
      <c r="Z52" s="133" t="str">
        <f>IF('3f CPIH'!V$16="-","-",'3g OC '!$E$11*('3f CPIH'!V$16/'3f CPIH'!$G$16))</f>
        <v>-</v>
      </c>
      <c r="AA52" s="29"/>
    </row>
    <row r="53" spans="1:27" s="30" customFormat="1" ht="11.25" x14ac:dyDescent="0.15">
      <c r="A53" s="267">
        <v>6</v>
      </c>
      <c r="B53" s="136" t="s">
        <v>349</v>
      </c>
      <c r="C53" s="136" t="s">
        <v>43</v>
      </c>
      <c r="D53" s="139" t="s">
        <v>319</v>
      </c>
      <c r="E53" s="135"/>
      <c r="F53" s="31"/>
      <c r="G53" s="133" t="s">
        <v>333</v>
      </c>
      <c r="H53" s="133" t="s">
        <v>333</v>
      </c>
      <c r="I53" s="133" t="s">
        <v>333</v>
      </c>
      <c r="J53" s="133" t="s">
        <v>333</v>
      </c>
      <c r="K53" s="133">
        <f>IF('3h SMNCC'!F$37="-","-",'3h SMNCC'!F$45)</f>
        <v>0</v>
      </c>
      <c r="L53" s="133">
        <f>IF('3h SMNCC'!G$37="-","-",'3h SMNCC'!G$45)</f>
        <v>-0.1023945869506754</v>
      </c>
      <c r="M53" s="133">
        <f>IF('3h SMNCC'!H$37="-","-",'3h SMNCC'!H$45)</f>
        <v>1.310776222511721</v>
      </c>
      <c r="N53" s="133">
        <f>IF('3h SMNCC'!I$37="-","-",'3h SMNCC'!I$45)</f>
        <v>8.7390665290237255</v>
      </c>
      <c r="O53" s="31"/>
      <c r="P53" s="133">
        <f>IF('3h SMNCC'!K$37="-","-",'3h SMNCC'!K$45)</f>
        <v>8.7390665290237255</v>
      </c>
      <c r="Q53" s="133">
        <f>IF('3h SMNCC'!L$37="-","-",'3h SMNCC'!L$45)</f>
        <v>10.102089688688181</v>
      </c>
      <c r="R53" s="133">
        <f>IF('3h SMNCC'!M$37="-","-",'3h SMNCC'!M$45)</f>
        <v>10.300173121233549</v>
      </c>
      <c r="S53" s="133">
        <f>IF('3h SMNCC'!N$37="-","-",'3h SMNCC'!N$45)</f>
        <v>11.847822371645298</v>
      </c>
      <c r="T53" s="133" t="str">
        <f>IF('3h SMNCC'!O$37="-","-",'3h SMNCC'!O$45)</f>
        <v>-</v>
      </c>
      <c r="U53" s="133" t="str">
        <f>IF('3h SMNCC'!P$37="-","-",'3h SMNCC'!P$45)</f>
        <v>-</v>
      </c>
      <c r="V53" s="133" t="str">
        <f>IF('3h SMNCC'!Q$37="-","-",'3h SMNCC'!Q$45)</f>
        <v>-</v>
      </c>
      <c r="W53" s="133" t="str">
        <f>IF('3h SMNCC'!R$37="-","-",'3h SMNCC'!R$45)</f>
        <v>-</v>
      </c>
      <c r="X53" s="133" t="str">
        <f>IF('3h SMNCC'!S$37="-","-",'3h SMNCC'!S$45)</f>
        <v>-</v>
      </c>
      <c r="Y53" s="133" t="str">
        <f>IF('3h SMNCC'!T$37="-","-",'3h SMNCC'!T$45)</f>
        <v>-</v>
      </c>
      <c r="Z53" s="133" t="str">
        <f>IF('3h SMNCC'!U$37="-","-",'3h SMNCC'!U$45)</f>
        <v>-</v>
      </c>
      <c r="AA53" s="29"/>
    </row>
    <row r="54" spans="1:27" s="30" customFormat="1" ht="12.4" customHeight="1" x14ac:dyDescent="0.15">
      <c r="A54" s="267">
        <v>7</v>
      </c>
      <c r="B54" s="136" t="s">
        <v>349</v>
      </c>
      <c r="C54" s="136" t="s">
        <v>394</v>
      </c>
      <c r="D54" s="139" t="s">
        <v>319</v>
      </c>
      <c r="E54" s="135"/>
      <c r="F54" s="31"/>
      <c r="G54" s="133">
        <f>IF('3f CPIH'!C$16="-","-",'3i PAAC PAP'!$G$15*('3f CPIH'!C$16/'3f CPIH'!$G$16))</f>
        <v>13.137827495107633</v>
      </c>
      <c r="H54" s="133">
        <f>IF('3f CPIH'!D$16="-","-",'3i PAAC PAP'!$G$15*('3f CPIH'!D$16/'3f CPIH'!$G$16))</f>
        <v>13.164129452054794</v>
      </c>
      <c r="I54" s="133">
        <f>IF('3f CPIH'!E$16="-","-",'3i PAAC PAP'!$G$15*('3f CPIH'!E$16/'3f CPIH'!$G$16))</f>
        <v>13.203582387475539</v>
      </c>
      <c r="J54" s="133">
        <f>IF('3f CPIH'!F$16="-","-",'3i PAAC PAP'!$G$15*('3f CPIH'!F$16/'3f CPIH'!$G$16))</f>
        <v>13.282488258317025</v>
      </c>
      <c r="K54" s="133">
        <f>IF('3f CPIH'!G$16="-","-",'3i PAAC PAP'!$G$15*('3f CPIH'!G$16/'3f CPIH'!$G$16))</f>
        <v>13.440300000000001</v>
      </c>
      <c r="L54" s="133">
        <f>IF('3f CPIH'!H$16="-","-",'3i PAAC PAP'!$G$15*('3f CPIH'!H$16/'3f CPIH'!$G$16))</f>
        <v>13.611262720156557</v>
      </c>
      <c r="M54" s="133">
        <f>IF('3f CPIH'!I$16="-","-",'3i PAAC PAP'!$G$15*('3f CPIH'!I$16/'3f CPIH'!$G$16))</f>
        <v>13.808527397260272</v>
      </c>
      <c r="N54" s="133">
        <f>IF('3f CPIH'!J$16="-","-",'3i PAAC PAP'!$G$15*('3f CPIH'!J$16/'3f CPIH'!$G$16))</f>
        <v>13.926886203522507</v>
      </c>
      <c r="O54" s="31"/>
      <c r="P54" s="133">
        <f>IF('3f CPIH'!L$16="-","-",'3i PAAC PAP'!$G$15*('3f CPIH'!L$16/'3f CPIH'!$G$16))</f>
        <v>13.926886203522507</v>
      </c>
      <c r="Q54" s="133">
        <f>IF('3f CPIH'!M$16="-","-",'3i PAAC PAP'!$G$15*('3f CPIH'!M$16/'3f CPIH'!$G$16))</f>
        <v>14.08469794520548</v>
      </c>
      <c r="R54" s="133">
        <f>IF('3f CPIH'!N$16="-","-",'3i PAAC PAP'!$G$15*('3f CPIH'!N$16/'3f CPIH'!$G$16))</f>
        <v>14.189905772994129</v>
      </c>
      <c r="S54" s="133">
        <f>IF('3f CPIH'!O$16="-","-",'3i PAAC PAP'!$G$15*('3f CPIH'!O$16/'3f CPIH'!$G$16))</f>
        <v>14.268811643835617</v>
      </c>
      <c r="T54" s="133" t="str">
        <f>IF('3f CPIH'!P$16="-","-",'3i PAAC PAP'!$G$15*('3f CPIH'!P$16/'3f CPIH'!$G$16))</f>
        <v>-</v>
      </c>
      <c r="U54" s="133" t="str">
        <f>IF('3f CPIH'!Q$16="-","-",'3i PAAC PAP'!$G$15*('3f CPIH'!Q$16/'3f CPIH'!$G$16))</f>
        <v>-</v>
      </c>
      <c r="V54" s="133" t="str">
        <f>IF('3f CPIH'!R$16="-","-",'3i PAAC PAP'!$G$15*('3f CPIH'!R$16/'3f CPIH'!$G$16))</f>
        <v>-</v>
      </c>
      <c r="W54" s="133" t="str">
        <f>IF('3f CPIH'!S$16="-","-",'3i PAAC PAP'!$G$15*('3f CPIH'!S$16/'3f CPIH'!$G$16))</f>
        <v>-</v>
      </c>
      <c r="X54" s="133" t="str">
        <f>IF('3f CPIH'!T$16="-","-",'3i PAAC PAP'!$G$15*('3f CPIH'!T$16/'3f CPIH'!$G$16))</f>
        <v>-</v>
      </c>
      <c r="Y54" s="133" t="str">
        <f>IF('3f CPIH'!U$16="-","-",'3i PAAC PAP'!$G$15*('3f CPIH'!U$16/'3f CPIH'!$G$16))</f>
        <v>-</v>
      </c>
      <c r="Z54" s="133" t="str">
        <f>IF('3f CPIH'!V$16="-","-",'3i PAAC PAP'!$G$15*('3f CPIH'!V$16/'3f CPIH'!$G$16))</f>
        <v>-</v>
      </c>
      <c r="AA54" s="29"/>
    </row>
    <row r="55" spans="1:27" s="30" customFormat="1" ht="11.25" x14ac:dyDescent="0.15">
      <c r="A55" s="267">
        <v>8</v>
      </c>
      <c r="B55" s="136" t="s">
        <v>349</v>
      </c>
      <c r="C55" s="136" t="s">
        <v>412</v>
      </c>
      <c r="D55" s="139" t="s">
        <v>319</v>
      </c>
      <c r="E55" s="135"/>
      <c r="F55" s="31"/>
      <c r="G55" s="133">
        <f>IF(G50="-","-",SUM(G48:G53)*'3i PAAC PAP'!$G$27)</f>
        <v>4.0291031998812512</v>
      </c>
      <c r="H55" s="133">
        <f>IF(H50="-","-",SUM(H48:H53)*'3i PAAC PAP'!$G$27)</f>
        <v>4.036414349210018</v>
      </c>
      <c r="I55" s="133">
        <f>IF(I50="-","-",SUM(I48:I53)*'3i PAAC PAP'!$G$27)</f>
        <v>4.0510038932775032</v>
      </c>
      <c r="J55" s="133">
        <f>IF(J50="-","-",SUM(J48:J53)*'3i PAAC PAP'!$G$27)</f>
        <v>4.0729373412638044</v>
      </c>
      <c r="K55" s="133">
        <f>IF(K50="-","-",SUM(K48:K53)*'3i PAAC PAP'!$G$27)</f>
        <v>4.1213929100624256</v>
      </c>
      <c r="L55" s="133">
        <f>IF(L50="-","-",SUM(L48:L53)*'3i PAAC PAP'!$G$27)</f>
        <v>4.1630250296904867</v>
      </c>
      <c r="M55" s="133">
        <f>IF(M50="-","-",SUM(M48:M53)*'3i PAAC PAP'!$G$27)</f>
        <v>4.322946556978855</v>
      </c>
      <c r="N55" s="133">
        <f>IF(N50="-","-",SUM(N48:N53)*'3i PAAC PAP'!$G$27)</f>
        <v>4.783166557130718</v>
      </c>
      <c r="O55" s="31"/>
      <c r="P55" s="133">
        <f>IF(P50="-","-",SUM(P48:P53)*'3i PAAC PAP'!$G$27)</f>
        <v>4.783166557130718</v>
      </c>
      <c r="Q55" s="133">
        <f>IF(Q50="-","-",SUM(Q48:Q53)*'3i PAAC PAP'!$G$27)</f>
        <v>4.9150689011051076</v>
      </c>
      <c r="R55" s="133">
        <f>IF(R50="-","-",SUM(R48:R53)*'3i PAAC PAP'!$G$27)</f>
        <v>4.9507109401752034</v>
      </c>
      <c r="S55" s="133">
        <f>IF(S50="-","-",SUM(S48:S53)*'3i PAAC PAP'!$G$27)</f>
        <v>5.0712131846455923</v>
      </c>
      <c r="T55" s="133" t="str">
        <f>IF(T50="-","-",SUM(T48:T53)*'3i PAAC PAP'!$G$27)</f>
        <v>-</v>
      </c>
      <c r="U55" s="133" t="str">
        <f>IF(U50="-","-",SUM(U48:U53)*'3i PAAC PAP'!$G$27)</f>
        <v>-</v>
      </c>
      <c r="V55" s="133" t="str">
        <f>IF(V50="-","-",SUM(V48:V53)*'3i PAAC PAP'!$G$27)</f>
        <v>-</v>
      </c>
      <c r="W55" s="133" t="str">
        <f>IF(W50="-","-",SUM(W48:W53)*'3i PAAC PAP'!$G$27)</f>
        <v>-</v>
      </c>
      <c r="X55" s="133" t="str">
        <f>IF(X50="-","-",SUM(X48:X53)*'3i PAAC PAP'!$G$27)</f>
        <v>-</v>
      </c>
      <c r="Y55" s="133" t="str">
        <f>IF(Y50="-","-",SUM(Y48:Y53)*'3i PAAC PAP'!$G$27)</f>
        <v>-</v>
      </c>
      <c r="Z55" s="133" t="str">
        <f>IF(Z50="-","-",SUM(Z48:Z53)*'3i PAAC PAP'!$G$27)</f>
        <v>-</v>
      </c>
      <c r="AA55" s="29"/>
    </row>
    <row r="56" spans="1:27" s="30" customFormat="1" ht="11.25" customHeight="1" x14ac:dyDescent="0.15">
      <c r="A56" s="267">
        <v>9</v>
      </c>
      <c r="B56" s="136" t="s">
        <v>393</v>
      </c>
      <c r="C56" s="136" t="s">
        <v>536</v>
      </c>
      <c r="D56" s="139" t="s">
        <v>319</v>
      </c>
      <c r="E56" s="135"/>
      <c r="F56" s="31"/>
      <c r="G56" s="133">
        <f>IF(G50="-","-",SUM(G48:G55)*'3j EBIT'!$E$11)</f>
        <v>1.6890178272439871</v>
      </c>
      <c r="H56" s="133">
        <f>IF(H50="-","-",SUM(H48:H55)*'3j EBIT'!$E$11)</f>
        <v>1.6921303822385896</v>
      </c>
      <c r="I56" s="133">
        <f>IF(I50="-","-",SUM(I48:I55)*'3j EBIT'!$E$11)</f>
        <v>1.6980891217871283</v>
      </c>
      <c r="J56" s="133">
        <f>IF(J50="-","-",SUM(J48:J55)*'3j EBIT'!$E$11)</f>
        <v>1.7074267867709363</v>
      </c>
      <c r="K56" s="133">
        <f>IF(K50="-","-",SUM(K48:K55)*'3j EBIT'!$E$11)</f>
        <v>1.7277359161924088</v>
      </c>
      <c r="L56" s="133">
        <f>IF(L50="-","-",SUM(L48:L55)*'3j EBIT'!$E$11)</f>
        <v>1.7458702609789247</v>
      </c>
      <c r="M56" s="133">
        <f>IF(M50="-","-",SUM(M48:M55)*'3j EBIT'!$E$11)</f>
        <v>1.8066310299607238</v>
      </c>
      <c r="N56" s="133">
        <f>IF(N50="-","-",SUM(N48:N55)*'3j EBIT'!$E$11)</f>
        <v>1.9727849845250041</v>
      </c>
      <c r="O56" s="31"/>
      <c r="P56" s="133">
        <f>IF(P50="-","-",SUM(P48:P55)*'3j EBIT'!$E$11)</f>
        <v>1.9727849845250041</v>
      </c>
      <c r="Q56" s="133">
        <f>IF(Q50="-","-",SUM(Q48:Q55)*'3j EBIT'!$E$11)</f>
        <v>2.02280538360493</v>
      </c>
      <c r="R56" s="133">
        <f>IF(R50="-","-",SUM(R48:R55)*'3j EBIT'!$E$11)</f>
        <v>2.0375334161975194</v>
      </c>
      <c r="S56" s="133">
        <f>IF(S50="-","-",SUM(S48:S55)*'3j EBIT'!$E$11)</f>
        <v>2.0819665547461152</v>
      </c>
      <c r="T56" s="133" t="str">
        <f>IF(T50="-","-",SUM(T48:T55)*'3j EBIT'!$E$11)</f>
        <v>-</v>
      </c>
      <c r="U56" s="133" t="str">
        <f>IF(U50="-","-",SUM(U48:U55)*'3j EBIT'!$E$11)</f>
        <v>-</v>
      </c>
      <c r="V56" s="133" t="str">
        <f>IF(V50="-","-",SUM(V48:V55)*'3j EBIT'!$E$11)</f>
        <v>-</v>
      </c>
      <c r="W56" s="133" t="str">
        <f>IF(W50="-","-",SUM(W48:W55)*'3j EBIT'!$E$11)</f>
        <v>-</v>
      </c>
      <c r="X56" s="133" t="str">
        <f>IF(X50="-","-",SUM(X48:X55)*'3j EBIT'!$E$11)</f>
        <v>-</v>
      </c>
      <c r="Y56" s="133" t="str">
        <f>IF(Y50="-","-",SUM(Y48:Y55)*'3j EBIT'!$E$11)</f>
        <v>-</v>
      </c>
      <c r="Z56" s="133" t="str">
        <f>IF(Z50="-","-",SUM(Z48:Z55)*'3j EBIT'!$E$11)</f>
        <v>-</v>
      </c>
      <c r="AA56" s="29"/>
    </row>
    <row r="57" spans="1:27" s="30" customFormat="1" ht="11.25" customHeight="1" x14ac:dyDescent="0.15">
      <c r="A57" s="267">
        <v>10</v>
      </c>
      <c r="B57" s="136" t="s">
        <v>292</v>
      </c>
      <c r="C57" s="186" t="s">
        <v>537</v>
      </c>
      <c r="D57" s="139" t="s">
        <v>319</v>
      </c>
      <c r="E57" s="135"/>
      <c r="F57" s="31"/>
      <c r="G57" s="133">
        <f>IF(G52="-","-",SUM(G48:G50,G52:G56)*'3k HAP'!$E$12)</f>
        <v>1.3015210418074821</v>
      </c>
      <c r="H57" s="133">
        <f>IF(H52="-","-",SUM(H48:H50,H52:H56)*'3k HAP'!$E$12)</f>
        <v>1.3039195101681555</v>
      </c>
      <c r="I57" s="133">
        <f>IF(I52="-","-",SUM(I48:I50,I52:I56)*'3k HAP'!$E$12)</f>
        <v>1.3085111875205069</v>
      </c>
      <c r="J57" s="133">
        <f>IF(J52="-","-",SUM(J48:J50,J52:J56)*'3k HAP'!$E$12)</f>
        <v>1.3157065926025275</v>
      </c>
      <c r="K57" s="133">
        <f>IF(K52="-","-",SUM(K48:K50,K52:K56)*'3k HAP'!$E$12)</f>
        <v>1.3313563737099117</v>
      </c>
      <c r="L57" s="133">
        <f>IF(L52="-","-",SUM(L48:L50,L52:L56)*'3k HAP'!$E$12)</f>
        <v>1.3453303122547489</v>
      </c>
      <c r="M57" s="133">
        <f>IF(M52="-","-",SUM(M48:M50,M52:M56)*'3k HAP'!$E$12)</f>
        <v>1.392151262318523</v>
      </c>
      <c r="N57" s="133">
        <f>IF(N52="-","-",SUM(N48:N50,N52:N56)*'3k HAP'!$E$12)</f>
        <v>1.5201859488427028</v>
      </c>
      <c r="O57" s="31"/>
      <c r="P57" s="133">
        <f>IF(P52="-","-",SUM(P48:P50,P52:P56)*'3k HAP'!$E$12)</f>
        <v>1.5201859488427028</v>
      </c>
      <c r="Q57" s="133">
        <f>IF(Q52="-","-",SUM(Q48:Q50,Q52:Q56)*'3k HAP'!$E$12)</f>
        <v>1.5587305993916913</v>
      </c>
      <c r="R57" s="133">
        <f>IF(R52="-","-",SUM(R48:R50,R52:R56)*'3k HAP'!$E$12)</f>
        <v>1.570079706555918</v>
      </c>
      <c r="S57" s="133">
        <f>IF(S52="-","-",SUM(S48:S50,S52:S56)*'3k HAP'!$E$12)</f>
        <v>1.6043189335443677</v>
      </c>
      <c r="T57" s="133" t="str">
        <f>IF(T52="-","-",SUM(T48:T50,T52:T56)*'3k HAP'!$E$12)</f>
        <v>-</v>
      </c>
      <c r="U57" s="133" t="str">
        <f>IF(U52="-","-",SUM(U48:U50,U52:U56)*'3k HAP'!$E$12)</f>
        <v>-</v>
      </c>
      <c r="V57" s="133" t="str">
        <f>IF(V52="-","-",SUM(V48:V50,V52:V56)*'3k HAP'!$E$12)</f>
        <v>-</v>
      </c>
      <c r="W57" s="133" t="str">
        <f>IF(W52="-","-",SUM(W48:W50,W52:W56)*'3k HAP'!$E$12)</f>
        <v>-</v>
      </c>
      <c r="X57" s="133" t="str">
        <f>IF(X52="-","-",SUM(X48:X50,X52:X56)*'3k HAP'!$E$12)</f>
        <v>-</v>
      </c>
      <c r="Y57" s="133" t="str">
        <f>IF(Y52="-","-",SUM(Y48:Y50,Y52:Y56)*'3k HAP'!$E$12)</f>
        <v>-</v>
      </c>
      <c r="Z57" s="133" t="str">
        <f>IF(Z52="-","-",SUM(Z48:Z50,Z52:Z56)*'3k HAP'!$E$12)</f>
        <v>-</v>
      </c>
      <c r="AA57" s="29"/>
    </row>
    <row r="58" spans="1:27" s="30" customFormat="1" ht="11.25" customHeight="1" x14ac:dyDescent="0.15">
      <c r="A58" s="267">
        <v>11</v>
      </c>
      <c r="B58" s="136" t="s">
        <v>44</v>
      </c>
      <c r="C58" s="136" t="str">
        <f>B58&amp;"_"&amp;D58</f>
        <v>Total_N Wales and Mersey</v>
      </c>
      <c r="D58" s="139" t="s">
        <v>319</v>
      </c>
      <c r="E58" s="135"/>
      <c r="F58" s="31"/>
      <c r="G58" s="133">
        <f>IF(G52="-","-",SUM(G48:G57))</f>
        <v>90.197159441334975</v>
      </c>
      <c r="H58" s="133">
        <f t="shared" ref="H58:Z58" si="4">IF(H52="-","-",SUM(H48:H57))</f>
        <v>90.363376525956397</v>
      </c>
      <c r="I58" s="133">
        <f t="shared" si="4"/>
        <v>90.681585944743844</v>
      </c>
      <c r="J58" s="133">
        <f t="shared" si="4"/>
        <v>91.180237198608097</v>
      </c>
      <c r="K58" s="133">
        <f t="shared" si="4"/>
        <v>92.264788086701628</v>
      </c>
      <c r="L58" s="133">
        <f t="shared" si="4"/>
        <v>93.233200830303304</v>
      </c>
      <c r="M58" s="133">
        <f t="shared" si="4"/>
        <v>96.47795566902046</v>
      </c>
      <c r="N58" s="133">
        <f t="shared" si="4"/>
        <v>105.35093172049102</v>
      </c>
      <c r="O58" s="31"/>
      <c r="P58" s="133">
        <f t="shared" si="4"/>
        <v>105.35093172049102</v>
      </c>
      <c r="Q58" s="133">
        <f t="shared" si="4"/>
        <v>108.02212786677039</v>
      </c>
      <c r="R58" s="133">
        <f t="shared" si="4"/>
        <v>108.8086362638893</v>
      </c>
      <c r="S58" s="133">
        <f t="shared" si="4"/>
        <v>111.18146076431874</v>
      </c>
      <c r="T58" s="133" t="str">
        <f t="shared" si="4"/>
        <v>-</v>
      </c>
      <c r="U58" s="133" t="str">
        <f t="shared" si="4"/>
        <v>-</v>
      </c>
      <c r="V58" s="133" t="str">
        <f t="shared" si="4"/>
        <v>-</v>
      </c>
      <c r="W58" s="133" t="str">
        <f t="shared" si="4"/>
        <v>-</v>
      </c>
      <c r="X58" s="133" t="str">
        <f t="shared" si="4"/>
        <v>-</v>
      </c>
      <c r="Y58" s="133" t="str">
        <f t="shared" si="4"/>
        <v>-</v>
      </c>
      <c r="Z58" s="133" t="str">
        <f t="shared" si="4"/>
        <v>-</v>
      </c>
      <c r="AA58" s="29"/>
    </row>
    <row r="59" spans="1:27" s="30" customFormat="1" ht="11.25" customHeight="1" x14ac:dyDescent="0.15">
      <c r="A59" s="267">
        <v>1</v>
      </c>
      <c r="B59" s="140" t="s">
        <v>350</v>
      </c>
      <c r="C59" s="140" t="s">
        <v>341</v>
      </c>
      <c r="D59" s="138" t="s">
        <v>320</v>
      </c>
      <c r="E59" s="132"/>
      <c r="F59" s="31"/>
      <c r="G59" s="41" t="s">
        <v>333</v>
      </c>
      <c r="H59" s="41" t="s">
        <v>333</v>
      </c>
      <c r="I59" s="41" t="s">
        <v>333</v>
      </c>
      <c r="J59" s="41" t="s">
        <v>333</v>
      </c>
      <c r="K59" s="41" t="s">
        <v>333</v>
      </c>
      <c r="L59" s="41" t="s">
        <v>333</v>
      </c>
      <c r="M59" s="41" t="s">
        <v>333</v>
      </c>
      <c r="N59" s="41" t="s">
        <v>333</v>
      </c>
      <c r="O59" s="31"/>
      <c r="P59" s="41" t="s">
        <v>333</v>
      </c>
      <c r="Q59" s="41" t="s">
        <v>333</v>
      </c>
      <c r="R59" s="41" t="s">
        <v>333</v>
      </c>
      <c r="S59" s="41" t="s">
        <v>333</v>
      </c>
      <c r="T59" s="41" t="s">
        <v>333</v>
      </c>
      <c r="U59" s="41" t="s">
        <v>333</v>
      </c>
      <c r="V59" s="41" t="s">
        <v>333</v>
      </c>
      <c r="W59" s="41" t="s">
        <v>333</v>
      </c>
      <c r="X59" s="41" t="s">
        <v>333</v>
      </c>
      <c r="Y59" s="41" t="s">
        <v>333</v>
      </c>
      <c r="Z59" s="41" t="s">
        <v>333</v>
      </c>
      <c r="AA59" s="29"/>
    </row>
    <row r="60" spans="1:27" s="30" customFormat="1" ht="11.25" customHeight="1" x14ac:dyDescent="0.15">
      <c r="A60" s="267">
        <v>2</v>
      </c>
      <c r="B60" s="140" t="s">
        <v>350</v>
      </c>
      <c r="C60" s="140" t="s">
        <v>300</v>
      </c>
      <c r="D60" s="138" t="s">
        <v>320</v>
      </c>
      <c r="E60" s="132"/>
      <c r="F60" s="31"/>
      <c r="G60" s="41" t="s">
        <v>333</v>
      </c>
      <c r="H60" s="41" t="s">
        <v>333</v>
      </c>
      <c r="I60" s="41" t="s">
        <v>333</v>
      </c>
      <c r="J60" s="41" t="s">
        <v>333</v>
      </c>
      <c r="K60" s="41" t="s">
        <v>333</v>
      </c>
      <c r="L60" s="41" t="s">
        <v>333</v>
      </c>
      <c r="M60" s="41" t="s">
        <v>333</v>
      </c>
      <c r="N60" s="41" t="s">
        <v>333</v>
      </c>
      <c r="O60" s="31"/>
      <c r="P60" s="41" t="s">
        <v>333</v>
      </c>
      <c r="Q60" s="41" t="s">
        <v>333</v>
      </c>
      <c r="R60" s="41" t="s">
        <v>333</v>
      </c>
      <c r="S60" s="41" t="s">
        <v>333</v>
      </c>
      <c r="T60" s="41" t="s">
        <v>333</v>
      </c>
      <c r="U60" s="41" t="s">
        <v>333</v>
      </c>
      <c r="V60" s="41" t="s">
        <v>333</v>
      </c>
      <c r="W60" s="41" t="s">
        <v>333</v>
      </c>
      <c r="X60" s="41" t="s">
        <v>333</v>
      </c>
      <c r="Y60" s="41" t="s">
        <v>333</v>
      </c>
      <c r="Z60" s="41" t="s">
        <v>333</v>
      </c>
      <c r="AA60" s="29"/>
    </row>
    <row r="61" spans="1:27" s="30" customFormat="1" ht="11.25" customHeight="1" x14ac:dyDescent="0.15">
      <c r="A61" s="267">
        <v>3</v>
      </c>
      <c r="B61" s="140" t="s">
        <v>2</v>
      </c>
      <c r="C61" s="140" t="s">
        <v>342</v>
      </c>
      <c r="D61" s="138" t="s">
        <v>320</v>
      </c>
      <c r="E61" s="132"/>
      <c r="F61" s="31"/>
      <c r="G61" s="41">
        <f>IF('3c PC'!G14="-","-",'3c PC'!G64)</f>
        <v>6.5567588596821027</v>
      </c>
      <c r="H61" s="41">
        <f>IF('3c PC'!H14="-","-",'3c PC'!H64)</f>
        <v>6.5567588596821027</v>
      </c>
      <c r="I61" s="41">
        <f>IF('3c PC'!I14="-","-",'3c PC'!I64)</f>
        <v>6.6197359495950758</v>
      </c>
      <c r="J61" s="41">
        <f>IF('3c PC'!J14="-","-",'3c PC'!J64)</f>
        <v>6.6197359495950758</v>
      </c>
      <c r="K61" s="41">
        <f>IF('3c PC'!K14="-","-",'3c PC'!K64)</f>
        <v>6.6995028867368616</v>
      </c>
      <c r="L61" s="41">
        <f>IF('3c PC'!L14="-","-",'3c PC'!L64)</f>
        <v>6.6995028867368616</v>
      </c>
      <c r="M61" s="41">
        <f>IF('3c PC'!M14="-","-",'3c PC'!M64)</f>
        <v>7.1131218301273513</v>
      </c>
      <c r="N61" s="41">
        <f>IF('3c PC'!N14="-","-",'3c PC'!N64)</f>
        <v>7.1131218301273513</v>
      </c>
      <c r="O61" s="31"/>
      <c r="P61" s="41">
        <f>'3c PC'!P64</f>
        <v>7.1131218301273513</v>
      </c>
      <c r="Q61" s="41">
        <f>'3c PC'!Q64</f>
        <v>7.2804579515147188</v>
      </c>
      <c r="R61" s="41">
        <f>'3c PC'!R64</f>
        <v>7.1935840895118579</v>
      </c>
      <c r="S61" s="41">
        <f>'3c PC'!S64</f>
        <v>7.3593999937099728</v>
      </c>
      <c r="T61" s="41" t="str">
        <f>'3c PC'!T64</f>
        <v>-</v>
      </c>
      <c r="U61" s="41" t="str">
        <f>'3c PC'!U64</f>
        <v>-</v>
      </c>
      <c r="V61" s="41" t="str">
        <f>'3c PC'!V64</f>
        <v>-</v>
      </c>
      <c r="W61" s="41" t="str">
        <f>'3c PC'!W64</f>
        <v>-</v>
      </c>
      <c r="X61" s="41" t="str">
        <f>'3c PC'!X64</f>
        <v>-</v>
      </c>
      <c r="Y61" s="41" t="str">
        <f>'3c PC'!Y64</f>
        <v>-</v>
      </c>
      <c r="Z61" s="41" t="str">
        <f>'3c PC'!Z64</f>
        <v>-</v>
      </c>
      <c r="AA61" s="29"/>
    </row>
    <row r="62" spans="1:27" s="30" customFormat="1" ht="11.25" x14ac:dyDescent="0.15">
      <c r="A62" s="267">
        <v>4</v>
      </c>
      <c r="B62" s="140" t="s">
        <v>352</v>
      </c>
      <c r="C62" s="140" t="s">
        <v>343</v>
      </c>
      <c r="D62" s="138" t="s">
        <v>320</v>
      </c>
      <c r="E62" s="132"/>
      <c r="F62" s="31"/>
      <c r="G62" s="41" t="s">
        <v>333</v>
      </c>
      <c r="H62" s="41" t="s">
        <v>333</v>
      </c>
      <c r="I62" s="41" t="s">
        <v>333</v>
      </c>
      <c r="J62" s="41" t="s">
        <v>333</v>
      </c>
      <c r="K62" s="41" t="s">
        <v>333</v>
      </c>
      <c r="L62" s="41" t="s">
        <v>333</v>
      </c>
      <c r="M62" s="41" t="s">
        <v>333</v>
      </c>
      <c r="N62" s="41" t="s">
        <v>333</v>
      </c>
      <c r="O62" s="31"/>
      <c r="P62" s="41" t="s">
        <v>333</v>
      </c>
      <c r="Q62" s="41" t="s">
        <v>333</v>
      </c>
      <c r="R62" s="41" t="s">
        <v>333</v>
      </c>
      <c r="S62" s="41" t="s">
        <v>333</v>
      </c>
      <c r="T62" s="41" t="s">
        <v>333</v>
      </c>
      <c r="U62" s="41" t="s">
        <v>333</v>
      </c>
      <c r="V62" s="41" t="s">
        <v>333</v>
      </c>
      <c r="W62" s="41" t="s">
        <v>333</v>
      </c>
      <c r="X62" s="41" t="s">
        <v>333</v>
      </c>
      <c r="Y62" s="41" t="s">
        <v>333</v>
      </c>
      <c r="Z62" s="41" t="s">
        <v>333</v>
      </c>
      <c r="AA62" s="29"/>
    </row>
    <row r="63" spans="1:27" s="30" customFormat="1" ht="11.25" x14ac:dyDescent="0.15">
      <c r="A63" s="267">
        <v>5</v>
      </c>
      <c r="B63" s="140" t="s">
        <v>349</v>
      </c>
      <c r="C63" s="140" t="s">
        <v>344</v>
      </c>
      <c r="D63" s="138" t="s">
        <v>320</v>
      </c>
      <c r="E63" s="132"/>
      <c r="F63" s="31"/>
      <c r="G63" s="41">
        <f>IF('3f CPIH'!C$16="-","-",'3g OC '!$E$11*('3f CPIH'!C$16/'3f CPIH'!$G$16))</f>
        <v>63.482931017612529</v>
      </c>
      <c r="H63" s="41">
        <f>IF('3f CPIH'!D$16="-","-",'3g OC '!$E$11*('3f CPIH'!D$16/'3f CPIH'!$G$16))</f>
        <v>63.61002397260274</v>
      </c>
      <c r="I63" s="41">
        <f>IF('3f CPIH'!E$16="-","-",'3g OC '!$E$11*('3f CPIH'!E$16/'3f CPIH'!$G$16))</f>
        <v>63.800663405088073</v>
      </c>
      <c r="J63" s="41">
        <f>IF('3f CPIH'!F$16="-","-",'3g OC '!$E$11*('3f CPIH'!F$16/'3f CPIH'!$G$16))</f>
        <v>64.181942270058713</v>
      </c>
      <c r="K63" s="41">
        <f>IF('3f CPIH'!G$16="-","-",'3g OC '!$E$11*('3f CPIH'!G$16/'3f CPIH'!$G$16))</f>
        <v>64.944500000000005</v>
      </c>
      <c r="L63" s="41">
        <f>IF('3f CPIH'!H$16="-","-",'3g OC '!$E$11*('3f CPIH'!H$16/'3f CPIH'!$G$16))</f>
        <v>65.770604207436406</v>
      </c>
      <c r="M63" s="41">
        <f>IF('3f CPIH'!I$16="-","-",'3g OC '!$E$11*('3f CPIH'!I$16/'3f CPIH'!$G$16))</f>
        <v>66.723801369863011</v>
      </c>
      <c r="N63" s="41">
        <f>IF('3f CPIH'!J$16="-","-",'3g OC '!$E$11*('3f CPIH'!J$16/'3f CPIH'!$G$16))</f>
        <v>67.295719667318991</v>
      </c>
      <c r="O63" s="31"/>
      <c r="P63" s="41">
        <f>IF('3f CPIH'!L$16="-","-",'3g OC '!$E$11*('3f CPIH'!L$16/'3f CPIH'!$G$16))</f>
        <v>67.295719667318991</v>
      </c>
      <c r="Q63" s="41">
        <f>IF('3f CPIH'!M$16="-","-",'3g OC '!$E$11*('3f CPIH'!M$16/'3f CPIH'!$G$16))</f>
        <v>68.058277397260284</v>
      </c>
      <c r="R63" s="41">
        <f>IF('3f CPIH'!N$16="-","-",'3g OC '!$E$11*('3f CPIH'!N$16/'3f CPIH'!$G$16))</f>
        <v>68.566649217221141</v>
      </c>
      <c r="S63" s="41">
        <f>IF('3f CPIH'!O$16="-","-",'3g OC '!$E$11*('3f CPIH'!O$16/'3f CPIH'!$G$16))</f>
        <v>68.947928082191794</v>
      </c>
      <c r="T63" s="41" t="str">
        <f>IF('3f CPIH'!P$16="-","-",'3g OC '!$E$11*('3f CPIH'!P$16/'3f CPIH'!$G$16))</f>
        <v>-</v>
      </c>
      <c r="U63" s="41" t="str">
        <f>IF('3f CPIH'!Q$16="-","-",'3g OC '!$E$11*('3f CPIH'!Q$16/'3f CPIH'!$G$16))</f>
        <v>-</v>
      </c>
      <c r="V63" s="41" t="str">
        <f>IF('3f CPIH'!R$16="-","-",'3g OC '!$E$11*('3f CPIH'!R$16/'3f CPIH'!$G$16))</f>
        <v>-</v>
      </c>
      <c r="W63" s="41" t="str">
        <f>IF('3f CPIH'!S$16="-","-",'3g OC '!$E$11*('3f CPIH'!S$16/'3f CPIH'!$G$16))</f>
        <v>-</v>
      </c>
      <c r="X63" s="41" t="str">
        <f>IF('3f CPIH'!T$16="-","-",'3g OC '!$E$11*('3f CPIH'!T$16/'3f CPIH'!$G$16))</f>
        <v>-</v>
      </c>
      <c r="Y63" s="41" t="str">
        <f>IF('3f CPIH'!U$16="-","-",'3g OC '!$E$11*('3f CPIH'!U$16/'3f CPIH'!$G$16))</f>
        <v>-</v>
      </c>
      <c r="Z63" s="41" t="str">
        <f>IF('3f CPIH'!V$16="-","-",'3g OC '!$E$11*('3f CPIH'!V$16/'3f CPIH'!$G$16))</f>
        <v>-</v>
      </c>
      <c r="AA63" s="29"/>
    </row>
    <row r="64" spans="1:27" s="30" customFormat="1" ht="11.25" x14ac:dyDescent="0.15">
      <c r="A64" s="267">
        <v>6</v>
      </c>
      <c r="B64" s="140" t="s">
        <v>349</v>
      </c>
      <c r="C64" s="140" t="s">
        <v>43</v>
      </c>
      <c r="D64" s="138" t="s">
        <v>320</v>
      </c>
      <c r="E64" s="132"/>
      <c r="F64" s="31"/>
      <c r="G64" s="41" t="s">
        <v>333</v>
      </c>
      <c r="H64" s="41" t="s">
        <v>333</v>
      </c>
      <c r="I64" s="41" t="s">
        <v>333</v>
      </c>
      <c r="J64" s="41" t="s">
        <v>333</v>
      </c>
      <c r="K64" s="41">
        <f>IF('3h SMNCC'!F$37="-","-",'3h SMNCC'!F$45)</f>
        <v>0</v>
      </c>
      <c r="L64" s="41">
        <f>IF('3h SMNCC'!G$37="-","-",'3h SMNCC'!G$45)</f>
        <v>-0.1023945869506754</v>
      </c>
      <c r="M64" s="41">
        <f>IF('3h SMNCC'!H$37="-","-",'3h SMNCC'!H$45)</f>
        <v>1.310776222511721</v>
      </c>
      <c r="N64" s="41">
        <f>IF('3h SMNCC'!I$37="-","-",'3h SMNCC'!I$45)</f>
        <v>8.7390665290237255</v>
      </c>
      <c r="O64" s="31"/>
      <c r="P64" s="41">
        <f>IF('3h SMNCC'!K$37="-","-",'3h SMNCC'!K$45)</f>
        <v>8.7390665290237255</v>
      </c>
      <c r="Q64" s="41">
        <f>IF('3h SMNCC'!L$37="-","-",'3h SMNCC'!L$45)</f>
        <v>10.102089688688181</v>
      </c>
      <c r="R64" s="41">
        <f>IF('3h SMNCC'!M$37="-","-",'3h SMNCC'!M$45)</f>
        <v>10.300173121233549</v>
      </c>
      <c r="S64" s="41">
        <f>IF('3h SMNCC'!N$37="-","-",'3h SMNCC'!N$45)</f>
        <v>11.847822371645298</v>
      </c>
      <c r="T64" s="41" t="str">
        <f>IF('3h SMNCC'!O$37="-","-",'3h SMNCC'!O$45)</f>
        <v>-</v>
      </c>
      <c r="U64" s="41" t="str">
        <f>IF('3h SMNCC'!P$37="-","-",'3h SMNCC'!P$45)</f>
        <v>-</v>
      </c>
      <c r="V64" s="41" t="str">
        <f>IF('3h SMNCC'!Q$37="-","-",'3h SMNCC'!Q$45)</f>
        <v>-</v>
      </c>
      <c r="W64" s="41" t="str">
        <f>IF('3h SMNCC'!R$37="-","-",'3h SMNCC'!R$45)</f>
        <v>-</v>
      </c>
      <c r="X64" s="41" t="str">
        <f>IF('3h SMNCC'!S$37="-","-",'3h SMNCC'!S$45)</f>
        <v>-</v>
      </c>
      <c r="Y64" s="41" t="str">
        <f>IF('3h SMNCC'!T$37="-","-",'3h SMNCC'!T$45)</f>
        <v>-</v>
      </c>
      <c r="Z64" s="41" t="str">
        <f>IF('3h SMNCC'!U$37="-","-",'3h SMNCC'!U$45)</f>
        <v>-</v>
      </c>
      <c r="AA64" s="29"/>
    </row>
    <row r="65" spans="1:27" s="30" customFormat="1" ht="11.25" x14ac:dyDescent="0.15">
      <c r="A65" s="267">
        <v>7</v>
      </c>
      <c r="B65" s="140" t="s">
        <v>349</v>
      </c>
      <c r="C65" s="140" t="s">
        <v>394</v>
      </c>
      <c r="D65" s="138" t="s">
        <v>320</v>
      </c>
      <c r="E65" s="132"/>
      <c r="F65" s="31"/>
      <c r="G65" s="41">
        <f>IF('3f CPIH'!C$16="-","-",'3i PAAC PAP'!$G$15*('3f CPIH'!C$16/'3f CPIH'!$G$16))</f>
        <v>13.137827495107633</v>
      </c>
      <c r="H65" s="41">
        <f>IF('3f CPIH'!D$16="-","-",'3i PAAC PAP'!$G$15*('3f CPIH'!D$16/'3f CPIH'!$G$16))</f>
        <v>13.164129452054794</v>
      </c>
      <c r="I65" s="41">
        <f>IF('3f CPIH'!E$16="-","-",'3i PAAC PAP'!$G$15*('3f CPIH'!E$16/'3f CPIH'!$G$16))</f>
        <v>13.203582387475539</v>
      </c>
      <c r="J65" s="41">
        <f>IF('3f CPIH'!F$16="-","-",'3i PAAC PAP'!$G$15*('3f CPIH'!F$16/'3f CPIH'!$G$16))</f>
        <v>13.282488258317025</v>
      </c>
      <c r="K65" s="41">
        <f>IF('3f CPIH'!G$16="-","-",'3i PAAC PAP'!$G$15*('3f CPIH'!G$16/'3f CPIH'!$G$16))</f>
        <v>13.440300000000001</v>
      </c>
      <c r="L65" s="41">
        <f>IF('3f CPIH'!H$16="-","-",'3i PAAC PAP'!$G$15*('3f CPIH'!H$16/'3f CPIH'!$G$16))</f>
        <v>13.611262720156557</v>
      </c>
      <c r="M65" s="41">
        <f>IF('3f CPIH'!I$16="-","-",'3i PAAC PAP'!$G$15*('3f CPIH'!I$16/'3f CPIH'!$G$16))</f>
        <v>13.808527397260272</v>
      </c>
      <c r="N65" s="41">
        <f>IF('3f CPIH'!J$16="-","-",'3i PAAC PAP'!$G$15*('3f CPIH'!J$16/'3f CPIH'!$G$16))</f>
        <v>13.926886203522507</v>
      </c>
      <c r="O65" s="31"/>
      <c r="P65" s="41">
        <f>IF('3f CPIH'!L$16="-","-",'3i PAAC PAP'!$G$15*('3f CPIH'!L$16/'3f CPIH'!$G$16))</f>
        <v>13.926886203522507</v>
      </c>
      <c r="Q65" s="41">
        <f>IF('3f CPIH'!M$16="-","-",'3i PAAC PAP'!$G$15*('3f CPIH'!M$16/'3f CPIH'!$G$16))</f>
        <v>14.08469794520548</v>
      </c>
      <c r="R65" s="41">
        <f>IF('3f CPIH'!N$16="-","-",'3i PAAC PAP'!$G$15*('3f CPIH'!N$16/'3f CPIH'!$G$16))</f>
        <v>14.189905772994129</v>
      </c>
      <c r="S65" s="41">
        <f>IF('3f CPIH'!O$16="-","-",'3i PAAC PAP'!$G$15*('3f CPIH'!O$16/'3f CPIH'!$G$16))</f>
        <v>14.268811643835617</v>
      </c>
      <c r="T65" s="41" t="str">
        <f>IF('3f CPIH'!P$16="-","-",'3i PAAC PAP'!$G$15*('3f CPIH'!P$16/'3f CPIH'!$G$16))</f>
        <v>-</v>
      </c>
      <c r="U65" s="41" t="str">
        <f>IF('3f CPIH'!Q$16="-","-",'3i PAAC PAP'!$G$15*('3f CPIH'!Q$16/'3f CPIH'!$G$16))</f>
        <v>-</v>
      </c>
      <c r="V65" s="41" t="str">
        <f>IF('3f CPIH'!R$16="-","-",'3i PAAC PAP'!$G$15*('3f CPIH'!R$16/'3f CPIH'!$G$16))</f>
        <v>-</v>
      </c>
      <c r="W65" s="41" t="str">
        <f>IF('3f CPIH'!S$16="-","-",'3i PAAC PAP'!$G$15*('3f CPIH'!S$16/'3f CPIH'!$G$16))</f>
        <v>-</v>
      </c>
      <c r="X65" s="41" t="str">
        <f>IF('3f CPIH'!T$16="-","-",'3i PAAC PAP'!$G$15*('3f CPIH'!T$16/'3f CPIH'!$G$16))</f>
        <v>-</v>
      </c>
      <c r="Y65" s="41" t="str">
        <f>IF('3f CPIH'!U$16="-","-",'3i PAAC PAP'!$G$15*('3f CPIH'!U$16/'3f CPIH'!$G$16))</f>
        <v>-</v>
      </c>
      <c r="Z65" s="41" t="str">
        <f>IF('3f CPIH'!V$16="-","-",'3i PAAC PAP'!$G$15*('3f CPIH'!V$16/'3f CPIH'!$G$16))</f>
        <v>-</v>
      </c>
      <c r="AA65" s="29"/>
    </row>
    <row r="66" spans="1:27" s="30" customFormat="1" ht="11.25" customHeight="1" x14ac:dyDescent="0.15">
      <c r="A66" s="267">
        <v>8</v>
      </c>
      <c r="B66" s="140" t="s">
        <v>349</v>
      </c>
      <c r="C66" s="140" t="s">
        <v>412</v>
      </c>
      <c r="D66" s="138" t="s">
        <v>320</v>
      </c>
      <c r="E66" s="132"/>
      <c r="F66" s="31"/>
      <c r="G66" s="41">
        <f>IF(G61="-","-",SUM(G59:G64)*'3i PAAC PAP'!$G$27)</f>
        <v>4.0291031998812512</v>
      </c>
      <c r="H66" s="41">
        <f>IF(H61="-","-",SUM(H59:H64)*'3i PAAC PAP'!$G$27)</f>
        <v>4.036414349210018</v>
      </c>
      <c r="I66" s="41">
        <f>IF(I61="-","-",SUM(I59:I64)*'3i PAAC PAP'!$G$27)</f>
        <v>4.0510038932775032</v>
      </c>
      <c r="J66" s="41">
        <f>IF(J61="-","-",SUM(J59:J64)*'3i PAAC PAP'!$G$27)</f>
        <v>4.0729373412638044</v>
      </c>
      <c r="K66" s="41">
        <f>IF(K61="-","-",SUM(K59:K64)*'3i PAAC PAP'!$G$27)</f>
        <v>4.1213929100624256</v>
      </c>
      <c r="L66" s="41">
        <f>IF(L61="-","-",SUM(L59:L64)*'3i PAAC PAP'!$G$27)</f>
        <v>4.1630250296904867</v>
      </c>
      <c r="M66" s="41">
        <f>IF(M61="-","-",SUM(M59:M64)*'3i PAAC PAP'!$G$27)</f>
        <v>4.322946556978855</v>
      </c>
      <c r="N66" s="41">
        <f>IF(N61="-","-",SUM(N59:N64)*'3i PAAC PAP'!$G$27)</f>
        <v>4.783166557130718</v>
      </c>
      <c r="O66" s="31"/>
      <c r="P66" s="41">
        <f>IF(P61="-","-",SUM(P59:P64)*'3i PAAC PAP'!$G$27)</f>
        <v>4.783166557130718</v>
      </c>
      <c r="Q66" s="41">
        <f>IF(Q61="-","-",SUM(Q59:Q64)*'3i PAAC PAP'!$G$27)</f>
        <v>4.9150689011051076</v>
      </c>
      <c r="R66" s="41">
        <f>IF(R61="-","-",SUM(R59:R64)*'3i PAAC PAP'!$G$27)</f>
        <v>4.9507109401752034</v>
      </c>
      <c r="S66" s="41">
        <f>IF(S61="-","-",SUM(S59:S64)*'3i PAAC PAP'!$G$27)</f>
        <v>5.0712131846455923</v>
      </c>
      <c r="T66" s="41" t="str">
        <f>IF(T61="-","-",SUM(T59:T64)*'3i PAAC PAP'!$G$27)</f>
        <v>-</v>
      </c>
      <c r="U66" s="41" t="str">
        <f>IF(U61="-","-",SUM(U59:U64)*'3i PAAC PAP'!$G$27)</f>
        <v>-</v>
      </c>
      <c r="V66" s="41" t="str">
        <f>IF(V61="-","-",SUM(V59:V64)*'3i PAAC PAP'!$G$27)</f>
        <v>-</v>
      </c>
      <c r="W66" s="41" t="str">
        <f>IF(W61="-","-",SUM(W59:W64)*'3i PAAC PAP'!$G$27)</f>
        <v>-</v>
      </c>
      <c r="X66" s="41" t="str">
        <f>IF(X61="-","-",SUM(X59:X64)*'3i PAAC PAP'!$G$27)</f>
        <v>-</v>
      </c>
      <c r="Y66" s="41" t="str">
        <f>IF(Y61="-","-",SUM(Y59:Y64)*'3i PAAC PAP'!$G$27)</f>
        <v>-</v>
      </c>
      <c r="Z66" s="41" t="str">
        <f>IF(Z61="-","-",SUM(Z59:Z64)*'3i PAAC PAP'!$G$27)</f>
        <v>-</v>
      </c>
      <c r="AA66" s="29"/>
    </row>
    <row r="67" spans="1:27" s="30" customFormat="1" ht="11.25" customHeight="1" x14ac:dyDescent="0.15">
      <c r="A67" s="267">
        <v>9</v>
      </c>
      <c r="B67" s="140" t="s">
        <v>393</v>
      </c>
      <c r="C67" s="140" t="s">
        <v>536</v>
      </c>
      <c r="D67" s="138" t="s">
        <v>320</v>
      </c>
      <c r="E67" s="132"/>
      <c r="F67" s="31"/>
      <c r="G67" s="41">
        <f>IF(G61="-","-",SUM(G59:G66)*'3j EBIT'!$E$11)</f>
        <v>1.6890178272439871</v>
      </c>
      <c r="H67" s="41">
        <f>IF(H61="-","-",SUM(H59:H66)*'3j EBIT'!$E$11)</f>
        <v>1.6921303822385896</v>
      </c>
      <c r="I67" s="41">
        <f>IF(I61="-","-",SUM(I59:I66)*'3j EBIT'!$E$11)</f>
        <v>1.6980891217871283</v>
      </c>
      <c r="J67" s="41">
        <f>IF(J61="-","-",SUM(J59:J66)*'3j EBIT'!$E$11)</f>
        <v>1.7074267867709363</v>
      </c>
      <c r="K67" s="41">
        <f>IF(K61="-","-",SUM(K59:K66)*'3j EBIT'!$E$11)</f>
        <v>1.7277359161924088</v>
      </c>
      <c r="L67" s="41">
        <f>IF(L61="-","-",SUM(L59:L66)*'3j EBIT'!$E$11)</f>
        <v>1.7458702609789247</v>
      </c>
      <c r="M67" s="41">
        <f>IF(M61="-","-",SUM(M59:M66)*'3j EBIT'!$E$11)</f>
        <v>1.8066310299607238</v>
      </c>
      <c r="N67" s="41">
        <f>IF(N61="-","-",SUM(N59:N66)*'3j EBIT'!$E$11)</f>
        <v>1.9727849845250041</v>
      </c>
      <c r="O67" s="31"/>
      <c r="P67" s="41">
        <f>IF(P61="-","-",SUM(P59:P66)*'3j EBIT'!$E$11)</f>
        <v>1.9727849845250041</v>
      </c>
      <c r="Q67" s="41">
        <f>IF(Q61="-","-",SUM(Q59:Q66)*'3j EBIT'!$E$11)</f>
        <v>2.02280538360493</v>
      </c>
      <c r="R67" s="41">
        <f>IF(R61="-","-",SUM(R59:R66)*'3j EBIT'!$E$11)</f>
        <v>2.0375334161975194</v>
      </c>
      <c r="S67" s="41">
        <f>IF(S61="-","-",SUM(S59:S66)*'3j EBIT'!$E$11)</f>
        <v>2.0819665547461152</v>
      </c>
      <c r="T67" s="41" t="str">
        <f>IF(T61="-","-",SUM(T59:T66)*'3j EBIT'!$E$11)</f>
        <v>-</v>
      </c>
      <c r="U67" s="41" t="str">
        <f>IF(U61="-","-",SUM(U59:U66)*'3j EBIT'!$E$11)</f>
        <v>-</v>
      </c>
      <c r="V67" s="41" t="str">
        <f>IF(V61="-","-",SUM(V59:V66)*'3j EBIT'!$E$11)</f>
        <v>-</v>
      </c>
      <c r="W67" s="41" t="str">
        <f>IF(W61="-","-",SUM(W59:W66)*'3j EBIT'!$E$11)</f>
        <v>-</v>
      </c>
      <c r="X67" s="41" t="str">
        <f>IF(X61="-","-",SUM(X59:X66)*'3j EBIT'!$E$11)</f>
        <v>-</v>
      </c>
      <c r="Y67" s="41" t="str">
        <f>IF(Y61="-","-",SUM(Y59:Y66)*'3j EBIT'!$E$11)</f>
        <v>-</v>
      </c>
      <c r="Z67" s="41" t="str">
        <f>IF(Z61="-","-",SUM(Z59:Z66)*'3j EBIT'!$E$11)</f>
        <v>-</v>
      </c>
      <c r="AA67" s="29"/>
    </row>
    <row r="68" spans="1:27" s="30" customFormat="1" ht="11.25" customHeight="1" x14ac:dyDescent="0.15">
      <c r="A68" s="267">
        <v>10</v>
      </c>
      <c r="B68" s="140" t="s">
        <v>292</v>
      </c>
      <c r="C68" s="188" t="s">
        <v>537</v>
      </c>
      <c r="D68" s="138" t="s">
        <v>320</v>
      </c>
      <c r="E68" s="132"/>
      <c r="F68" s="31"/>
      <c r="G68" s="41">
        <f>IF(G63="-","-",SUM(G59:G61,G63:G67)*'3k HAP'!$E$12)</f>
        <v>1.3015210418074821</v>
      </c>
      <c r="H68" s="41">
        <f>IF(H63="-","-",SUM(H59:H61,H63:H67)*'3k HAP'!$E$12)</f>
        <v>1.3039195101681555</v>
      </c>
      <c r="I68" s="41">
        <f>IF(I63="-","-",SUM(I59:I61,I63:I67)*'3k HAP'!$E$12)</f>
        <v>1.3085111875205069</v>
      </c>
      <c r="J68" s="41">
        <f>IF(J63="-","-",SUM(J59:J61,J63:J67)*'3k HAP'!$E$12)</f>
        <v>1.3157065926025275</v>
      </c>
      <c r="K68" s="41">
        <f>IF(K63="-","-",SUM(K59:K61,K63:K67)*'3k HAP'!$E$12)</f>
        <v>1.3313563737099117</v>
      </c>
      <c r="L68" s="41">
        <f>IF(L63="-","-",SUM(L59:L61,L63:L67)*'3k HAP'!$E$12)</f>
        <v>1.3453303122547489</v>
      </c>
      <c r="M68" s="41">
        <f>IF(M63="-","-",SUM(M59:M61,M63:M67)*'3k HAP'!$E$12)</f>
        <v>1.392151262318523</v>
      </c>
      <c r="N68" s="41">
        <f>IF(N63="-","-",SUM(N59:N61,N63:N67)*'3k HAP'!$E$12)</f>
        <v>1.5201859488427028</v>
      </c>
      <c r="O68" s="31"/>
      <c r="P68" s="41">
        <f>IF(P63="-","-",SUM(P59:P61,P63:P67)*'3k HAP'!$E$12)</f>
        <v>1.5201859488427028</v>
      </c>
      <c r="Q68" s="41">
        <f>IF(Q63="-","-",SUM(Q59:Q61,Q63:Q67)*'3k HAP'!$E$12)</f>
        <v>1.5587305993916913</v>
      </c>
      <c r="R68" s="41">
        <f>IF(R63="-","-",SUM(R59:R61,R63:R67)*'3k HAP'!$E$12)</f>
        <v>1.570079706555918</v>
      </c>
      <c r="S68" s="41">
        <f>IF(S63="-","-",SUM(S59:S61,S63:S67)*'3k HAP'!$E$12)</f>
        <v>1.6043189335443677</v>
      </c>
      <c r="T68" s="41" t="str">
        <f>IF(T63="-","-",SUM(T59:T61,T63:T67)*'3k HAP'!$E$12)</f>
        <v>-</v>
      </c>
      <c r="U68" s="41" t="str">
        <f>IF(U63="-","-",SUM(U59:U61,U63:U67)*'3k HAP'!$E$12)</f>
        <v>-</v>
      </c>
      <c r="V68" s="41" t="str">
        <f>IF(V63="-","-",SUM(V59:V61,V63:V67)*'3k HAP'!$E$12)</f>
        <v>-</v>
      </c>
      <c r="W68" s="41" t="str">
        <f>IF(W63="-","-",SUM(W59:W61,W63:W67)*'3k HAP'!$E$12)</f>
        <v>-</v>
      </c>
      <c r="X68" s="41" t="str">
        <f>IF(X63="-","-",SUM(X59:X61,X63:X67)*'3k HAP'!$E$12)</f>
        <v>-</v>
      </c>
      <c r="Y68" s="41" t="str">
        <f>IF(Y63="-","-",SUM(Y59:Y61,Y63:Y67)*'3k HAP'!$E$12)</f>
        <v>-</v>
      </c>
      <c r="Z68" s="41" t="str">
        <f>IF(Z63="-","-",SUM(Z59:Z61,Z63:Z67)*'3k HAP'!$E$12)</f>
        <v>-</v>
      </c>
      <c r="AA68" s="29"/>
    </row>
    <row r="69" spans="1:27" s="30" customFormat="1" ht="11.25" customHeight="1" x14ac:dyDescent="0.15">
      <c r="A69" s="267">
        <v>11</v>
      </c>
      <c r="B69" s="140" t="s">
        <v>44</v>
      </c>
      <c r="C69" s="140" t="str">
        <f>B69&amp;"_"&amp;D69</f>
        <v>Total_Midlands</v>
      </c>
      <c r="D69" s="138" t="s">
        <v>320</v>
      </c>
      <c r="E69" s="132"/>
      <c r="F69" s="31"/>
      <c r="G69" s="41">
        <f>IF(G63="-","-",SUM(G59:G68))</f>
        <v>90.197159441334975</v>
      </c>
      <c r="H69" s="41">
        <f t="shared" ref="H69:Z69" si="5">IF(H63="-","-",SUM(H59:H68))</f>
        <v>90.363376525956397</v>
      </c>
      <c r="I69" s="41">
        <f t="shared" si="5"/>
        <v>90.681585944743844</v>
      </c>
      <c r="J69" s="41">
        <f t="shared" si="5"/>
        <v>91.180237198608097</v>
      </c>
      <c r="K69" s="41">
        <f t="shared" si="5"/>
        <v>92.264788086701628</v>
      </c>
      <c r="L69" s="41">
        <f t="shared" si="5"/>
        <v>93.233200830303304</v>
      </c>
      <c r="M69" s="41">
        <f t="shared" si="5"/>
        <v>96.47795566902046</v>
      </c>
      <c r="N69" s="41">
        <f t="shared" si="5"/>
        <v>105.35093172049102</v>
      </c>
      <c r="O69" s="31"/>
      <c r="P69" s="41">
        <f t="shared" si="5"/>
        <v>105.35093172049102</v>
      </c>
      <c r="Q69" s="41">
        <f t="shared" si="5"/>
        <v>108.02212786677039</v>
      </c>
      <c r="R69" s="41">
        <f t="shared" si="5"/>
        <v>108.8086362638893</v>
      </c>
      <c r="S69" s="41">
        <f t="shared" si="5"/>
        <v>111.18146076431874</v>
      </c>
      <c r="T69" s="41" t="str">
        <f t="shared" si="5"/>
        <v>-</v>
      </c>
      <c r="U69" s="41" t="str">
        <f t="shared" si="5"/>
        <v>-</v>
      </c>
      <c r="V69" s="41" t="str">
        <f t="shared" si="5"/>
        <v>-</v>
      </c>
      <c r="W69" s="41" t="str">
        <f t="shared" si="5"/>
        <v>-</v>
      </c>
      <c r="X69" s="41" t="str">
        <f t="shared" si="5"/>
        <v>-</v>
      </c>
      <c r="Y69" s="41" t="str">
        <f t="shared" si="5"/>
        <v>-</v>
      </c>
      <c r="Z69" s="41" t="str">
        <f t="shared" si="5"/>
        <v>-</v>
      </c>
      <c r="AA69" s="29"/>
    </row>
    <row r="70" spans="1:27" s="30" customFormat="1" ht="11.25" customHeight="1" x14ac:dyDescent="0.15">
      <c r="A70" s="267">
        <v>1</v>
      </c>
      <c r="B70" s="136" t="s">
        <v>350</v>
      </c>
      <c r="C70" s="136" t="s">
        <v>341</v>
      </c>
      <c r="D70" s="139" t="s">
        <v>321</v>
      </c>
      <c r="E70" s="135"/>
      <c r="F70" s="31"/>
      <c r="G70" s="133" t="s">
        <v>333</v>
      </c>
      <c r="H70" s="133" t="s">
        <v>333</v>
      </c>
      <c r="I70" s="133" t="s">
        <v>333</v>
      </c>
      <c r="J70" s="133" t="s">
        <v>333</v>
      </c>
      <c r="K70" s="133" t="s">
        <v>333</v>
      </c>
      <c r="L70" s="133" t="s">
        <v>333</v>
      </c>
      <c r="M70" s="133" t="s">
        <v>333</v>
      </c>
      <c r="N70" s="133" t="s">
        <v>333</v>
      </c>
      <c r="O70" s="31"/>
      <c r="P70" s="133" t="s">
        <v>333</v>
      </c>
      <c r="Q70" s="133" t="s">
        <v>333</v>
      </c>
      <c r="R70" s="133" t="s">
        <v>333</v>
      </c>
      <c r="S70" s="133" t="s">
        <v>333</v>
      </c>
      <c r="T70" s="133" t="s">
        <v>333</v>
      </c>
      <c r="U70" s="133" t="s">
        <v>333</v>
      </c>
      <c r="V70" s="133" t="s">
        <v>333</v>
      </c>
      <c r="W70" s="133" t="s">
        <v>333</v>
      </c>
      <c r="X70" s="133" t="s">
        <v>333</v>
      </c>
      <c r="Y70" s="133" t="s">
        <v>333</v>
      </c>
      <c r="Z70" s="133" t="s">
        <v>333</v>
      </c>
      <c r="AA70" s="29"/>
    </row>
    <row r="71" spans="1:27" s="30" customFormat="1" ht="11.25" customHeight="1" x14ac:dyDescent="0.15">
      <c r="A71" s="267">
        <v>2</v>
      </c>
      <c r="B71" s="136" t="s">
        <v>350</v>
      </c>
      <c r="C71" s="136" t="s">
        <v>300</v>
      </c>
      <c r="D71" s="139" t="s">
        <v>321</v>
      </c>
      <c r="E71" s="135"/>
      <c r="F71" s="31"/>
      <c r="G71" s="133" t="s">
        <v>333</v>
      </c>
      <c r="H71" s="133" t="s">
        <v>333</v>
      </c>
      <c r="I71" s="133" t="s">
        <v>333</v>
      </c>
      <c r="J71" s="133" t="s">
        <v>333</v>
      </c>
      <c r="K71" s="133" t="s">
        <v>333</v>
      </c>
      <c r="L71" s="133" t="s">
        <v>333</v>
      </c>
      <c r="M71" s="133" t="s">
        <v>333</v>
      </c>
      <c r="N71" s="133" t="s">
        <v>333</v>
      </c>
      <c r="O71" s="31"/>
      <c r="P71" s="133" t="s">
        <v>333</v>
      </c>
      <c r="Q71" s="133" t="s">
        <v>333</v>
      </c>
      <c r="R71" s="133" t="s">
        <v>333</v>
      </c>
      <c r="S71" s="133" t="s">
        <v>333</v>
      </c>
      <c r="T71" s="133" t="s">
        <v>333</v>
      </c>
      <c r="U71" s="133" t="s">
        <v>333</v>
      </c>
      <c r="V71" s="133" t="s">
        <v>333</v>
      </c>
      <c r="W71" s="133" t="s">
        <v>333</v>
      </c>
      <c r="X71" s="133" t="s">
        <v>333</v>
      </c>
      <c r="Y71" s="133" t="s">
        <v>333</v>
      </c>
      <c r="Z71" s="133" t="s">
        <v>333</v>
      </c>
      <c r="AA71" s="29"/>
    </row>
    <row r="72" spans="1:27" s="30" customFormat="1" ht="11.25" x14ac:dyDescent="0.15">
      <c r="A72" s="267">
        <v>3</v>
      </c>
      <c r="B72" s="136" t="s">
        <v>2</v>
      </c>
      <c r="C72" s="136" t="s">
        <v>342</v>
      </c>
      <c r="D72" s="139" t="s">
        <v>321</v>
      </c>
      <c r="E72" s="135"/>
      <c r="F72" s="31"/>
      <c r="G72" s="133">
        <f>IF('3c PC'!G14="-","-",'3c PC'!G64)</f>
        <v>6.5567588596821027</v>
      </c>
      <c r="H72" s="133">
        <f>IF('3c PC'!H14="-","-",'3c PC'!H64)</f>
        <v>6.5567588596821027</v>
      </c>
      <c r="I72" s="133">
        <f>IF('3c PC'!I14="-","-",'3c PC'!I64)</f>
        <v>6.6197359495950758</v>
      </c>
      <c r="J72" s="133">
        <f>IF('3c PC'!J14="-","-",'3c PC'!J64)</f>
        <v>6.6197359495950758</v>
      </c>
      <c r="K72" s="133">
        <f>IF('3c PC'!K14="-","-",'3c PC'!K64)</f>
        <v>6.6995028867368616</v>
      </c>
      <c r="L72" s="133">
        <f>IF('3c PC'!L14="-","-",'3c PC'!L64)</f>
        <v>6.6995028867368616</v>
      </c>
      <c r="M72" s="133">
        <f>IF('3c PC'!M14="-","-",'3c PC'!M64)</f>
        <v>7.1131218301273513</v>
      </c>
      <c r="N72" s="133">
        <f>IF('3c PC'!N14="-","-",'3c PC'!N64)</f>
        <v>7.1131218301273513</v>
      </c>
      <c r="O72" s="31"/>
      <c r="P72" s="133">
        <f>'3c PC'!P64</f>
        <v>7.1131218301273513</v>
      </c>
      <c r="Q72" s="133">
        <f>'3c PC'!Q64</f>
        <v>7.2804579515147188</v>
      </c>
      <c r="R72" s="133">
        <f>'3c PC'!R64</f>
        <v>7.1935840895118579</v>
      </c>
      <c r="S72" s="133">
        <f>'3c PC'!S64</f>
        <v>7.3593999937099728</v>
      </c>
      <c r="T72" s="133" t="str">
        <f>'3c PC'!T64</f>
        <v>-</v>
      </c>
      <c r="U72" s="133" t="str">
        <f>'3c PC'!U64</f>
        <v>-</v>
      </c>
      <c r="V72" s="133" t="str">
        <f>'3c PC'!V64</f>
        <v>-</v>
      </c>
      <c r="W72" s="133" t="str">
        <f>'3c PC'!W64</f>
        <v>-</v>
      </c>
      <c r="X72" s="133" t="str">
        <f>'3c PC'!X64</f>
        <v>-</v>
      </c>
      <c r="Y72" s="133" t="str">
        <f>'3c PC'!Y64</f>
        <v>-</v>
      </c>
      <c r="Z72" s="133" t="str">
        <f>'3c PC'!Z64</f>
        <v>-</v>
      </c>
      <c r="AA72" s="29"/>
    </row>
    <row r="73" spans="1:27" s="30" customFormat="1" ht="11.25" x14ac:dyDescent="0.15">
      <c r="A73" s="267">
        <v>4</v>
      </c>
      <c r="B73" s="136" t="s">
        <v>352</v>
      </c>
      <c r="C73" s="136" t="s">
        <v>343</v>
      </c>
      <c r="D73" s="139" t="s">
        <v>321</v>
      </c>
      <c r="E73" s="135"/>
      <c r="F73" s="31"/>
      <c r="G73" s="133" t="s">
        <v>333</v>
      </c>
      <c r="H73" s="133" t="s">
        <v>333</v>
      </c>
      <c r="I73" s="133" t="s">
        <v>333</v>
      </c>
      <c r="J73" s="133" t="s">
        <v>333</v>
      </c>
      <c r="K73" s="133" t="s">
        <v>333</v>
      </c>
      <c r="L73" s="133" t="s">
        <v>333</v>
      </c>
      <c r="M73" s="133" t="s">
        <v>333</v>
      </c>
      <c r="N73" s="133" t="s">
        <v>333</v>
      </c>
      <c r="O73" s="31"/>
      <c r="P73" s="133" t="s">
        <v>333</v>
      </c>
      <c r="Q73" s="133" t="s">
        <v>333</v>
      </c>
      <c r="R73" s="133" t="s">
        <v>333</v>
      </c>
      <c r="S73" s="133" t="s">
        <v>333</v>
      </c>
      <c r="T73" s="133" t="s">
        <v>333</v>
      </c>
      <c r="U73" s="133" t="s">
        <v>333</v>
      </c>
      <c r="V73" s="133" t="s">
        <v>333</v>
      </c>
      <c r="W73" s="133" t="s">
        <v>333</v>
      </c>
      <c r="X73" s="133" t="s">
        <v>333</v>
      </c>
      <c r="Y73" s="133" t="s">
        <v>333</v>
      </c>
      <c r="Z73" s="133" t="s">
        <v>333</v>
      </c>
      <c r="AA73" s="29"/>
    </row>
    <row r="74" spans="1:27" s="30" customFormat="1" ht="11.25" x14ac:dyDescent="0.15">
      <c r="A74" s="267">
        <v>5</v>
      </c>
      <c r="B74" s="136" t="s">
        <v>349</v>
      </c>
      <c r="C74" s="136" t="s">
        <v>344</v>
      </c>
      <c r="D74" s="139" t="s">
        <v>321</v>
      </c>
      <c r="E74" s="135"/>
      <c r="F74" s="31"/>
      <c r="G74" s="133">
        <f>IF('3f CPIH'!C$16="-","-",'3g OC '!$E$11*('3f CPIH'!C$16/'3f CPIH'!$G$16))</f>
        <v>63.482931017612529</v>
      </c>
      <c r="H74" s="133">
        <f>IF('3f CPIH'!D$16="-","-",'3g OC '!$E$11*('3f CPIH'!D$16/'3f CPIH'!$G$16))</f>
        <v>63.61002397260274</v>
      </c>
      <c r="I74" s="133">
        <f>IF('3f CPIH'!E$16="-","-",'3g OC '!$E$11*('3f CPIH'!E$16/'3f CPIH'!$G$16))</f>
        <v>63.800663405088073</v>
      </c>
      <c r="J74" s="133">
        <f>IF('3f CPIH'!F$16="-","-",'3g OC '!$E$11*('3f CPIH'!F$16/'3f CPIH'!$G$16))</f>
        <v>64.181942270058713</v>
      </c>
      <c r="K74" s="133">
        <f>IF('3f CPIH'!G$16="-","-",'3g OC '!$E$11*('3f CPIH'!G$16/'3f CPIH'!$G$16))</f>
        <v>64.944500000000005</v>
      </c>
      <c r="L74" s="133">
        <f>IF('3f CPIH'!H$16="-","-",'3g OC '!$E$11*('3f CPIH'!H$16/'3f CPIH'!$G$16))</f>
        <v>65.770604207436406</v>
      </c>
      <c r="M74" s="133">
        <f>IF('3f CPIH'!I$16="-","-",'3g OC '!$E$11*('3f CPIH'!I$16/'3f CPIH'!$G$16))</f>
        <v>66.723801369863011</v>
      </c>
      <c r="N74" s="133">
        <f>IF('3f CPIH'!J$16="-","-",'3g OC '!$E$11*('3f CPIH'!J$16/'3f CPIH'!$G$16))</f>
        <v>67.295719667318991</v>
      </c>
      <c r="O74" s="31"/>
      <c r="P74" s="133">
        <f>IF('3f CPIH'!L$16="-","-",'3g OC '!$E$11*('3f CPIH'!L$16/'3f CPIH'!$G$16))</f>
        <v>67.295719667318991</v>
      </c>
      <c r="Q74" s="133">
        <f>IF('3f CPIH'!M$16="-","-",'3g OC '!$E$11*('3f CPIH'!M$16/'3f CPIH'!$G$16))</f>
        <v>68.058277397260284</v>
      </c>
      <c r="R74" s="133">
        <f>IF('3f CPIH'!N$16="-","-",'3g OC '!$E$11*('3f CPIH'!N$16/'3f CPIH'!$G$16))</f>
        <v>68.566649217221141</v>
      </c>
      <c r="S74" s="133">
        <f>IF('3f CPIH'!O$16="-","-",'3g OC '!$E$11*('3f CPIH'!O$16/'3f CPIH'!$G$16))</f>
        <v>68.947928082191794</v>
      </c>
      <c r="T74" s="133" t="str">
        <f>IF('3f CPIH'!P$16="-","-",'3g OC '!$E$11*('3f CPIH'!P$16/'3f CPIH'!$G$16))</f>
        <v>-</v>
      </c>
      <c r="U74" s="133" t="str">
        <f>IF('3f CPIH'!Q$16="-","-",'3g OC '!$E$11*('3f CPIH'!Q$16/'3f CPIH'!$G$16))</f>
        <v>-</v>
      </c>
      <c r="V74" s="133" t="str">
        <f>IF('3f CPIH'!R$16="-","-",'3g OC '!$E$11*('3f CPIH'!R$16/'3f CPIH'!$G$16))</f>
        <v>-</v>
      </c>
      <c r="W74" s="133" t="str">
        <f>IF('3f CPIH'!S$16="-","-",'3g OC '!$E$11*('3f CPIH'!S$16/'3f CPIH'!$G$16))</f>
        <v>-</v>
      </c>
      <c r="X74" s="133" t="str">
        <f>IF('3f CPIH'!T$16="-","-",'3g OC '!$E$11*('3f CPIH'!T$16/'3f CPIH'!$G$16))</f>
        <v>-</v>
      </c>
      <c r="Y74" s="133" t="str">
        <f>IF('3f CPIH'!U$16="-","-",'3g OC '!$E$11*('3f CPIH'!U$16/'3f CPIH'!$G$16))</f>
        <v>-</v>
      </c>
      <c r="Z74" s="133" t="str">
        <f>IF('3f CPIH'!V$16="-","-",'3g OC '!$E$11*('3f CPIH'!V$16/'3f CPIH'!$G$16))</f>
        <v>-</v>
      </c>
      <c r="AA74" s="29"/>
    </row>
    <row r="75" spans="1:27" s="30" customFormat="1" ht="11.25" x14ac:dyDescent="0.15">
      <c r="A75" s="267">
        <v>6</v>
      </c>
      <c r="B75" s="136" t="s">
        <v>349</v>
      </c>
      <c r="C75" s="136" t="s">
        <v>43</v>
      </c>
      <c r="D75" s="139" t="s">
        <v>321</v>
      </c>
      <c r="E75" s="135"/>
      <c r="F75" s="31"/>
      <c r="G75" s="133" t="s">
        <v>333</v>
      </c>
      <c r="H75" s="133" t="s">
        <v>333</v>
      </c>
      <c r="I75" s="133" t="s">
        <v>333</v>
      </c>
      <c r="J75" s="133" t="s">
        <v>333</v>
      </c>
      <c r="K75" s="133">
        <f>IF('3h SMNCC'!F$37="-","-",'3h SMNCC'!F$45)</f>
        <v>0</v>
      </c>
      <c r="L75" s="133">
        <f>IF('3h SMNCC'!G$37="-","-",'3h SMNCC'!G$45)</f>
        <v>-0.1023945869506754</v>
      </c>
      <c r="M75" s="133">
        <f>IF('3h SMNCC'!H$37="-","-",'3h SMNCC'!H$45)</f>
        <v>1.310776222511721</v>
      </c>
      <c r="N75" s="133">
        <f>IF('3h SMNCC'!I$37="-","-",'3h SMNCC'!I$45)</f>
        <v>8.7390665290237255</v>
      </c>
      <c r="O75" s="31"/>
      <c r="P75" s="133">
        <f>IF('3h SMNCC'!K$37="-","-",'3h SMNCC'!K$45)</f>
        <v>8.7390665290237255</v>
      </c>
      <c r="Q75" s="133">
        <f>IF('3h SMNCC'!L$37="-","-",'3h SMNCC'!L$45)</f>
        <v>10.102089688688181</v>
      </c>
      <c r="R75" s="133">
        <f>IF('3h SMNCC'!M$37="-","-",'3h SMNCC'!M$45)</f>
        <v>10.300173121233549</v>
      </c>
      <c r="S75" s="133">
        <f>IF('3h SMNCC'!N$37="-","-",'3h SMNCC'!N$45)</f>
        <v>11.847822371645298</v>
      </c>
      <c r="T75" s="133" t="str">
        <f>IF('3h SMNCC'!O$37="-","-",'3h SMNCC'!O$45)</f>
        <v>-</v>
      </c>
      <c r="U75" s="133" t="str">
        <f>IF('3h SMNCC'!P$37="-","-",'3h SMNCC'!P$45)</f>
        <v>-</v>
      </c>
      <c r="V75" s="133" t="str">
        <f>IF('3h SMNCC'!Q$37="-","-",'3h SMNCC'!Q$45)</f>
        <v>-</v>
      </c>
      <c r="W75" s="133" t="str">
        <f>IF('3h SMNCC'!R$37="-","-",'3h SMNCC'!R$45)</f>
        <v>-</v>
      </c>
      <c r="X75" s="133" t="str">
        <f>IF('3h SMNCC'!S$37="-","-",'3h SMNCC'!S$45)</f>
        <v>-</v>
      </c>
      <c r="Y75" s="133" t="str">
        <f>IF('3h SMNCC'!T$37="-","-",'3h SMNCC'!T$45)</f>
        <v>-</v>
      </c>
      <c r="Z75" s="133" t="str">
        <f>IF('3h SMNCC'!U$37="-","-",'3h SMNCC'!U$45)</f>
        <v>-</v>
      </c>
      <c r="AA75" s="29"/>
    </row>
    <row r="76" spans="1:27" s="30" customFormat="1" ht="11.25" customHeight="1" x14ac:dyDescent="0.15">
      <c r="A76" s="267">
        <v>7</v>
      </c>
      <c r="B76" s="136" t="s">
        <v>349</v>
      </c>
      <c r="C76" s="136" t="s">
        <v>394</v>
      </c>
      <c r="D76" s="139" t="s">
        <v>321</v>
      </c>
      <c r="E76" s="135"/>
      <c r="F76" s="31"/>
      <c r="G76" s="133">
        <f>IF('3f CPIH'!C$16="-","-",'3i PAAC PAP'!$G$15*('3f CPIH'!C$16/'3f CPIH'!$G$16))</f>
        <v>13.137827495107633</v>
      </c>
      <c r="H76" s="133">
        <f>IF('3f CPIH'!D$16="-","-",'3i PAAC PAP'!$G$15*('3f CPIH'!D$16/'3f CPIH'!$G$16))</f>
        <v>13.164129452054794</v>
      </c>
      <c r="I76" s="133">
        <f>IF('3f CPIH'!E$16="-","-",'3i PAAC PAP'!$G$15*('3f CPIH'!E$16/'3f CPIH'!$G$16))</f>
        <v>13.203582387475539</v>
      </c>
      <c r="J76" s="133">
        <f>IF('3f CPIH'!F$16="-","-",'3i PAAC PAP'!$G$15*('3f CPIH'!F$16/'3f CPIH'!$G$16))</f>
        <v>13.282488258317025</v>
      </c>
      <c r="K76" s="133">
        <f>IF('3f CPIH'!G$16="-","-",'3i PAAC PAP'!$G$15*('3f CPIH'!G$16/'3f CPIH'!$G$16))</f>
        <v>13.440300000000001</v>
      </c>
      <c r="L76" s="133">
        <f>IF('3f CPIH'!H$16="-","-",'3i PAAC PAP'!$G$15*('3f CPIH'!H$16/'3f CPIH'!$G$16))</f>
        <v>13.611262720156557</v>
      </c>
      <c r="M76" s="133">
        <f>IF('3f CPIH'!I$16="-","-",'3i PAAC PAP'!$G$15*('3f CPIH'!I$16/'3f CPIH'!$G$16))</f>
        <v>13.808527397260272</v>
      </c>
      <c r="N76" s="133">
        <f>IF('3f CPIH'!J$16="-","-",'3i PAAC PAP'!$G$15*('3f CPIH'!J$16/'3f CPIH'!$G$16))</f>
        <v>13.926886203522507</v>
      </c>
      <c r="O76" s="31"/>
      <c r="P76" s="133">
        <f>IF('3f CPIH'!L$16="-","-",'3i PAAC PAP'!$G$15*('3f CPIH'!L$16/'3f CPIH'!$G$16))</f>
        <v>13.926886203522507</v>
      </c>
      <c r="Q76" s="133">
        <f>IF('3f CPIH'!M$16="-","-",'3i PAAC PAP'!$G$15*('3f CPIH'!M$16/'3f CPIH'!$G$16))</f>
        <v>14.08469794520548</v>
      </c>
      <c r="R76" s="133">
        <f>IF('3f CPIH'!N$16="-","-",'3i PAAC PAP'!$G$15*('3f CPIH'!N$16/'3f CPIH'!$G$16))</f>
        <v>14.189905772994129</v>
      </c>
      <c r="S76" s="133">
        <f>IF('3f CPIH'!O$16="-","-",'3i PAAC PAP'!$G$15*('3f CPIH'!O$16/'3f CPIH'!$G$16))</f>
        <v>14.268811643835617</v>
      </c>
      <c r="T76" s="133" t="str">
        <f>IF('3f CPIH'!P$16="-","-",'3i PAAC PAP'!$G$15*('3f CPIH'!P$16/'3f CPIH'!$G$16))</f>
        <v>-</v>
      </c>
      <c r="U76" s="133" t="str">
        <f>IF('3f CPIH'!Q$16="-","-",'3i PAAC PAP'!$G$15*('3f CPIH'!Q$16/'3f CPIH'!$G$16))</f>
        <v>-</v>
      </c>
      <c r="V76" s="133" t="str">
        <f>IF('3f CPIH'!R$16="-","-",'3i PAAC PAP'!$G$15*('3f CPIH'!R$16/'3f CPIH'!$G$16))</f>
        <v>-</v>
      </c>
      <c r="W76" s="133" t="str">
        <f>IF('3f CPIH'!S$16="-","-",'3i PAAC PAP'!$G$15*('3f CPIH'!S$16/'3f CPIH'!$G$16))</f>
        <v>-</v>
      </c>
      <c r="X76" s="133" t="str">
        <f>IF('3f CPIH'!T$16="-","-",'3i PAAC PAP'!$G$15*('3f CPIH'!T$16/'3f CPIH'!$G$16))</f>
        <v>-</v>
      </c>
      <c r="Y76" s="133" t="str">
        <f>IF('3f CPIH'!U$16="-","-",'3i PAAC PAP'!$G$15*('3f CPIH'!U$16/'3f CPIH'!$G$16))</f>
        <v>-</v>
      </c>
      <c r="Z76" s="133" t="str">
        <f>IF('3f CPIH'!V$16="-","-",'3i PAAC PAP'!$G$15*('3f CPIH'!V$16/'3f CPIH'!$G$16))</f>
        <v>-</v>
      </c>
      <c r="AA76" s="29"/>
    </row>
    <row r="77" spans="1:27" s="30" customFormat="1" ht="11.25" customHeight="1" x14ac:dyDescent="0.15">
      <c r="A77" s="267">
        <v>8</v>
      </c>
      <c r="B77" s="136" t="s">
        <v>349</v>
      </c>
      <c r="C77" s="136" t="s">
        <v>412</v>
      </c>
      <c r="D77" s="139" t="s">
        <v>321</v>
      </c>
      <c r="E77" s="135"/>
      <c r="F77" s="31"/>
      <c r="G77" s="133">
        <f>IF(G72="-","-",SUM(G70:G75)*'3i PAAC PAP'!$G$27)</f>
        <v>4.0291031998812512</v>
      </c>
      <c r="H77" s="133">
        <f>IF(H72="-","-",SUM(H70:H75)*'3i PAAC PAP'!$G$27)</f>
        <v>4.036414349210018</v>
      </c>
      <c r="I77" s="133">
        <f>IF(I72="-","-",SUM(I70:I75)*'3i PAAC PAP'!$G$27)</f>
        <v>4.0510038932775032</v>
      </c>
      <c r="J77" s="133">
        <f>IF(J72="-","-",SUM(J70:J75)*'3i PAAC PAP'!$G$27)</f>
        <v>4.0729373412638044</v>
      </c>
      <c r="K77" s="133">
        <f>IF(K72="-","-",SUM(K70:K75)*'3i PAAC PAP'!$G$27)</f>
        <v>4.1213929100624256</v>
      </c>
      <c r="L77" s="133">
        <f>IF(L72="-","-",SUM(L70:L75)*'3i PAAC PAP'!$G$27)</f>
        <v>4.1630250296904867</v>
      </c>
      <c r="M77" s="133">
        <f>IF(M72="-","-",SUM(M70:M75)*'3i PAAC PAP'!$G$27)</f>
        <v>4.322946556978855</v>
      </c>
      <c r="N77" s="133">
        <f>IF(N72="-","-",SUM(N70:N75)*'3i PAAC PAP'!$G$27)</f>
        <v>4.783166557130718</v>
      </c>
      <c r="O77" s="31"/>
      <c r="P77" s="133">
        <f>IF(P72="-","-",SUM(P70:P75)*'3i PAAC PAP'!$G$27)</f>
        <v>4.783166557130718</v>
      </c>
      <c r="Q77" s="133">
        <f>IF(Q72="-","-",SUM(Q70:Q75)*'3i PAAC PAP'!$G$27)</f>
        <v>4.9150689011051076</v>
      </c>
      <c r="R77" s="133">
        <f>IF(R72="-","-",SUM(R70:R75)*'3i PAAC PAP'!$G$27)</f>
        <v>4.9507109401752034</v>
      </c>
      <c r="S77" s="133">
        <f>IF(S72="-","-",SUM(S70:S75)*'3i PAAC PAP'!$G$27)</f>
        <v>5.0712131846455923</v>
      </c>
      <c r="T77" s="133" t="str">
        <f>IF(T72="-","-",SUM(T70:T75)*'3i PAAC PAP'!$G$27)</f>
        <v>-</v>
      </c>
      <c r="U77" s="133" t="str">
        <f>IF(U72="-","-",SUM(U70:U75)*'3i PAAC PAP'!$G$27)</f>
        <v>-</v>
      </c>
      <c r="V77" s="133" t="str">
        <f>IF(V72="-","-",SUM(V70:V75)*'3i PAAC PAP'!$G$27)</f>
        <v>-</v>
      </c>
      <c r="W77" s="133" t="str">
        <f>IF(W72="-","-",SUM(W70:W75)*'3i PAAC PAP'!$G$27)</f>
        <v>-</v>
      </c>
      <c r="X77" s="133" t="str">
        <f>IF(X72="-","-",SUM(X70:X75)*'3i PAAC PAP'!$G$27)</f>
        <v>-</v>
      </c>
      <c r="Y77" s="133" t="str">
        <f>IF(Y72="-","-",SUM(Y70:Y75)*'3i PAAC PAP'!$G$27)</f>
        <v>-</v>
      </c>
      <c r="Z77" s="133" t="str">
        <f>IF(Z72="-","-",SUM(Z70:Z75)*'3i PAAC PAP'!$G$27)</f>
        <v>-</v>
      </c>
      <c r="AA77" s="29"/>
    </row>
    <row r="78" spans="1:27" s="30" customFormat="1" ht="11.25" customHeight="1" x14ac:dyDescent="0.15">
      <c r="A78" s="267">
        <v>9</v>
      </c>
      <c r="B78" s="136" t="s">
        <v>393</v>
      </c>
      <c r="C78" s="136" t="s">
        <v>536</v>
      </c>
      <c r="D78" s="139" t="s">
        <v>321</v>
      </c>
      <c r="E78" s="135"/>
      <c r="F78" s="31"/>
      <c r="G78" s="133">
        <f>IF(G72="-","-",SUM(G70:G77)*'3j EBIT'!$E$11)</f>
        <v>1.6890178272439871</v>
      </c>
      <c r="H78" s="133">
        <f>IF(H72="-","-",SUM(H70:H77)*'3j EBIT'!$E$11)</f>
        <v>1.6921303822385896</v>
      </c>
      <c r="I78" s="133">
        <f>IF(I72="-","-",SUM(I70:I77)*'3j EBIT'!$E$11)</f>
        <v>1.6980891217871283</v>
      </c>
      <c r="J78" s="133">
        <f>IF(J72="-","-",SUM(J70:J77)*'3j EBIT'!$E$11)</f>
        <v>1.7074267867709363</v>
      </c>
      <c r="K78" s="133">
        <f>IF(K72="-","-",SUM(K70:K77)*'3j EBIT'!$E$11)</f>
        <v>1.7277359161924088</v>
      </c>
      <c r="L78" s="133">
        <f>IF(L72="-","-",SUM(L70:L77)*'3j EBIT'!$E$11)</f>
        <v>1.7458702609789247</v>
      </c>
      <c r="M78" s="133">
        <f>IF(M72="-","-",SUM(M70:M77)*'3j EBIT'!$E$11)</f>
        <v>1.8066310299607238</v>
      </c>
      <c r="N78" s="133">
        <f>IF(N72="-","-",SUM(N70:N77)*'3j EBIT'!$E$11)</f>
        <v>1.9727849845250041</v>
      </c>
      <c r="O78" s="31"/>
      <c r="P78" s="133">
        <f>IF(P72="-","-",SUM(P70:P77)*'3j EBIT'!$E$11)</f>
        <v>1.9727849845250041</v>
      </c>
      <c r="Q78" s="133">
        <f>IF(Q72="-","-",SUM(Q70:Q77)*'3j EBIT'!$E$11)</f>
        <v>2.02280538360493</v>
      </c>
      <c r="R78" s="133">
        <f>IF(R72="-","-",SUM(R70:R77)*'3j EBIT'!$E$11)</f>
        <v>2.0375334161975194</v>
      </c>
      <c r="S78" s="133">
        <f>IF(S72="-","-",SUM(S70:S77)*'3j EBIT'!$E$11)</f>
        <v>2.0819665547461152</v>
      </c>
      <c r="T78" s="133" t="str">
        <f>IF(T72="-","-",SUM(T70:T77)*'3j EBIT'!$E$11)</f>
        <v>-</v>
      </c>
      <c r="U78" s="133" t="str">
        <f>IF(U72="-","-",SUM(U70:U77)*'3j EBIT'!$E$11)</f>
        <v>-</v>
      </c>
      <c r="V78" s="133" t="str">
        <f>IF(V72="-","-",SUM(V70:V77)*'3j EBIT'!$E$11)</f>
        <v>-</v>
      </c>
      <c r="W78" s="133" t="str">
        <f>IF(W72="-","-",SUM(W70:W77)*'3j EBIT'!$E$11)</f>
        <v>-</v>
      </c>
      <c r="X78" s="133" t="str">
        <f>IF(X72="-","-",SUM(X70:X77)*'3j EBIT'!$E$11)</f>
        <v>-</v>
      </c>
      <c r="Y78" s="133" t="str">
        <f>IF(Y72="-","-",SUM(Y70:Y77)*'3j EBIT'!$E$11)</f>
        <v>-</v>
      </c>
      <c r="Z78" s="133" t="str">
        <f>IF(Z72="-","-",SUM(Z70:Z77)*'3j EBIT'!$E$11)</f>
        <v>-</v>
      </c>
      <c r="AA78" s="29"/>
    </row>
    <row r="79" spans="1:27" s="30" customFormat="1" ht="12.4" customHeight="1" x14ac:dyDescent="0.15">
      <c r="A79" s="267">
        <v>10</v>
      </c>
      <c r="B79" s="136" t="s">
        <v>292</v>
      </c>
      <c r="C79" s="186" t="s">
        <v>537</v>
      </c>
      <c r="D79" s="139" t="s">
        <v>321</v>
      </c>
      <c r="E79" s="135"/>
      <c r="F79" s="31"/>
      <c r="G79" s="133">
        <f>IF(G74="-","-",SUM(G70:G72,G74:G78)*'3k HAP'!$E$12)</f>
        <v>1.3015210418074821</v>
      </c>
      <c r="H79" s="133">
        <f>IF(H74="-","-",SUM(H70:H72,H74:H78)*'3k HAP'!$E$12)</f>
        <v>1.3039195101681555</v>
      </c>
      <c r="I79" s="133">
        <f>IF(I74="-","-",SUM(I70:I72,I74:I78)*'3k HAP'!$E$12)</f>
        <v>1.3085111875205069</v>
      </c>
      <c r="J79" s="133">
        <f>IF(J74="-","-",SUM(J70:J72,J74:J78)*'3k HAP'!$E$12)</f>
        <v>1.3157065926025275</v>
      </c>
      <c r="K79" s="133">
        <f>IF(K74="-","-",SUM(K70:K72,K74:K78)*'3k HAP'!$E$12)</f>
        <v>1.3313563737099117</v>
      </c>
      <c r="L79" s="133">
        <f>IF(L74="-","-",SUM(L70:L72,L74:L78)*'3k HAP'!$E$12)</f>
        <v>1.3453303122547489</v>
      </c>
      <c r="M79" s="133">
        <f>IF(M74="-","-",SUM(M70:M72,M74:M78)*'3k HAP'!$E$12)</f>
        <v>1.392151262318523</v>
      </c>
      <c r="N79" s="133">
        <f>IF(N74="-","-",SUM(N70:N72,N74:N78)*'3k HAP'!$E$12)</f>
        <v>1.5201859488427028</v>
      </c>
      <c r="O79" s="31"/>
      <c r="P79" s="133">
        <f>IF(P74="-","-",SUM(P70:P72,P74:P78)*'3k HAP'!$E$12)</f>
        <v>1.5201859488427028</v>
      </c>
      <c r="Q79" s="133">
        <f>IF(Q74="-","-",SUM(Q70:Q72,Q74:Q78)*'3k HAP'!$E$12)</f>
        <v>1.5587305993916913</v>
      </c>
      <c r="R79" s="133">
        <f>IF(R74="-","-",SUM(R70:R72,R74:R78)*'3k HAP'!$E$12)</f>
        <v>1.570079706555918</v>
      </c>
      <c r="S79" s="133">
        <f>IF(S74="-","-",SUM(S70:S72,S74:S78)*'3k HAP'!$E$12)</f>
        <v>1.6043189335443677</v>
      </c>
      <c r="T79" s="133" t="str">
        <f>IF(T74="-","-",SUM(T70:T72,T74:T78)*'3k HAP'!$E$12)</f>
        <v>-</v>
      </c>
      <c r="U79" s="133" t="str">
        <f>IF(U74="-","-",SUM(U70:U72,U74:U78)*'3k HAP'!$E$12)</f>
        <v>-</v>
      </c>
      <c r="V79" s="133" t="str">
        <f>IF(V74="-","-",SUM(V70:V72,V74:V78)*'3k HAP'!$E$12)</f>
        <v>-</v>
      </c>
      <c r="W79" s="133" t="str">
        <f>IF(W74="-","-",SUM(W70:W72,W74:W78)*'3k HAP'!$E$12)</f>
        <v>-</v>
      </c>
      <c r="X79" s="133" t="str">
        <f>IF(X74="-","-",SUM(X70:X72,X74:X78)*'3k HAP'!$E$12)</f>
        <v>-</v>
      </c>
      <c r="Y79" s="133" t="str">
        <f>IF(Y74="-","-",SUM(Y70:Y72,Y74:Y78)*'3k HAP'!$E$12)</f>
        <v>-</v>
      </c>
      <c r="Z79" s="133" t="str">
        <f>IF(Z74="-","-",SUM(Z70:Z72,Z74:Z78)*'3k HAP'!$E$12)</f>
        <v>-</v>
      </c>
      <c r="AA79" s="29"/>
    </row>
    <row r="80" spans="1:27" s="30" customFormat="1" ht="11.25" customHeight="1" x14ac:dyDescent="0.15">
      <c r="A80" s="267">
        <v>11</v>
      </c>
      <c r="B80" s="136" t="s">
        <v>44</v>
      </c>
      <c r="C80" s="136" t="str">
        <f>B80&amp;"_"&amp;D80</f>
        <v>Total_Northern</v>
      </c>
      <c r="D80" s="139" t="s">
        <v>321</v>
      </c>
      <c r="E80" s="135"/>
      <c r="F80" s="31"/>
      <c r="G80" s="133">
        <f>IF(G74="-","-",SUM(G70:G79))</f>
        <v>90.197159441334975</v>
      </c>
      <c r="H80" s="133">
        <f t="shared" ref="H80:Z80" si="6">IF(H74="-","-",SUM(H70:H79))</f>
        <v>90.363376525956397</v>
      </c>
      <c r="I80" s="133">
        <f t="shared" si="6"/>
        <v>90.681585944743844</v>
      </c>
      <c r="J80" s="133">
        <f t="shared" si="6"/>
        <v>91.180237198608097</v>
      </c>
      <c r="K80" s="133">
        <f t="shared" si="6"/>
        <v>92.264788086701628</v>
      </c>
      <c r="L80" s="133">
        <f t="shared" si="6"/>
        <v>93.233200830303304</v>
      </c>
      <c r="M80" s="133">
        <f t="shared" si="6"/>
        <v>96.47795566902046</v>
      </c>
      <c r="N80" s="133">
        <f t="shared" si="6"/>
        <v>105.35093172049102</v>
      </c>
      <c r="O80" s="31"/>
      <c r="P80" s="133">
        <f t="shared" si="6"/>
        <v>105.35093172049102</v>
      </c>
      <c r="Q80" s="133">
        <f t="shared" si="6"/>
        <v>108.02212786677039</v>
      </c>
      <c r="R80" s="133">
        <f t="shared" si="6"/>
        <v>108.8086362638893</v>
      </c>
      <c r="S80" s="133">
        <f t="shared" si="6"/>
        <v>111.18146076431874</v>
      </c>
      <c r="T80" s="133" t="str">
        <f t="shared" si="6"/>
        <v>-</v>
      </c>
      <c r="U80" s="133" t="str">
        <f t="shared" si="6"/>
        <v>-</v>
      </c>
      <c r="V80" s="133" t="str">
        <f t="shared" si="6"/>
        <v>-</v>
      </c>
      <c r="W80" s="133" t="str">
        <f t="shared" si="6"/>
        <v>-</v>
      </c>
      <c r="X80" s="133" t="str">
        <f t="shared" si="6"/>
        <v>-</v>
      </c>
      <c r="Y80" s="133" t="str">
        <f t="shared" si="6"/>
        <v>-</v>
      </c>
      <c r="Z80" s="133" t="str">
        <f t="shared" si="6"/>
        <v>-</v>
      </c>
      <c r="AA80" s="29"/>
    </row>
    <row r="81" spans="1:27" s="30" customFormat="1" ht="11.25" customHeight="1" x14ac:dyDescent="0.15">
      <c r="A81" s="267">
        <v>1</v>
      </c>
      <c r="B81" s="140" t="s">
        <v>350</v>
      </c>
      <c r="C81" s="140" t="s">
        <v>341</v>
      </c>
      <c r="D81" s="138" t="s">
        <v>322</v>
      </c>
      <c r="E81" s="132"/>
      <c r="F81" s="31"/>
      <c r="G81" s="41" t="s">
        <v>333</v>
      </c>
      <c r="H81" s="41" t="s">
        <v>333</v>
      </c>
      <c r="I81" s="41" t="s">
        <v>333</v>
      </c>
      <c r="J81" s="41" t="s">
        <v>333</v>
      </c>
      <c r="K81" s="41" t="s">
        <v>333</v>
      </c>
      <c r="L81" s="41" t="s">
        <v>333</v>
      </c>
      <c r="M81" s="41" t="s">
        <v>333</v>
      </c>
      <c r="N81" s="41" t="s">
        <v>333</v>
      </c>
      <c r="O81" s="31"/>
      <c r="P81" s="41" t="s">
        <v>333</v>
      </c>
      <c r="Q81" s="41" t="s">
        <v>333</v>
      </c>
      <c r="R81" s="41" t="s">
        <v>333</v>
      </c>
      <c r="S81" s="41" t="s">
        <v>333</v>
      </c>
      <c r="T81" s="41" t="s">
        <v>333</v>
      </c>
      <c r="U81" s="41" t="s">
        <v>333</v>
      </c>
      <c r="V81" s="41" t="s">
        <v>333</v>
      </c>
      <c r="W81" s="41" t="s">
        <v>333</v>
      </c>
      <c r="X81" s="41" t="s">
        <v>333</v>
      </c>
      <c r="Y81" s="41" t="s">
        <v>333</v>
      </c>
      <c r="Z81" s="41" t="s">
        <v>333</v>
      </c>
      <c r="AA81" s="29"/>
    </row>
    <row r="82" spans="1:27" s="30" customFormat="1" ht="11.25" x14ac:dyDescent="0.15">
      <c r="A82" s="267">
        <v>2</v>
      </c>
      <c r="B82" s="140" t="s">
        <v>350</v>
      </c>
      <c r="C82" s="140" t="s">
        <v>300</v>
      </c>
      <c r="D82" s="138" t="s">
        <v>322</v>
      </c>
      <c r="E82" s="132"/>
      <c r="F82" s="31"/>
      <c r="G82" s="41" t="s">
        <v>333</v>
      </c>
      <c r="H82" s="41" t="s">
        <v>333</v>
      </c>
      <c r="I82" s="41" t="s">
        <v>333</v>
      </c>
      <c r="J82" s="41" t="s">
        <v>333</v>
      </c>
      <c r="K82" s="41" t="s">
        <v>333</v>
      </c>
      <c r="L82" s="41" t="s">
        <v>333</v>
      </c>
      <c r="M82" s="41" t="s">
        <v>333</v>
      </c>
      <c r="N82" s="41" t="s">
        <v>333</v>
      </c>
      <c r="O82" s="31"/>
      <c r="P82" s="41" t="s">
        <v>333</v>
      </c>
      <c r="Q82" s="41" t="s">
        <v>333</v>
      </c>
      <c r="R82" s="41" t="s">
        <v>333</v>
      </c>
      <c r="S82" s="41" t="s">
        <v>333</v>
      </c>
      <c r="T82" s="41" t="s">
        <v>333</v>
      </c>
      <c r="U82" s="41" t="s">
        <v>333</v>
      </c>
      <c r="V82" s="41" t="s">
        <v>333</v>
      </c>
      <c r="W82" s="41" t="s">
        <v>333</v>
      </c>
      <c r="X82" s="41" t="s">
        <v>333</v>
      </c>
      <c r="Y82" s="41" t="s">
        <v>333</v>
      </c>
      <c r="Z82" s="41" t="s">
        <v>333</v>
      </c>
      <c r="AA82" s="29"/>
    </row>
    <row r="83" spans="1:27" s="30" customFormat="1" ht="11.25" x14ac:dyDescent="0.15">
      <c r="A83" s="267">
        <v>3</v>
      </c>
      <c r="B83" s="140" t="s">
        <v>2</v>
      </c>
      <c r="C83" s="140" t="s">
        <v>342</v>
      </c>
      <c r="D83" s="138" t="s">
        <v>322</v>
      </c>
      <c r="E83" s="132"/>
      <c r="F83" s="31"/>
      <c r="G83" s="41">
        <f>IF('3c PC'!G14="-","-",'3c PC'!G64)</f>
        <v>6.5567588596821027</v>
      </c>
      <c r="H83" s="41">
        <f>IF('3c PC'!H14="-","-",'3c PC'!H64)</f>
        <v>6.5567588596821027</v>
      </c>
      <c r="I83" s="41">
        <f>IF('3c PC'!I14="-","-",'3c PC'!I64)</f>
        <v>6.6197359495950758</v>
      </c>
      <c r="J83" s="41">
        <f>IF('3c PC'!J14="-","-",'3c PC'!J64)</f>
        <v>6.6197359495950758</v>
      </c>
      <c r="K83" s="41">
        <f>IF('3c PC'!K14="-","-",'3c PC'!K64)</f>
        <v>6.6995028867368616</v>
      </c>
      <c r="L83" s="41">
        <f>IF('3c PC'!L14="-","-",'3c PC'!L64)</f>
        <v>6.6995028867368616</v>
      </c>
      <c r="M83" s="41">
        <f>IF('3c PC'!M14="-","-",'3c PC'!M64)</f>
        <v>7.1131218301273513</v>
      </c>
      <c r="N83" s="41">
        <f>IF('3c PC'!N14="-","-",'3c PC'!N64)</f>
        <v>7.1131218301273513</v>
      </c>
      <c r="O83" s="31"/>
      <c r="P83" s="41">
        <f>'3c PC'!P64</f>
        <v>7.1131218301273513</v>
      </c>
      <c r="Q83" s="41">
        <f>'3c PC'!Q64</f>
        <v>7.2804579515147188</v>
      </c>
      <c r="R83" s="41">
        <f>'3c PC'!R64</f>
        <v>7.1935840895118579</v>
      </c>
      <c r="S83" s="41">
        <f>'3c PC'!S64</f>
        <v>7.3593999937099728</v>
      </c>
      <c r="T83" s="41" t="str">
        <f>'3c PC'!T64</f>
        <v>-</v>
      </c>
      <c r="U83" s="41" t="str">
        <f>'3c PC'!U64</f>
        <v>-</v>
      </c>
      <c r="V83" s="41" t="str">
        <f>'3c PC'!V64</f>
        <v>-</v>
      </c>
      <c r="W83" s="41" t="str">
        <f>'3c PC'!W64</f>
        <v>-</v>
      </c>
      <c r="X83" s="41" t="str">
        <f>'3c PC'!X64</f>
        <v>-</v>
      </c>
      <c r="Y83" s="41" t="str">
        <f>'3c PC'!Y64</f>
        <v>-</v>
      </c>
      <c r="Z83" s="41" t="str">
        <f>'3c PC'!Z64</f>
        <v>-</v>
      </c>
      <c r="AA83" s="29"/>
    </row>
    <row r="84" spans="1:27" s="30" customFormat="1" ht="11.25" x14ac:dyDescent="0.15">
      <c r="A84" s="267">
        <v>4</v>
      </c>
      <c r="B84" s="140" t="s">
        <v>352</v>
      </c>
      <c r="C84" s="140" t="s">
        <v>343</v>
      </c>
      <c r="D84" s="138" t="s">
        <v>322</v>
      </c>
      <c r="E84" s="132"/>
      <c r="F84" s="31"/>
      <c r="G84" s="41" t="s">
        <v>333</v>
      </c>
      <c r="H84" s="41" t="s">
        <v>333</v>
      </c>
      <c r="I84" s="41" t="s">
        <v>333</v>
      </c>
      <c r="J84" s="41" t="s">
        <v>333</v>
      </c>
      <c r="K84" s="41" t="s">
        <v>333</v>
      </c>
      <c r="L84" s="41" t="s">
        <v>333</v>
      </c>
      <c r="M84" s="41" t="s">
        <v>333</v>
      </c>
      <c r="N84" s="41" t="s">
        <v>333</v>
      </c>
      <c r="O84" s="31"/>
      <c r="P84" s="41" t="s">
        <v>333</v>
      </c>
      <c r="Q84" s="41" t="s">
        <v>333</v>
      </c>
      <c r="R84" s="41" t="s">
        <v>333</v>
      </c>
      <c r="S84" s="41" t="s">
        <v>333</v>
      </c>
      <c r="T84" s="41" t="s">
        <v>333</v>
      </c>
      <c r="U84" s="41" t="s">
        <v>333</v>
      </c>
      <c r="V84" s="41" t="s">
        <v>333</v>
      </c>
      <c r="W84" s="41" t="s">
        <v>333</v>
      </c>
      <c r="X84" s="41" t="s">
        <v>333</v>
      </c>
      <c r="Y84" s="41" t="s">
        <v>333</v>
      </c>
      <c r="Z84" s="41" t="s">
        <v>333</v>
      </c>
      <c r="AA84" s="29"/>
    </row>
    <row r="85" spans="1:27" s="30" customFormat="1" ht="11.25" x14ac:dyDescent="0.15">
      <c r="A85" s="267">
        <v>5</v>
      </c>
      <c r="B85" s="140" t="s">
        <v>349</v>
      </c>
      <c r="C85" s="140" t="s">
        <v>344</v>
      </c>
      <c r="D85" s="138" t="s">
        <v>322</v>
      </c>
      <c r="E85" s="132"/>
      <c r="F85" s="31"/>
      <c r="G85" s="41">
        <f>IF('3f CPIH'!C$16="-","-",'3g OC '!$E$11*('3f CPIH'!C$16/'3f CPIH'!$G$16))</f>
        <v>63.482931017612529</v>
      </c>
      <c r="H85" s="41">
        <f>IF('3f CPIH'!D$16="-","-",'3g OC '!$E$11*('3f CPIH'!D$16/'3f CPIH'!$G$16))</f>
        <v>63.61002397260274</v>
      </c>
      <c r="I85" s="41">
        <f>IF('3f CPIH'!E$16="-","-",'3g OC '!$E$11*('3f CPIH'!E$16/'3f CPIH'!$G$16))</f>
        <v>63.800663405088073</v>
      </c>
      <c r="J85" s="41">
        <f>IF('3f CPIH'!F$16="-","-",'3g OC '!$E$11*('3f CPIH'!F$16/'3f CPIH'!$G$16))</f>
        <v>64.181942270058713</v>
      </c>
      <c r="K85" s="41">
        <f>IF('3f CPIH'!G$16="-","-",'3g OC '!$E$11*('3f CPIH'!G$16/'3f CPIH'!$G$16))</f>
        <v>64.944500000000005</v>
      </c>
      <c r="L85" s="41">
        <f>IF('3f CPIH'!H$16="-","-",'3g OC '!$E$11*('3f CPIH'!H$16/'3f CPIH'!$G$16))</f>
        <v>65.770604207436406</v>
      </c>
      <c r="M85" s="41">
        <f>IF('3f CPIH'!I$16="-","-",'3g OC '!$E$11*('3f CPIH'!I$16/'3f CPIH'!$G$16))</f>
        <v>66.723801369863011</v>
      </c>
      <c r="N85" s="41">
        <f>IF('3f CPIH'!J$16="-","-",'3g OC '!$E$11*('3f CPIH'!J$16/'3f CPIH'!$G$16))</f>
        <v>67.295719667318991</v>
      </c>
      <c r="O85" s="31"/>
      <c r="P85" s="41">
        <f>IF('3f CPIH'!L$16="-","-",'3g OC '!$E$11*('3f CPIH'!L$16/'3f CPIH'!$G$16))</f>
        <v>67.295719667318991</v>
      </c>
      <c r="Q85" s="41">
        <f>IF('3f CPIH'!M$16="-","-",'3g OC '!$E$11*('3f CPIH'!M$16/'3f CPIH'!$G$16))</f>
        <v>68.058277397260284</v>
      </c>
      <c r="R85" s="41">
        <f>IF('3f CPIH'!N$16="-","-",'3g OC '!$E$11*('3f CPIH'!N$16/'3f CPIH'!$G$16))</f>
        <v>68.566649217221141</v>
      </c>
      <c r="S85" s="41">
        <f>IF('3f CPIH'!O$16="-","-",'3g OC '!$E$11*('3f CPIH'!O$16/'3f CPIH'!$G$16))</f>
        <v>68.947928082191794</v>
      </c>
      <c r="T85" s="41" t="str">
        <f>IF('3f CPIH'!P$16="-","-",'3g OC '!$E$11*('3f CPIH'!P$16/'3f CPIH'!$G$16))</f>
        <v>-</v>
      </c>
      <c r="U85" s="41" t="str">
        <f>IF('3f CPIH'!Q$16="-","-",'3g OC '!$E$11*('3f CPIH'!Q$16/'3f CPIH'!$G$16))</f>
        <v>-</v>
      </c>
      <c r="V85" s="41" t="str">
        <f>IF('3f CPIH'!R$16="-","-",'3g OC '!$E$11*('3f CPIH'!R$16/'3f CPIH'!$G$16))</f>
        <v>-</v>
      </c>
      <c r="W85" s="41" t="str">
        <f>IF('3f CPIH'!S$16="-","-",'3g OC '!$E$11*('3f CPIH'!S$16/'3f CPIH'!$G$16))</f>
        <v>-</v>
      </c>
      <c r="X85" s="41" t="str">
        <f>IF('3f CPIH'!T$16="-","-",'3g OC '!$E$11*('3f CPIH'!T$16/'3f CPIH'!$G$16))</f>
        <v>-</v>
      </c>
      <c r="Y85" s="41" t="str">
        <f>IF('3f CPIH'!U$16="-","-",'3g OC '!$E$11*('3f CPIH'!U$16/'3f CPIH'!$G$16))</f>
        <v>-</v>
      </c>
      <c r="Z85" s="41" t="str">
        <f>IF('3f CPIH'!V$16="-","-",'3g OC '!$E$11*('3f CPIH'!V$16/'3f CPIH'!$G$16))</f>
        <v>-</v>
      </c>
      <c r="AA85" s="29"/>
    </row>
    <row r="86" spans="1:27" s="30" customFormat="1" ht="11.25" customHeight="1" x14ac:dyDescent="0.15">
      <c r="A86" s="267">
        <v>6</v>
      </c>
      <c r="B86" s="140" t="s">
        <v>349</v>
      </c>
      <c r="C86" s="140" t="s">
        <v>43</v>
      </c>
      <c r="D86" s="138" t="s">
        <v>322</v>
      </c>
      <c r="E86" s="132"/>
      <c r="F86" s="31"/>
      <c r="G86" s="41" t="s">
        <v>333</v>
      </c>
      <c r="H86" s="41" t="s">
        <v>333</v>
      </c>
      <c r="I86" s="41" t="s">
        <v>333</v>
      </c>
      <c r="J86" s="41" t="s">
        <v>333</v>
      </c>
      <c r="K86" s="41">
        <f>IF('3h SMNCC'!F$37="-","-",'3h SMNCC'!F$45)</f>
        <v>0</v>
      </c>
      <c r="L86" s="41">
        <f>IF('3h SMNCC'!G$37="-","-",'3h SMNCC'!G$45)</f>
        <v>-0.1023945869506754</v>
      </c>
      <c r="M86" s="41">
        <f>IF('3h SMNCC'!H$37="-","-",'3h SMNCC'!H$45)</f>
        <v>1.310776222511721</v>
      </c>
      <c r="N86" s="41">
        <f>IF('3h SMNCC'!I$37="-","-",'3h SMNCC'!I$45)</f>
        <v>8.7390665290237255</v>
      </c>
      <c r="O86" s="31"/>
      <c r="P86" s="41">
        <f>IF('3h SMNCC'!K$37="-","-",'3h SMNCC'!K$45)</f>
        <v>8.7390665290237255</v>
      </c>
      <c r="Q86" s="41">
        <f>IF('3h SMNCC'!L$37="-","-",'3h SMNCC'!L$45)</f>
        <v>10.102089688688181</v>
      </c>
      <c r="R86" s="41">
        <f>IF('3h SMNCC'!M$37="-","-",'3h SMNCC'!M$45)</f>
        <v>10.300173121233549</v>
      </c>
      <c r="S86" s="41">
        <f>IF('3h SMNCC'!N$37="-","-",'3h SMNCC'!N$45)</f>
        <v>11.847822371645298</v>
      </c>
      <c r="T86" s="41" t="str">
        <f>IF('3h SMNCC'!O$37="-","-",'3h SMNCC'!O$45)</f>
        <v>-</v>
      </c>
      <c r="U86" s="41" t="str">
        <f>IF('3h SMNCC'!P$37="-","-",'3h SMNCC'!P$45)</f>
        <v>-</v>
      </c>
      <c r="V86" s="41" t="str">
        <f>IF('3h SMNCC'!Q$37="-","-",'3h SMNCC'!Q$45)</f>
        <v>-</v>
      </c>
      <c r="W86" s="41" t="str">
        <f>IF('3h SMNCC'!R$37="-","-",'3h SMNCC'!R$45)</f>
        <v>-</v>
      </c>
      <c r="X86" s="41" t="str">
        <f>IF('3h SMNCC'!S$37="-","-",'3h SMNCC'!S$45)</f>
        <v>-</v>
      </c>
      <c r="Y86" s="41" t="str">
        <f>IF('3h SMNCC'!T$37="-","-",'3h SMNCC'!T$45)</f>
        <v>-</v>
      </c>
      <c r="Z86" s="41" t="str">
        <f>IF('3h SMNCC'!U$37="-","-",'3h SMNCC'!U$45)</f>
        <v>-</v>
      </c>
      <c r="AA86" s="29"/>
    </row>
    <row r="87" spans="1:27" s="30" customFormat="1" ht="11.25" customHeight="1" x14ac:dyDescent="0.15">
      <c r="A87" s="267">
        <v>7</v>
      </c>
      <c r="B87" s="140" t="s">
        <v>349</v>
      </c>
      <c r="C87" s="140" t="s">
        <v>394</v>
      </c>
      <c r="D87" s="138" t="s">
        <v>322</v>
      </c>
      <c r="E87" s="132"/>
      <c r="F87" s="31"/>
      <c r="G87" s="41">
        <f>IF('3f CPIH'!C$16="-","-",'3i PAAC PAP'!$G$15*('3f CPIH'!C$16/'3f CPIH'!$G$16))</f>
        <v>13.137827495107633</v>
      </c>
      <c r="H87" s="41">
        <f>IF('3f CPIH'!D$16="-","-",'3i PAAC PAP'!$G$15*('3f CPIH'!D$16/'3f CPIH'!$G$16))</f>
        <v>13.164129452054794</v>
      </c>
      <c r="I87" s="41">
        <f>IF('3f CPIH'!E$16="-","-",'3i PAAC PAP'!$G$15*('3f CPIH'!E$16/'3f CPIH'!$G$16))</f>
        <v>13.203582387475539</v>
      </c>
      <c r="J87" s="41">
        <f>IF('3f CPIH'!F$16="-","-",'3i PAAC PAP'!$G$15*('3f CPIH'!F$16/'3f CPIH'!$G$16))</f>
        <v>13.282488258317025</v>
      </c>
      <c r="K87" s="41">
        <f>IF('3f CPIH'!G$16="-","-",'3i PAAC PAP'!$G$15*('3f CPIH'!G$16/'3f CPIH'!$G$16))</f>
        <v>13.440300000000001</v>
      </c>
      <c r="L87" s="41">
        <f>IF('3f CPIH'!H$16="-","-",'3i PAAC PAP'!$G$15*('3f CPIH'!H$16/'3f CPIH'!$G$16))</f>
        <v>13.611262720156557</v>
      </c>
      <c r="M87" s="41">
        <f>IF('3f CPIH'!I$16="-","-",'3i PAAC PAP'!$G$15*('3f CPIH'!I$16/'3f CPIH'!$G$16))</f>
        <v>13.808527397260272</v>
      </c>
      <c r="N87" s="41">
        <f>IF('3f CPIH'!J$16="-","-",'3i PAAC PAP'!$G$15*('3f CPIH'!J$16/'3f CPIH'!$G$16))</f>
        <v>13.926886203522507</v>
      </c>
      <c r="O87" s="31"/>
      <c r="P87" s="41">
        <f>IF('3f CPIH'!L$16="-","-",'3i PAAC PAP'!$G$15*('3f CPIH'!L$16/'3f CPIH'!$G$16))</f>
        <v>13.926886203522507</v>
      </c>
      <c r="Q87" s="41">
        <f>IF('3f CPIH'!M$16="-","-",'3i PAAC PAP'!$G$15*('3f CPIH'!M$16/'3f CPIH'!$G$16))</f>
        <v>14.08469794520548</v>
      </c>
      <c r="R87" s="41">
        <f>IF('3f CPIH'!N$16="-","-",'3i PAAC PAP'!$G$15*('3f CPIH'!N$16/'3f CPIH'!$G$16))</f>
        <v>14.189905772994129</v>
      </c>
      <c r="S87" s="41">
        <f>IF('3f CPIH'!O$16="-","-",'3i PAAC PAP'!$G$15*('3f CPIH'!O$16/'3f CPIH'!$G$16))</f>
        <v>14.268811643835617</v>
      </c>
      <c r="T87" s="41" t="str">
        <f>IF('3f CPIH'!P$16="-","-",'3i PAAC PAP'!$G$15*('3f CPIH'!P$16/'3f CPIH'!$G$16))</f>
        <v>-</v>
      </c>
      <c r="U87" s="41" t="str">
        <f>IF('3f CPIH'!Q$16="-","-",'3i PAAC PAP'!$G$15*('3f CPIH'!Q$16/'3f CPIH'!$G$16))</f>
        <v>-</v>
      </c>
      <c r="V87" s="41" t="str">
        <f>IF('3f CPIH'!R$16="-","-",'3i PAAC PAP'!$G$15*('3f CPIH'!R$16/'3f CPIH'!$G$16))</f>
        <v>-</v>
      </c>
      <c r="W87" s="41" t="str">
        <f>IF('3f CPIH'!S$16="-","-",'3i PAAC PAP'!$G$15*('3f CPIH'!S$16/'3f CPIH'!$G$16))</f>
        <v>-</v>
      </c>
      <c r="X87" s="41" t="str">
        <f>IF('3f CPIH'!T$16="-","-",'3i PAAC PAP'!$G$15*('3f CPIH'!T$16/'3f CPIH'!$G$16))</f>
        <v>-</v>
      </c>
      <c r="Y87" s="41" t="str">
        <f>IF('3f CPIH'!U$16="-","-",'3i PAAC PAP'!$G$15*('3f CPIH'!U$16/'3f CPIH'!$G$16))</f>
        <v>-</v>
      </c>
      <c r="Z87" s="41" t="str">
        <f>IF('3f CPIH'!V$16="-","-",'3i PAAC PAP'!$G$15*('3f CPIH'!V$16/'3f CPIH'!$G$16))</f>
        <v>-</v>
      </c>
      <c r="AA87" s="29"/>
    </row>
    <row r="88" spans="1:27" s="30" customFormat="1" ht="11.25" customHeight="1" x14ac:dyDescent="0.15">
      <c r="A88" s="267">
        <v>8</v>
      </c>
      <c r="B88" s="140" t="s">
        <v>349</v>
      </c>
      <c r="C88" s="140" t="s">
        <v>412</v>
      </c>
      <c r="D88" s="138" t="s">
        <v>322</v>
      </c>
      <c r="E88" s="132"/>
      <c r="F88" s="31"/>
      <c r="G88" s="41">
        <f>IF(G83="-","-",SUM(G81:G86)*'3i PAAC PAP'!$G$27)</f>
        <v>4.0291031998812512</v>
      </c>
      <c r="H88" s="41">
        <f>IF(H83="-","-",SUM(H81:H86)*'3i PAAC PAP'!$G$27)</f>
        <v>4.036414349210018</v>
      </c>
      <c r="I88" s="41">
        <f>IF(I83="-","-",SUM(I81:I86)*'3i PAAC PAP'!$G$27)</f>
        <v>4.0510038932775032</v>
      </c>
      <c r="J88" s="41">
        <f>IF(J83="-","-",SUM(J81:J86)*'3i PAAC PAP'!$G$27)</f>
        <v>4.0729373412638044</v>
      </c>
      <c r="K88" s="41">
        <f>IF(K83="-","-",SUM(K81:K86)*'3i PAAC PAP'!$G$27)</f>
        <v>4.1213929100624256</v>
      </c>
      <c r="L88" s="41">
        <f>IF(L83="-","-",SUM(L81:L86)*'3i PAAC PAP'!$G$27)</f>
        <v>4.1630250296904867</v>
      </c>
      <c r="M88" s="41">
        <f>IF(M83="-","-",SUM(M81:M86)*'3i PAAC PAP'!$G$27)</f>
        <v>4.322946556978855</v>
      </c>
      <c r="N88" s="41">
        <f>IF(N83="-","-",SUM(N81:N86)*'3i PAAC PAP'!$G$27)</f>
        <v>4.783166557130718</v>
      </c>
      <c r="O88" s="31"/>
      <c r="P88" s="41">
        <f>IF(P83="-","-",SUM(P81:P86)*'3i PAAC PAP'!$G$27)</f>
        <v>4.783166557130718</v>
      </c>
      <c r="Q88" s="41">
        <f>IF(Q83="-","-",SUM(Q81:Q86)*'3i PAAC PAP'!$G$27)</f>
        <v>4.9150689011051076</v>
      </c>
      <c r="R88" s="41">
        <f>IF(R83="-","-",SUM(R81:R86)*'3i PAAC PAP'!$G$27)</f>
        <v>4.9507109401752034</v>
      </c>
      <c r="S88" s="41">
        <f>IF(S83="-","-",SUM(S81:S86)*'3i PAAC PAP'!$G$27)</f>
        <v>5.0712131846455923</v>
      </c>
      <c r="T88" s="41" t="str">
        <f>IF(T83="-","-",SUM(T81:T86)*'3i PAAC PAP'!$G$27)</f>
        <v>-</v>
      </c>
      <c r="U88" s="41" t="str">
        <f>IF(U83="-","-",SUM(U81:U86)*'3i PAAC PAP'!$G$27)</f>
        <v>-</v>
      </c>
      <c r="V88" s="41" t="str">
        <f>IF(V83="-","-",SUM(V81:V86)*'3i PAAC PAP'!$G$27)</f>
        <v>-</v>
      </c>
      <c r="W88" s="41" t="str">
        <f>IF(W83="-","-",SUM(W81:W86)*'3i PAAC PAP'!$G$27)</f>
        <v>-</v>
      </c>
      <c r="X88" s="41" t="str">
        <f>IF(X83="-","-",SUM(X81:X86)*'3i PAAC PAP'!$G$27)</f>
        <v>-</v>
      </c>
      <c r="Y88" s="41" t="str">
        <f>IF(Y83="-","-",SUM(Y81:Y86)*'3i PAAC PAP'!$G$27)</f>
        <v>-</v>
      </c>
      <c r="Z88" s="41" t="str">
        <f>IF(Z83="-","-",SUM(Z81:Z86)*'3i PAAC PAP'!$G$27)</f>
        <v>-</v>
      </c>
      <c r="AA88" s="29"/>
    </row>
    <row r="89" spans="1:27" s="30" customFormat="1" ht="11.25" customHeight="1" x14ac:dyDescent="0.15">
      <c r="A89" s="267">
        <v>9</v>
      </c>
      <c r="B89" s="140" t="s">
        <v>393</v>
      </c>
      <c r="C89" s="140" t="s">
        <v>536</v>
      </c>
      <c r="D89" s="138" t="s">
        <v>322</v>
      </c>
      <c r="E89" s="132"/>
      <c r="F89" s="31"/>
      <c r="G89" s="41">
        <f>IF(G83="-","-",SUM(G81:G88)*'3j EBIT'!$E$11)</f>
        <v>1.6890178272439871</v>
      </c>
      <c r="H89" s="41">
        <f>IF(H83="-","-",SUM(H81:H88)*'3j EBIT'!$E$11)</f>
        <v>1.6921303822385896</v>
      </c>
      <c r="I89" s="41">
        <f>IF(I83="-","-",SUM(I81:I88)*'3j EBIT'!$E$11)</f>
        <v>1.6980891217871283</v>
      </c>
      <c r="J89" s="41">
        <f>IF(J83="-","-",SUM(J81:J88)*'3j EBIT'!$E$11)</f>
        <v>1.7074267867709363</v>
      </c>
      <c r="K89" s="41">
        <f>IF(K83="-","-",SUM(K81:K88)*'3j EBIT'!$E$11)</f>
        <v>1.7277359161924088</v>
      </c>
      <c r="L89" s="41">
        <f>IF(L83="-","-",SUM(L81:L88)*'3j EBIT'!$E$11)</f>
        <v>1.7458702609789247</v>
      </c>
      <c r="M89" s="41">
        <f>IF(M83="-","-",SUM(M81:M88)*'3j EBIT'!$E$11)</f>
        <v>1.8066310299607238</v>
      </c>
      <c r="N89" s="41">
        <f>IF(N83="-","-",SUM(N81:N88)*'3j EBIT'!$E$11)</f>
        <v>1.9727849845250041</v>
      </c>
      <c r="O89" s="31"/>
      <c r="P89" s="41">
        <f>IF(P83="-","-",SUM(P81:P88)*'3j EBIT'!$E$11)</f>
        <v>1.9727849845250041</v>
      </c>
      <c r="Q89" s="41">
        <f>IF(Q83="-","-",SUM(Q81:Q88)*'3j EBIT'!$E$11)</f>
        <v>2.02280538360493</v>
      </c>
      <c r="R89" s="41">
        <f>IF(R83="-","-",SUM(R81:R88)*'3j EBIT'!$E$11)</f>
        <v>2.0375334161975194</v>
      </c>
      <c r="S89" s="41">
        <f>IF(S83="-","-",SUM(S81:S88)*'3j EBIT'!$E$11)</f>
        <v>2.0819665547461152</v>
      </c>
      <c r="T89" s="41" t="str">
        <f>IF(T83="-","-",SUM(T81:T88)*'3j EBIT'!$E$11)</f>
        <v>-</v>
      </c>
      <c r="U89" s="41" t="str">
        <f>IF(U83="-","-",SUM(U81:U88)*'3j EBIT'!$E$11)</f>
        <v>-</v>
      </c>
      <c r="V89" s="41" t="str">
        <f>IF(V83="-","-",SUM(V81:V88)*'3j EBIT'!$E$11)</f>
        <v>-</v>
      </c>
      <c r="W89" s="41" t="str">
        <f>IF(W83="-","-",SUM(W81:W88)*'3j EBIT'!$E$11)</f>
        <v>-</v>
      </c>
      <c r="X89" s="41" t="str">
        <f>IF(X83="-","-",SUM(X81:X88)*'3j EBIT'!$E$11)</f>
        <v>-</v>
      </c>
      <c r="Y89" s="41" t="str">
        <f>IF(Y83="-","-",SUM(Y81:Y88)*'3j EBIT'!$E$11)</f>
        <v>-</v>
      </c>
      <c r="Z89" s="41" t="str">
        <f>IF(Z83="-","-",SUM(Z81:Z88)*'3j EBIT'!$E$11)</f>
        <v>-</v>
      </c>
      <c r="AA89" s="29"/>
    </row>
    <row r="90" spans="1:27" s="30" customFormat="1" ht="11.25" customHeight="1" x14ac:dyDescent="0.15">
      <c r="A90" s="267">
        <v>10</v>
      </c>
      <c r="B90" s="140" t="s">
        <v>292</v>
      </c>
      <c r="C90" s="188" t="s">
        <v>537</v>
      </c>
      <c r="D90" s="138" t="s">
        <v>322</v>
      </c>
      <c r="E90" s="132"/>
      <c r="F90" s="31"/>
      <c r="G90" s="41">
        <f>IF(G85="-","-",SUM(G81:G83,G85:G89)*'3k HAP'!$E$12)</f>
        <v>1.3015210418074821</v>
      </c>
      <c r="H90" s="41">
        <f>IF(H85="-","-",SUM(H81:H83,H85:H89)*'3k HAP'!$E$12)</f>
        <v>1.3039195101681555</v>
      </c>
      <c r="I90" s="41">
        <f>IF(I85="-","-",SUM(I81:I83,I85:I89)*'3k HAP'!$E$12)</f>
        <v>1.3085111875205069</v>
      </c>
      <c r="J90" s="41">
        <f>IF(J85="-","-",SUM(J81:J83,J85:J89)*'3k HAP'!$E$12)</f>
        <v>1.3157065926025275</v>
      </c>
      <c r="K90" s="41">
        <f>IF(K85="-","-",SUM(K81:K83,K85:K89)*'3k HAP'!$E$12)</f>
        <v>1.3313563737099117</v>
      </c>
      <c r="L90" s="41">
        <f>IF(L85="-","-",SUM(L81:L83,L85:L89)*'3k HAP'!$E$12)</f>
        <v>1.3453303122547489</v>
      </c>
      <c r="M90" s="41">
        <f>IF(M85="-","-",SUM(M81:M83,M85:M89)*'3k HAP'!$E$12)</f>
        <v>1.392151262318523</v>
      </c>
      <c r="N90" s="41">
        <f>IF(N85="-","-",SUM(N81:N83,N85:N89)*'3k HAP'!$E$12)</f>
        <v>1.5201859488427028</v>
      </c>
      <c r="O90" s="31"/>
      <c r="P90" s="41">
        <f>IF(P85="-","-",SUM(P81:P83,P85:P89)*'3k HAP'!$E$12)</f>
        <v>1.5201859488427028</v>
      </c>
      <c r="Q90" s="41">
        <f>IF(Q85="-","-",SUM(Q81:Q83,Q85:Q89)*'3k HAP'!$E$12)</f>
        <v>1.5587305993916913</v>
      </c>
      <c r="R90" s="41">
        <f>IF(R85="-","-",SUM(R81:R83,R85:R89)*'3k HAP'!$E$12)</f>
        <v>1.570079706555918</v>
      </c>
      <c r="S90" s="41">
        <f>IF(S85="-","-",SUM(S81:S83,S85:S89)*'3k HAP'!$E$12)</f>
        <v>1.6043189335443677</v>
      </c>
      <c r="T90" s="41" t="str">
        <f>IF(T85="-","-",SUM(T81:T83,T85:T89)*'3k HAP'!$E$12)</f>
        <v>-</v>
      </c>
      <c r="U90" s="41" t="str">
        <f>IF(U85="-","-",SUM(U81:U83,U85:U89)*'3k HAP'!$E$12)</f>
        <v>-</v>
      </c>
      <c r="V90" s="41" t="str">
        <f>IF(V85="-","-",SUM(V81:V83,V85:V89)*'3k HAP'!$E$12)</f>
        <v>-</v>
      </c>
      <c r="W90" s="41" t="str">
        <f>IF(W85="-","-",SUM(W81:W83,W85:W89)*'3k HAP'!$E$12)</f>
        <v>-</v>
      </c>
      <c r="X90" s="41" t="str">
        <f>IF(X85="-","-",SUM(X81:X83,X85:X89)*'3k HAP'!$E$12)</f>
        <v>-</v>
      </c>
      <c r="Y90" s="41" t="str">
        <f>IF(Y85="-","-",SUM(Y81:Y83,Y85:Y89)*'3k HAP'!$E$12)</f>
        <v>-</v>
      </c>
      <c r="Z90" s="41" t="str">
        <f>IF(Z85="-","-",SUM(Z81:Z83,Z85:Z89)*'3k HAP'!$E$12)</f>
        <v>-</v>
      </c>
      <c r="AA90" s="29"/>
    </row>
    <row r="91" spans="1:27" s="30" customFormat="1" ht="11.25" customHeight="1" x14ac:dyDescent="0.15">
      <c r="A91" s="267">
        <v>11</v>
      </c>
      <c r="B91" s="140" t="s">
        <v>44</v>
      </c>
      <c r="C91" s="140" t="str">
        <f>B91&amp;"_"&amp;D91</f>
        <v>Total_North West</v>
      </c>
      <c r="D91" s="138" t="s">
        <v>322</v>
      </c>
      <c r="E91" s="132"/>
      <c r="F91" s="31"/>
      <c r="G91" s="41">
        <f>IF(G85="-","-",SUM(G81:G90))</f>
        <v>90.197159441334975</v>
      </c>
      <c r="H91" s="41">
        <f t="shared" ref="H91:Z91" si="7">IF(H85="-","-",SUM(H81:H90))</f>
        <v>90.363376525956397</v>
      </c>
      <c r="I91" s="41">
        <f t="shared" si="7"/>
        <v>90.681585944743844</v>
      </c>
      <c r="J91" s="41">
        <f t="shared" si="7"/>
        <v>91.180237198608097</v>
      </c>
      <c r="K91" s="41">
        <f t="shared" si="7"/>
        <v>92.264788086701628</v>
      </c>
      <c r="L91" s="41">
        <f t="shared" si="7"/>
        <v>93.233200830303304</v>
      </c>
      <c r="M91" s="41">
        <f t="shared" si="7"/>
        <v>96.47795566902046</v>
      </c>
      <c r="N91" s="41">
        <f t="shared" si="7"/>
        <v>105.35093172049102</v>
      </c>
      <c r="O91" s="31"/>
      <c r="P91" s="41">
        <f t="shared" si="7"/>
        <v>105.35093172049102</v>
      </c>
      <c r="Q91" s="41">
        <f t="shared" si="7"/>
        <v>108.02212786677039</v>
      </c>
      <c r="R91" s="41">
        <f t="shared" si="7"/>
        <v>108.8086362638893</v>
      </c>
      <c r="S91" s="41">
        <f t="shared" si="7"/>
        <v>111.18146076431874</v>
      </c>
      <c r="T91" s="41" t="str">
        <f t="shared" si="7"/>
        <v>-</v>
      </c>
      <c r="U91" s="41" t="str">
        <f t="shared" si="7"/>
        <v>-</v>
      </c>
      <c r="V91" s="41" t="str">
        <f t="shared" si="7"/>
        <v>-</v>
      </c>
      <c r="W91" s="41" t="str">
        <f t="shared" si="7"/>
        <v>-</v>
      </c>
      <c r="X91" s="41" t="str">
        <f t="shared" si="7"/>
        <v>-</v>
      </c>
      <c r="Y91" s="41" t="str">
        <f t="shared" si="7"/>
        <v>-</v>
      </c>
      <c r="Z91" s="41" t="str">
        <f t="shared" si="7"/>
        <v>-</v>
      </c>
      <c r="AA91" s="29"/>
    </row>
    <row r="92" spans="1:27" s="30" customFormat="1" ht="12.4" customHeight="1" x14ac:dyDescent="0.15">
      <c r="A92" s="267">
        <v>1</v>
      </c>
      <c r="B92" s="136" t="s">
        <v>350</v>
      </c>
      <c r="C92" s="136" t="s">
        <v>341</v>
      </c>
      <c r="D92" s="139" t="s">
        <v>323</v>
      </c>
      <c r="E92" s="135"/>
      <c r="F92" s="31"/>
      <c r="G92" s="133" t="s">
        <v>333</v>
      </c>
      <c r="H92" s="133" t="s">
        <v>333</v>
      </c>
      <c r="I92" s="133" t="s">
        <v>333</v>
      </c>
      <c r="J92" s="133" t="s">
        <v>333</v>
      </c>
      <c r="K92" s="133" t="s">
        <v>333</v>
      </c>
      <c r="L92" s="133" t="s">
        <v>333</v>
      </c>
      <c r="M92" s="133" t="s">
        <v>333</v>
      </c>
      <c r="N92" s="133" t="s">
        <v>333</v>
      </c>
      <c r="O92" s="31"/>
      <c r="P92" s="133" t="s">
        <v>333</v>
      </c>
      <c r="Q92" s="133" t="s">
        <v>333</v>
      </c>
      <c r="R92" s="133" t="s">
        <v>333</v>
      </c>
      <c r="S92" s="133" t="s">
        <v>333</v>
      </c>
      <c r="T92" s="133" t="s">
        <v>333</v>
      </c>
      <c r="U92" s="133" t="s">
        <v>333</v>
      </c>
      <c r="V92" s="133" t="s">
        <v>333</v>
      </c>
      <c r="W92" s="133" t="s">
        <v>333</v>
      </c>
      <c r="X92" s="133" t="s">
        <v>333</v>
      </c>
      <c r="Y92" s="133" t="s">
        <v>333</v>
      </c>
      <c r="Z92" s="133" t="s">
        <v>333</v>
      </c>
      <c r="AA92" s="29"/>
    </row>
    <row r="93" spans="1:27" s="30" customFormat="1" ht="11.25" x14ac:dyDescent="0.15">
      <c r="A93" s="267">
        <v>2</v>
      </c>
      <c r="B93" s="136" t="s">
        <v>350</v>
      </c>
      <c r="C93" s="136" t="s">
        <v>300</v>
      </c>
      <c r="D93" s="139" t="s">
        <v>323</v>
      </c>
      <c r="E93" s="135"/>
      <c r="F93" s="31"/>
      <c r="G93" s="133" t="s">
        <v>333</v>
      </c>
      <c r="H93" s="133" t="s">
        <v>333</v>
      </c>
      <c r="I93" s="133" t="s">
        <v>333</v>
      </c>
      <c r="J93" s="133" t="s">
        <v>333</v>
      </c>
      <c r="K93" s="133" t="s">
        <v>333</v>
      </c>
      <c r="L93" s="133" t="s">
        <v>333</v>
      </c>
      <c r="M93" s="133" t="s">
        <v>333</v>
      </c>
      <c r="N93" s="133" t="s">
        <v>333</v>
      </c>
      <c r="O93" s="31"/>
      <c r="P93" s="133" t="s">
        <v>333</v>
      </c>
      <c r="Q93" s="133" t="s">
        <v>333</v>
      </c>
      <c r="R93" s="133" t="s">
        <v>333</v>
      </c>
      <c r="S93" s="133" t="s">
        <v>333</v>
      </c>
      <c r="T93" s="133" t="s">
        <v>333</v>
      </c>
      <c r="U93" s="133" t="s">
        <v>333</v>
      </c>
      <c r="V93" s="133" t="s">
        <v>333</v>
      </c>
      <c r="W93" s="133" t="s">
        <v>333</v>
      </c>
      <c r="X93" s="133" t="s">
        <v>333</v>
      </c>
      <c r="Y93" s="133" t="s">
        <v>333</v>
      </c>
      <c r="Z93" s="133" t="s">
        <v>333</v>
      </c>
      <c r="AA93" s="29"/>
    </row>
    <row r="94" spans="1:27" s="30" customFormat="1" ht="11.25" x14ac:dyDescent="0.15">
      <c r="A94" s="267">
        <v>3</v>
      </c>
      <c r="B94" s="136" t="s">
        <v>2</v>
      </c>
      <c r="C94" s="136" t="s">
        <v>342</v>
      </c>
      <c r="D94" s="139" t="s">
        <v>323</v>
      </c>
      <c r="E94" s="135"/>
      <c r="F94" s="31"/>
      <c r="G94" s="133">
        <f>IF('3c PC'!G14="-","-",'3c PC'!G64)</f>
        <v>6.5567588596821027</v>
      </c>
      <c r="H94" s="133">
        <f>IF('3c PC'!H14="-","-",'3c PC'!H64)</f>
        <v>6.5567588596821027</v>
      </c>
      <c r="I94" s="133">
        <f>IF('3c PC'!I14="-","-",'3c PC'!I64)</f>
        <v>6.6197359495950758</v>
      </c>
      <c r="J94" s="133">
        <f>IF('3c PC'!J14="-","-",'3c PC'!J64)</f>
        <v>6.6197359495950758</v>
      </c>
      <c r="K94" s="133">
        <f>IF('3c PC'!K14="-","-",'3c PC'!K64)</f>
        <v>6.6995028867368616</v>
      </c>
      <c r="L94" s="133">
        <f>IF('3c PC'!L14="-","-",'3c PC'!L64)</f>
        <v>6.6995028867368616</v>
      </c>
      <c r="M94" s="133">
        <f>IF('3c PC'!M14="-","-",'3c PC'!M64)</f>
        <v>7.1131218301273513</v>
      </c>
      <c r="N94" s="133">
        <f>IF('3c PC'!N14="-","-",'3c PC'!N64)</f>
        <v>7.1131218301273513</v>
      </c>
      <c r="O94" s="31"/>
      <c r="P94" s="133">
        <f>'3c PC'!P64</f>
        <v>7.1131218301273513</v>
      </c>
      <c r="Q94" s="133">
        <f>'3c PC'!Q64</f>
        <v>7.2804579515147188</v>
      </c>
      <c r="R94" s="133">
        <f>'3c PC'!R64</f>
        <v>7.1935840895118579</v>
      </c>
      <c r="S94" s="133">
        <f>'3c PC'!S64</f>
        <v>7.3593999937099728</v>
      </c>
      <c r="T94" s="133" t="str">
        <f>'3c PC'!T64</f>
        <v>-</v>
      </c>
      <c r="U94" s="133" t="str">
        <f>'3c PC'!U64</f>
        <v>-</v>
      </c>
      <c r="V94" s="133" t="str">
        <f>'3c PC'!V64</f>
        <v>-</v>
      </c>
      <c r="W94" s="133" t="str">
        <f>'3c PC'!W64</f>
        <v>-</v>
      </c>
      <c r="X94" s="133" t="str">
        <f>'3c PC'!X64</f>
        <v>-</v>
      </c>
      <c r="Y94" s="133" t="str">
        <f>'3c PC'!Y64</f>
        <v>-</v>
      </c>
      <c r="Z94" s="133" t="str">
        <f>'3c PC'!Z64</f>
        <v>-</v>
      </c>
      <c r="AA94" s="29"/>
    </row>
    <row r="95" spans="1:27" s="30" customFormat="1" ht="11.25" x14ac:dyDescent="0.15">
      <c r="A95" s="267">
        <v>4</v>
      </c>
      <c r="B95" s="136" t="s">
        <v>352</v>
      </c>
      <c r="C95" s="136" t="s">
        <v>343</v>
      </c>
      <c r="D95" s="139" t="s">
        <v>323</v>
      </c>
      <c r="E95" s="135"/>
      <c r="F95" s="31"/>
      <c r="G95" s="133" t="s">
        <v>333</v>
      </c>
      <c r="H95" s="133" t="s">
        <v>333</v>
      </c>
      <c r="I95" s="133" t="s">
        <v>333</v>
      </c>
      <c r="J95" s="133" t="s">
        <v>333</v>
      </c>
      <c r="K95" s="133" t="s">
        <v>333</v>
      </c>
      <c r="L95" s="133" t="s">
        <v>333</v>
      </c>
      <c r="M95" s="133" t="s">
        <v>333</v>
      </c>
      <c r="N95" s="133" t="s">
        <v>333</v>
      </c>
      <c r="O95" s="31"/>
      <c r="P95" s="133" t="s">
        <v>333</v>
      </c>
      <c r="Q95" s="133" t="s">
        <v>333</v>
      </c>
      <c r="R95" s="133" t="s">
        <v>333</v>
      </c>
      <c r="S95" s="133" t="s">
        <v>333</v>
      </c>
      <c r="T95" s="133" t="s">
        <v>333</v>
      </c>
      <c r="U95" s="133" t="s">
        <v>333</v>
      </c>
      <c r="V95" s="133" t="s">
        <v>333</v>
      </c>
      <c r="W95" s="133" t="s">
        <v>333</v>
      </c>
      <c r="X95" s="133" t="s">
        <v>333</v>
      </c>
      <c r="Y95" s="133" t="s">
        <v>333</v>
      </c>
      <c r="Z95" s="133" t="s">
        <v>333</v>
      </c>
      <c r="AA95" s="29"/>
    </row>
    <row r="96" spans="1:27" s="30" customFormat="1" ht="11.25" customHeight="1" x14ac:dyDescent="0.15">
      <c r="A96" s="267">
        <v>5</v>
      </c>
      <c r="B96" s="136" t="s">
        <v>349</v>
      </c>
      <c r="C96" s="136" t="s">
        <v>344</v>
      </c>
      <c r="D96" s="139" t="s">
        <v>323</v>
      </c>
      <c r="E96" s="135"/>
      <c r="F96" s="31"/>
      <c r="G96" s="133">
        <f>IF('3f CPIH'!C$16="-","-",'3g OC '!$E$11*('3f CPIH'!C$16/'3f CPIH'!$G$16))</f>
        <v>63.482931017612529</v>
      </c>
      <c r="H96" s="133">
        <f>IF('3f CPIH'!D$16="-","-",'3g OC '!$E$11*('3f CPIH'!D$16/'3f CPIH'!$G$16))</f>
        <v>63.61002397260274</v>
      </c>
      <c r="I96" s="133">
        <f>IF('3f CPIH'!E$16="-","-",'3g OC '!$E$11*('3f CPIH'!E$16/'3f CPIH'!$G$16))</f>
        <v>63.800663405088073</v>
      </c>
      <c r="J96" s="133">
        <f>IF('3f CPIH'!F$16="-","-",'3g OC '!$E$11*('3f CPIH'!F$16/'3f CPIH'!$G$16))</f>
        <v>64.181942270058713</v>
      </c>
      <c r="K96" s="133">
        <f>IF('3f CPIH'!G$16="-","-",'3g OC '!$E$11*('3f CPIH'!G$16/'3f CPIH'!$G$16))</f>
        <v>64.944500000000005</v>
      </c>
      <c r="L96" s="133">
        <f>IF('3f CPIH'!H$16="-","-",'3g OC '!$E$11*('3f CPIH'!H$16/'3f CPIH'!$G$16))</f>
        <v>65.770604207436406</v>
      </c>
      <c r="M96" s="133">
        <f>IF('3f CPIH'!I$16="-","-",'3g OC '!$E$11*('3f CPIH'!I$16/'3f CPIH'!$G$16))</f>
        <v>66.723801369863011</v>
      </c>
      <c r="N96" s="133">
        <f>IF('3f CPIH'!J$16="-","-",'3g OC '!$E$11*('3f CPIH'!J$16/'3f CPIH'!$G$16))</f>
        <v>67.295719667318991</v>
      </c>
      <c r="O96" s="31"/>
      <c r="P96" s="133">
        <f>IF('3f CPIH'!L$16="-","-",'3g OC '!$E$11*('3f CPIH'!L$16/'3f CPIH'!$G$16))</f>
        <v>67.295719667318991</v>
      </c>
      <c r="Q96" s="133">
        <f>IF('3f CPIH'!M$16="-","-",'3g OC '!$E$11*('3f CPIH'!M$16/'3f CPIH'!$G$16))</f>
        <v>68.058277397260284</v>
      </c>
      <c r="R96" s="133">
        <f>IF('3f CPIH'!N$16="-","-",'3g OC '!$E$11*('3f CPIH'!N$16/'3f CPIH'!$G$16))</f>
        <v>68.566649217221141</v>
      </c>
      <c r="S96" s="133">
        <f>IF('3f CPIH'!O$16="-","-",'3g OC '!$E$11*('3f CPIH'!O$16/'3f CPIH'!$G$16))</f>
        <v>68.947928082191794</v>
      </c>
      <c r="T96" s="133" t="str">
        <f>IF('3f CPIH'!P$16="-","-",'3g OC '!$E$11*('3f CPIH'!P$16/'3f CPIH'!$G$16))</f>
        <v>-</v>
      </c>
      <c r="U96" s="133" t="str">
        <f>IF('3f CPIH'!Q$16="-","-",'3g OC '!$E$11*('3f CPIH'!Q$16/'3f CPIH'!$G$16))</f>
        <v>-</v>
      </c>
      <c r="V96" s="133" t="str">
        <f>IF('3f CPIH'!R$16="-","-",'3g OC '!$E$11*('3f CPIH'!R$16/'3f CPIH'!$G$16))</f>
        <v>-</v>
      </c>
      <c r="W96" s="133" t="str">
        <f>IF('3f CPIH'!S$16="-","-",'3g OC '!$E$11*('3f CPIH'!S$16/'3f CPIH'!$G$16))</f>
        <v>-</v>
      </c>
      <c r="X96" s="133" t="str">
        <f>IF('3f CPIH'!T$16="-","-",'3g OC '!$E$11*('3f CPIH'!T$16/'3f CPIH'!$G$16))</f>
        <v>-</v>
      </c>
      <c r="Y96" s="133" t="str">
        <f>IF('3f CPIH'!U$16="-","-",'3g OC '!$E$11*('3f CPIH'!U$16/'3f CPIH'!$G$16))</f>
        <v>-</v>
      </c>
      <c r="Z96" s="133" t="str">
        <f>IF('3f CPIH'!V$16="-","-",'3g OC '!$E$11*('3f CPIH'!V$16/'3f CPIH'!$G$16))</f>
        <v>-</v>
      </c>
      <c r="AA96" s="29"/>
    </row>
    <row r="97" spans="1:27" s="30" customFormat="1" ht="11.25" customHeight="1" x14ac:dyDescent="0.15">
      <c r="A97" s="267">
        <v>6</v>
      </c>
      <c r="B97" s="136" t="s">
        <v>349</v>
      </c>
      <c r="C97" s="136" t="s">
        <v>43</v>
      </c>
      <c r="D97" s="139" t="s">
        <v>323</v>
      </c>
      <c r="E97" s="135"/>
      <c r="F97" s="31"/>
      <c r="G97" s="133" t="s">
        <v>333</v>
      </c>
      <c r="H97" s="133" t="s">
        <v>333</v>
      </c>
      <c r="I97" s="133" t="s">
        <v>333</v>
      </c>
      <c r="J97" s="133" t="s">
        <v>333</v>
      </c>
      <c r="K97" s="133">
        <f>IF('3h SMNCC'!F$37="-","-",'3h SMNCC'!F$45)</f>
        <v>0</v>
      </c>
      <c r="L97" s="133">
        <f>IF('3h SMNCC'!G$37="-","-",'3h SMNCC'!G$45)</f>
        <v>-0.1023945869506754</v>
      </c>
      <c r="M97" s="133">
        <f>IF('3h SMNCC'!H$37="-","-",'3h SMNCC'!H$45)</f>
        <v>1.310776222511721</v>
      </c>
      <c r="N97" s="133">
        <f>IF('3h SMNCC'!I$37="-","-",'3h SMNCC'!I$45)</f>
        <v>8.7390665290237255</v>
      </c>
      <c r="O97" s="31"/>
      <c r="P97" s="133">
        <f>IF('3h SMNCC'!K$37="-","-",'3h SMNCC'!K$45)</f>
        <v>8.7390665290237255</v>
      </c>
      <c r="Q97" s="133">
        <f>IF('3h SMNCC'!L$37="-","-",'3h SMNCC'!L$45)</f>
        <v>10.102089688688181</v>
      </c>
      <c r="R97" s="133">
        <f>IF('3h SMNCC'!M$37="-","-",'3h SMNCC'!M$45)</f>
        <v>10.300173121233549</v>
      </c>
      <c r="S97" s="133">
        <f>IF('3h SMNCC'!N$37="-","-",'3h SMNCC'!N$45)</f>
        <v>11.847822371645298</v>
      </c>
      <c r="T97" s="133" t="str">
        <f>IF('3h SMNCC'!O$37="-","-",'3h SMNCC'!O$45)</f>
        <v>-</v>
      </c>
      <c r="U97" s="133" t="str">
        <f>IF('3h SMNCC'!P$37="-","-",'3h SMNCC'!P$45)</f>
        <v>-</v>
      </c>
      <c r="V97" s="133" t="str">
        <f>IF('3h SMNCC'!Q$37="-","-",'3h SMNCC'!Q$45)</f>
        <v>-</v>
      </c>
      <c r="W97" s="133" t="str">
        <f>IF('3h SMNCC'!R$37="-","-",'3h SMNCC'!R$45)</f>
        <v>-</v>
      </c>
      <c r="X97" s="133" t="str">
        <f>IF('3h SMNCC'!S$37="-","-",'3h SMNCC'!S$45)</f>
        <v>-</v>
      </c>
      <c r="Y97" s="133" t="str">
        <f>IF('3h SMNCC'!T$37="-","-",'3h SMNCC'!T$45)</f>
        <v>-</v>
      </c>
      <c r="Z97" s="133" t="str">
        <f>IF('3h SMNCC'!U$37="-","-",'3h SMNCC'!U$45)</f>
        <v>-</v>
      </c>
      <c r="AA97" s="29"/>
    </row>
    <row r="98" spans="1:27" s="30" customFormat="1" ht="11.25" customHeight="1" x14ac:dyDescent="0.15">
      <c r="A98" s="267">
        <v>7</v>
      </c>
      <c r="B98" s="136" t="s">
        <v>349</v>
      </c>
      <c r="C98" s="136" t="s">
        <v>394</v>
      </c>
      <c r="D98" s="139" t="s">
        <v>323</v>
      </c>
      <c r="E98" s="135"/>
      <c r="F98" s="31"/>
      <c r="G98" s="133">
        <f>IF('3f CPIH'!C$16="-","-",'3i PAAC PAP'!$G$15*('3f CPIH'!C$16/'3f CPIH'!$G$16))</f>
        <v>13.137827495107633</v>
      </c>
      <c r="H98" s="133">
        <f>IF('3f CPIH'!D$16="-","-",'3i PAAC PAP'!$G$15*('3f CPIH'!D$16/'3f CPIH'!$G$16))</f>
        <v>13.164129452054794</v>
      </c>
      <c r="I98" s="133">
        <f>IF('3f CPIH'!E$16="-","-",'3i PAAC PAP'!$G$15*('3f CPIH'!E$16/'3f CPIH'!$G$16))</f>
        <v>13.203582387475539</v>
      </c>
      <c r="J98" s="133">
        <f>IF('3f CPIH'!F$16="-","-",'3i PAAC PAP'!$G$15*('3f CPIH'!F$16/'3f CPIH'!$G$16))</f>
        <v>13.282488258317025</v>
      </c>
      <c r="K98" s="133">
        <f>IF('3f CPIH'!G$16="-","-",'3i PAAC PAP'!$G$15*('3f CPIH'!G$16/'3f CPIH'!$G$16))</f>
        <v>13.440300000000001</v>
      </c>
      <c r="L98" s="133">
        <f>IF('3f CPIH'!H$16="-","-",'3i PAAC PAP'!$G$15*('3f CPIH'!H$16/'3f CPIH'!$G$16))</f>
        <v>13.611262720156557</v>
      </c>
      <c r="M98" s="133">
        <f>IF('3f CPIH'!I$16="-","-",'3i PAAC PAP'!$G$15*('3f CPIH'!I$16/'3f CPIH'!$G$16))</f>
        <v>13.808527397260272</v>
      </c>
      <c r="N98" s="133">
        <f>IF('3f CPIH'!J$16="-","-",'3i PAAC PAP'!$G$15*('3f CPIH'!J$16/'3f CPIH'!$G$16))</f>
        <v>13.926886203522507</v>
      </c>
      <c r="O98" s="31"/>
      <c r="P98" s="133">
        <f>IF('3f CPIH'!L$16="-","-",'3i PAAC PAP'!$G$15*('3f CPIH'!L$16/'3f CPIH'!$G$16))</f>
        <v>13.926886203522507</v>
      </c>
      <c r="Q98" s="133">
        <f>IF('3f CPIH'!M$16="-","-",'3i PAAC PAP'!$G$15*('3f CPIH'!M$16/'3f CPIH'!$G$16))</f>
        <v>14.08469794520548</v>
      </c>
      <c r="R98" s="133">
        <f>IF('3f CPIH'!N$16="-","-",'3i PAAC PAP'!$G$15*('3f CPIH'!N$16/'3f CPIH'!$G$16))</f>
        <v>14.189905772994129</v>
      </c>
      <c r="S98" s="133">
        <f>IF('3f CPIH'!O$16="-","-",'3i PAAC PAP'!$G$15*('3f CPIH'!O$16/'3f CPIH'!$G$16))</f>
        <v>14.268811643835617</v>
      </c>
      <c r="T98" s="133" t="str">
        <f>IF('3f CPIH'!P$16="-","-",'3i PAAC PAP'!$G$15*('3f CPIH'!P$16/'3f CPIH'!$G$16))</f>
        <v>-</v>
      </c>
      <c r="U98" s="133" t="str">
        <f>IF('3f CPIH'!Q$16="-","-",'3i PAAC PAP'!$G$15*('3f CPIH'!Q$16/'3f CPIH'!$G$16))</f>
        <v>-</v>
      </c>
      <c r="V98" s="133" t="str">
        <f>IF('3f CPIH'!R$16="-","-",'3i PAAC PAP'!$G$15*('3f CPIH'!R$16/'3f CPIH'!$G$16))</f>
        <v>-</v>
      </c>
      <c r="W98" s="133" t="str">
        <f>IF('3f CPIH'!S$16="-","-",'3i PAAC PAP'!$G$15*('3f CPIH'!S$16/'3f CPIH'!$G$16))</f>
        <v>-</v>
      </c>
      <c r="X98" s="133" t="str">
        <f>IF('3f CPIH'!T$16="-","-",'3i PAAC PAP'!$G$15*('3f CPIH'!T$16/'3f CPIH'!$G$16))</f>
        <v>-</v>
      </c>
      <c r="Y98" s="133" t="str">
        <f>IF('3f CPIH'!U$16="-","-",'3i PAAC PAP'!$G$15*('3f CPIH'!U$16/'3f CPIH'!$G$16))</f>
        <v>-</v>
      </c>
      <c r="Z98" s="133" t="str">
        <f>IF('3f CPIH'!V$16="-","-",'3i PAAC PAP'!$G$15*('3f CPIH'!V$16/'3f CPIH'!$G$16))</f>
        <v>-</v>
      </c>
      <c r="AA98" s="29"/>
    </row>
    <row r="99" spans="1:27" s="30" customFormat="1" ht="11.25" customHeight="1" x14ac:dyDescent="0.15">
      <c r="A99" s="267">
        <v>8</v>
      </c>
      <c r="B99" s="136" t="s">
        <v>349</v>
      </c>
      <c r="C99" s="136" t="s">
        <v>412</v>
      </c>
      <c r="D99" s="139" t="s">
        <v>323</v>
      </c>
      <c r="E99" s="135"/>
      <c r="F99" s="31"/>
      <c r="G99" s="133">
        <f>IF(G94="-","-",SUM(G92:G97)*'3i PAAC PAP'!$G$27)</f>
        <v>4.0291031998812512</v>
      </c>
      <c r="H99" s="133">
        <f>IF(H94="-","-",SUM(H92:H97)*'3i PAAC PAP'!$G$27)</f>
        <v>4.036414349210018</v>
      </c>
      <c r="I99" s="133">
        <f>IF(I94="-","-",SUM(I92:I97)*'3i PAAC PAP'!$G$27)</f>
        <v>4.0510038932775032</v>
      </c>
      <c r="J99" s="133">
        <f>IF(J94="-","-",SUM(J92:J97)*'3i PAAC PAP'!$G$27)</f>
        <v>4.0729373412638044</v>
      </c>
      <c r="K99" s="133">
        <f>IF(K94="-","-",SUM(K92:K97)*'3i PAAC PAP'!$G$27)</f>
        <v>4.1213929100624256</v>
      </c>
      <c r="L99" s="133">
        <f>IF(L94="-","-",SUM(L92:L97)*'3i PAAC PAP'!$G$27)</f>
        <v>4.1630250296904867</v>
      </c>
      <c r="M99" s="133">
        <f>IF(M94="-","-",SUM(M92:M97)*'3i PAAC PAP'!$G$27)</f>
        <v>4.322946556978855</v>
      </c>
      <c r="N99" s="133">
        <f>IF(N94="-","-",SUM(N92:N97)*'3i PAAC PAP'!$G$27)</f>
        <v>4.783166557130718</v>
      </c>
      <c r="O99" s="31"/>
      <c r="P99" s="133">
        <f>IF(P94="-","-",SUM(P92:P97)*'3i PAAC PAP'!$G$27)</f>
        <v>4.783166557130718</v>
      </c>
      <c r="Q99" s="133">
        <f>IF(Q94="-","-",SUM(Q92:Q97)*'3i PAAC PAP'!$G$27)</f>
        <v>4.9150689011051076</v>
      </c>
      <c r="R99" s="133">
        <f>IF(R94="-","-",SUM(R92:R97)*'3i PAAC PAP'!$G$27)</f>
        <v>4.9507109401752034</v>
      </c>
      <c r="S99" s="133">
        <f>IF(S94="-","-",SUM(S92:S97)*'3i PAAC PAP'!$G$27)</f>
        <v>5.0712131846455923</v>
      </c>
      <c r="T99" s="133" t="str">
        <f>IF(T94="-","-",SUM(T92:T97)*'3i PAAC PAP'!$G$27)</f>
        <v>-</v>
      </c>
      <c r="U99" s="133" t="str">
        <f>IF(U94="-","-",SUM(U92:U97)*'3i PAAC PAP'!$G$27)</f>
        <v>-</v>
      </c>
      <c r="V99" s="133" t="str">
        <f>IF(V94="-","-",SUM(V92:V97)*'3i PAAC PAP'!$G$27)</f>
        <v>-</v>
      </c>
      <c r="W99" s="133" t="str">
        <f>IF(W94="-","-",SUM(W92:W97)*'3i PAAC PAP'!$G$27)</f>
        <v>-</v>
      </c>
      <c r="X99" s="133" t="str">
        <f>IF(X94="-","-",SUM(X92:X97)*'3i PAAC PAP'!$G$27)</f>
        <v>-</v>
      </c>
      <c r="Y99" s="133" t="str">
        <f>IF(Y94="-","-",SUM(Y92:Y97)*'3i PAAC PAP'!$G$27)</f>
        <v>-</v>
      </c>
      <c r="Z99" s="133" t="str">
        <f>IF(Z94="-","-",SUM(Z92:Z97)*'3i PAAC PAP'!$G$27)</f>
        <v>-</v>
      </c>
      <c r="AA99" s="29"/>
    </row>
    <row r="100" spans="1:27" s="30" customFormat="1" ht="11.25" customHeight="1" x14ac:dyDescent="0.15">
      <c r="A100" s="267">
        <v>9</v>
      </c>
      <c r="B100" s="136" t="s">
        <v>393</v>
      </c>
      <c r="C100" s="136" t="s">
        <v>536</v>
      </c>
      <c r="D100" s="139" t="s">
        <v>323</v>
      </c>
      <c r="E100" s="135"/>
      <c r="F100" s="31"/>
      <c r="G100" s="133">
        <f>IF(G94="-","-",SUM(G92:G99)*'3j EBIT'!$E$11)</f>
        <v>1.6890178272439871</v>
      </c>
      <c r="H100" s="133">
        <f>IF(H94="-","-",SUM(H92:H99)*'3j EBIT'!$E$11)</f>
        <v>1.6921303822385896</v>
      </c>
      <c r="I100" s="133">
        <f>IF(I94="-","-",SUM(I92:I99)*'3j EBIT'!$E$11)</f>
        <v>1.6980891217871283</v>
      </c>
      <c r="J100" s="133">
        <f>IF(J94="-","-",SUM(J92:J99)*'3j EBIT'!$E$11)</f>
        <v>1.7074267867709363</v>
      </c>
      <c r="K100" s="133">
        <f>IF(K94="-","-",SUM(K92:K99)*'3j EBIT'!$E$11)</f>
        <v>1.7277359161924088</v>
      </c>
      <c r="L100" s="133">
        <f>IF(L94="-","-",SUM(L92:L99)*'3j EBIT'!$E$11)</f>
        <v>1.7458702609789247</v>
      </c>
      <c r="M100" s="133">
        <f>IF(M94="-","-",SUM(M92:M99)*'3j EBIT'!$E$11)</f>
        <v>1.8066310299607238</v>
      </c>
      <c r="N100" s="133">
        <f>IF(N94="-","-",SUM(N92:N99)*'3j EBIT'!$E$11)</f>
        <v>1.9727849845250041</v>
      </c>
      <c r="O100" s="31"/>
      <c r="P100" s="133">
        <f>IF(P94="-","-",SUM(P92:P99)*'3j EBIT'!$E$11)</f>
        <v>1.9727849845250041</v>
      </c>
      <c r="Q100" s="133">
        <f>IF(Q94="-","-",SUM(Q92:Q99)*'3j EBIT'!$E$11)</f>
        <v>2.02280538360493</v>
      </c>
      <c r="R100" s="133">
        <f>IF(R94="-","-",SUM(R92:R99)*'3j EBIT'!$E$11)</f>
        <v>2.0375334161975194</v>
      </c>
      <c r="S100" s="133">
        <f>IF(S94="-","-",SUM(S92:S99)*'3j EBIT'!$E$11)</f>
        <v>2.0819665547461152</v>
      </c>
      <c r="T100" s="133" t="str">
        <f>IF(T94="-","-",SUM(T92:T99)*'3j EBIT'!$E$11)</f>
        <v>-</v>
      </c>
      <c r="U100" s="133" t="str">
        <f>IF(U94="-","-",SUM(U92:U99)*'3j EBIT'!$E$11)</f>
        <v>-</v>
      </c>
      <c r="V100" s="133" t="str">
        <f>IF(V94="-","-",SUM(V92:V99)*'3j EBIT'!$E$11)</f>
        <v>-</v>
      </c>
      <c r="W100" s="133" t="str">
        <f>IF(W94="-","-",SUM(W92:W99)*'3j EBIT'!$E$11)</f>
        <v>-</v>
      </c>
      <c r="X100" s="133" t="str">
        <f>IF(X94="-","-",SUM(X92:X99)*'3j EBIT'!$E$11)</f>
        <v>-</v>
      </c>
      <c r="Y100" s="133" t="str">
        <f>IF(Y94="-","-",SUM(Y92:Y99)*'3j EBIT'!$E$11)</f>
        <v>-</v>
      </c>
      <c r="Z100" s="133" t="str">
        <f>IF(Z94="-","-",SUM(Z92:Z99)*'3j EBIT'!$E$11)</f>
        <v>-</v>
      </c>
      <c r="AA100" s="29"/>
    </row>
    <row r="101" spans="1:27" s="30" customFormat="1" ht="11.25" customHeight="1" x14ac:dyDescent="0.15">
      <c r="A101" s="267">
        <v>10</v>
      </c>
      <c r="B101" s="136" t="s">
        <v>292</v>
      </c>
      <c r="C101" s="186" t="s">
        <v>537</v>
      </c>
      <c r="D101" s="139" t="s">
        <v>323</v>
      </c>
      <c r="E101" s="135"/>
      <c r="F101" s="31"/>
      <c r="G101" s="133">
        <f>IF(G96="-","-",SUM(G92:G94,G96:G100)*'3k HAP'!$E$12)</f>
        <v>1.3015210418074821</v>
      </c>
      <c r="H101" s="133">
        <f>IF(H96="-","-",SUM(H92:H94,H96:H100)*'3k HAP'!$E$12)</f>
        <v>1.3039195101681555</v>
      </c>
      <c r="I101" s="133">
        <f>IF(I96="-","-",SUM(I92:I94,I96:I100)*'3k HAP'!$E$12)</f>
        <v>1.3085111875205069</v>
      </c>
      <c r="J101" s="133">
        <f>IF(J96="-","-",SUM(J92:J94,J96:J100)*'3k HAP'!$E$12)</f>
        <v>1.3157065926025275</v>
      </c>
      <c r="K101" s="133">
        <f>IF(K96="-","-",SUM(K92:K94,K96:K100)*'3k HAP'!$E$12)</f>
        <v>1.3313563737099117</v>
      </c>
      <c r="L101" s="133">
        <f>IF(L96="-","-",SUM(L92:L94,L96:L100)*'3k HAP'!$E$12)</f>
        <v>1.3453303122547489</v>
      </c>
      <c r="M101" s="133">
        <f>IF(M96="-","-",SUM(M92:M94,M96:M100)*'3k HAP'!$E$12)</f>
        <v>1.392151262318523</v>
      </c>
      <c r="N101" s="133">
        <f>IF(N96="-","-",SUM(N92:N94,N96:N100)*'3k HAP'!$E$12)</f>
        <v>1.5201859488427028</v>
      </c>
      <c r="O101" s="31"/>
      <c r="P101" s="133">
        <f>IF(P96="-","-",SUM(P92:P94,P96:P100)*'3k HAP'!$E$12)</f>
        <v>1.5201859488427028</v>
      </c>
      <c r="Q101" s="133">
        <f>IF(Q96="-","-",SUM(Q92:Q94,Q96:Q100)*'3k HAP'!$E$12)</f>
        <v>1.5587305993916913</v>
      </c>
      <c r="R101" s="133">
        <f>IF(R96="-","-",SUM(R92:R94,R96:R100)*'3k HAP'!$E$12)</f>
        <v>1.570079706555918</v>
      </c>
      <c r="S101" s="133">
        <f>IF(S96="-","-",SUM(S92:S94,S96:S100)*'3k HAP'!$E$12)</f>
        <v>1.6043189335443677</v>
      </c>
      <c r="T101" s="133" t="str">
        <f>IF(T96="-","-",SUM(T92:T94,T96:T100)*'3k HAP'!$E$12)</f>
        <v>-</v>
      </c>
      <c r="U101" s="133" t="str">
        <f>IF(U96="-","-",SUM(U92:U94,U96:U100)*'3k HAP'!$E$12)</f>
        <v>-</v>
      </c>
      <c r="V101" s="133" t="str">
        <f>IF(V96="-","-",SUM(V92:V94,V96:V100)*'3k HAP'!$E$12)</f>
        <v>-</v>
      </c>
      <c r="W101" s="133" t="str">
        <f>IF(W96="-","-",SUM(W92:W94,W96:W100)*'3k HAP'!$E$12)</f>
        <v>-</v>
      </c>
      <c r="X101" s="133" t="str">
        <f>IF(X96="-","-",SUM(X92:X94,X96:X100)*'3k HAP'!$E$12)</f>
        <v>-</v>
      </c>
      <c r="Y101" s="133" t="str">
        <f>IF(Y96="-","-",SUM(Y92:Y94,Y96:Y100)*'3k HAP'!$E$12)</f>
        <v>-</v>
      </c>
      <c r="Z101" s="133" t="str">
        <f>IF(Z96="-","-",SUM(Z92:Z94,Z96:Z100)*'3k HAP'!$E$12)</f>
        <v>-</v>
      </c>
      <c r="AA101" s="29"/>
    </row>
    <row r="102" spans="1:27" s="30" customFormat="1" ht="11.25" x14ac:dyDescent="0.15">
      <c r="A102" s="267">
        <v>11</v>
      </c>
      <c r="B102" s="136" t="s">
        <v>44</v>
      </c>
      <c r="C102" s="136" t="str">
        <f>B102&amp;"_"&amp;D102</f>
        <v>Total_Southern</v>
      </c>
      <c r="D102" s="139" t="s">
        <v>323</v>
      </c>
      <c r="E102" s="135"/>
      <c r="F102" s="31"/>
      <c r="G102" s="133">
        <f>IF(G96="-","-",SUM(G92:G101))</f>
        <v>90.197159441334975</v>
      </c>
      <c r="H102" s="133">
        <f t="shared" ref="H102:Z102" si="8">IF(H96="-","-",SUM(H92:H101))</f>
        <v>90.363376525956397</v>
      </c>
      <c r="I102" s="133">
        <f t="shared" si="8"/>
        <v>90.681585944743844</v>
      </c>
      <c r="J102" s="133">
        <f t="shared" si="8"/>
        <v>91.180237198608097</v>
      </c>
      <c r="K102" s="133">
        <f t="shared" si="8"/>
        <v>92.264788086701628</v>
      </c>
      <c r="L102" s="133">
        <f t="shared" si="8"/>
        <v>93.233200830303304</v>
      </c>
      <c r="M102" s="133">
        <f t="shared" si="8"/>
        <v>96.47795566902046</v>
      </c>
      <c r="N102" s="133">
        <f t="shared" si="8"/>
        <v>105.35093172049102</v>
      </c>
      <c r="O102" s="31"/>
      <c r="P102" s="133">
        <f t="shared" si="8"/>
        <v>105.35093172049102</v>
      </c>
      <c r="Q102" s="133">
        <f t="shared" si="8"/>
        <v>108.02212786677039</v>
      </c>
      <c r="R102" s="133">
        <f t="shared" si="8"/>
        <v>108.8086362638893</v>
      </c>
      <c r="S102" s="133">
        <f t="shared" si="8"/>
        <v>111.18146076431874</v>
      </c>
      <c r="T102" s="133" t="str">
        <f t="shared" si="8"/>
        <v>-</v>
      </c>
      <c r="U102" s="133" t="str">
        <f t="shared" si="8"/>
        <v>-</v>
      </c>
      <c r="V102" s="133" t="str">
        <f t="shared" si="8"/>
        <v>-</v>
      </c>
      <c r="W102" s="133" t="str">
        <f t="shared" si="8"/>
        <v>-</v>
      </c>
      <c r="X102" s="133" t="str">
        <f t="shared" si="8"/>
        <v>-</v>
      </c>
      <c r="Y102" s="133" t="str">
        <f t="shared" si="8"/>
        <v>-</v>
      </c>
      <c r="Z102" s="133" t="str">
        <f t="shared" si="8"/>
        <v>-</v>
      </c>
      <c r="AA102" s="29"/>
    </row>
    <row r="103" spans="1:27" s="30" customFormat="1" ht="11.25" x14ac:dyDescent="0.15">
      <c r="A103" s="267">
        <v>1</v>
      </c>
      <c r="B103" s="140" t="s">
        <v>350</v>
      </c>
      <c r="C103" s="140" t="s">
        <v>341</v>
      </c>
      <c r="D103" s="138" t="s">
        <v>324</v>
      </c>
      <c r="E103" s="132"/>
      <c r="F103" s="31"/>
      <c r="G103" s="41" t="s">
        <v>333</v>
      </c>
      <c r="H103" s="41" t="s">
        <v>333</v>
      </c>
      <c r="I103" s="41" t="s">
        <v>333</v>
      </c>
      <c r="J103" s="41" t="s">
        <v>333</v>
      </c>
      <c r="K103" s="41" t="s">
        <v>333</v>
      </c>
      <c r="L103" s="41" t="s">
        <v>333</v>
      </c>
      <c r="M103" s="41" t="s">
        <v>333</v>
      </c>
      <c r="N103" s="41" t="s">
        <v>333</v>
      </c>
      <c r="O103" s="31"/>
      <c r="P103" s="41" t="s">
        <v>333</v>
      </c>
      <c r="Q103" s="41" t="s">
        <v>333</v>
      </c>
      <c r="R103" s="41" t="s">
        <v>333</v>
      </c>
      <c r="S103" s="41" t="s">
        <v>333</v>
      </c>
      <c r="T103" s="41" t="s">
        <v>333</v>
      </c>
      <c r="U103" s="41" t="s">
        <v>333</v>
      </c>
      <c r="V103" s="41" t="s">
        <v>333</v>
      </c>
      <c r="W103" s="41" t="s">
        <v>333</v>
      </c>
      <c r="X103" s="41" t="s">
        <v>333</v>
      </c>
      <c r="Y103" s="41" t="s">
        <v>333</v>
      </c>
      <c r="Z103" s="41" t="s">
        <v>333</v>
      </c>
      <c r="AA103" s="29"/>
    </row>
    <row r="104" spans="1:27" s="30" customFormat="1" ht="11.25" x14ac:dyDescent="0.15">
      <c r="A104" s="267">
        <v>2</v>
      </c>
      <c r="B104" s="140" t="s">
        <v>350</v>
      </c>
      <c r="C104" s="140" t="s">
        <v>300</v>
      </c>
      <c r="D104" s="138" t="s">
        <v>324</v>
      </c>
      <c r="E104" s="132"/>
      <c r="F104" s="31"/>
      <c r="G104" s="41" t="s">
        <v>333</v>
      </c>
      <c r="H104" s="41" t="s">
        <v>333</v>
      </c>
      <c r="I104" s="41" t="s">
        <v>333</v>
      </c>
      <c r="J104" s="41" t="s">
        <v>333</v>
      </c>
      <c r="K104" s="41" t="s">
        <v>333</v>
      </c>
      <c r="L104" s="41" t="s">
        <v>333</v>
      </c>
      <c r="M104" s="41" t="s">
        <v>333</v>
      </c>
      <c r="N104" s="41" t="s">
        <v>333</v>
      </c>
      <c r="O104" s="31"/>
      <c r="P104" s="41" t="s">
        <v>333</v>
      </c>
      <c r="Q104" s="41" t="s">
        <v>333</v>
      </c>
      <c r="R104" s="41" t="s">
        <v>333</v>
      </c>
      <c r="S104" s="41" t="s">
        <v>333</v>
      </c>
      <c r="T104" s="41" t="s">
        <v>333</v>
      </c>
      <c r="U104" s="41" t="s">
        <v>333</v>
      </c>
      <c r="V104" s="41" t="s">
        <v>333</v>
      </c>
      <c r="W104" s="41" t="s">
        <v>333</v>
      </c>
      <c r="X104" s="41" t="s">
        <v>333</v>
      </c>
      <c r="Y104" s="41" t="s">
        <v>333</v>
      </c>
      <c r="Z104" s="41" t="s">
        <v>333</v>
      </c>
      <c r="AA104" s="29"/>
    </row>
    <row r="105" spans="1:27" s="30" customFormat="1" ht="12.4" customHeight="1" x14ac:dyDescent="0.15">
      <c r="A105" s="267">
        <v>3</v>
      </c>
      <c r="B105" s="140" t="s">
        <v>2</v>
      </c>
      <c r="C105" s="140" t="s">
        <v>342</v>
      </c>
      <c r="D105" s="138" t="s">
        <v>324</v>
      </c>
      <c r="E105" s="132"/>
      <c r="F105" s="31"/>
      <c r="G105" s="41">
        <f>IF('3c PC'!G14="-","-",'3c PC'!G64)</f>
        <v>6.5567588596821027</v>
      </c>
      <c r="H105" s="41">
        <f>IF('3c PC'!H14="-","-",'3c PC'!H64)</f>
        <v>6.5567588596821027</v>
      </c>
      <c r="I105" s="41">
        <f>IF('3c PC'!I14="-","-",'3c PC'!I64)</f>
        <v>6.6197359495950758</v>
      </c>
      <c r="J105" s="41">
        <f>IF('3c PC'!J14="-","-",'3c PC'!J64)</f>
        <v>6.6197359495950758</v>
      </c>
      <c r="K105" s="41">
        <f>IF('3c PC'!K14="-","-",'3c PC'!K64)</f>
        <v>6.6995028867368616</v>
      </c>
      <c r="L105" s="41">
        <f>IF('3c PC'!L14="-","-",'3c PC'!L64)</f>
        <v>6.6995028867368616</v>
      </c>
      <c r="M105" s="41">
        <f>IF('3c PC'!M14="-","-",'3c PC'!M64)</f>
        <v>7.1131218301273513</v>
      </c>
      <c r="N105" s="41">
        <f>IF('3c PC'!N14="-","-",'3c PC'!N64)</f>
        <v>7.1131218301273513</v>
      </c>
      <c r="O105" s="31"/>
      <c r="P105" s="41">
        <f>'3c PC'!P64</f>
        <v>7.1131218301273513</v>
      </c>
      <c r="Q105" s="41">
        <f>'3c PC'!Q64</f>
        <v>7.2804579515147188</v>
      </c>
      <c r="R105" s="41">
        <f>'3c PC'!R64</f>
        <v>7.1935840895118579</v>
      </c>
      <c r="S105" s="41">
        <f>'3c PC'!S64</f>
        <v>7.3593999937099728</v>
      </c>
      <c r="T105" s="41" t="str">
        <f>'3c PC'!T64</f>
        <v>-</v>
      </c>
      <c r="U105" s="41" t="str">
        <f>'3c PC'!U64</f>
        <v>-</v>
      </c>
      <c r="V105" s="41" t="str">
        <f>'3c PC'!V64</f>
        <v>-</v>
      </c>
      <c r="W105" s="41" t="str">
        <f>'3c PC'!W64</f>
        <v>-</v>
      </c>
      <c r="X105" s="41" t="str">
        <f>'3c PC'!X64</f>
        <v>-</v>
      </c>
      <c r="Y105" s="41" t="str">
        <f>'3c PC'!Y64</f>
        <v>-</v>
      </c>
      <c r="Z105" s="41" t="str">
        <f>'3c PC'!Z64</f>
        <v>-</v>
      </c>
      <c r="AA105" s="29"/>
    </row>
    <row r="106" spans="1:27" s="30" customFormat="1" ht="11.25" customHeight="1" x14ac:dyDescent="0.15">
      <c r="A106" s="267">
        <v>4</v>
      </c>
      <c r="B106" s="140" t="s">
        <v>352</v>
      </c>
      <c r="C106" s="140" t="s">
        <v>343</v>
      </c>
      <c r="D106" s="138" t="s">
        <v>324</v>
      </c>
      <c r="E106" s="132"/>
      <c r="F106" s="31"/>
      <c r="G106" s="41" t="s">
        <v>333</v>
      </c>
      <c r="H106" s="41" t="s">
        <v>333</v>
      </c>
      <c r="I106" s="41" t="s">
        <v>333</v>
      </c>
      <c r="J106" s="41" t="s">
        <v>333</v>
      </c>
      <c r="K106" s="41" t="s">
        <v>333</v>
      </c>
      <c r="L106" s="41" t="s">
        <v>333</v>
      </c>
      <c r="M106" s="41" t="s">
        <v>333</v>
      </c>
      <c r="N106" s="41" t="s">
        <v>333</v>
      </c>
      <c r="O106" s="31"/>
      <c r="P106" s="41" t="s">
        <v>333</v>
      </c>
      <c r="Q106" s="41" t="s">
        <v>333</v>
      </c>
      <c r="R106" s="41" t="s">
        <v>333</v>
      </c>
      <c r="S106" s="41" t="s">
        <v>333</v>
      </c>
      <c r="T106" s="41" t="s">
        <v>333</v>
      </c>
      <c r="U106" s="41" t="s">
        <v>333</v>
      </c>
      <c r="V106" s="41" t="s">
        <v>333</v>
      </c>
      <c r="W106" s="41" t="s">
        <v>333</v>
      </c>
      <c r="X106" s="41" t="s">
        <v>333</v>
      </c>
      <c r="Y106" s="41" t="s">
        <v>333</v>
      </c>
      <c r="Z106" s="41" t="s">
        <v>333</v>
      </c>
      <c r="AA106" s="29"/>
    </row>
    <row r="107" spans="1:27" s="30" customFormat="1" ht="11.25" customHeight="1" x14ac:dyDescent="0.15">
      <c r="A107" s="267">
        <v>5</v>
      </c>
      <c r="B107" s="140" t="s">
        <v>349</v>
      </c>
      <c r="C107" s="140" t="s">
        <v>344</v>
      </c>
      <c r="D107" s="138" t="s">
        <v>324</v>
      </c>
      <c r="E107" s="132"/>
      <c r="F107" s="31"/>
      <c r="G107" s="41">
        <f>IF('3f CPIH'!C$16="-","-",'3g OC '!$E$11*('3f CPIH'!C$16/'3f CPIH'!$G$16))</f>
        <v>63.482931017612529</v>
      </c>
      <c r="H107" s="41">
        <f>IF('3f CPIH'!D$16="-","-",'3g OC '!$E$11*('3f CPIH'!D$16/'3f CPIH'!$G$16))</f>
        <v>63.61002397260274</v>
      </c>
      <c r="I107" s="41">
        <f>IF('3f CPIH'!E$16="-","-",'3g OC '!$E$11*('3f CPIH'!E$16/'3f CPIH'!$G$16))</f>
        <v>63.800663405088073</v>
      </c>
      <c r="J107" s="41">
        <f>IF('3f CPIH'!F$16="-","-",'3g OC '!$E$11*('3f CPIH'!F$16/'3f CPIH'!$G$16))</f>
        <v>64.181942270058713</v>
      </c>
      <c r="K107" s="41">
        <f>IF('3f CPIH'!G$16="-","-",'3g OC '!$E$11*('3f CPIH'!G$16/'3f CPIH'!$G$16))</f>
        <v>64.944500000000005</v>
      </c>
      <c r="L107" s="41">
        <f>IF('3f CPIH'!H$16="-","-",'3g OC '!$E$11*('3f CPIH'!H$16/'3f CPIH'!$G$16))</f>
        <v>65.770604207436406</v>
      </c>
      <c r="M107" s="41">
        <f>IF('3f CPIH'!I$16="-","-",'3g OC '!$E$11*('3f CPIH'!I$16/'3f CPIH'!$G$16))</f>
        <v>66.723801369863011</v>
      </c>
      <c r="N107" s="41">
        <f>IF('3f CPIH'!J$16="-","-",'3g OC '!$E$11*('3f CPIH'!J$16/'3f CPIH'!$G$16))</f>
        <v>67.295719667318991</v>
      </c>
      <c r="O107" s="31"/>
      <c r="P107" s="41">
        <f>IF('3f CPIH'!L$16="-","-",'3g OC '!$E$11*('3f CPIH'!L$16/'3f CPIH'!$G$16))</f>
        <v>67.295719667318991</v>
      </c>
      <c r="Q107" s="41">
        <f>IF('3f CPIH'!M$16="-","-",'3g OC '!$E$11*('3f CPIH'!M$16/'3f CPIH'!$G$16))</f>
        <v>68.058277397260284</v>
      </c>
      <c r="R107" s="41">
        <f>IF('3f CPIH'!N$16="-","-",'3g OC '!$E$11*('3f CPIH'!N$16/'3f CPIH'!$G$16))</f>
        <v>68.566649217221141</v>
      </c>
      <c r="S107" s="41">
        <f>IF('3f CPIH'!O$16="-","-",'3g OC '!$E$11*('3f CPIH'!O$16/'3f CPIH'!$G$16))</f>
        <v>68.947928082191794</v>
      </c>
      <c r="T107" s="41" t="str">
        <f>IF('3f CPIH'!P$16="-","-",'3g OC '!$E$11*('3f CPIH'!P$16/'3f CPIH'!$G$16))</f>
        <v>-</v>
      </c>
      <c r="U107" s="41" t="str">
        <f>IF('3f CPIH'!Q$16="-","-",'3g OC '!$E$11*('3f CPIH'!Q$16/'3f CPIH'!$G$16))</f>
        <v>-</v>
      </c>
      <c r="V107" s="41" t="str">
        <f>IF('3f CPIH'!R$16="-","-",'3g OC '!$E$11*('3f CPIH'!R$16/'3f CPIH'!$G$16))</f>
        <v>-</v>
      </c>
      <c r="W107" s="41" t="str">
        <f>IF('3f CPIH'!S$16="-","-",'3g OC '!$E$11*('3f CPIH'!S$16/'3f CPIH'!$G$16))</f>
        <v>-</v>
      </c>
      <c r="X107" s="41" t="str">
        <f>IF('3f CPIH'!T$16="-","-",'3g OC '!$E$11*('3f CPIH'!T$16/'3f CPIH'!$G$16))</f>
        <v>-</v>
      </c>
      <c r="Y107" s="41" t="str">
        <f>IF('3f CPIH'!U$16="-","-",'3g OC '!$E$11*('3f CPIH'!U$16/'3f CPIH'!$G$16))</f>
        <v>-</v>
      </c>
      <c r="Z107" s="41" t="str">
        <f>IF('3f CPIH'!V$16="-","-",'3g OC '!$E$11*('3f CPIH'!V$16/'3f CPIH'!$G$16))</f>
        <v>-</v>
      </c>
      <c r="AA107" s="29"/>
    </row>
    <row r="108" spans="1:27" s="30" customFormat="1" ht="11.25" customHeight="1" x14ac:dyDescent="0.15">
      <c r="A108" s="267">
        <v>6</v>
      </c>
      <c r="B108" s="140" t="s">
        <v>349</v>
      </c>
      <c r="C108" s="140" t="s">
        <v>43</v>
      </c>
      <c r="D108" s="138" t="s">
        <v>324</v>
      </c>
      <c r="E108" s="132"/>
      <c r="F108" s="31"/>
      <c r="G108" s="41" t="s">
        <v>333</v>
      </c>
      <c r="H108" s="41" t="s">
        <v>333</v>
      </c>
      <c r="I108" s="41" t="s">
        <v>333</v>
      </c>
      <c r="J108" s="41" t="s">
        <v>333</v>
      </c>
      <c r="K108" s="41">
        <f>IF('3h SMNCC'!F$37="-","-",'3h SMNCC'!F$45)</f>
        <v>0</v>
      </c>
      <c r="L108" s="41">
        <f>IF('3h SMNCC'!G$37="-","-",'3h SMNCC'!G$45)</f>
        <v>-0.1023945869506754</v>
      </c>
      <c r="M108" s="41">
        <f>IF('3h SMNCC'!H$37="-","-",'3h SMNCC'!H$45)</f>
        <v>1.310776222511721</v>
      </c>
      <c r="N108" s="41">
        <f>IF('3h SMNCC'!I$37="-","-",'3h SMNCC'!I$45)</f>
        <v>8.7390665290237255</v>
      </c>
      <c r="O108" s="31"/>
      <c r="P108" s="41">
        <f>IF('3h SMNCC'!K$37="-","-",'3h SMNCC'!K$45)</f>
        <v>8.7390665290237255</v>
      </c>
      <c r="Q108" s="41">
        <f>IF('3h SMNCC'!L$37="-","-",'3h SMNCC'!L$45)</f>
        <v>10.102089688688181</v>
      </c>
      <c r="R108" s="41">
        <f>IF('3h SMNCC'!M$37="-","-",'3h SMNCC'!M$45)</f>
        <v>10.300173121233549</v>
      </c>
      <c r="S108" s="41">
        <f>IF('3h SMNCC'!N$37="-","-",'3h SMNCC'!N$45)</f>
        <v>11.847822371645298</v>
      </c>
      <c r="T108" s="41" t="str">
        <f>IF('3h SMNCC'!O$37="-","-",'3h SMNCC'!O$45)</f>
        <v>-</v>
      </c>
      <c r="U108" s="41" t="str">
        <f>IF('3h SMNCC'!P$37="-","-",'3h SMNCC'!P$45)</f>
        <v>-</v>
      </c>
      <c r="V108" s="41" t="str">
        <f>IF('3h SMNCC'!Q$37="-","-",'3h SMNCC'!Q$45)</f>
        <v>-</v>
      </c>
      <c r="W108" s="41" t="str">
        <f>IF('3h SMNCC'!R$37="-","-",'3h SMNCC'!R$45)</f>
        <v>-</v>
      </c>
      <c r="X108" s="41" t="str">
        <f>IF('3h SMNCC'!S$37="-","-",'3h SMNCC'!S$45)</f>
        <v>-</v>
      </c>
      <c r="Y108" s="41" t="str">
        <f>IF('3h SMNCC'!T$37="-","-",'3h SMNCC'!T$45)</f>
        <v>-</v>
      </c>
      <c r="Z108" s="41" t="str">
        <f>IF('3h SMNCC'!U$37="-","-",'3h SMNCC'!U$45)</f>
        <v>-</v>
      </c>
      <c r="AA108" s="29"/>
    </row>
    <row r="109" spans="1:27" s="30" customFormat="1" ht="11.25" customHeight="1" x14ac:dyDescent="0.15">
      <c r="A109" s="267">
        <v>7</v>
      </c>
      <c r="B109" s="140" t="s">
        <v>349</v>
      </c>
      <c r="C109" s="140" t="s">
        <v>394</v>
      </c>
      <c r="D109" s="138" t="s">
        <v>324</v>
      </c>
      <c r="E109" s="132"/>
      <c r="F109" s="31"/>
      <c r="G109" s="41">
        <f>IF('3f CPIH'!C$16="-","-",'3i PAAC PAP'!$G$15*('3f CPIH'!C$16/'3f CPIH'!$G$16))</f>
        <v>13.137827495107633</v>
      </c>
      <c r="H109" s="41">
        <f>IF('3f CPIH'!D$16="-","-",'3i PAAC PAP'!$G$15*('3f CPIH'!D$16/'3f CPIH'!$G$16))</f>
        <v>13.164129452054794</v>
      </c>
      <c r="I109" s="41">
        <f>IF('3f CPIH'!E$16="-","-",'3i PAAC PAP'!$G$15*('3f CPIH'!E$16/'3f CPIH'!$G$16))</f>
        <v>13.203582387475539</v>
      </c>
      <c r="J109" s="41">
        <f>IF('3f CPIH'!F$16="-","-",'3i PAAC PAP'!$G$15*('3f CPIH'!F$16/'3f CPIH'!$G$16))</f>
        <v>13.282488258317025</v>
      </c>
      <c r="K109" s="41">
        <f>IF('3f CPIH'!G$16="-","-",'3i PAAC PAP'!$G$15*('3f CPIH'!G$16/'3f CPIH'!$G$16))</f>
        <v>13.440300000000001</v>
      </c>
      <c r="L109" s="41">
        <f>IF('3f CPIH'!H$16="-","-",'3i PAAC PAP'!$G$15*('3f CPIH'!H$16/'3f CPIH'!$G$16))</f>
        <v>13.611262720156557</v>
      </c>
      <c r="M109" s="41">
        <f>IF('3f CPIH'!I$16="-","-",'3i PAAC PAP'!$G$15*('3f CPIH'!I$16/'3f CPIH'!$G$16))</f>
        <v>13.808527397260272</v>
      </c>
      <c r="N109" s="41">
        <f>IF('3f CPIH'!J$16="-","-",'3i PAAC PAP'!$G$15*('3f CPIH'!J$16/'3f CPIH'!$G$16))</f>
        <v>13.926886203522507</v>
      </c>
      <c r="O109" s="31"/>
      <c r="P109" s="41">
        <f>IF('3f CPIH'!L$16="-","-",'3i PAAC PAP'!$G$15*('3f CPIH'!L$16/'3f CPIH'!$G$16))</f>
        <v>13.926886203522507</v>
      </c>
      <c r="Q109" s="41">
        <f>IF('3f CPIH'!M$16="-","-",'3i PAAC PAP'!$G$15*('3f CPIH'!M$16/'3f CPIH'!$G$16))</f>
        <v>14.08469794520548</v>
      </c>
      <c r="R109" s="41">
        <f>IF('3f CPIH'!N$16="-","-",'3i PAAC PAP'!$G$15*('3f CPIH'!N$16/'3f CPIH'!$G$16))</f>
        <v>14.189905772994129</v>
      </c>
      <c r="S109" s="41">
        <f>IF('3f CPIH'!O$16="-","-",'3i PAAC PAP'!$G$15*('3f CPIH'!O$16/'3f CPIH'!$G$16))</f>
        <v>14.268811643835617</v>
      </c>
      <c r="T109" s="41" t="str">
        <f>IF('3f CPIH'!P$16="-","-",'3i PAAC PAP'!$G$15*('3f CPIH'!P$16/'3f CPIH'!$G$16))</f>
        <v>-</v>
      </c>
      <c r="U109" s="41" t="str">
        <f>IF('3f CPIH'!Q$16="-","-",'3i PAAC PAP'!$G$15*('3f CPIH'!Q$16/'3f CPIH'!$G$16))</f>
        <v>-</v>
      </c>
      <c r="V109" s="41" t="str">
        <f>IF('3f CPIH'!R$16="-","-",'3i PAAC PAP'!$G$15*('3f CPIH'!R$16/'3f CPIH'!$G$16))</f>
        <v>-</v>
      </c>
      <c r="W109" s="41" t="str">
        <f>IF('3f CPIH'!S$16="-","-",'3i PAAC PAP'!$G$15*('3f CPIH'!S$16/'3f CPIH'!$G$16))</f>
        <v>-</v>
      </c>
      <c r="X109" s="41" t="str">
        <f>IF('3f CPIH'!T$16="-","-",'3i PAAC PAP'!$G$15*('3f CPIH'!T$16/'3f CPIH'!$G$16))</f>
        <v>-</v>
      </c>
      <c r="Y109" s="41" t="str">
        <f>IF('3f CPIH'!U$16="-","-",'3i PAAC PAP'!$G$15*('3f CPIH'!U$16/'3f CPIH'!$G$16))</f>
        <v>-</v>
      </c>
      <c r="Z109" s="41" t="str">
        <f>IF('3f CPIH'!V$16="-","-",'3i PAAC PAP'!$G$15*('3f CPIH'!V$16/'3f CPIH'!$G$16))</f>
        <v>-</v>
      </c>
      <c r="AA109" s="29"/>
    </row>
    <row r="110" spans="1:27" s="30" customFormat="1" ht="11.25" customHeight="1" x14ac:dyDescent="0.15">
      <c r="A110" s="267">
        <v>8</v>
      </c>
      <c r="B110" s="140" t="s">
        <v>349</v>
      </c>
      <c r="C110" s="140" t="s">
        <v>412</v>
      </c>
      <c r="D110" s="138" t="s">
        <v>324</v>
      </c>
      <c r="E110" s="132"/>
      <c r="F110" s="31"/>
      <c r="G110" s="41">
        <f>IF(G105="-","-",SUM(G103:G108)*'3i PAAC PAP'!$G$27)</f>
        <v>4.0291031998812512</v>
      </c>
      <c r="H110" s="41">
        <f>IF(H105="-","-",SUM(H103:H108)*'3i PAAC PAP'!$G$27)</f>
        <v>4.036414349210018</v>
      </c>
      <c r="I110" s="41">
        <f>IF(I105="-","-",SUM(I103:I108)*'3i PAAC PAP'!$G$27)</f>
        <v>4.0510038932775032</v>
      </c>
      <c r="J110" s="41">
        <f>IF(J105="-","-",SUM(J103:J108)*'3i PAAC PAP'!$G$27)</f>
        <v>4.0729373412638044</v>
      </c>
      <c r="K110" s="41">
        <f>IF(K105="-","-",SUM(K103:K108)*'3i PAAC PAP'!$G$27)</f>
        <v>4.1213929100624256</v>
      </c>
      <c r="L110" s="41">
        <f>IF(L105="-","-",SUM(L103:L108)*'3i PAAC PAP'!$G$27)</f>
        <v>4.1630250296904867</v>
      </c>
      <c r="M110" s="41">
        <f>IF(M105="-","-",SUM(M103:M108)*'3i PAAC PAP'!$G$27)</f>
        <v>4.322946556978855</v>
      </c>
      <c r="N110" s="41">
        <f>IF(N105="-","-",SUM(N103:N108)*'3i PAAC PAP'!$G$27)</f>
        <v>4.783166557130718</v>
      </c>
      <c r="O110" s="31"/>
      <c r="P110" s="41">
        <f>IF(P105="-","-",SUM(P103:P108)*'3i PAAC PAP'!$G$27)</f>
        <v>4.783166557130718</v>
      </c>
      <c r="Q110" s="41">
        <f>IF(Q105="-","-",SUM(Q103:Q108)*'3i PAAC PAP'!$G$27)</f>
        <v>4.9150689011051076</v>
      </c>
      <c r="R110" s="41">
        <f>IF(R105="-","-",SUM(R103:R108)*'3i PAAC PAP'!$G$27)</f>
        <v>4.9507109401752034</v>
      </c>
      <c r="S110" s="41">
        <f>IF(S105="-","-",SUM(S103:S108)*'3i PAAC PAP'!$G$27)</f>
        <v>5.0712131846455923</v>
      </c>
      <c r="T110" s="41" t="str">
        <f>IF(T105="-","-",SUM(T103:T108)*'3i PAAC PAP'!$G$27)</f>
        <v>-</v>
      </c>
      <c r="U110" s="41" t="str">
        <f>IF(U105="-","-",SUM(U103:U108)*'3i PAAC PAP'!$G$27)</f>
        <v>-</v>
      </c>
      <c r="V110" s="41" t="str">
        <f>IF(V105="-","-",SUM(V103:V108)*'3i PAAC PAP'!$G$27)</f>
        <v>-</v>
      </c>
      <c r="W110" s="41" t="str">
        <f>IF(W105="-","-",SUM(W103:W108)*'3i PAAC PAP'!$G$27)</f>
        <v>-</v>
      </c>
      <c r="X110" s="41" t="str">
        <f>IF(X105="-","-",SUM(X103:X108)*'3i PAAC PAP'!$G$27)</f>
        <v>-</v>
      </c>
      <c r="Y110" s="41" t="str">
        <f>IF(Y105="-","-",SUM(Y103:Y108)*'3i PAAC PAP'!$G$27)</f>
        <v>-</v>
      </c>
      <c r="Z110" s="41" t="str">
        <f>IF(Z105="-","-",SUM(Z103:Z108)*'3i PAAC PAP'!$G$27)</f>
        <v>-</v>
      </c>
      <c r="AA110" s="29"/>
    </row>
    <row r="111" spans="1:27" s="30" customFormat="1" ht="11.25" customHeight="1" x14ac:dyDescent="0.15">
      <c r="A111" s="267">
        <v>9</v>
      </c>
      <c r="B111" s="140" t="s">
        <v>393</v>
      </c>
      <c r="C111" s="140" t="s">
        <v>536</v>
      </c>
      <c r="D111" s="138" t="s">
        <v>324</v>
      </c>
      <c r="E111" s="132"/>
      <c r="F111" s="31"/>
      <c r="G111" s="41">
        <f>IF(G105="-","-",SUM(G103:G110)*'3j EBIT'!$E$11)</f>
        <v>1.6890178272439871</v>
      </c>
      <c r="H111" s="41">
        <f>IF(H105="-","-",SUM(H103:H110)*'3j EBIT'!$E$11)</f>
        <v>1.6921303822385896</v>
      </c>
      <c r="I111" s="41">
        <f>IF(I105="-","-",SUM(I103:I110)*'3j EBIT'!$E$11)</f>
        <v>1.6980891217871283</v>
      </c>
      <c r="J111" s="41">
        <f>IF(J105="-","-",SUM(J103:J110)*'3j EBIT'!$E$11)</f>
        <v>1.7074267867709363</v>
      </c>
      <c r="K111" s="41">
        <f>IF(K105="-","-",SUM(K103:K110)*'3j EBIT'!$E$11)</f>
        <v>1.7277359161924088</v>
      </c>
      <c r="L111" s="41">
        <f>IF(L105="-","-",SUM(L103:L110)*'3j EBIT'!$E$11)</f>
        <v>1.7458702609789247</v>
      </c>
      <c r="M111" s="41">
        <f>IF(M105="-","-",SUM(M103:M110)*'3j EBIT'!$E$11)</f>
        <v>1.8066310299607238</v>
      </c>
      <c r="N111" s="41">
        <f>IF(N105="-","-",SUM(N103:N110)*'3j EBIT'!$E$11)</f>
        <v>1.9727849845250041</v>
      </c>
      <c r="O111" s="31"/>
      <c r="P111" s="41">
        <f>IF(P105="-","-",SUM(P103:P110)*'3j EBIT'!$E$11)</f>
        <v>1.9727849845250041</v>
      </c>
      <c r="Q111" s="41">
        <f>IF(Q105="-","-",SUM(Q103:Q110)*'3j EBIT'!$E$11)</f>
        <v>2.02280538360493</v>
      </c>
      <c r="R111" s="41">
        <f>IF(R105="-","-",SUM(R103:R110)*'3j EBIT'!$E$11)</f>
        <v>2.0375334161975194</v>
      </c>
      <c r="S111" s="41">
        <f>IF(S105="-","-",SUM(S103:S110)*'3j EBIT'!$E$11)</f>
        <v>2.0819665547461152</v>
      </c>
      <c r="T111" s="41" t="str">
        <f>IF(T105="-","-",SUM(T103:T110)*'3j EBIT'!$E$11)</f>
        <v>-</v>
      </c>
      <c r="U111" s="41" t="str">
        <f>IF(U105="-","-",SUM(U103:U110)*'3j EBIT'!$E$11)</f>
        <v>-</v>
      </c>
      <c r="V111" s="41" t="str">
        <f>IF(V105="-","-",SUM(V103:V110)*'3j EBIT'!$E$11)</f>
        <v>-</v>
      </c>
      <c r="W111" s="41" t="str">
        <f>IF(W105="-","-",SUM(W103:W110)*'3j EBIT'!$E$11)</f>
        <v>-</v>
      </c>
      <c r="X111" s="41" t="str">
        <f>IF(X105="-","-",SUM(X103:X110)*'3j EBIT'!$E$11)</f>
        <v>-</v>
      </c>
      <c r="Y111" s="41" t="str">
        <f>IF(Y105="-","-",SUM(Y103:Y110)*'3j EBIT'!$E$11)</f>
        <v>-</v>
      </c>
      <c r="Z111" s="41" t="str">
        <f>IF(Z105="-","-",SUM(Z103:Z110)*'3j EBIT'!$E$11)</f>
        <v>-</v>
      </c>
      <c r="AA111" s="29"/>
    </row>
    <row r="112" spans="1:27" s="30" customFormat="1" ht="11.25" x14ac:dyDescent="0.15">
      <c r="A112" s="267">
        <v>10</v>
      </c>
      <c r="B112" s="140" t="s">
        <v>292</v>
      </c>
      <c r="C112" s="188" t="s">
        <v>537</v>
      </c>
      <c r="D112" s="138" t="s">
        <v>324</v>
      </c>
      <c r="E112" s="132"/>
      <c r="F112" s="31"/>
      <c r="G112" s="41">
        <f>IF(G107="-","-",SUM(G103:G105,G107:G111)*'3k HAP'!$E$12)</f>
        <v>1.3015210418074821</v>
      </c>
      <c r="H112" s="41">
        <f>IF(H107="-","-",SUM(H103:H105,H107:H111)*'3k HAP'!$E$12)</f>
        <v>1.3039195101681555</v>
      </c>
      <c r="I112" s="41">
        <f>IF(I107="-","-",SUM(I103:I105,I107:I111)*'3k HAP'!$E$12)</f>
        <v>1.3085111875205069</v>
      </c>
      <c r="J112" s="41">
        <f>IF(J107="-","-",SUM(J103:J105,J107:J111)*'3k HAP'!$E$12)</f>
        <v>1.3157065926025275</v>
      </c>
      <c r="K112" s="41">
        <f>IF(K107="-","-",SUM(K103:K105,K107:K111)*'3k HAP'!$E$12)</f>
        <v>1.3313563737099117</v>
      </c>
      <c r="L112" s="41">
        <f>IF(L107="-","-",SUM(L103:L105,L107:L111)*'3k HAP'!$E$12)</f>
        <v>1.3453303122547489</v>
      </c>
      <c r="M112" s="41">
        <f>IF(M107="-","-",SUM(M103:M105,M107:M111)*'3k HAP'!$E$12)</f>
        <v>1.392151262318523</v>
      </c>
      <c r="N112" s="41">
        <f>IF(N107="-","-",SUM(N103:N105,N107:N111)*'3k HAP'!$E$12)</f>
        <v>1.5201859488427028</v>
      </c>
      <c r="O112" s="31"/>
      <c r="P112" s="41">
        <f>IF(P107="-","-",SUM(P103:P105,P107:P111)*'3k HAP'!$E$12)</f>
        <v>1.5201859488427028</v>
      </c>
      <c r="Q112" s="41">
        <f>IF(Q107="-","-",SUM(Q103:Q105,Q107:Q111)*'3k HAP'!$E$12)</f>
        <v>1.5587305993916913</v>
      </c>
      <c r="R112" s="41">
        <f>IF(R107="-","-",SUM(R103:R105,R107:R111)*'3k HAP'!$E$12)</f>
        <v>1.570079706555918</v>
      </c>
      <c r="S112" s="41">
        <f>IF(S107="-","-",SUM(S103:S105,S107:S111)*'3k HAP'!$E$12)</f>
        <v>1.6043189335443677</v>
      </c>
      <c r="T112" s="41" t="str">
        <f>IF(T107="-","-",SUM(T103:T105,T107:T111)*'3k HAP'!$E$12)</f>
        <v>-</v>
      </c>
      <c r="U112" s="41" t="str">
        <f>IF(U107="-","-",SUM(U103:U105,U107:U111)*'3k HAP'!$E$12)</f>
        <v>-</v>
      </c>
      <c r="V112" s="41" t="str">
        <f>IF(V107="-","-",SUM(V103:V105,V107:V111)*'3k HAP'!$E$12)</f>
        <v>-</v>
      </c>
      <c r="W112" s="41" t="str">
        <f>IF(W107="-","-",SUM(W103:W105,W107:W111)*'3k HAP'!$E$12)</f>
        <v>-</v>
      </c>
      <c r="X112" s="41" t="str">
        <f>IF(X107="-","-",SUM(X103:X105,X107:X111)*'3k HAP'!$E$12)</f>
        <v>-</v>
      </c>
      <c r="Y112" s="41" t="str">
        <f>IF(Y107="-","-",SUM(Y103:Y105,Y107:Y111)*'3k HAP'!$E$12)</f>
        <v>-</v>
      </c>
      <c r="Z112" s="41" t="str">
        <f>IF(Z107="-","-",SUM(Z103:Z105,Z107:Z111)*'3k HAP'!$E$12)</f>
        <v>-</v>
      </c>
      <c r="AA112" s="29"/>
    </row>
    <row r="113" spans="1:27" s="30" customFormat="1" ht="11.25" x14ac:dyDescent="0.15">
      <c r="A113" s="267">
        <v>11</v>
      </c>
      <c r="B113" s="140" t="s">
        <v>44</v>
      </c>
      <c r="C113" s="140" t="str">
        <f>B113&amp;"_"&amp;D113</f>
        <v>Total_South East</v>
      </c>
      <c r="D113" s="138" t="s">
        <v>324</v>
      </c>
      <c r="E113" s="132"/>
      <c r="F113" s="31"/>
      <c r="G113" s="41">
        <f>IF(G107="-","-",SUM(G103:G112))</f>
        <v>90.197159441334975</v>
      </c>
      <c r="H113" s="41">
        <f t="shared" ref="H113:Z113" si="9">IF(H107="-","-",SUM(H103:H112))</f>
        <v>90.363376525956397</v>
      </c>
      <c r="I113" s="41">
        <f t="shared" si="9"/>
        <v>90.681585944743844</v>
      </c>
      <c r="J113" s="41">
        <f t="shared" si="9"/>
        <v>91.180237198608097</v>
      </c>
      <c r="K113" s="41">
        <f t="shared" si="9"/>
        <v>92.264788086701628</v>
      </c>
      <c r="L113" s="41">
        <f t="shared" si="9"/>
        <v>93.233200830303304</v>
      </c>
      <c r="M113" s="41">
        <f t="shared" si="9"/>
        <v>96.47795566902046</v>
      </c>
      <c r="N113" s="41">
        <f t="shared" si="9"/>
        <v>105.35093172049102</v>
      </c>
      <c r="O113" s="31"/>
      <c r="P113" s="41">
        <f t="shared" si="9"/>
        <v>105.35093172049102</v>
      </c>
      <c r="Q113" s="41">
        <f t="shared" si="9"/>
        <v>108.02212786677039</v>
      </c>
      <c r="R113" s="41">
        <f t="shared" si="9"/>
        <v>108.8086362638893</v>
      </c>
      <c r="S113" s="41">
        <f t="shared" si="9"/>
        <v>111.18146076431874</v>
      </c>
      <c r="T113" s="41" t="str">
        <f t="shared" si="9"/>
        <v>-</v>
      </c>
      <c r="U113" s="41" t="str">
        <f t="shared" si="9"/>
        <v>-</v>
      </c>
      <c r="V113" s="41" t="str">
        <f t="shared" si="9"/>
        <v>-</v>
      </c>
      <c r="W113" s="41" t="str">
        <f t="shared" si="9"/>
        <v>-</v>
      </c>
      <c r="X113" s="41" t="str">
        <f t="shared" si="9"/>
        <v>-</v>
      </c>
      <c r="Y113" s="41" t="str">
        <f t="shared" si="9"/>
        <v>-</v>
      </c>
      <c r="Z113" s="41" t="str">
        <f t="shared" si="9"/>
        <v>-</v>
      </c>
      <c r="AA113" s="29"/>
    </row>
    <row r="114" spans="1:27" s="30" customFormat="1" ht="11.25" x14ac:dyDescent="0.15">
      <c r="A114" s="267">
        <v>1</v>
      </c>
      <c r="B114" s="136" t="s">
        <v>350</v>
      </c>
      <c r="C114" s="136" t="s">
        <v>341</v>
      </c>
      <c r="D114" s="139" t="s">
        <v>325</v>
      </c>
      <c r="E114" s="135"/>
      <c r="F114" s="31"/>
      <c r="G114" s="133" t="s">
        <v>333</v>
      </c>
      <c r="H114" s="133" t="s">
        <v>333</v>
      </c>
      <c r="I114" s="133" t="s">
        <v>333</v>
      </c>
      <c r="J114" s="133" t="s">
        <v>333</v>
      </c>
      <c r="K114" s="133" t="s">
        <v>333</v>
      </c>
      <c r="L114" s="133" t="s">
        <v>333</v>
      </c>
      <c r="M114" s="133" t="s">
        <v>333</v>
      </c>
      <c r="N114" s="133" t="s">
        <v>333</v>
      </c>
      <c r="O114" s="31"/>
      <c r="P114" s="133" t="s">
        <v>333</v>
      </c>
      <c r="Q114" s="133" t="s">
        <v>333</v>
      </c>
      <c r="R114" s="133" t="s">
        <v>333</v>
      </c>
      <c r="S114" s="133" t="s">
        <v>333</v>
      </c>
      <c r="T114" s="133" t="s">
        <v>333</v>
      </c>
      <c r="U114" s="133" t="s">
        <v>333</v>
      </c>
      <c r="V114" s="133" t="s">
        <v>333</v>
      </c>
      <c r="W114" s="133" t="s">
        <v>333</v>
      </c>
      <c r="X114" s="133" t="s">
        <v>333</v>
      </c>
      <c r="Y114" s="133" t="s">
        <v>333</v>
      </c>
      <c r="Z114" s="133" t="s">
        <v>333</v>
      </c>
      <c r="AA114" s="29"/>
    </row>
    <row r="115" spans="1:27" s="30" customFormat="1" ht="11.25" x14ac:dyDescent="0.15">
      <c r="A115" s="267">
        <v>2</v>
      </c>
      <c r="B115" s="136" t="s">
        <v>350</v>
      </c>
      <c r="C115" s="136" t="s">
        <v>300</v>
      </c>
      <c r="D115" s="139" t="s">
        <v>325</v>
      </c>
      <c r="E115" s="135"/>
      <c r="F115" s="31"/>
      <c r="G115" s="133" t="s">
        <v>333</v>
      </c>
      <c r="H115" s="133" t="s">
        <v>333</v>
      </c>
      <c r="I115" s="133" t="s">
        <v>333</v>
      </c>
      <c r="J115" s="133" t="s">
        <v>333</v>
      </c>
      <c r="K115" s="133" t="s">
        <v>333</v>
      </c>
      <c r="L115" s="133" t="s">
        <v>333</v>
      </c>
      <c r="M115" s="133" t="s">
        <v>333</v>
      </c>
      <c r="N115" s="133" t="s">
        <v>333</v>
      </c>
      <c r="O115" s="31"/>
      <c r="P115" s="133" t="s">
        <v>333</v>
      </c>
      <c r="Q115" s="133" t="s">
        <v>333</v>
      </c>
      <c r="R115" s="133" t="s">
        <v>333</v>
      </c>
      <c r="S115" s="133" t="s">
        <v>333</v>
      </c>
      <c r="T115" s="133" t="s">
        <v>333</v>
      </c>
      <c r="U115" s="133" t="s">
        <v>333</v>
      </c>
      <c r="V115" s="133" t="s">
        <v>333</v>
      </c>
      <c r="W115" s="133" t="s">
        <v>333</v>
      </c>
      <c r="X115" s="133" t="s">
        <v>333</v>
      </c>
      <c r="Y115" s="133" t="s">
        <v>333</v>
      </c>
      <c r="Z115" s="133" t="s">
        <v>333</v>
      </c>
      <c r="AA115" s="29"/>
    </row>
    <row r="116" spans="1:27" s="30" customFormat="1" ht="11.25" customHeight="1" x14ac:dyDescent="0.15">
      <c r="A116" s="267">
        <v>3</v>
      </c>
      <c r="B116" s="136" t="s">
        <v>2</v>
      </c>
      <c r="C116" s="136" t="s">
        <v>342</v>
      </c>
      <c r="D116" s="139" t="s">
        <v>325</v>
      </c>
      <c r="E116" s="135"/>
      <c r="F116" s="31"/>
      <c r="G116" s="133">
        <f>IF('3c PC'!G14="-","-",'3c PC'!G64)</f>
        <v>6.5567588596821027</v>
      </c>
      <c r="H116" s="133">
        <f>IF('3c PC'!H14="-","-",'3c PC'!H64)</f>
        <v>6.5567588596821027</v>
      </c>
      <c r="I116" s="133">
        <f>IF('3c PC'!I14="-","-",'3c PC'!I64)</f>
        <v>6.6197359495950758</v>
      </c>
      <c r="J116" s="133">
        <f>IF('3c PC'!J14="-","-",'3c PC'!J64)</f>
        <v>6.6197359495950758</v>
      </c>
      <c r="K116" s="133">
        <f>IF('3c PC'!K14="-","-",'3c PC'!K64)</f>
        <v>6.6995028867368616</v>
      </c>
      <c r="L116" s="133">
        <f>IF('3c PC'!L14="-","-",'3c PC'!L64)</f>
        <v>6.6995028867368616</v>
      </c>
      <c r="M116" s="133">
        <f>IF('3c PC'!M14="-","-",'3c PC'!M64)</f>
        <v>7.1131218301273513</v>
      </c>
      <c r="N116" s="133">
        <f>IF('3c PC'!N14="-","-",'3c PC'!N64)</f>
        <v>7.1131218301273513</v>
      </c>
      <c r="O116" s="31"/>
      <c r="P116" s="133">
        <f>'3c PC'!P64</f>
        <v>7.1131218301273513</v>
      </c>
      <c r="Q116" s="133">
        <f>'3c PC'!Q64</f>
        <v>7.2804579515147188</v>
      </c>
      <c r="R116" s="133">
        <f>'3c PC'!R64</f>
        <v>7.1935840895118579</v>
      </c>
      <c r="S116" s="133">
        <f>'3c PC'!S64</f>
        <v>7.3593999937099728</v>
      </c>
      <c r="T116" s="133" t="str">
        <f>'3c PC'!T64</f>
        <v>-</v>
      </c>
      <c r="U116" s="133" t="str">
        <f>'3c PC'!U64</f>
        <v>-</v>
      </c>
      <c r="V116" s="133" t="str">
        <f>'3c PC'!V64</f>
        <v>-</v>
      </c>
      <c r="W116" s="133" t="str">
        <f>'3c PC'!W64</f>
        <v>-</v>
      </c>
      <c r="X116" s="133" t="str">
        <f>'3c PC'!X64</f>
        <v>-</v>
      </c>
      <c r="Y116" s="133" t="str">
        <f>'3c PC'!Y64</f>
        <v>-</v>
      </c>
      <c r="Z116" s="133" t="str">
        <f>'3c PC'!Z64</f>
        <v>-</v>
      </c>
      <c r="AA116" s="29"/>
    </row>
    <row r="117" spans="1:27" s="30" customFormat="1" ht="11.25" customHeight="1" x14ac:dyDescent="0.15">
      <c r="A117" s="267">
        <v>4</v>
      </c>
      <c r="B117" s="136" t="s">
        <v>352</v>
      </c>
      <c r="C117" s="136" t="s">
        <v>343</v>
      </c>
      <c r="D117" s="139" t="s">
        <v>325</v>
      </c>
      <c r="E117" s="135"/>
      <c r="F117" s="31"/>
      <c r="G117" s="133" t="s">
        <v>333</v>
      </c>
      <c r="H117" s="133" t="s">
        <v>333</v>
      </c>
      <c r="I117" s="133" t="s">
        <v>333</v>
      </c>
      <c r="J117" s="133" t="s">
        <v>333</v>
      </c>
      <c r="K117" s="133" t="s">
        <v>333</v>
      </c>
      <c r="L117" s="133" t="s">
        <v>333</v>
      </c>
      <c r="M117" s="133" t="s">
        <v>333</v>
      </c>
      <c r="N117" s="133" t="s">
        <v>333</v>
      </c>
      <c r="O117" s="31"/>
      <c r="P117" s="133" t="s">
        <v>333</v>
      </c>
      <c r="Q117" s="133" t="s">
        <v>333</v>
      </c>
      <c r="R117" s="133" t="s">
        <v>333</v>
      </c>
      <c r="S117" s="133" t="s">
        <v>333</v>
      </c>
      <c r="T117" s="133" t="s">
        <v>333</v>
      </c>
      <c r="U117" s="133" t="s">
        <v>333</v>
      </c>
      <c r="V117" s="133" t="s">
        <v>333</v>
      </c>
      <c r="W117" s="133" t="s">
        <v>333</v>
      </c>
      <c r="X117" s="133" t="s">
        <v>333</v>
      </c>
      <c r="Y117" s="133" t="s">
        <v>333</v>
      </c>
      <c r="Z117" s="133" t="s">
        <v>333</v>
      </c>
      <c r="AA117" s="29"/>
    </row>
    <row r="118" spans="1:27" s="30" customFormat="1" ht="12.4" customHeight="1" x14ac:dyDescent="0.15">
      <c r="A118" s="267">
        <v>5</v>
      </c>
      <c r="B118" s="136" t="s">
        <v>349</v>
      </c>
      <c r="C118" s="136" t="s">
        <v>344</v>
      </c>
      <c r="D118" s="139" t="s">
        <v>325</v>
      </c>
      <c r="E118" s="135"/>
      <c r="F118" s="31"/>
      <c r="G118" s="133">
        <f>IF('3f CPIH'!C$16="-","-",'3g OC '!$E$11*('3f CPIH'!C$16/'3f CPIH'!$G$16))</f>
        <v>63.482931017612529</v>
      </c>
      <c r="H118" s="133">
        <f>IF('3f CPIH'!D$16="-","-",'3g OC '!$E$11*('3f CPIH'!D$16/'3f CPIH'!$G$16))</f>
        <v>63.61002397260274</v>
      </c>
      <c r="I118" s="133">
        <f>IF('3f CPIH'!E$16="-","-",'3g OC '!$E$11*('3f CPIH'!E$16/'3f CPIH'!$G$16))</f>
        <v>63.800663405088073</v>
      </c>
      <c r="J118" s="133">
        <f>IF('3f CPIH'!F$16="-","-",'3g OC '!$E$11*('3f CPIH'!F$16/'3f CPIH'!$G$16))</f>
        <v>64.181942270058713</v>
      </c>
      <c r="K118" s="133">
        <f>IF('3f CPIH'!G$16="-","-",'3g OC '!$E$11*('3f CPIH'!G$16/'3f CPIH'!$G$16))</f>
        <v>64.944500000000005</v>
      </c>
      <c r="L118" s="133">
        <f>IF('3f CPIH'!H$16="-","-",'3g OC '!$E$11*('3f CPIH'!H$16/'3f CPIH'!$G$16))</f>
        <v>65.770604207436406</v>
      </c>
      <c r="M118" s="133">
        <f>IF('3f CPIH'!I$16="-","-",'3g OC '!$E$11*('3f CPIH'!I$16/'3f CPIH'!$G$16))</f>
        <v>66.723801369863011</v>
      </c>
      <c r="N118" s="133">
        <f>IF('3f CPIH'!J$16="-","-",'3g OC '!$E$11*('3f CPIH'!J$16/'3f CPIH'!$G$16))</f>
        <v>67.295719667318991</v>
      </c>
      <c r="O118" s="31"/>
      <c r="P118" s="133">
        <f>IF('3f CPIH'!L$16="-","-",'3g OC '!$E$11*('3f CPIH'!L$16/'3f CPIH'!$G$16))</f>
        <v>67.295719667318991</v>
      </c>
      <c r="Q118" s="133">
        <f>IF('3f CPIH'!M$16="-","-",'3g OC '!$E$11*('3f CPIH'!M$16/'3f CPIH'!$G$16))</f>
        <v>68.058277397260284</v>
      </c>
      <c r="R118" s="133">
        <f>IF('3f CPIH'!N$16="-","-",'3g OC '!$E$11*('3f CPIH'!N$16/'3f CPIH'!$G$16))</f>
        <v>68.566649217221141</v>
      </c>
      <c r="S118" s="133">
        <f>IF('3f CPIH'!O$16="-","-",'3g OC '!$E$11*('3f CPIH'!O$16/'3f CPIH'!$G$16))</f>
        <v>68.947928082191794</v>
      </c>
      <c r="T118" s="133" t="str">
        <f>IF('3f CPIH'!P$16="-","-",'3g OC '!$E$11*('3f CPIH'!P$16/'3f CPIH'!$G$16))</f>
        <v>-</v>
      </c>
      <c r="U118" s="133" t="str">
        <f>IF('3f CPIH'!Q$16="-","-",'3g OC '!$E$11*('3f CPIH'!Q$16/'3f CPIH'!$G$16))</f>
        <v>-</v>
      </c>
      <c r="V118" s="133" t="str">
        <f>IF('3f CPIH'!R$16="-","-",'3g OC '!$E$11*('3f CPIH'!R$16/'3f CPIH'!$G$16))</f>
        <v>-</v>
      </c>
      <c r="W118" s="133" t="str">
        <f>IF('3f CPIH'!S$16="-","-",'3g OC '!$E$11*('3f CPIH'!S$16/'3f CPIH'!$G$16))</f>
        <v>-</v>
      </c>
      <c r="X118" s="133" t="str">
        <f>IF('3f CPIH'!T$16="-","-",'3g OC '!$E$11*('3f CPIH'!T$16/'3f CPIH'!$G$16))</f>
        <v>-</v>
      </c>
      <c r="Y118" s="133" t="str">
        <f>IF('3f CPIH'!U$16="-","-",'3g OC '!$E$11*('3f CPIH'!U$16/'3f CPIH'!$G$16))</f>
        <v>-</v>
      </c>
      <c r="Z118" s="133" t="str">
        <f>IF('3f CPIH'!V$16="-","-",'3g OC '!$E$11*('3f CPIH'!V$16/'3f CPIH'!$G$16))</f>
        <v>-</v>
      </c>
      <c r="AA118" s="29"/>
    </row>
    <row r="119" spans="1:27" s="30" customFormat="1" ht="11.25" customHeight="1" x14ac:dyDescent="0.15">
      <c r="A119" s="267">
        <v>6</v>
      </c>
      <c r="B119" s="136" t="s">
        <v>349</v>
      </c>
      <c r="C119" s="136" t="s">
        <v>43</v>
      </c>
      <c r="D119" s="139" t="s">
        <v>325</v>
      </c>
      <c r="E119" s="135"/>
      <c r="F119" s="31"/>
      <c r="G119" s="133" t="s">
        <v>333</v>
      </c>
      <c r="H119" s="133" t="s">
        <v>333</v>
      </c>
      <c r="I119" s="133" t="s">
        <v>333</v>
      </c>
      <c r="J119" s="133" t="s">
        <v>333</v>
      </c>
      <c r="K119" s="133">
        <f>IF('3h SMNCC'!F$37="-","-",'3h SMNCC'!F$45)</f>
        <v>0</v>
      </c>
      <c r="L119" s="133">
        <f>IF('3h SMNCC'!G$37="-","-",'3h SMNCC'!G$45)</f>
        <v>-0.1023945869506754</v>
      </c>
      <c r="M119" s="133">
        <f>IF('3h SMNCC'!H$37="-","-",'3h SMNCC'!H$45)</f>
        <v>1.310776222511721</v>
      </c>
      <c r="N119" s="133">
        <f>IF('3h SMNCC'!I$37="-","-",'3h SMNCC'!I$45)</f>
        <v>8.7390665290237255</v>
      </c>
      <c r="O119" s="31"/>
      <c r="P119" s="133">
        <f>IF('3h SMNCC'!K$37="-","-",'3h SMNCC'!K$45)</f>
        <v>8.7390665290237255</v>
      </c>
      <c r="Q119" s="133">
        <f>IF('3h SMNCC'!L$37="-","-",'3h SMNCC'!L$45)</f>
        <v>10.102089688688181</v>
      </c>
      <c r="R119" s="133">
        <f>IF('3h SMNCC'!M$37="-","-",'3h SMNCC'!M$45)</f>
        <v>10.300173121233549</v>
      </c>
      <c r="S119" s="133">
        <f>IF('3h SMNCC'!N$37="-","-",'3h SMNCC'!N$45)</f>
        <v>11.847822371645298</v>
      </c>
      <c r="T119" s="133" t="str">
        <f>IF('3h SMNCC'!O$37="-","-",'3h SMNCC'!O$45)</f>
        <v>-</v>
      </c>
      <c r="U119" s="133" t="str">
        <f>IF('3h SMNCC'!P$37="-","-",'3h SMNCC'!P$45)</f>
        <v>-</v>
      </c>
      <c r="V119" s="133" t="str">
        <f>IF('3h SMNCC'!Q$37="-","-",'3h SMNCC'!Q$45)</f>
        <v>-</v>
      </c>
      <c r="W119" s="133" t="str">
        <f>IF('3h SMNCC'!R$37="-","-",'3h SMNCC'!R$45)</f>
        <v>-</v>
      </c>
      <c r="X119" s="133" t="str">
        <f>IF('3h SMNCC'!S$37="-","-",'3h SMNCC'!S$45)</f>
        <v>-</v>
      </c>
      <c r="Y119" s="133" t="str">
        <f>IF('3h SMNCC'!T$37="-","-",'3h SMNCC'!T$45)</f>
        <v>-</v>
      </c>
      <c r="Z119" s="133" t="str">
        <f>IF('3h SMNCC'!U$37="-","-",'3h SMNCC'!U$45)</f>
        <v>-</v>
      </c>
      <c r="AA119" s="29"/>
    </row>
    <row r="120" spans="1:27" s="30" customFormat="1" ht="11.25" customHeight="1" x14ac:dyDescent="0.15">
      <c r="A120" s="267">
        <v>7</v>
      </c>
      <c r="B120" s="136" t="s">
        <v>349</v>
      </c>
      <c r="C120" s="136" t="s">
        <v>394</v>
      </c>
      <c r="D120" s="139" t="s">
        <v>325</v>
      </c>
      <c r="E120" s="135"/>
      <c r="F120" s="31"/>
      <c r="G120" s="133">
        <f>IF('3f CPIH'!C$16="-","-",'3i PAAC PAP'!$G$15*('3f CPIH'!C$16/'3f CPIH'!$G$16))</f>
        <v>13.137827495107633</v>
      </c>
      <c r="H120" s="133">
        <f>IF('3f CPIH'!D$16="-","-",'3i PAAC PAP'!$G$15*('3f CPIH'!D$16/'3f CPIH'!$G$16))</f>
        <v>13.164129452054794</v>
      </c>
      <c r="I120" s="133">
        <f>IF('3f CPIH'!E$16="-","-",'3i PAAC PAP'!$G$15*('3f CPIH'!E$16/'3f CPIH'!$G$16))</f>
        <v>13.203582387475539</v>
      </c>
      <c r="J120" s="133">
        <f>IF('3f CPIH'!F$16="-","-",'3i PAAC PAP'!$G$15*('3f CPIH'!F$16/'3f CPIH'!$G$16))</f>
        <v>13.282488258317025</v>
      </c>
      <c r="K120" s="133">
        <f>IF('3f CPIH'!G$16="-","-",'3i PAAC PAP'!$G$15*('3f CPIH'!G$16/'3f CPIH'!$G$16))</f>
        <v>13.440300000000001</v>
      </c>
      <c r="L120" s="133">
        <f>IF('3f CPIH'!H$16="-","-",'3i PAAC PAP'!$G$15*('3f CPIH'!H$16/'3f CPIH'!$G$16))</f>
        <v>13.611262720156557</v>
      </c>
      <c r="M120" s="133">
        <f>IF('3f CPIH'!I$16="-","-",'3i PAAC PAP'!$G$15*('3f CPIH'!I$16/'3f CPIH'!$G$16))</f>
        <v>13.808527397260272</v>
      </c>
      <c r="N120" s="133">
        <f>IF('3f CPIH'!J$16="-","-",'3i PAAC PAP'!$G$15*('3f CPIH'!J$16/'3f CPIH'!$G$16))</f>
        <v>13.926886203522507</v>
      </c>
      <c r="O120" s="31"/>
      <c r="P120" s="133">
        <f>IF('3f CPIH'!L$16="-","-",'3i PAAC PAP'!$G$15*('3f CPIH'!L$16/'3f CPIH'!$G$16))</f>
        <v>13.926886203522507</v>
      </c>
      <c r="Q120" s="133">
        <f>IF('3f CPIH'!M$16="-","-",'3i PAAC PAP'!$G$15*('3f CPIH'!M$16/'3f CPIH'!$G$16))</f>
        <v>14.08469794520548</v>
      </c>
      <c r="R120" s="133">
        <f>IF('3f CPIH'!N$16="-","-",'3i PAAC PAP'!$G$15*('3f CPIH'!N$16/'3f CPIH'!$G$16))</f>
        <v>14.189905772994129</v>
      </c>
      <c r="S120" s="133">
        <f>IF('3f CPIH'!O$16="-","-",'3i PAAC PAP'!$G$15*('3f CPIH'!O$16/'3f CPIH'!$G$16))</f>
        <v>14.268811643835617</v>
      </c>
      <c r="T120" s="133" t="str">
        <f>IF('3f CPIH'!P$16="-","-",'3i PAAC PAP'!$G$15*('3f CPIH'!P$16/'3f CPIH'!$G$16))</f>
        <v>-</v>
      </c>
      <c r="U120" s="133" t="str">
        <f>IF('3f CPIH'!Q$16="-","-",'3i PAAC PAP'!$G$15*('3f CPIH'!Q$16/'3f CPIH'!$G$16))</f>
        <v>-</v>
      </c>
      <c r="V120" s="133" t="str">
        <f>IF('3f CPIH'!R$16="-","-",'3i PAAC PAP'!$G$15*('3f CPIH'!R$16/'3f CPIH'!$G$16))</f>
        <v>-</v>
      </c>
      <c r="W120" s="133" t="str">
        <f>IF('3f CPIH'!S$16="-","-",'3i PAAC PAP'!$G$15*('3f CPIH'!S$16/'3f CPIH'!$G$16))</f>
        <v>-</v>
      </c>
      <c r="X120" s="133" t="str">
        <f>IF('3f CPIH'!T$16="-","-",'3i PAAC PAP'!$G$15*('3f CPIH'!T$16/'3f CPIH'!$G$16))</f>
        <v>-</v>
      </c>
      <c r="Y120" s="133" t="str">
        <f>IF('3f CPIH'!U$16="-","-",'3i PAAC PAP'!$G$15*('3f CPIH'!U$16/'3f CPIH'!$G$16))</f>
        <v>-</v>
      </c>
      <c r="Z120" s="133" t="str">
        <f>IF('3f CPIH'!V$16="-","-",'3i PAAC PAP'!$G$15*('3f CPIH'!V$16/'3f CPIH'!$G$16))</f>
        <v>-</v>
      </c>
      <c r="AA120" s="29"/>
    </row>
    <row r="121" spans="1:27" s="30" customFormat="1" ht="11.25" customHeight="1" x14ac:dyDescent="0.15">
      <c r="A121" s="267">
        <v>8</v>
      </c>
      <c r="B121" s="136" t="s">
        <v>349</v>
      </c>
      <c r="C121" s="136" t="s">
        <v>412</v>
      </c>
      <c r="D121" s="139" t="s">
        <v>325</v>
      </c>
      <c r="E121" s="135"/>
      <c r="F121" s="31"/>
      <c r="G121" s="133">
        <f>IF(G116="-","-",SUM(G114:G119)*'3i PAAC PAP'!$G$27)</f>
        <v>4.0291031998812512</v>
      </c>
      <c r="H121" s="133">
        <f>IF(H116="-","-",SUM(H114:H119)*'3i PAAC PAP'!$G$27)</f>
        <v>4.036414349210018</v>
      </c>
      <c r="I121" s="133">
        <f>IF(I116="-","-",SUM(I114:I119)*'3i PAAC PAP'!$G$27)</f>
        <v>4.0510038932775032</v>
      </c>
      <c r="J121" s="133">
        <f>IF(J116="-","-",SUM(J114:J119)*'3i PAAC PAP'!$G$27)</f>
        <v>4.0729373412638044</v>
      </c>
      <c r="K121" s="133">
        <f>IF(K116="-","-",SUM(K114:K119)*'3i PAAC PAP'!$G$27)</f>
        <v>4.1213929100624256</v>
      </c>
      <c r="L121" s="133">
        <f>IF(L116="-","-",SUM(L114:L119)*'3i PAAC PAP'!$G$27)</f>
        <v>4.1630250296904867</v>
      </c>
      <c r="M121" s="133">
        <f>IF(M116="-","-",SUM(M114:M119)*'3i PAAC PAP'!$G$27)</f>
        <v>4.322946556978855</v>
      </c>
      <c r="N121" s="133">
        <f>IF(N116="-","-",SUM(N114:N119)*'3i PAAC PAP'!$G$27)</f>
        <v>4.783166557130718</v>
      </c>
      <c r="O121" s="31"/>
      <c r="P121" s="133">
        <f>IF(P116="-","-",SUM(P114:P119)*'3i PAAC PAP'!$G$27)</f>
        <v>4.783166557130718</v>
      </c>
      <c r="Q121" s="133">
        <f>IF(Q116="-","-",SUM(Q114:Q119)*'3i PAAC PAP'!$G$27)</f>
        <v>4.9150689011051076</v>
      </c>
      <c r="R121" s="133">
        <f>IF(R116="-","-",SUM(R114:R119)*'3i PAAC PAP'!$G$27)</f>
        <v>4.9507109401752034</v>
      </c>
      <c r="S121" s="133">
        <f>IF(S116="-","-",SUM(S114:S119)*'3i PAAC PAP'!$G$27)</f>
        <v>5.0712131846455923</v>
      </c>
      <c r="T121" s="133" t="str">
        <f>IF(T116="-","-",SUM(T114:T119)*'3i PAAC PAP'!$G$27)</f>
        <v>-</v>
      </c>
      <c r="U121" s="133" t="str">
        <f>IF(U116="-","-",SUM(U114:U119)*'3i PAAC PAP'!$G$27)</f>
        <v>-</v>
      </c>
      <c r="V121" s="133" t="str">
        <f>IF(V116="-","-",SUM(V114:V119)*'3i PAAC PAP'!$G$27)</f>
        <v>-</v>
      </c>
      <c r="W121" s="133" t="str">
        <f>IF(W116="-","-",SUM(W114:W119)*'3i PAAC PAP'!$G$27)</f>
        <v>-</v>
      </c>
      <c r="X121" s="133" t="str">
        <f>IF(X116="-","-",SUM(X114:X119)*'3i PAAC PAP'!$G$27)</f>
        <v>-</v>
      </c>
      <c r="Y121" s="133" t="str">
        <f>IF(Y116="-","-",SUM(Y114:Y119)*'3i PAAC PAP'!$G$27)</f>
        <v>-</v>
      </c>
      <c r="Z121" s="133" t="str">
        <f>IF(Z116="-","-",SUM(Z114:Z119)*'3i PAAC PAP'!$G$27)</f>
        <v>-</v>
      </c>
      <c r="AA121" s="29"/>
    </row>
    <row r="122" spans="1:27" s="30" customFormat="1" ht="11.25" x14ac:dyDescent="0.15">
      <c r="A122" s="267">
        <v>9</v>
      </c>
      <c r="B122" s="136" t="s">
        <v>393</v>
      </c>
      <c r="C122" s="136" t="s">
        <v>536</v>
      </c>
      <c r="D122" s="139" t="s">
        <v>325</v>
      </c>
      <c r="E122" s="135"/>
      <c r="F122" s="31"/>
      <c r="G122" s="133">
        <f>IF(G116="-","-",SUM(G114:G121)*'3j EBIT'!$E$11)</f>
        <v>1.6890178272439871</v>
      </c>
      <c r="H122" s="133">
        <f>IF(H116="-","-",SUM(H114:H121)*'3j EBIT'!$E$11)</f>
        <v>1.6921303822385896</v>
      </c>
      <c r="I122" s="133">
        <f>IF(I116="-","-",SUM(I114:I121)*'3j EBIT'!$E$11)</f>
        <v>1.6980891217871283</v>
      </c>
      <c r="J122" s="133">
        <f>IF(J116="-","-",SUM(J114:J121)*'3j EBIT'!$E$11)</f>
        <v>1.7074267867709363</v>
      </c>
      <c r="K122" s="133">
        <f>IF(K116="-","-",SUM(K114:K121)*'3j EBIT'!$E$11)</f>
        <v>1.7277359161924088</v>
      </c>
      <c r="L122" s="133">
        <f>IF(L116="-","-",SUM(L114:L121)*'3j EBIT'!$E$11)</f>
        <v>1.7458702609789247</v>
      </c>
      <c r="M122" s="133">
        <f>IF(M116="-","-",SUM(M114:M121)*'3j EBIT'!$E$11)</f>
        <v>1.8066310299607238</v>
      </c>
      <c r="N122" s="133">
        <f>IF(N116="-","-",SUM(N114:N121)*'3j EBIT'!$E$11)</f>
        <v>1.9727849845250041</v>
      </c>
      <c r="O122" s="31"/>
      <c r="P122" s="133">
        <f>IF(P116="-","-",SUM(P114:P121)*'3j EBIT'!$E$11)</f>
        <v>1.9727849845250041</v>
      </c>
      <c r="Q122" s="133">
        <f>IF(Q116="-","-",SUM(Q114:Q121)*'3j EBIT'!$E$11)</f>
        <v>2.02280538360493</v>
      </c>
      <c r="R122" s="133">
        <f>IF(R116="-","-",SUM(R114:R121)*'3j EBIT'!$E$11)</f>
        <v>2.0375334161975194</v>
      </c>
      <c r="S122" s="133">
        <f>IF(S116="-","-",SUM(S114:S121)*'3j EBIT'!$E$11)</f>
        <v>2.0819665547461152</v>
      </c>
      <c r="T122" s="133" t="str">
        <f>IF(T116="-","-",SUM(T114:T121)*'3j EBIT'!$E$11)</f>
        <v>-</v>
      </c>
      <c r="U122" s="133" t="str">
        <f>IF(U116="-","-",SUM(U114:U121)*'3j EBIT'!$E$11)</f>
        <v>-</v>
      </c>
      <c r="V122" s="133" t="str">
        <f>IF(V116="-","-",SUM(V114:V121)*'3j EBIT'!$E$11)</f>
        <v>-</v>
      </c>
      <c r="W122" s="133" t="str">
        <f>IF(W116="-","-",SUM(W114:W121)*'3j EBIT'!$E$11)</f>
        <v>-</v>
      </c>
      <c r="X122" s="133" t="str">
        <f>IF(X116="-","-",SUM(X114:X121)*'3j EBIT'!$E$11)</f>
        <v>-</v>
      </c>
      <c r="Y122" s="133" t="str">
        <f>IF(Y116="-","-",SUM(Y114:Y121)*'3j EBIT'!$E$11)</f>
        <v>-</v>
      </c>
      <c r="Z122" s="133" t="str">
        <f>IF(Z116="-","-",SUM(Z114:Z121)*'3j EBIT'!$E$11)</f>
        <v>-</v>
      </c>
      <c r="AA122" s="29"/>
    </row>
    <row r="123" spans="1:27" s="30" customFormat="1" ht="11.25" x14ac:dyDescent="0.15">
      <c r="A123" s="267">
        <v>10</v>
      </c>
      <c r="B123" s="136" t="s">
        <v>292</v>
      </c>
      <c r="C123" s="186" t="s">
        <v>537</v>
      </c>
      <c r="D123" s="139" t="s">
        <v>325</v>
      </c>
      <c r="E123" s="135"/>
      <c r="F123" s="31"/>
      <c r="G123" s="133">
        <f>IF(G118="-","-",SUM(G114:G116,G118:G122)*'3k HAP'!$E$12)</f>
        <v>1.3015210418074821</v>
      </c>
      <c r="H123" s="133">
        <f>IF(H118="-","-",SUM(H114:H116,H118:H122)*'3k HAP'!$E$12)</f>
        <v>1.3039195101681555</v>
      </c>
      <c r="I123" s="133">
        <f>IF(I118="-","-",SUM(I114:I116,I118:I122)*'3k HAP'!$E$12)</f>
        <v>1.3085111875205069</v>
      </c>
      <c r="J123" s="133">
        <f>IF(J118="-","-",SUM(J114:J116,J118:J122)*'3k HAP'!$E$12)</f>
        <v>1.3157065926025275</v>
      </c>
      <c r="K123" s="133">
        <f>IF(K118="-","-",SUM(K114:K116,K118:K122)*'3k HAP'!$E$12)</f>
        <v>1.3313563737099117</v>
      </c>
      <c r="L123" s="133">
        <f>IF(L118="-","-",SUM(L114:L116,L118:L122)*'3k HAP'!$E$12)</f>
        <v>1.3453303122547489</v>
      </c>
      <c r="M123" s="133">
        <f>IF(M118="-","-",SUM(M114:M116,M118:M122)*'3k HAP'!$E$12)</f>
        <v>1.392151262318523</v>
      </c>
      <c r="N123" s="133">
        <f>IF(N118="-","-",SUM(N114:N116,N118:N122)*'3k HAP'!$E$12)</f>
        <v>1.5201859488427028</v>
      </c>
      <c r="O123" s="31"/>
      <c r="P123" s="133">
        <f>IF(P118="-","-",SUM(P114:P116,P118:P122)*'3k HAP'!$E$12)</f>
        <v>1.5201859488427028</v>
      </c>
      <c r="Q123" s="133">
        <f>IF(Q118="-","-",SUM(Q114:Q116,Q118:Q122)*'3k HAP'!$E$12)</f>
        <v>1.5587305993916913</v>
      </c>
      <c r="R123" s="133">
        <f>IF(R118="-","-",SUM(R114:R116,R118:R122)*'3k HAP'!$E$12)</f>
        <v>1.570079706555918</v>
      </c>
      <c r="S123" s="133">
        <f>IF(S118="-","-",SUM(S114:S116,S118:S122)*'3k HAP'!$E$12)</f>
        <v>1.6043189335443677</v>
      </c>
      <c r="T123" s="133" t="str">
        <f>IF(T118="-","-",SUM(T114:T116,T118:T122)*'3k HAP'!$E$12)</f>
        <v>-</v>
      </c>
      <c r="U123" s="133" t="str">
        <f>IF(U118="-","-",SUM(U114:U116,U118:U122)*'3k HAP'!$E$12)</f>
        <v>-</v>
      </c>
      <c r="V123" s="133" t="str">
        <f>IF(V118="-","-",SUM(V114:V116,V118:V122)*'3k HAP'!$E$12)</f>
        <v>-</v>
      </c>
      <c r="W123" s="133" t="str">
        <f>IF(W118="-","-",SUM(W114:W116,W118:W122)*'3k HAP'!$E$12)</f>
        <v>-</v>
      </c>
      <c r="X123" s="133" t="str">
        <f>IF(X118="-","-",SUM(X114:X116,X118:X122)*'3k HAP'!$E$12)</f>
        <v>-</v>
      </c>
      <c r="Y123" s="133" t="str">
        <f>IF(Y118="-","-",SUM(Y114:Y116,Y118:Y122)*'3k HAP'!$E$12)</f>
        <v>-</v>
      </c>
      <c r="Z123" s="133" t="str">
        <f>IF(Z118="-","-",SUM(Z114:Z116,Z118:Z122)*'3k HAP'!$E$12)</f>
        <v>-</v>
      </c>
      <c r="AA123" s="29"/>
    </row>
    <row r="124" spans="1:27" s="30" customFormat="1" ht="11.25" x14ac:dyDescent="0.15">
      <c r="A124" s="267">
        <v>11</v>
      </c>
      <c r="B124" s="136" t="s">
        <v>44</v>
      </c>
      <c r="C124" s="136" t="str">
        <f>B124&amp;"_"&amp;D124</f>
        <v>Total_South Wales</v>
      </c>
      <c r="D124" s="139" t="s">
        <v>325</v>
      </c>
      <c r="E124" s="135"/>
      <c r="F124" s="31"/>
      <c r="G124" s="133">
        <f>IF(G118="-","-",SUM(G114:G123))</f>
        <v>90.197159441334975</v>
      </c>
      <c r="H124" s="133">
        <f t="shared" ref="H124:Z124" si="10">IF(H118="-","-",SUM(H114:H123))</f>
        <v>90.363376525956397</v>
      </c>
      <c r="I124" s="133">
        <f t="shared" si="10"/>
        <v>90.681585944743844</v>
      </c>
      <c r="J124" s="133">
        <f t="shared" si="10"/>
        <v>91.180237198608097</v>
      </c>
      <c r="K124" s="133">
        <f t="shared" si="10"/>
        <v>92.264788086701628</v>
      </c>
      <c r="L124" s="133">
        <f t="shared" si="10"/>
        <v>93.233200830303304</v>
      </c>
      <c r="M124" s="133">
        <f t="shared" si="10"/>
        <v>96.47795566902046</v>
      </c>
      <c r="N124" s="133">
        <f t="shared" si="10"/>
        <v>105.35093172049102</v>
      </c>
      <c r="O124" s="31"/>
      <c r="P124" s="133">
        <f t="shared" si="10"/>
        <v>105.35093172049102</v>
      </c>
      <c r="Q124" s="133">
        <f t="shared" si="10"/>
        <v>108.02212786677039</v>
      </c>
      <c r="R124" s="133">
        <f t="shared" si="10"/>
        <v>108.8086362638893</v>
      </c>
      <c r="S124" s="133">
        <f t="shared" si="10"/>
        <v>111.18146076431874</v>
      </c>
      <c r="T124" s="133" t="str">
        <f t="shared" si="10"/>
        <v>-</v>
      </c>
      <c r="U124" s="133" t="str">
        <f t="shared" si="10"/>
        <v>-</v>
      </c>
      <c r="V124" s="133" t="str">
        <f t="shared" si="10"/>
        <v>-</v>
      </c>
      <c r="W124" s="133" t="str">
        <f t="shared" si="10"/>
        <v>-</v>
      </c>
      <c r="X124" s="133" t="str">
        <f t="shared" si="10"/>
        <v>-</v>
      </c>
      <c r="Y124" s="133" t="str">
        <f t="shared" si="10"/>
        <v>-</v>
      </c>
      <c r="Z124" s="133" t="str">
        <f t="shared" si="10"/>
        <v>-</v>
      </c>
      <c r="AA124" s="29"/>
    </row>
    <row r="125" spans="1:27" s="30" customFormat="1" ht="11.25" x14ac:dyDescent="0.15">
      <c r="A125" s="267">
        <v>1</v>
      </c>
      <c r="B125" s="140" t="s">
        <v>350</v>
      </c>
      <c r="C125" s="140" t="s">
        <v>341</v>
      </c>
      <c r="D125" s="138" t="s">
        <v>326</v>
      </c>
      <c r="E125" s="132"/>
      <c r="F125" s="31"/>
      <c r="G125" s="41" t="s">
        <v>333</v>
      </c>
      <c r="H125" s="41" t="s">
        <v>333</v>
      </c>
      <c r="I125" s="41" t="s">
        <v>333</v>
      </c>
      <c r="J125" s="41" t="s">
        <v>333</v>
      </c>
      <c r="K125" s="41" t="s">
        <v>333</v>
      </c>
      <c r="L125" s="41" t="s">
        <v>333</v>
      </c>
      <c r="M125" s="41" t="s">
        <v>333</v>
      </c>
      <c r="N125" s="41" t="s">
        <v>333</v>
      </c>
      <c r="O125" s="31"/>
      <c r="P125" s="41" t="s">
        <v>333</v>
      </c>
      <c r="Q125" s="41" t="s">
        <v>333</v>
      </c>
      <c r="R125" s="41" t="s">
        <v>333</v>
      </c>
      <c r="S125" s="41" t="s">
        <v>333</v>
      </c>
      <c r="T125" s="41" t="s">
        <v>333</v>
      </c>
      <c r="U125" s="41" t="s">
        <v>333</v>
      </c>
      <c r="V125" s="41" t="s">
        <v>333</v>
      </c>
      <c r="W125" s="41" t="s">
        <v>333</v>
      </c>
      <c r="X125" s="41" t="s">
        <v>333</v>
      </c>
      <c r="Y125" s="41" t="s">
        <v>333</v>
      </c>
      <c r="Z125" s="41" t="s">
        <v>333</v>
      </c>
      <c r="AA125" s="29"/>
    </row>
    <row r="126" spans="1:27" s="30" customFormat="1" ht="11.25" customHeight="1" x14ac:dyDescent="0.15">
      <c r="A126" s="267">
        <v>2</v>
      </c>
      <c r="B126" s="140" t="s">
        <v>350</v>
      </c>
      <c r="C126" s="140" t="s">
        <v>300</v>
      </c>
      <c r="D126" s="138" t="s">
        <v>326</v>
      </c>
      <c r="E126" s="132"/>
      <c r="F126" s="31"/>
      <c r="G126" s="41" t="s">
        <v>333</v>
      </c>
      <c r="H126" s="41" t="s">
        <v>333</v>
      </c>
      <c r="I126" s="41" t="s">
        <v>333</v>
      </c>
      <c r="J126" s="41" t="s">
        <v>333</v>
      </c>
      <c r="K126" s="41" t="s">
        <v>333</v>
      </c>
      <c r="L126" s="41" t="s">
        <v>333</v>
      </c>
      <c r="M126" s="41" t="s">
        <v>333</v>
      </c>
      <c r="N126" s="41" t="s">
        <v>333</v>
      </c>
      <c r="O126" s="31"/>
      <c r="P126" s="41" t="s">
        <v>333</v>
      </c>
      <c r="Q126" s="41" t="s">
        <v>333</v>
      </c>
      <c r="R126" s="41" t="s">
        <v>333</v>
      </c>
      <c r="S126" s="41" t="s">
        <v>333</v>
      </c>
      <c r="T126" s="41" t="s">
        <v>333</v>
      </c>
      <c r="U126" s="41" t="s">
        <v>333</v>
      </c>
      <c r="V126" s="41" t="s">
        <v>333</v>
      </c>
      <c r="W126" s="41" t="s">
        <v>333</v>
      </c>
      <c r="X126" s="41" t="s">
        <v>333</v>
      </c>
      <c r="Y126" s="41" t="s">
        <v>333</v>
      </c>
      <c r="Z126" s="41" t="s">
        <v>333</v>
      </c>
      <c r="AA126" s="29"/>
    </row>
    <row r="127" spans="1:27" s="30" customFormat="1" ht="11.25" customHeight="1" x14ac:dyDescent="0.15">
      <c r="A127" s="267">
        <v>3</v>
      </c>
      <c r="B127" s="140" t="s">
        <v>2</v>
      </c>
      <c r="C127" s="140" t="s">
        <v>342</v>
      </c>
      <c r="D127" s="138" t="s">
        <v>326</v>
      </c>
      <c r="E127" s="132"/>
      <c r="F127" s="31"/>
      <c r="G127" s="41">
        <f>IF('3c PC'!G14="-","-",'3c PC'!G64)</f>
        <v>6.5567588596821027</v>
      </c>
      <c r="H127" s="41">
        <f>IF('3c PC'!H14="-","-",'3c PC'!H64)</f>
        <v>6.5567588596821027</v>
      </c>
      <c r="I127" s="41">
        <f>IF('3c PC'!I14="-","-",'3c PC'!I64)</f>
        <v>6.6197359495950758</v>
      </c>
      <c r="J127" s="41">
        <f>IF('3c PC'!J14="-","-",'3c PC'!J64)</f>
        <v>6.6197359495950758</v>
      </c>
      <c r="K127" s="41">
        <f>IF('3c PC'!K14="-","-",'3c PC'!K64)</f>
        <v>6.6995028867368616</v>
      </c>
      <c r="L127" s="41">
        <f>IF('3c PC'!L14="-","-",'3c PC'!L64)</f>
        <v>6.6995028867368616</v>
      </c>
      <c r="M127" s="41">
        <f>IF('3c PC'!M14="-","-",'3c PC'!M64)</f>
        <v>7.1131218301273513</v>
      </c>
      <c r="N127" s="41">
        <f>IF('3c PC'!N14="-","-",'3c PC'!N64)</f>
        <v>7.1131218301273513</v>
      </c>
      <c r="O127" s="31"/>
      <c r="P127" s="41">
        <f>'3c PC'!P64</f>
        <v>7.1131218301273513</v>
      </c>
      <c r="Q127" s="41">
        <f>'3c PC'!Q64</f>
        <v>7.2804579515147188</v>
      </c>
      <c r="R127" s="41">
        <f>'3c PC'!R64</f>
        <v>7.1935840895118579</v>
      </c>
      <c r="S127" s="41">
        <f>'3c PC'!S64</f>
        <v>7.3593999937099728</v>
      </c>
      <c r="T127" s="41" t="str">
        <f>'3c PC'!T64</f>
        <v>-</v>
      </c>
      <c r="U127" s="41" t="str">
        <f>'3c PC'!U64</f>
        <v>-</v>
      </c>
      <c r="V127" s="41" t="str">
        <f>'3c PC'!V64</f>
        <v>-</v>
      </c>
      <c r="W127" s="41" t="str">
        <f>'3c PC'!W64</f>
        <v>-</v>
      </c>
      <c r="X127" s="41" t="str">
        <f>'3c PC'!X64</f>
        <v>-</v>
      </c>
      <c r="Y127" s="41" t="str">
        <f>'3c PC'!Y64</f>
        <v>-</v>
      </c>
      <c r="Z127" s="41" t="str">
        <f>'3c PC'!Z64</f>
        <v>-</v>
      </c>
      <c r="AA127" s="29"/>
    </row>
    <row r="128" spans="1:27" s="30" customFormat="1" ht="11.25" customHeight="1" x14ac:dyDescent="0.15">
      <c r="A128" s="267">
        <v>4</v>
      </c>
      <c r="B128" s="140" t="s">
        <v>352</v>
      </c>
      <c r="C128" s="140" t="s">
        <v>343</v>
      </c>
      <c r="D128" s="138" t="s">
        <v>326</v>
      </c>
      <c r="E128" s="132"/>
      <c r="F128" s="31"/>
      <c r="G128" s="41" t="s">
        <v>333</v>
      </c>
      <c r="H128" s="41" t="s">
        <v>333</v>
      </c>
      <c r="I128" s="41" t="s">
        <v>333</v>
      </c>
      <c r="J128" s="41" t="s">
        <v>333</v>
      </c>
      <c r="K128" s="41" t="s">
        <v>333</v>
      </c>
      <c r="L128" s="41" t="s">
        <v>333</v>
      </c>
      <c r="M128" s="41" t="s">
        <v>333</v>
      </c>
      <c r="N128" s="41" t="s">
        <v>333</v>
      </c>
      <c r="O128" s="31"/>
      <c r="P128" s="41" t="s">
        <v>333</v>
      </c>
      <c r="Q128" s="41" t="s">
        <v>333</v>
      </c>
      <c r="R128" s="41" t="s">
        <v>333</v>
      </c>
      <c r="S128" s="41" t="s">
        <v>333</v>
      </c>
      <c r="T128" s="41" t="s">
        <v>333</v>
      </c>
      <c r="U128" s="41" t="s">
        <v>333</v>
      </c>
      <c r="V128" s="41" t="s">
        <v>333</v>
      </c>
      <c r="W128" s="41" t="s">
        <v>333</v>
      </c>
      <c r="X128" s="41" t="s">
        <v>333</v>
      </c>
      <c r="Y128" s="41" t="s">
        <v>333</v>
      </c>
      <c r="Z128" s="41" t="s">
        <v>333</v>
      </c>
      <c r="AA128" s="29"/>
    </row>
    <row r="129" spans="1:27" s="30" customFormat="1" ht="11.25" customHeight="1" x14ac:dyDescent="0.15">
      <c r="A129" s="267">
        <v>5</v>
      </c>
      <c r="B129" s="140" t="s">
        <v>349</v>
      </c>
      <c r="C129" s="140" t="s">
        <v>344</v>
      </c>
      <c r="D129" s="138" t="s">
        <v>326</v>
      </c>
      <c r="E129" s="132"/>
      <c r="F129" s="31"/>
      <c r="G129" s="41">
        <f>IF('3f CPIH'!C$16="-","-",'3g OC '!$E$11*('3f CPIH'!C$16/'3f CPIH'!$G$16))</f>
        <v>63.482931017612529</v>
      </c>
      <c r="H129" s="41">
        <f>IF('3f CPIH'!D$16="-","-",'3g OC '!$E$11*('3f CPIH'!D$16/'3f CPIH'!$G$16))</f>
        <v>63.61002397260274</v>
      </c>
      <c r="I129" s="41">
        <f>IF('3f CPIH'!E$16="-","-",'3g OC '!$E$11*('3f CPIH'!E$16/'3f CPIH'!$G$16))</f>
        <v>63.800663405088073</v>
      </c>
      <c r="J129" s="41">
        <f>IF('3f CPIH'!F$16="-","-",'3g OC '!$E$11*('3f CPIH'!F$16/'3f CPIH'!$G$16))</f>
        <v>64.181942270058713</v>
      </c>
      <c r="K129" s="41">
        <f>IF('3f CPIH'!G$16="-","-",'3g OC '!$E$11*('3f CPIH'!G$16/'3f CPIH'!$G$16))</f>
        <v>64.944500000000005</v>
      </c>
      <c r="L129" s="41">
        <f>IF('3f CPIH'!H$16="-","-",'3g OC '!$E$11*('3f CPIH'!H$16/'3f CPIH'!$G$16))</f>
        <v>65.770604207436406</v>
      </c>
      <c r="M129" s="41">
        <f>IF('3f CPIH'!I$16="-","-",'3g OC '!$E$11*('3f CPIH'!I$16/'3f CPIH'!$G$16))</f>
        <v>66.723801369863011</v>
      </c>
      <c r="N129" s="41">
        <f>IF('3f CPIH'!J$16="-","-",'3g OC '!$E$11*('3f CPIH'!J$16/'3f CPIH'!$G$16))</f>
        <v>67.295719667318991</v>
      </c>
      <c r="O129" s="31"/>
      <c r="P129" s="41">
        <f>IF('3f CPIH'!L$16="-","-",'3g OC '!$E$11*('3f CPIH'!L$16/'3f CPIH'!$G$16))</f>
        <v>67.295719667318991</v>
      </c>
      <c r="Q129" s="41">
        <f>IF('3f CPIH'!M$16="-","-",'3g OC '!$E$11*('3f CPIH'!M$16/'3f CPIH'!$G$16))</f>
        <v>68.058277397260284</v>
      </c>
      <c r="R129" s="41">
        <f>IF('3f CPIH'!N$16="-","-",'3g OC '!$E$11*('3f CPIH'!N$16/'3f CPIH'!$G$16))</f>
        <v>68.566649217221141</v>
      </c>
      <c r="S129" s="41">
        <f>IF('3f CPIH'!O$16="-","-",'3g OC '!$E$11*('3f CPIH'!O$16/'3f CPIH'!$G$16))</f>
        <v>68.947928082191794</v>
      </c>
      <c r="T129" s="41" t="str">
        <f>IF('3f CPIH'!P$16="-","-",'3g OC '!$E$11*('3f CPIH'!P$16/'3f CPIH'!$G$16))</f>
        <v>-</v>
      </c>
      <c r="U129" s="41" t="str">
        <f>IF('3f CPIH'!Q$16="-","-",'3g OC '!$E$11*('3f CPIH'!Q$16/'3f CPIH'!$G$16))</f>
        <v>-</v>
      </c>
      <c r="V129" s="41" t="str">
        <f>IF('3f CPIH'!R$16="-","-",'3g OC '!$E$11*('3f CPIH'!R$16/'3f CPIH'!$G$16))</f>
        <v>-</v>
      </c>
      <c r="W129" s="41" t="str">
        <f>IF('3f CPIH'!S$16="-","-",'3g OC '!$E$11*('3f CPIH'!S$16/'3f CPIH'!$G$16))</f>
        <v>-</v>
      </c>
      <c r="X129" s="41" t="str">
        <f>IF('3f CPIH'!T$16="-","-",'3g OC '!$E$11*('3f CPIH'!T$16/'3f CPIH'!$G$16))</f>
        <v>-</v>
      </c>
      <c r="Y129" s="41" t="str">
        <f>IF('3f CPIH'!U$16="-","-",'3g OC '!$E$11*('3f CPIH'!U$16/'3f CPIH'!$G$16))</f>
        <v>-</v>
      </c>
      <c r="Z129" s="41" t="str">
        <f>IF('3f CPIH'!V$16="-","-",'3g OC '!$E$11*('3f CPIH'!V$16/'3f CPIH'!$G$16))</f>
        <v>-</v>
      </c>
      <c r="AA129" s="29"/>
    </row>
    <row r="130" spans="1:27" s="30" customFormat="1" ht="11.25" customHeight="1" x14ac:dyDescent="0.15">
      <c r="A130" s="267">
        <v>6</v>
      </c>
      <c r="B130" s="140" t="s">
        <v>349</v>
      </c>
      <c r="C130" s="140" t="s">
        <v>43</v>
      </c>
      <c r="D130" s="138" t="s">
        <v>326</v>
      </c>
      <c r="E130" s="132"/>
      <c r="F130" s="31"/>
      <c r="G130" s="41" t="s">
        <v>333</v>
      </c>
      <c r="H130" s="41" t="s">
        <v>333</v>
      </c>
      <c r="I130" s="41" t="s">
        <v>333</v>
      </c>
      <c r="J130" s="41" t="s">
        <v>333</v>
      </c>
      <c r="K130" s="41">
        <f>IF('3h SMNCC'!F$37="-","-",'3h SMNCC'!F$45)</f>
        <v>0</v>
      </c>
      <c r="L130" s="41">
        <f>IF('3h SMNCC'!G$37="-","-",'3h SMNCC'!G$45)</f>
        <v>-0.1023945869506754</v>
      </c>
      <c r="M130" s="41">
        <f>IF('3h SMNCC'!H$37="-","-",'3h SMNCC'!H$45)</f>
        <v>1.310776222511721</v>
      </c>
      <c r="N130" s="41">
        <f>IF('3h SMNCC'!I$37="-","-",'3h SMNCC'!I$45)</f>
        <v>8.7390665290237255</v>
      </c>
      <c r="O130" s="31"/>
      <c r="P130" s="41">
        <f>IF('3h SMNCC'!K$37="-","-",'3h SMNCC'!K$45)</f>
        <v>8.7390665290237255</v>
      </c>
      <c r="Q130" s="41">
        <f>IF('3h SMNCC'!L$37="-","-",'3h SMNCC'!L$45)</f>
        <v>10.102089688688181</v>
      </c>
      <c r="R130" s="41">
        <f>IF('3h SMNCC'!M$37="-","-",'3h SMNCC'!M$45)</f>
        <v>10.300173121233549</v>
      </c>
      <c r="S130" s="41">
        <f>IF('3h SMNCC'!N$37="-","-",'3h SMNCC'!N$45)</f>
        <v>11.847822371645298</v>
      </c>
      <c r="T130" s="41" t="str">
        <f>IF('3h SMNCC'!O$37="-","-",'3h SMNCC'!O$45)</f>
        <v>-</v>
      </c>
      <c r="U130" s="41" t="str">
        <f>IF('3h SMNCC'!P$37="-","-",'3h SMNCC'!P$45)</f>
        <v>-</v>
      </c>
      <c r="V130" s="41" t="str">
        <f>IF('3h SMNCC'!Q$37="-","-",'3h SMNCC'!Q$45)</f>
        <v>-</v>
      </c>
      <c r="W130" s="41" t="str">
        <f>IF('3h SMNCC'!R$37="-","-",'3h SMNCC'!R$45)</f>
        <v>-</v>
      </c>
      <c r="X130" s="41" t="str">
        <f>IF('3h SMNCC'!S$37="-","-",'3h SMNCC'!S$45)</f>
        <v>-</v>
      </c>
      <c r="Y130" s="41" t="str">
        <f>IF('3h SMNCC'!T$37="-","-",'3h SMNCC'!T$45)</f>
        <v>-</v>
      </c>
      <c r="Z130" s="41" t="str">
        <f>IF('3h SMNCC'!U$37="-","-",'3h SMNCC'!U$45)</f>
        <v>-</v>
      </c>
      <c r="AA130" s="29"/>
    </row>
    <row r="131" spans="1:27" s="30" customFormat="1" ht="12.4" customHeight="1" x14ac:dyDescent="0.15">
      <c r="A131" s="267">
        <v>7</v>
      </c>
      <c r="B131" s="140" t="s">
        <v>349</v>
      </c>
      <c r="C131" s="140" t="s">
        <v>394</v>
      </c>
      <c r="D131" s="138" t="s">
        <v>326</v>
      </c>
      <c r="E131" s="132"/>
      <c r="F131" s="31"/>
      <c r="G131" s="41">
        <f>IF('3f CPIH'!C$16="-","-",'3i PAAC PAP'!$G$15*('3f CPIH'!C$16/'3f CPIH'!$G$16))</f>
        <v>13.137827495107633</v>
      </c>
      <c r="H131" s="41">
        <f>IF('3f CPIH'!D$16="-","-",'3i PAAC PAP'!$G$15*('3f CPIH'!D$16/'3f CPIH'!$G$16))</f>
        <v>13.164129452054794</v>
      </c>
      <c r="I131" s="41">
        <f>IF('3f CPIH'!E$16="-","-",'3i PAAC PAP'!$G$15*('3f CPIH'!E$16/'3f CPIH'!$G$16))</f>
        <v>13.203582387475539</v>
      </c>
      <c r="J131" s="41">
        <f>IF('3f CPIH'!F$16="-","-",'3i PAAC PAP'!$G$15*('3f CPIH'!F$16/'3f CPIH'!$G$16))</f>
        <v>13.282488258317025</v>
      </c>
      <c r="K131" s="41">
        <f>IF('3f CPIH'!G$16="-","-",'3i PAAC PAP'!$G$15*('3f CPIH'!G$16/'3f CPIH'!$G$16))</f>
        <v>13.440300000000001</v>
      </c>
      <c r="L131" s="41">
        <f>IF('3f CPIH'!H$16="-","-",'3i PAAC PAP'!$G$15*('3f CPIH'!H$16/'3f CPIH'!$G$16))</f>
        <v>13.611262720156557</v>
      </c>
      <c r="M131" s="41">
        <f>IF('3f CPIH'!I$16="-","-",'3i PAAC PAP'!$G$15*('3f CPIH'!I$16/'3f CPIH'!$G$16))</f>
        <v>13.808527397260272</v>
      </c>
      <c r="N131" s="41">
        <f>IF('3f CPIH'!J$16="-","-",'3i PAAC PAP'!$G$15*('3f CPIH'!J$16/'3f CPIH'!$G$16))</f>
        <v>13.926886203522507</v>
      </c>
      <c r="O131" s="31"/>
      <c r="P131" s="41">
        <f>IF('3f CPIH'!L$16="-","-",'3i PAAC PAP'!$G$15*('3f CPIH'!L$16/'3f CPIH'!$G$16))</f>
        <v>13.926886203522507</v>
      </c>
      <c r="Q131" s="41">
        <f>IF('3f CPIH'!M$16="-","-",'3i PAAC PAP'!$G$15*('3f CPIH'!M$16/'3f CPIH'!$G$16))</f>
        <v>14.08469794520548</v>
      </c>
      <c r="R131" s="41">
        <f>IF('3f CPIH'!N$16="-","-",'3i PAAC PAP'!$G$15*('3f CPIH'!N$16/'3f CPIH'!$G$16))</f>
        <v>14.189905772994129</v>
      </c>
      <c r="S131" s="41">
        <f>IF('3f CPIH'!O$16="-","-",'3i PAAC PAP'!$G$15*('3f CPIH'!O$16/'3f CPIH'!$G$16))</f>
        <v>14.268811643835617</v>
      </c>
      <c r="T131" s="41" t="str">
        <f>IF('3f CPIH'!P$16="-","-",'3i PAAC PAP'!$G$15*('3f CPIH'!P$16/'3f CPIH'!$G$16))</f>
        <v>-</v>
      </c>
      <c r="U131" s="41" t="str">
        <f>IF('3f CPIH'!Q$16="-","-",'3i PAAC PAP'!$G$15*('3f CPIH'!Q$16/'3f CPIH'!$G$16))</f>
        <v>-</v>
      </c>
      <c r="V131" s="41" t="str">
        <f>IF('3f CPIH'!R$16="-","-",'3i PAAC PAP'!$G$15*('3f CPIH'!R$16/'3f CPIH'!$G$16))</f>
        <v>-</v>
      </c>
      <c r="W131" s="41" t="str">
        <f>IF('3f CPIH'!S$16="-","-",'3i PAAC PAP'!$G$15*('3f CPIH'!S$16/'3f CPIH'!$G$16))</f>
        <v>-</v>
      </c>
      <c r="X131" s="41" t="str">
        <f>IF('3f CPIH'!T$16="-","-",'3i PAAC PAP'!$G$15*('3f CPIH'!T$16/'3f CPIH'!$G$16))</f>
        <v>-</v>
      </c>
      <c r="Y131" s="41" t="str">
        <f>IF('3f CPIH'!U$16="-","-",'3i PAAC PAP'!$G$15*('3f CPIH'!U$16/'3f CPIH'!$G$16))</f>
        <v>-</v>
      </c>
      <c r="Z131" s="41" t="str">
        <f>IF('3f CPIH'!V$16="-","-",'3i PAAC PAP'!$G$15*('3f CPIH'!V$16/'3f CPIH'!$G$16))</f>
        <v>-</v>
      </c>
      <c r="AA131" s="29"/>
    </row>
    <row r="132" spans="1:27" s="30" customFormat="1" ht="11.25" customHeight="1" x14ac:dyDescent="0.15">
      <c r="A132" s="267">
        <v>8</v>
      </c>
      <c r="B132" s="140" t="s">
        <v>349</v>
      </c>
      <c r="C132" s="140" t="s">
        <v>412</v>
      </c>
      <c r="D132" s="138" t="s">
        <v>326</v>
      </c>
      <c r="E132" s="132"/>
      <c r="F132" s="31"/>
      <c r="G132" s="41">
        <f>IF(G127="-","-",SUM(G125:G130)*'3i PAAC PAP'!$G$27)</f>
        <v>4.0291031998812512</v>
      </c>
      <c r="H132" s="41">
        <f>IF(H127="-","-",SUM(H125:H130)*'3i PAAC PAP'!$G$27)</f>
        <v>4.036414349210018</v>
      </c>
      <c r="I132" s="41">
        <f>IF(I127="-","-",SUM(I125:I130)*'3i PAAC PAP'!$G$27)</f>
        <v>4.0510038932775032</v>
      </c>
      <c r="J132" s="41">
        <f>IF(J127="-","-",SUM(J125:J130)*'3i PAAC PAP'!$G$27)</f>
        <v>4.0729373412638044</v>
      </c>
      <c r="K132" s="41">
        <f>IF(K127="-","-",SUM(K125:K130)*'3i PAAC PAP'!$G$27)</f>
        <v>4.1213929100624256</v>
      </c>
      <c r="L132" s="41">
        <f>IF(L127="-","-",SUM(L125:L130)*'3i PAAC PAP'!$G$27)</f>
        <v>4.1630250296904867</v>
      </c>
      <c r="M132" s="41">
        <f>IF(M127="-","-",SUM(M125:M130)*'3i PAAC PAP'!$G$27)</f>
        <v>4.322946556978855</v>
      </c>
      <c r="N132" s="41">
        <f>IF(N127="-","-",SUM(N125:N130)*'3i PAAC PAP'!$G$27)</f>
        <v>4.783166557130718</v>
      </c>
      <c r="O132" s="31"/>
      <c r="P132" s="41">
        <f>IF(P127="-","-",SUM(P125:P130)*'3i PAAC PAP'!$G$27)</f>
        <v>4.783166557130718</v>
      </c>
      <c r="Q132" s="41">
        <f>IF(Q127="-","-",SUM(Q125:Q130)*'3i PAAC PAP'!$G$27)</f>
        <v>4.9150689011051076</v>
      </c>
      <c r="R132" s="41">
        <f>IF(R127="-","-",SUM(R125:R130)*'3i PAAC PAP'!$G$27)</f>
        <v>4.9507109401752034</v>
      </c>
      <c r="S132" s="41">
        <f>IF(S127="-","-",SUM(S125:S130)*'3i PAAC PAP'!$G$27)</f>
        <v>5.0712131846455923</v>
      </c>
      <c r="T132" s="41" t="str">
        <f>IF(T127="-","-",SUM(T125:T130)*'3i PAAC PAP'!$G$27)</f>
        <v>-</v>
      </c>
      <c r="U132" s="41" t="str">
        <f>IF(U127="-","-",SUM(U125:U130)*'3i PAAC PAP'!$G$27)</f>
        <v>-</v>
      </c>
      <c r="V132" s="41" t="str">
        <f>IF(V127="-","-",SUM(V125:V130)*'3i PAAC PAP'!$G$27)</f>
        <v>-</v>
      </c>
      <c r="W132" s="41" t="str">
        <f>IF(W127="-","-",SUM(W125:W130)*'3i PAAC PAP'!$G$27)</f>
        <v>-</v>
      </c>
      <c r="X132" s="41" t="str">
        <f>IF(X127="-","-",SUM(X125:X130)*'3i PAAC PAP'!$G$27)</f>
        <v>-</v>
      </c>
      <c r="Y132" s="41" t="str">
        <f>IF(Y127="-","-",SUM(Y125:Y130)*'3i PAAC PAP'!$G$27)</f>
        <v>-</v>
      </c>
      <c r="Z132" s="41" t="str">
        <f>IF(Z127="-","-",SUM(Z125:Z130)*'3i PAAC PAP'!$G$27)</f>
        <v>-</v>
      </c>
      <c r="AA132" s="29"/>
    </row>
    <row r="133" spans="1:27" s="30" customFormat="1" ht="11.25" x14ac:dyDescent="0.15">
      <c r="A133" s="267">
        <v>9</v>
      </c>
      <c r="B133" s="140" t="s">
        <v>393</v>
      </c>
      <c r="C133" s="140" t="s">
        <v>536</v>
      </c>
      <c r="D133" s="138" t="s">
        <v>326</v>
      </c>
      <c r="E133" s="132"/>
      <c r="F133" s="31"/>
      <c r="G133" s="41">
        <f>IF(G127="-","-",SUM(G125:G132)*'3j EBIT'!$E$11)</f>
        <v>1.6890178272439871</v>
      </c>
      <c r="H133" s="41">
        <f>IF(H127="-","-",SUM(H125:H132)*'3j EBIT'!$E$11)</f>
        <v>1.6921303822385896</v>
      </c>
      <c r="I133" s="41">
        <f>IF(I127="-","-",SUM(I125:I132)*'3j EBIT'!$E$11)</f>
        <v>1.6980891217871283</v>
      </c>
      <c r="J133" s="41">
        <f>IF(J127="-","-",SUM(J125:J132)*'3j EBIT'!$E$11)</f>
        <v>1.7074267867709363</v>
      </c>
      <c r="K133" s="41">
        <f>IF(K127="-","-",SUM(K125:K132)*'3j EBIT'!$E$11)</f>
        <v>1.7277359161924088</v>
      </c>
      <c r="L133" s="41">
        <f>IF(L127="-","-",SUM(L125:L132)*'3j EBIT'!$E$11)</f>
        <v>1.7458702609789247</v>
      </c>
      <c r="M133" s="41">
        <f>IF(M127="-","-",SUM(M125:M132)*'3j EBIT'!$E$11)</f>
        <v>1.8066310299607238</v>
      </c>
      <c r="N133" s="41">
        <f>IF(N127="-","-",SUM(N125:N132)*'3j EBIT'!$E$11)</f>
        <v>1.9727849845250041</v>
      </c>
      <c r="O133" s="31"/>
      <c r="P133" s="41">
        <f>IF(P127="-","-",SUM(P125:P132)*'3j EBIT'!$E$11)</f>
        <v>1.9727849845250041</v>
      </c>
      <c r="Q133" s="41">
        <f>IF(Q127="-","-",SUM(Q125:Q132)*'3j EBIT'!$E$11)</f>
        <v>2.02280538360493</v>
      </c>
      <c r="R133" s="41">
        <f>IF(R127="-","-",SUM(R125:R132)*'3j EBIT'!$E$11)</f>
        <v>2.0375334161975194</v>
      </c>
      <c r="S133" s="41">
        <f>IF(S127="-","-",SUM(S125:S132)*'3j EBIT'!$E$11)</f>
        <v>2.0819665547461152</v>
      </c>
      <c r="T133" s="41" t="str">
        <f>IF(T127="-","-",SUM(T125:T132)*'3j EBIT'!$E$11)</f>
        <v>-</v>
      </c>
      <c r="U133" s="41" t="str">
        <f>IF(U127="-","-",SUM(U125:U132)*'3j EBIT'!$E$11)</f>
        <v>-</v>
      </c>
      <c r="V133" s="41" t="str">
        <f>IF(V127="-","-",SUM(V125:V132)*'3j EBIT'!$E$11)</f>
        <v>-</v>
      </c>
      <c r="W133" s="41" t="str">
        <f>IF(W127="-","-",SUM(W125:W132)*'3j EBIT'!$E$11)</f>
        <v>-</v>
      </c>
      <c r="X133" s="41" t="str">
        <f>IF(X127="-","-",SUM(X125:X132)*'3j EBIT'!$E$11)</f>
        <v>-</v>
      </c>
      <c r="Y133" s="41" t="str">
        <f>IF(Y127="-","-",SUM(Y125:Y132)*'3j EBIT'!$E$11)</f>
        <v>-</v>
      </c>
      <c r="Z133" s="41" t="str">
        <f>IF(Z127="-","-",SUM(Z125:Z132)*'3j EBIT'!$E$11)</f>
        <v>-</v>
      </c>
      <c r="AA133" s="29"/>
    </row>
    <row r="134" spans="1:27" s="30" customFormat="1" ht="11.25" x14ac:dyDescent="0.15">
      <c r="A134" s="267">
        <v>10</v>
      </c>
      <c r="B134" s="140" t="s">
        <v>292</v>
      </c>
      <c r="C134" s="188" t="s">
        <v>537</v>
      </c>
      <c r="D134" s="138" t="s">
        <v>326</v>
      </c>
      <c r="E134" s="132"/>
      <c r="F134" s="31"/>
      <c r="G134" s="41">
        <f>IF(G129="-","-",SUM(G125:G127,G129:G133)*'3k HAP'!$E$12)</f>
        <v>1.3015210418074821</v>
      </c>
      <c r="H134" s="41">
        <f>IF(H129="-","-",SUM(H125:H127,H129:H133)*'3k HAP'!$E$12)</f>
        <v>1.3039195101681555</v>
      </c>
      <c r="I134" s="41">
        <f>IF(I129="-","-",SUM(I125:I127,I129:I133)*'3k HAP'!$E$12)</f>
        <v>1.3085111875205069</v>
      </c>
      <c r="J134" s="41">
        <f>IF(J129="-","-",SUM(J125:J127,J129:J133)*'3k HAP'!$E$12)</f>
        <v>1.3157065926025275</v>
      </c>
      <c r="K134" s="41">
        <f>IF(K129="-","-",SUM(K125:K127,K129:K133)*'3k HAP'!$E$12)</f>
        <v>1.3313563737099117</v>
      </c>
      <c r="L134" s="41">
        <f>IF(L129="-","-",SUM(L125:L127,L129:L133)*'3k HAP'!$E$12)</f>
        <v>1.3453303122547489</v>
      </c>
      <c r="M134" s="41">
        <f>IF(M129="-","-",SUM(M125:M127,M129:M133)*'3k HAP'!$E$12)</f>
        <v>1.392151262318523</v>
      </c>
      <c r="N134" s="41">
        <f>IF(N129="-","-",SUM(N125:N127,N129:N133)*'3k HAP'!$E$12)</f>
        <v>1.5201859488427028</v>
      </c>
      <c r="O134" s="31"/>
      <c r="P134" s="41">
        <f>IF(P129="-","-",SUM(P125:P127,P129:P133)*'3k HAP'!$E$12)</f>
        <v>1.5201859488427028</v>
      </c>
      <c r="Q134" s="41">
        <f>IF(Q129="-","-",SUM(Q125:Q127,Q129:Q133)*'3k HAP'!$E$12)</f>
        <v>1.5587305993916913</v>
      </c>
      <c r="R134" s="41">
        <f>IF(R129="-","-",SUM(R125:R127,R129:R133)*'3k HAP'!$E$12)</f>
        <v>1.570079706555918</v>
      </c>
      <c r="S134" s="41">
        <f>IF(S129="-","-",SUM(S125:S127,S129:S133)*'3k HAP'!$E$12)</f>
        <v>1.6043189335443677</v>
      </c>
      <c r="T134" s="41" t="str">
        <f>IF(T129="-","-",SUM(T125:T127,T129:T133)*'3k HAP'!$E$12)</f>
        <v>-</v>
      </c>
      <c r="U134" s="41" t="str">
        <f>IF(U129="-","-",SUM(U125:U127,U129:U133)*'3k HAP'!$E$12)</f>
        <v>-</v>
      </c>
      <c r="V134" s="41" t="str">
        <f>IF(V129="-","-",SUM(V125:V127,V129:V133)*'3k HAP'!$E$12)</f>
        <v>-</v>
      </c>
      <c r="W134" s="41" t="str">
        <f>IF(W129="-","-",SUM(W125:W127,W129:W133)*'3k HAP'!$E$12)</f>
        <v>-</v>
      </c>
      <c r="X134" s="41" t="str">
        <f>IF(X129="-","-",SUM(X125:X127,X129:X133)*'3k HAP'!$E$12)</f>
        <v>-</v>
      </c>
      <c r="Y134" s="41" t="str">
        <f>IF(Y129="-","-",SUM(Y125:Y127,Y129:Y133)*'3k HAP'!$E$12)</f>
        <v>-</v>
      </c>
      <c r="Z134" s="41" t="str">
        <f>IF(Z129="-","-",SUM(Z125:Z127,Z129:Z133)*'3k HAP'!$E$12)</f>
        <v>-</v>
      </c>
      <c r="AA134" s="29"/>
    </row>
    <row r="135" spans="1:27" s="30" customFormat="1" ht="11.25" x14ac:dyDescent="0.15">
      <c r="A135" s="267">
        <v>11</v>
      </c>
      <c r="B135" s="140" t="s">
        <v>44</v>
      </c>
      <c r="C135" s="140" t="str">
        <f>B135&amp;"_"&amp;D135</f>
        <v>Total_Southern Western</v>
      </c>
      <c r="D135" s="138" t="s">
        <v>326</v>
      </c>
      <c r="E135" s="132"/>
      <c r="F135" s="31"/>
      <c r="G135" s="41">
        <f>IF(G129="-","-",SUM(G125:G134))</f>
        <v>90.197159441334975</v>
      </c>
      <c r="H135" s="41">
        <f t="shared" ref="H135:Z135" si="11">IF(H129="-","-",SUM(H125:H134))</f>
        <v>90.363376525956397</v>
      </c>
      <c r="I135" s="41">
        <f t="shared" si="11"/>
        <v>90.681585944743844</v>
      </c>
      <c r="J135" s="41">
        <f t="shared" si="11"/>
        <v>91.180237198608097</v>
      </c>
      <c r="K135" s="41">
        <f t="shared" si="11"/>
        <v>92.264788086701628</v>
      </c>
      <c r="L135" s="41">
        <f t="shared" si="11"/>
        <v>93.233200830303304</v>
      </c>
      <c r="M135" s="41">
        <f t="shared" si="11"/>
        <v>96.47795566902046</v>
      </c>
      <c r="N135" s="41">
        <f t="shared" si="11"/>
        <v>105.35093172049102</v>
      </c>
      <c r="O135" s="31"/>
      <c r="P135" s="41">
        <f t="shared" si="11"/>
        <v>105.35093172049102</v>
      </c>
      <c r="Q135" s="41">
        <f t="shared" si="11"/>
        <v>108.02212786677039</v>
      </c>
      <c r="R135" s="41">
        <f t="shared" si="11"/>
        <v>108.8086362638893</v>
      </c>
      <c r="S135" s="41">
        <f t="shared" si="11"/>
        <v>111.18146076431874</v>
      </c>
      <c r="T135" s="41" t="str">
        <f t="shared" si="11"/>
        <v>-</v>
      </c>
      <c r="U135" s="41" t="str">
        <f t="shared" si="11"/>
        <v>-</v>
      </c>
      <c r="V135" s="41" t="str">
        <f t="shared" si="11"/>
        <v>-</v>
      </c>
      <c r="W135" s="41" t="str">
        <f t="shared" si="11"/>
        <v>-</v>
      </c>
      <c r="X135" s="41" t="str">
        <f t="shared" si="11"/>
        <v>-</v>
      </c>
      <c r="Y135" s="41" t="str">
        <f t="shared" si="11"/>
        <v>-</v>
      </c>
      <c r="Z135" s="41" t="str">
        <f t="shared" si="11"/>
        <v>-</v>
      </c>
      <c r="AA135" s="29"/>
    </row>
    <row r="136" spans="1:27" s="30" customFormat="1" ht="11.25" customHeight="1" x14ac:dyDescent="0.15">
      <c r="A136" s="267">
        <v>1</v>
      </c>
      <c r="B136" s="136" t="s">
        <v>350</v>
      </c>
      <c r="C136" s="136" t="s">
        <v>341</v>
      </c>
      <c r="D136" s="139" t="s">
        <v>327</v>
      </c>
      <c r="E136" s="135"/>
      <c r="F136" s="31"/>
      <c r="G136" s="133" t="s">
        <v>333</v>
      </c>
      <c r="H136" s="133" t="s">
        <v>333</v>
      </c>
      <c r="I136" s="133" t="s">
        <v>333</v>
      </c>
      <c r="J136" s="133" t="s">
        <v>333</v>
      </c>
      <c r="K136" s="133" t="s">
        <v>333</v>
      </c>
      <c r="L136" s="133" t="s">
        <v>333</v>
      </c>
      <c r="M136" s="133" t="s">
        <v>333</v>
      </c>
      <c r="N136" s="133" t="s">
        <v>333</v>
      </c>
      <c r="O136" s="31"/>
      <c r="P136" s="133" t="s">
        <v>333</v>
      </c>
      <c r="Q136" s="133" t="s">
        <v>333</v>
      </c>
      <c r="R136" s="133" t="s">
        <v>333</v>
      </c>
      <c r="S136" s="133" t="s">
        <v>333</v>
      </c>
      <c r="T136" s="133" t="s">
        <v>333</v>
      </c>
      <c r="U136" s="133" t="s">
        <v>333</v>
      </c>
      <c r="V136" s="133" t="s">
        <v>333</v>
      </c>
      <c r="W136" s="133" t="s">
        <v>333</v>
      </c>
      <c r="X136" s="133" t="s">
        <v>333</v>
      </c>
      <c r="Y136" s="133" t="s">
        <v>333</v>
      </c>
      <c r="Z136" s="133" t="s">
        <v>333</v>
      </c>
      <c r="AA136" s="29"/>
    </row>
    <row r="137" spans="1:27" s="30" customFormat="1" ht="11.25" customHeight="1" x14ac:dyDescent="0.15">
      <c r="A137" s="267">
        <v>2</v>
      </c>
      <c r="B137" s="136" t="s">
        <v>350</v>
      </c>
      <c r="C137" s="136" t="s">
        <v>300</v>
      </c>
      <c r="D137" s="139" t="s">
        <v>327</v>
      </c>
      <c r="E137" s="135"/>
      <c r="F137" s="31"/>
      <c r="G137" s="133" t="s">
        <v>333</v>
      </c>
      <c r="H137" s="133" t="s">
        <v>333</v>
      </c>
      <c r="I137" s="133" t="s">
        <v>333</v>
      </c>
      <c r="J137" s="133" t="s">
        <v>333</v>
      </c>
      <c r="K137" s="133" t="s">
        <v>333</v>
      </c>
      <c r="L137" s="133" t="s">
        <v>333</v>
      </c>
      <c r="M137" s="133" t="s">
        <v>333</v>
      </c>
      <c r="N137" s="133" t="s">
        <v>333</v>
      </c>
      <c r="O137" s="31"/>
      <c r="P137" s="133" t="s">
        <v>333</v>
      </c>
      <c r="Q137" s="133" t="s">
        <v>333</v>
      </c>
      <c r="R137" s="133" t="s">
        <v>333</v>
      </c>
      <c r="S137" s="133" t="s">
        <v>333</v>
      </c>
      <c r="T137" s="133" t="s">
        <v>333</v>
      </c>
      <c r="U137" s="133" t="s">
        <v>333</v>
      </c>
      <c r="V137" s="133" t="s">
        <v>333</v>
      </c>
      <c r="W137" s="133" t="s">
        <v>333</v>
      </c>
      <c r="X137" s="133" t="s">
        <v>333</v>
      </c>
      <c r="Y137" s="133" t="s">
        <v>333</v>
      </c>
      <c r="Z137" s="133" t="s">
        <v>333</v>
      </c>
      <c r="AA137" s="29"/>
    </row>
    <row r="138" spans="1:27" s="30" customFormat="1" ht="11.25" customHeight="1" x14ac:dyDescent="0.15">
      <c r="A138" s="267">
        <v>3</v>
      </c>
      <c r="B138" s="136" t="s">
        <v>2</v>
      </c>
      <c r="C138" s="136" t="s">
        <v>342</v>
      </c>
      <c r="D138" s="139" t="s">
        <v>327</v>
      </c>
      <c r="E138" s="135"/>
      <c r="F138" s="31"/>
      <c r="G138" s="133">
        <f>IF('3c PC'!G14="-","-",'3c PC'!G64)</f>
        <v>6.5567588596821027</v>
      </c>
      <c r="H138" s="133">
        <f>IF('3c PC'!H14="-","-",'3c PC'!H64)</f>
        <v>6.5567588596821027</v>
      </c>
      <c r="I138" s="133">
        <f>IF('3c PC'!I14="-","-",'3c PC'!I64)</f>
        <v>6.6197359495950758</v>
      </c>
      <c r="J138" s="133">
        <f>IF('3c PC'!J14="-","-",'3c PC'!J64)</f>
        <v>6.6197359495950758</v>
      </c>
      <c r="K138" s="133">
        <f>IF('3c PC'!K14="-","-",'3c PC'!K64)</f>
        <v>6.6995028867368616</v>
      </c>
      <c r="L138" s="133">
        <f>IF('3c PC'!L14="-","-",'3c PC'!L64)</f>
        <v>6.6995028867368616</v>
      </c>
      <c r="M138" s="133">
        <f>IF('3c PC'!M14="-","-",'3c PC'!M64)</f>
        <v>7.1131218301273513</v>
      </c>
      <c r="N138" s="133">
        <f>IF('3c PC'!N14="-","-",'3c PC'!N64)</f>
        <v>7.1131218301273513</v>
      </c>
      <c r="O138" s="31"/>
      <c r="P138" s="133">
        <f>'3c PC'!P64</f>
        <v>7.1131218301273513</v>
      </c>
      <c r="Q138" s="133">
        <f>'3c PC'!Q64</f>
        <v>7.2804579515147188</v>
      </c>
      <c r="R138" s="133">
        <f>'3c PC'!R64</f>
        <v>7.1935840895118579</v>
      </c>
      <c r="S138" s="133">
        <f>'3c PC'!S64</f>
        <v>7.3593999937099728</v>
      </c>
      <c r="T138" s="133" t="str">
        <f>'3c PC'!T64</f>
        <v>-</v>
      </c>
      <c r="U138" s="133" t="str">
        <f>'3c PC'!U64</f>
        <v>-</v>
      </c>
      <c r="V138" s="133" t="str">
        <f>'3c PC'!V64</f>
        <v>-</v>
      </c>
      <c r="W138" s="133" t="str">
        <f>'3c PC'!W64</f>
        <v>-</v>
      </c>
      <c r="X138" s="133" t="str">
        <f>'3c PC'!X64</f>
        <v>-</v>
      </c>
      <c r="Y138" s="133" t="str">
        <f>'3c PC'!Y64</f>
        <v>-</v>
      </c>
      <c r="Z138" s="133" t="str">
        <f>'3c PC'!Z64</f>
        <v>-</v>
      </c>
      <c r="AA138" s="29"/>
    </row>
    <row r="139" spans="1:27" s="30" customFormat="1" ht="11.25" customHeight="1" x14ac:dyDescent="0.15">
      <c r="A139" s="267">
        <v>4</v>
      </c>
      <c r="B139" s="136" t="s">
        <v>352</v>
      </c>
      <c r="C139" s="136" t="s">
        <v>343</v>
      </c>
      <c r="D139" s="139" t="s">
        <v>327</v>
      </c>
      <c r="E139" s="135"/>
      <c r="F139" s="31"/>
      <c r="G139" s="133" t="s">
        <v>333</v>
      </c>
      <c r="H139" s="133" t="s">
        <v>333</v>
      </c>
      <c r="I139" s="133" t="s">
        <v>333</v>
      </c>
      <c r="J139" s="133" t="s">
        <v>333</v>
      </c>
      <c r="K139" s="133" t="s">
        <v>333</v>
      </c>
      <c r="L139" s="133" t="s">
        <v>333</v>
      </c>
      <c r="M139" s="133" t="s">
        <v>333</v>
      </c>
      <c r="N139" s="133" t="s">
        <v>333</v>
      </c>
      <c r="O139" s="31"/>
      <c r="P139" s="133" t="s">
        <v>333</v>
      </c>
      <c r="Q139" s="133" t="s">
        <v>333</v>
      </c>
      <c r="R139" s="133" t="s">
        <v>333</v>
      </c>
      <c r="S139" s="133" t="s">
        <v>333</v>
      </c>
      <c r="T139" s="133" t="s">
        <v>333</v>
      </c>
      <c r="U139" s="133" t="s">
        <v>333</v>
      </c>
      <c r="V139" s="133" t="s">
        <v>333</v>
      </c>
      <c r="W139" s="133" t="s">
        <v>333</v>
      </c>
      <c r="X139" s="133" t="s">
        <v>333</v>
      </c>
      <c r="Y139" s="133" t="s">
        <v>333</v>
      </c>
      <c r="Z139" s="133" t="s">
        <v>333</v>
      </c>
      <c r="AA139" s="29"/>
    </row>
    <row r="140" spans="1:27" s="30" customFormat="1" ht="11.25" customHeight="1" x14ac:dyDescent="0.15">
      <c r="A140" s="267">
        <v>5</v>
      </c>
      <c r="B140" s="136" t="s">
        <v>349</v>
      </c>
      <c r="C140" s="136" t="s">
        <v>344</v>
      </c>
      <c r="D140" s="139" t="s">
        <v>327</v>
      </c>
      <c r="E140" s="135"/>
      <c r="F140" s="31"/>
      <c r="G140" s="133">
        <f>IF('3f CPIH'!C$16="-","-",'3g OC '!$E$11*('3f CPIH'!C$16/'3f CPIH'!$G$16))</f>
        <v>63.482931017612529</v>
      </c>
      <c r="H140" s="133">
        <f>IF('3f CPIH'!D$16="-","-",'3g OC '!$E$11*('3f CPIH'!D$16/'3f CPIH'!$G$16))</f>
        <v>63.61002397260274</v>
      </c>
      <c r="I140" s="133">
        <f>IF('3f CPIH'!E$16="-","-",'3g OC '!$E$11*('3f CPIH'!E$16/'3f CPIH'!$G$16))</f>
        <v>63.800663405088073</v>
      </c>
      <c r="J140" s="133">
        <f>IF('3f CPIH'!F$16="-","-",'3g OC '!$E$11*('3f CPIH'!F$16/'3f CPIH'!$G$16))</f>
        <v>64.181942270058713</v>
      </c>
      <c r="K140" s="133">
        <f>IF('3f CPIH'!G$16="-","-",'3g OC '!$E$11*('3f CPIH'!G$16/'3f CPIH'!$G$16))</f>
        <v>64.944500000000005</v>
      </c>
      <c r="L140" s="133">
        <f>IF('3f CPIH'!H$16="-","-",'3g OC '!$E$11*('3f CPIH'!H$16/'3f CPIH'!$G$16))</f>
        <v>65.770604207436406</v>
      </c>
      <c r="M140" s="133">
        <f>IF('3f CPIH'!I$16="-","-",'3g OC '!$E$11*('3f CPIH'!I$16/'3f CPIH'!$G$16))</f>
        <v>66.723801369863011</v>
      </c>
      <c r="N140" s="133">
        <f>IF('3f CPIH'!J$16="-","-",'3g OC '!$E$11*('3f CPIH'!J$16/'3f CPIH'!$G$16))</f>
        <v>67.295719667318991</v>
      </c>
      <c r="O140" s="31"/>
      <c r="P140" s="133">
        <f>IF('3f CPIH'!L$16="-","-",'3g OC '!$E$11*('3f CPIH'!L$16/'3f CPIH'!$G$16))</f>
        <v>67.295719667318991</v>
      </c>
      <c r="Q140" s="133">
        <f>IF('3f CPIH'!M$16="-","-",'3g OC '!$E$11*('3f CPIH'!M$16/'3f CPIH'!$G$16))</f>
        <v>68.058277397260284</v>
      </c>
      <c r="R140" s="133">
        <f>IF('3f CPIH'!N$16="-","-",'3g OC '!$E$11*('3f CPIH'!N$16/'3f CPIH'!$G$16))</f>
        <v>68.566649217221141</v>
      </c>
      <c r="S140" s="133">
        <f>IF('3f CPIH'!O$16="-","-",'3g OC '!$E$11*('3f CPIH'!O$16/'3f CPIH'!$G$16))</f>
        <v>68.947928082191794</v>
      </c>
      <c r="T140" s="133" t="str">
        <f>IF('3f CPIH'!P$16="-","-",'3g OC '!$E$11*('3f CPIH'!P$16/'3f CPIH'!$G$16))</f>
        <v>-</v>
      </c>
      <c r="U140" s="133" t="str">
        <f>IF('3f CPIH'!Q$16="-","-",'3g OC '!$E$11*('3f CPIH'!Q$16/'3f CPIH'!$G$16))</f>
        <v>-</v>
      </c>
      <c r="V140" s="133" t="str">
        <f>IF('3f CPIH'!R$16="-","-",'3g OC '!$E$11*('3f CPIH'!R$16/'3f CPIH'!$G$16))</f>
        <v>-</v>
      </c>
      <c r="W140" s="133" t="str">
        <f>IF('3f CPIH'!S$16="-","-",'3g OC '!$E$11*('3f CPIH'!S$16/'3f CPIH'!$G$16))</f>
        <v>-</v>
      </c>
      <c r="X140" s="133" t="str">
        <f>IF('3f CPIH'!T$16="-","-",'3g OC '!$E$11*('3f CPIH'!T$16/'3f CPIH'!$G$16))</f>
        <v>-</v>
      </c>
      <c r="Y140" s="133" t="str">
        <f>IF('3f CPIH'!U$16="-","-",'3g OC '!$E$11*('3f CPIH'!U$16/'3f CPIH'!$G$16))</f>
        <v>-</v>
      </c>
      <c r="Z140" s="133" t="str">
        <f>IF('3f CPIH'!V$16="-","-",'3g OC '!$E$11*('3f CPIH'!V$16/'3f CPIH'!$G$16))</f>
        <v>-</v>
      </c>
      <c r="AA140" s="29"/>
    </row>
    <row r="141" spans="1:27" s="30" customFormat="1" ht="11.25" customHeight="1" x14ac:dyDescent="0.15">
      <c r="A141" s="267">
        <v>6</v>
      </c>
      <c r="B141" s="136" t="s">
        <v>349</v>
      </c>
      <c r="C141" s="136" t="s">
        <v>43</v>
      </c>
      <c r="D141" s="139" t="s">
        <v>327</v>
      </c>
      <c r="E141" s="135"/>
      <c r="F141" s="31"/>
      <c r="G141" s="133" t="s">
        <v>333</v>
      </c>
      <c r="H141" s="133" t="s">
        <v>333</v>
      </c>
      <c r="I141" s="133" t="s">
        <v>333</v>
      </c>
      <c r="J141" s="133" t="s">
        <v>333</v>
      </c>
      <c r="K141" s="133">
        <f>IF('3h SMNCC'!F$37="-","-",'3h SMNCC'!F$45)</f>
        <v>0</v>
      </c>
      <c r="L141" s="133">
        <f>IF('3h SMNCC'!G$37="-","-",'3h SMNCC'!G$45)</f>
        <v>-0.1023945869506754</v>
      </c>
      <c r="M141" s="133">
        <f>IF('3h SMNCC'!H$37="-","-",'3h SMNCC'!H$45)</f>
        <v>1.310776222511721</v>
      </c>
      <c r="N141" s="133">
        <f>IF('3h SMNCC'!I$37="-","-",'3h SMNCC'!I$45)</f>
        <v>8.7390665290237255</v>
      </c>
      <c r="O141" s="31"/>
      <c r="P141" s="133">
        <f>IF('3h SMNCC'!K$37="-","-",'3h SMNCC'!K$45)</f>
        <v>8.7390665290237255</v>
      </c>
      <c r="Q141" s="133">
        <f>IF('3h SMNCC'!L$37="-","-",'3h SMNCC'!L$45)</f>
        <v>10.102089688688181</v>
      </c>
      <c r="R141" s="133">
        <f>IF('3h SMNCC'!M$37="-","-",'3h SMNCC'!M$45)</f>
        <v>10.300173121233549</v>
      </c>
      <c r="S141" s="133">
        <f>IF('3h SMNCC'!N$37="-","-",'3h SMNCC'!N$45)</f>
        <v>11.847822371645298</v>
      </c>
      <c r="T141" s="133" t="str">
        <f>IF('3h SMNCC'!O$37="-","-",'3h SMNCC'!O$45)</f>
        <v>-</v>
      </c>
      <c r="U141" s="133" t="str">
        <f>IF('3h SMNCC'!P$37="-","-",'3h SMNCC'!P$45)</f>
        <v>-</v>
      </c>
      <c r="V141" s="133" t="str">
        <f>IF('3h SMNCC'!Q$37="-","-",'3h SMNCC'!Q$45)</f>
        <v>-</v>
      </c>
      <c r="W141" s="133" t="str">
        <f>IF('3h SMNCC'!R$37="-","-",'3h SMNCC'!R$45)</f>
        <v>-</v>
      </c>
      <c r="X141" s="133" t="str">
        <f>IF('3h SMNCC'!S$37="-","-",'3h SMNCC'!S$45)</f>
        <v>-</v>
      </c>
      <c r="Y141" s="133" t="str">
        <f>IF('3h SMNCC'!T$37="-","-",'3h SMNCC'!T$45)</f>
        <v>-</v>
      </c>
      <c r="Z141" s="133" t="str">
        <f>IF('3h SMNCC'!U$37="-","-",'3h SMNCC'!U$45)</f>
        <v>-</v>
      </c>
      <c r="AA141" s="29"/>
    </row>
    <row r="142" spans="1:27" s="30" customFormat="1" ht="11.25" customHeight="1" x14ac:dyDescent="0.15">
      <c r="A142" s="267">
        <v>7</v>
      </c>
      <c r="B142" s="136" t="s">
        <v>349</v>
      </c>
      <c r="C142" s="136" t="s">
        <v>394</v>
      </c>
      <c r="D142" s="139" t="s">
        <v>327</v>
      </c>
      <c r="E142" s="135"/>
      <c r="F142" s="31"/>
      <c r="G142" s="133">
        <f>IF('3f CPIH'!C$16="-","-",'3i PAAC PAP'!$G$15*('3f CPIH'!C$16/'3f CPIH'!$G$16))</f>
        <v>13.137827495107633</v>
      </c>
      <c r="H142" s="133">
        <f>IF('3f CPIH'!D$16="-","-",'3i PAAC PAP'!$G$15*('3f CPIH'!D$16/'3f CPIH'!$G$16))</f>
        <v>13.164129452054794</v>
      </c>
      <c r="I142" s="133">
        <f>IF('3f CPIH'!E$16="-","-",'3i PAAC PAP'!$G$15*('3f CPIH'!E$16/'3f CPIH'!$G$16))</f>
        <v>13.203582387475539</v>
      </c>
      <c r="J142" s="133">
        <f>IF('3f CPIH'!F$16="-","-",'3i PAAC PAP'!$G$15*('3f CPIH'!F$16/'3f CPIH'!$G$16))</f>
        <v>13.282488258317025</v>
      </c>
      <c r="K142" s="133">
        <f>IF('3f CPIH'!G$16="-","-",'3i PAAC PAP'!$G$15*('3f CPIH'!G$16/'3f CPIH'!$G$16))</f>
        <v>13.440300000000001</v>
      </c>
      <c r="L142" s="133">
        <f>IF('3f CPIH'!H$16="-","-",'3i PAAC PAP'!$G$15*('3f CPIH'!H$16/'3f CPIH'!$G$16))</f>
        <v>13.611262720156557</v>
      </c>
      <c r="M142" s="133">
        <f>IF('3f CPIH'!I$16="-","-",'3i PAAC PAP'!$G$15*('3f CPIH'!I$16/'3f CPIH'!$G$16))</f>
        <v>13.808527397260272</v>
      </c>
      <c r="N142" s="133">
        <f>IF('3f CPIH'!J$16="-","-",'3i PAAC PAP'!$G$15*('3f CPIH'!J$16/'3f CPIH'!$G$16))</f>
        <v>13.926886203522507</v>
      </c>
      <c r="O142" s="31"/>
      <c r="P142" s="133">
        <f>IF('3f CPIH'!L$16="-","-",'3i PAAC PAP'!$G$15*('3f CPIH'!L$16/'3f CPIH'!$G$16))</f>
        <v>13.926886203522507</v>
      </c>
      <c r="Q142" s="133">
        <f>IF('3f CPIH'!M$16="-","-",'3i PAAC PAP'!$G$15*('3f CPIH'!M$16/'3f CPIH'!$G$16))</f>
        <v>14.08469794520548</v>
      </c>
      <c r="R142" s="133">
        <f>IF('3f CPIH'!N$16="-","-",'3i PAAC PAP'!$G$15*('3f CPIH'!N$16/'3f CPIH'!$G$16))</f>
        <v>14.189905772994129</v>
      </c>
      <c r="S142" s="133">
        <f>IF('3f CPIH'!O$16="-","-",'3i PAAC PAP'!$G$15*('3f CPIH'!O$16/'3f CPIH'!$G$16))</f>
        <v>14.268811643835617</v>
      </c>
      <c r="T142" s="133" t="str">
        <f>IF('3f CPIH'!P$16="-","-",'3i PAAC PAP'!$G$15*('3f CPIH'!P$16/'3f CPIH'!$G$16))</f>
        <v>-</v>
      </c>
      <c r="U142" s="133" t="str">
        <f>IF('3f CPIH'!Q$16="-","-",'3i PAAC PAP'!$G$15*('3f CPIH'!Q$16/'3f CPIH'!$G$16))</f>
        <v>-</v>
      </c>
      <c r="V142" s="133" t="str">
        <f>IF('3f CPIH'!R$16="-","-",'3i PAAC PAP'!$G$15*('3f CPIH'!R$16/'3f CPIH'!$G$16))</f>
        <v>-</v>
      </c>
      <c r="W142" s="133" t="str">
        <f>IF('3f CPIH'!S$16="-","-",'3i PAAC PAP'!$G$15*('3f CPIH'!S$16/'3f CPIH'!$G$16))</f>
        <v>-</v>
      </c>
      <c r="X142" s="133" t="str">
        <f>IF('3f CPIH'!T$16="-","-",'3i PAAC PAP'!$G$15*('3f CPIH'!T$16/'3f CPIH'!$G$16))</f>
        <v>-</v>
      </c>
      <c r="Y142" s="133" t="str">
        <f>IF('3f CPIH'!U$16="-","-",'3i PAAC PAP'!$G$15*('3f CPIH'!U$16/'3f CPIH'!$G$16))</f>
        <v>-</v>
      </c>
      <c r="Z142" s="133" t="str">
        <f>IF('3f CPIH'!V$16="-","-",'3i PAAC PAP'!$G$15*('3f CPIH'!V$16/'3f CPIH'!$G$16))</f>
        <v>-</v>
      </c>
      <c r="AA142" s="29"/>
    </row>
    <row r="143" spans="1:27" s="30" customFormat="1" ht="11.25" x14ac:dyDescent="0.15">
      <c r="A143" s="267">
        <v>8</v>
      </c>
      <c r="B143" s="136" t="s">
        <v>349</v>
      </c>
      <c r="C143" s="136" t="s">
        <v>412</v>
      </c>
      <c r="D143" s="139" t="s">
        <v>327</v>
      </c>
      <c r="E143" s="135"/>
      <c r="F143" s="31"/>
      <c r="G143" s="133">
        <f>IF(G138="-","-",SUM(G136:G141)*'3i PAAC PAP'!$G$27)</f>
        <v>4.0291031998812512</v>
      </c>
      <c r="H143" s="133">
        <f>IF(H138="-","-",SUM(H136:H141)*'3i PAAC PAP'!$G$27)</f>
        <v>4.036414349210018</v>
      </c>
      <c r="I143" s="133">
        <f>IF(I138="-","-",SUM(I136:I141)*'3i PAAC PAP'!$G$27)</f>
        <v>4.0510038932775032</v>
      </c>
      <c r="J143" s="133">
        <f>IF(J138="-","-",SUM(J136:J141)*'3i PAAC PAP'!$G$27)</f>
        <v>4.0729373412638044</v>
      </c>
      <c r="K143" s="133">
        <f>IF(K138="-","-",SUM(K136:K141)*'3i PAAC PAP'!$G$27)</f>
        <v>4.1213929100624256</v>
      </c>
      <c r="L143" s="133">
        <f>IF(L138="-","-",SUM(L136:L141)*'3i PAAC PAP'!$G$27)</f>
        <v>4.1630250296904867</v>
      </c>
      <c r="M143" s="133">
        <f>IF(M138="-","-",SUM(M136:M141)*'3i PAAC PAP'!$G$27)</f>
        <v>4.322946556978855</v>
      </c>
      <c r="N143" s="133">
        <f>IF(N138="-","-",SUM(N136:N141)*'3i PAAC PAP'!$G$27)</f>
        <v>4.783166557130718</v>
      </c>
      <c r="O143" s="31"/>
      <c r="P143" s="133">
        <f>IF(P138="-","-",SUM(P136:P141)*'3i PAAC PAP'!$G$27)</f>
        <v>4.783166557130718</v>
      </c>
      <c r="Q143" s="133">
        <f>IF(Q138="-","-",SUM(Q136:Q141)*'3i PAAC PAP'!$G$27)</f>
        <v>4.9150689011051076</v>
      </c>
      <c r="R143" s="133">
        <f>IF(R138="-","-",SUM(R136:R141)*'3i PAAC PAP'!$G$27)</f>
        <v>4.9507109401752034</v>
      </c>
      <c r="S143" s="133">
        <f>IF(S138="-","-",SUM(S136:S141)*'3i PAAC PAP'!$G$27)</f>
        <v>5.0712131846455923</v>
      </c>
      <c r="T143" s="133" t="str">
        <f>IF(T138="-","-",SUM(T136:T141)*'3i PAAC PAP'!$G$27)</f>
        <v>-</v>
      </c>
      <c r="U143" s="133" t="str">
        <f>IF(U138="-","-",SUM(U136:U141)*'3i PAAC PAP'!$G$27)</f>
        <v>-</v>
      </c>
      <c r="V143" s="133" t="str">
        <f>IF(V138="-","-",SUM(V136:V141)*'3i PAAC PAP'!$G$27)</f>
        <v>-</v>
      </c>
      <c r="W143" s="133" t="str">
        <f>IF(W138="-","-",SUM(W136:W141)*'3i PAAC PAP'!$G$27)</f>
        <v>-</v>
      </c>
      <c r="X143" s="133" t="str">
        <f>IF(X138="-","-",SUM(X136:X141)*'3i PAAC PAP'!$G$27)</f>
        <v>-</v>
      </c>
      <c r="Y143" s="133" t="str">
        <f>IF(Y138="-","-",SUM(Y136:Y141)*'3i PAAC PAP'!$G$27)</f>
        <v>-</v>
      </c>
      <c r="Z143" s="133" t="str">
        <f>IF(Z138="-","-",SUM(Z136:Z141)*'3i PAAC PAP'!$G$27)</f>
        <v>-</v>
      </c>
      <c r="AA143" s="29"/>
    </row>
    <row r="144" spans="1:27" s="30" customFormat="1" ht="11.25" x14ac:dyDescent="0.15">
      <c r="A144" s="267">
        <v>9</v>
      </c>
      <c r="B144" s="136" t="s">
        <v>393</v>
      </c>
      <c r="C144" s="136" t="s">
        <v>536</v>
      </c>
      <c r="D144" s="134" t="s">
        <v>327</v>
      </c>
      <c r="E144" s="135"/>
      <c r="F144" s="31"/>
      <c r="G144" s="133">
        <f>IF(G138="-","-",SUM(G136:G143)*'3j EBIT'!$E$11)</f>
        <v>1.6890178272439871</v>
      </c>
      <c r="H144" s="133">
        <f>IF(H138="-","-",SUM(H136:H143)*'3j EBIT'!$E$11)</f>
        <v>1.6921303822385896</v>
      </c>
      <c r="I144" s="133">
        <f>IF(I138="-","-",SUM(I136:I143)*'3j EBIT'!$E$11)</f>
        <v>1.6980891217871283</v>
      </c>
      <c r="J144" s="133">
        <f>IF(J138="-","-",SUM(J136:J143)*'3j EBIT'!$E$11)</f>
        <v>1.7074267867709363</v>
      </c>
      <c r="K144" s="133">
        <f>IF(K138="-","-",SUM(K136:K143)*'3j EBIT'!$E$11)</f>
        <v>1.7277359161924088</v>
      </c>
      <c r="L144" s="133">
        <f>IF(L138="-","-",SUM(L136:L143)*'3j EBIT'!$E$11)</f>
        <v>1.7458702609789247</v>
      </c>
      <c r="M144" s="133">
        <f>IF(M138="-","-",SUM(M136:M143)*'3j EBIT'!$E$11)</f>
        <v>1.8066310299607238</v>
      </c>
      <c r="N144" s="133">
        <f>IF(N138="-","-",SUM(N136:N143)*'3j EBIT'!$E$11)</f>
        <v>1.9727849845250041</v>
      </c>
      <c r="O144" s="31"/>
      <c r="P144" s="133">
        <f>IF(P138="-","-",SUM(P136:P143)*'3j EBIT'!$E$11)</f>
        <v>1.9727849845250041</v>
      </c>
      <c r="Q144" s="133">
        <f>IF(Q138="-","-",SUM(Q136:Q143)*'3j EBIT'!$E$11)</f>
        <v>2.02280538360493</v>
      </c>
      <c r="R144" s="133">
        <f>IF(R138="-","-",SUM(R136:R143)*'3j EBIT'!$E$11)</f>
        <v>2.0375334161975194</v>
      </c>
      <c r="S144" s="133">
        <f>IF(S138="-","-",SUM(S136:S143)*'3j EBIT'!$E$11)</f>
        <v>2.0819665547461152</v>
      </c>
      <c r="T144" s="133" t="str">
        <f>IF(T138="-","-",SUM(T136:T143)*'3j EBIT'!$E$11)</f>
        <v>-</v>
      </c>
      <c r="U144" s="133" t="str">
        <f>IF(U138="-","-",SUM(U136:U143)*'3j EBIT'!$E$11)</f>
        <v>-</v>
      </c>
      <c r="V144" s="133" t="str">
        <f>IF(V138="-","-",SUM(V136:V143)*'3j EBIT'!$E$11)</f>
        <v>-</v>
      </c>
      <c r="W144" s="133" t="str">
        <f>IF(W138="-","-",SUM(W136:W143)*'3j EBIT'!$E$11)</f>
        <v>-</v>
      </c>
      <c r="X144" s="133" t="str">
        <f>IF(X138="-","-",SUM(X136:X143)*'3j EBIT'!$E$11)</f>
        <v>-</v>
      </c>
      <c r="Y144" s="133" t="str">
        <f>IF(Y138="-","-",SUM(Y136:Y143)*'3j EBIT'!$E$11)</f>
        <v>-</v>
      </c>
      <c r="Z144" s="133" t="str">
        <f>IF(Z138="-","-",SUM(Z136:Z143)*'3j EBIT'!$E$11)</f>
        <v>-</v>
      </c>
      <c r="AA144" s="29"/>
    </row>
    <row r="145" spans="1:27" s="30" customFormat="1" ht="11.25" x14ac:dyDescent="0.15">
      <c r="A145" s="267">
        <v>10</v>
      </c>
      <c r="B145" s="136" t="s">
        <v>292</v>
      </c>
      <c r="C145" s="186" t="s">
        <v>537</v>
      </c>
      <c r="D145" s="134" t="s">
        <v>327</v>
      </c>
      <c r="E145" s="135"/>
      <c r="F145" s="31"/>
      <c r="G145" s="133">
        <f>IF(G140="-","-",SUM(G136:G138,G140:G144)*'3k HAP'!$E$12)</f>
        <v>1.3015210418074821</v>
      </c>
      <c r="H145" s="133">
        <f>IF(H140="-","-",SUM(H136:H138,H140:H144)*'3k HAP'!$E$12)</f>
        <v>1.3039195101681555</v>
      </c>
      <c r="I145" s="133">
        <f>IF(I140="-","-",SUM(I136:I138,I140:I144)*'3k HAP'!$E$12)</f>
        <v>1.3085111875205069</v>
      </c>
      <c r="J145" s="133">
        <f>IF(J140="-","-",SUM(J136:J138,J140:J144)*'3k HAP'!$E$12)</f>
        <v>1.3157065926025275</v>
      </c>
      <c r="K145" s="133">
        <f>IF(K140="-","-",SUM(K136:K138,K140:K144)*'3k HAP'!$E$12)</f>
        <v>1.3313563737099117</v>
      </c>
      <c r="L145" s="133">
        <f>IF(L140="-","-",SUM(L136:L138,L140:L144)*'3k HAP'!$E$12)</f>
        <v>1.3453303122547489</v>
      </c>
      <c r="M145" s="133">
        <f>IF(M140="-","-",SUM(M136:M138,M140:M144)*'3k HAP'!$E$12)</f>
        <v>1.392151262318523</v>
      </c>
      <c r="N145" s="133">
        <f>IF(N140="-","-",SUM(N136:N138,N140:N144)*'3k HAP'!$E$12)</f>
        <v>1.5201859488427028</v>
      </c>
      <c r="O145" s="31"/>
      <c r="P145" s="133">
        <f>IF(P140="-","-",SUM(P136:P138,P140:P144)*'3k HAP'!$E$12)</f>
        <v>1.5201859488427028</v>
      </c>
      <c r="Q145" s="133">
        <f>IF(Q140="-","-",SUM(Q136:Q138,Q140:Q144)*'3k HAP'!$E$12)</f>
        <v>1.5587305993916913</v>
      </c>
      <c r="R145" s="133">
        <f>IF(R140="-","-",SUM(R136:R138,R140:R144)*'3k HAP'!$E$12)</f>
        <v>1.570079706555918</v>
      </c>
      <c r="S145" s="133">
        <f>IF(S140="-","-",SUM(S136:S138,S140:S144)*'3k HAP'!$E$12)</f>
        <v>1.6043189335443677</v>
      </c>
      <c r="T145" s="133" t="str">
        <f>IF(T140="-","-",SUM(T136:T138,T140:T144)*'3k HAP'!$E$12)</f>
        <v>-</v>
      </c>
      <c r="U145" s="133" t="str">
        <f>IF(U140="-","-",SUM(U136:U138,U140:U144)*'3k HAP'!$E$12)</f>
        <v>-</v>
      </c>
      <c r="V145" s="133" t="str">
        <f>IF(V140="-","-",SUM(V136:V138,V140:V144)*'3k HAP'!$E$12)</f>
        <v>-</v>
      </c>
      <c r="W145" s="133" t="str">
        <f>IF(W140="-","-",SUM(W136:W138,W140:W144)*'3k HAP'!$E$12)</f>
        <v>-</v>
      </c>
      <c r="X145" s="133" t="str">
        <f>IF(X140="-","-",SUM(X136:X138,X140:X144)*'3k HAP'!$E$12)</f>
        <v>-</v>
      </c>
      <c r="Y145" s="133" t="str">
        <f>IF(Y140="-","-",SUM(Y136:Y138,Y140:Y144)*'3k HAP'!$E$12)</f>
        <v>-</v>
      </c>
      <c r="Z145" s="133" t="str">
        <f>IF(Z140="-","-",SUM(Z136:Z138,Z140:Z144)*'3k HAP'!$E$12)</f>
        <v>-</v>
      </c>
      <c r="AA145" s="29"/>
    </row>
    <row r="146" spans="1:27" s="30" customFormat="1" ht="11.25" x14ac:dyDescent="0.15">
      <c r="A146" s="267">
        <v>11</v>
      </c>
      <c r="B146" s="136" t="s">
        <v>44</v>
      </c>
      <c r="C146" s="136" t="str">
        <f>B146&amp;"_"&amp;D146</f>
        <v>Total_Yorkshire</v>
      </c>
      <c r="D146" s="134" t="s">
        <v>327</v>
      </c>
      <c r="E146" s="135"/>
      <c r="F146" s="31"/>
      <c r="G146" s="133">
        <f>IF(G140="-","-",SUM(G136:G145))</f>
        <v>90.197159441334975</v>
      </c>
      <c r="H146" s="133">
        <f t="shared" ref="H146:Z146" si="12">IF(H140="-","-",SUM(H136:H145))</f>
        <v>90.363376525956397</v>
      </c>
      <c r="I146" s="133">
        <f t="shared" si="12"/>
        <v>90.681585944743844</v>
      </c>
      <c r="J146" s="133">
        <f t="shared" si="12"/>
        <v>91.180237198608097</v>
      </c>
      <c r="K146" s="133">
        <f t="shared" si="12"/>
        <v>92.264788086701628</v>
      </c>
      <c r="L146" s="133">
        <f t="shared" si="12"/>
        <v>93.233200830303304</v>
      </c>
      <c r="M146" s="133">
        <f t="shared" si="12"/>
        <v>96.47795566902046</v>
      </c>
      <c r="N146" s="133">
        <f t="shared" si="12"/>
        <v>105.35093172049102</v>
      </c>
      <c r="O146" s="31"/>
      <c r="P146" s="133">
        <f t="shared" si="12"/>
        <v>105.35093172049102</v>
      </c>
      <c r="Q146" s="133">
        <f t="shared" si="12"/>
        <v>108.02212786677039</v>
      </c>
      <c r="R146" s="133">
        <f t="shared" si="12"/>
        <v>108.8086362638893</v>
      </c>
      <c r="S146" s="133">
        <f t="shared" si="12"/>
        <v>111.18146076431874</v>
      </c>
      <c r="T146" s="133" t="str">
        <f t="shared" si="12"/>
        <v>-</v>
      </c>
      <c r="U146" s="133" t="str">
        <f t="shared" si="12"/>
        <v>-</v>
      </c>
      <c r="V146" s="133" t="str">
        <f t="shared" si="12"/>
        <v>-</v>
      </c>
      <c r="W146" s="133" t="str">
        <f t="shared" si="12"/>
        <v>-</v>
      </c>
      <c r="X146" s="133" t="str">
        <f t="shared" si="12"/>
        <v>-</v>
      </c>
      <c r="Y146" s="133" t="str">
        <f t="shared" si="12"/>
        <v>-</v>
      </c>
      <c r="Z146" s="133" t="str">
        <f t="shared" si="12"/>
        <v>-</v>
      </c>
      <c r="AA146" s="29"/>
    </row>
    <row r="147" spans="1:27" s="30" customFormat="1" ht="11.25" x14ac:dyDescent="0.15">
      <c r="A147" s="267">
        <v>1</v>
      </c>
      <c r="B147" s="140" t="s">
        <v>350</v>
      </c>
      <c r="C147" s="140" t="s">
        <v>341</v>
      </c>
      <c r="D147" s="138" t="s">
        <v>328</v>
      </c>
      <c r="E147" s="132"/>
      <c r="F147" s="31"/>
      <c r="G147" s="41" t="s">
        <v>333</v>
      </c>
      <c r="H147" s="41" t="s">
        <v>333</v>
      </c>
      <c r="I147" s="41" t="s">
        <v>333</v>
      </c>
      <c r="J147" s="41" t="s">
        <v>333</v>
      </c>
      <c r="K147" s="41" t="s">
        <v>333</v>
      </c>
      <c r="L147" s="41" t="s">
        <v>333</v>
      </c>
      <c r="M147" s="41" t="s">
        <v>333</v>
      </c>
      <c r="N147" s="41" t="s">
        <v>333</v>
      </c>
      <c r="O147" s="31"/>
      <c r="P147" s="41" t="s">
        <v>333</v>
      </c>
      <c r="Q147" s="41" t="s">
        <v>333</v>
      </c>
      <c r="R147" s="41" t="s">
        <v>333</v>
      </c>
      <c r="S147" s="41" t="s">
        <v>333</v>
      </c>
      <c r="T147" s="41" t="s">
        <v>333</v>
      </c>
      <c r="U147" s="41" t="s">
        <v>333</v>
      </c>
      <c r="V147" s="41" t="s">
        <v>333</v>
      </c>
      <c r="W147" s="41" t="s">
        <v>333</v>
      </c>
      <c r="X147" s="41" t="s">
        <v>333</v>
      </c>
      <c r="Y147" s="41" t="s">
        <v>333</v>
      </c>
      <c r="Z147" s="41" t="s">
        <v>333</v>
      </c>
      <c r="AA147" s="29"/>
    </row>
    <row r="148" spans="1:27" s="30" customFormat="1" ht="11.25" x14ac:dyDescent="0.15">
      <c r="A148" s="267">
        <v>2</v>
      </c>
      <c r="B148" s="140" t="s">
        <v>350</v>
      </c>
      <c r="C148" s="140" t="s">
        <v>300</v>
      </c>
      <c r="D148" s="138" t="s">
        <v>328</v>
      </c>
      <c r="E148" s="132"/>
      <c r="F148" s="31"/>
      <c r="G148" s="41" t="s">
        <v>333</v>
      </c>
      <c r="H148" s="41" t="s">
        <v>333</v>
      </c>
      <c r="I148" s="41" t="s">
        <v>333</v>
      </c>
      <c r="J148" s="41" t="s">
        <v>333</v>
      </c>
      <c r="K148" s="41" t="s">
        <v>333</v>
      </c>
      <c r="L148" s="41" t="s">
        <v>333</v>
      </c>
      <c r="M148" s="41" t="s">
        <v>333</v>
      </c>
      <c r="N148" s="41" t="s">
        <v>333</v>
      </c>
      <c r="O148" s="31"/>
      <c r="P148" s="41" t="s">
        <v>333</v>
      </c>
      <c r="Q148" s="41" t="s">
        <v>333</v>
      </c>
      <c r="R148" s="41" t="s">
        <v>333</v>
      </c>
      <c r="S148" s="41" t="s">
        <v>333</v>
      </c>
      <c r="T148" s="41" t="s">
        <v>333</v>
      </c>
      <c r="U148" s="41" t="s">
        <v>333</v>
      </c>
      <c r="V148" s="41" t="s">
        <v>333</v>
      </c>
      <c r="W148" s="41" t="s">
        <v>333</v>
      </c>
      <c r="X148" s="41" t="s">
        <v>333</v>
      </c>
      <c r="Y148" s="41" t="s">
        <v>333</v>
      </c>
      <c r="Z148" s="41" t="s">
        <v>333</v>
      </c>
      <c r="AA148" s="29"/>
    </row>
    <row r="149" spans="1:27" s="30" customFormat="1" ht="11.25" x14ac:dyDescent="0.15">
      <c r="A149" s="267">
        <v>3</v>
      </c>
      <c r="B149" s="140" t="s">
        <v>2</v>
      </c>
      <c r="C149" s="140" t="s">
        <v>342</v>
      </c>
      <c r="D149" s="138" t="s">
        <v>328</v>
      </c>
      <c r="E149" s="132"/>
      <c r="F149" s="31"/>
      <c r="G149" s="41">
        <f>IF('3c PC'!G14="-","-",'3c PC'!G64)</f>
        <v>6.5567588596821027</v>
      </c>
      <c r="H149" s="41">
        <f>IF('3c PC'!H14="-","-",'3c PC'!H64)</f>
        <v>6.5567588596821027</v>
      </c>
      <c r="I149" s="41">
        <f>IF('3c PC'!I14="-","-",'3c PC'!I64)</f>
        <v>6.6197359495950758</v>
      </c>
      <c r="J149" s="41">
        <f>IF('3c PC'!J14="-","-",'3c PC'!J64)</f>
        <v>6.6197359495950758</v>
      </c>
      <c r="K149" s="41">
        <f>IF('3c PC'!K14="-","-",'3c PC'!K64)</f>
        <v>6.6995028867368616</v>
      </c>
      <c r="L149" s="41">
        <f>IF('3c PC'!L14="-","-",'3c PC'!L64)</f>
        <v>6.6995028867368616</v>
      </c>
      <c r="M149" s="41">
        <f>IF('3c PC'!M14="-","-",'3c PC'!M64)</f>
        <v>7.1131218301273513</v>
      </c>
      <c r="N149" s="41">
        <f>IF('3c PC'!N14="-","-",'3c PC'!N64)</f>
        <v>7.1131218301273513</v>
      </c>
      <c r="O149" s="31"/>
      <c r="P149" s="41">
        <f>'3c PC'!P64</f>
        <v>7.1131218301273513</v>
      </c>
      <c r="Q149" s="41">
        <f>'3c PC'!Q64</f>
        <v>7.2804579515147188</v>
      </c>
      <c r="R149" s="41">
        <f>'3c PC'!R64</f>
        <v>7.1935840895118579</v>
      </c>
      <c r="S149" s="41">
        <f>'3c PC'!S64</f>
        <v>7.3593999937099728</v>
      </c>
      <c r="T149" s="41" t="str">
        <f>'3c PC'!T64</f>
        <v>-</v>
      </c>
      <c r="U149" s="41" t="str">
        <f>'3c PC'!U64</f>
        <v>-</v>
      </c>
      <c r="V149" s="41" t="str">
        <f>'3c PC'!V64</f>
        <v>-</v>
      </c>
      <c r="W149" s="41" t="str">
        <f>'3c PC'!W64</f>
        <v>-</v>
      </c>
      <c r="X149" s="41" t="str">
        <f>'3c PC'!X64</f>
        <v>-</v>
      </c>
      <c r="Y149" s="41" t="str">
        <f>'3c PC'!Y64</f>
        <v>-</v>
      </c>
      <c r="Z149" s="41" t="str">
        <f>'3c PC'!Z64</f>
        <v>-</v>
      </c>
      <c r="AA149" s="29"/>
    </row>
    <row r="150" spans="1:27" s="30" customFormat="1" ht="11.25" x14ac:dyDescent="0.15">
      <c r="A150" s="267">
        <v>4</v>
      </c>
      <c r="B150" s="140" t="s">
        <v>352</v>
      </c>
      <c r="C150" s="140" t="s">
        <v>343</v>
      </c>
      <c r="D150" s="138" t="s">
        <v>328</v>
      </c>
      <c r="E150" s="132"/>
      <c r="F150" s="31"/>
      <c r="G150" s="41" t="s">
        <v>333</v>
      </c>
      <c r="H150" s="41" t="s">
        <v>333</v>
      </c>
      <c r="I150" s="41" t="s">
        <v>333</v>
      </c>
      <c r="J150" s="41" t="s">
        <v>333</v>
      </c>
      <c r="K150" s="41" t="s">
        <v>333</v>
      </c>
      <c r="L150" s="41" t="s">
        <v>333</v>
      </c>
      <c r="M150" s="41" t="s">
        <v>333</v>
      </c>
      <c r="N150" s="41" t="s">
        <v>333</v>
      </c>
      <c r="O150" s="31"/>
      <c r="P150" s="41" t="s">
        <v>333</v>
      </c>
      <c r="Q150" s="41" t="s">
        <v>333</v>
      </c>
      <c r="R150" s="41" t="s">
        <v>333</v>
      </c>
      <c r="S150" s="41" t="s">
        <v>333</v>
      </c>
      <c r="T150" s="41" t="s">
        <v>333</v>
      </c>
      <c r="U150" s="41" t="s">
        <v>333</v>
      </c>
      <c r="V150" s="41" t="s">
        <v>333</v>
      </c>
      <c r="W150" s="41" t="s">
        <v>333</v>
      </c>
      <c r="X150" s="41" t="s">
        <v>333</v>
      </c>
      <c r="Y150" s="41" t="s">
        <v>333</v>
      </c>
      <c r="Z150" s="41" t="s">
        <v>333</v>
      </c>
      <c r="AA150" s="29"/>
    </row>
    <row r="151" spans="1:27" s="30" customFormat="1" ht="11.25" x14ac:dyDescent="0.15">
      <c r="A151" s="267">
        <v>5</v>
      </c>
      <c r="B151" s="140" t="s">
        <v>349</v>
      </c>
      <c r="C151" s="140" t="s">
        <v>344</v>
      </c>
      <c r="D151" s="138" t="s">
        <v>328</v>
      </c>
      <c r="E151" s="132"/>
      <c r="F151" s="31"/>
      <c r="G151" s="41">
        <f>IF('3f CPIH'!C$16="-","-",'3g OC '!$E$11*('3f CPIH'!C$16/'3f CPIH'!$G$16))</f>
        <v>63.482931017612529</v>
      </c>
      <c r="H151" s="41">
        <f>IF('3f CPIH'!D$16="-","-",'3g OC '!$E$11*('3f CPIH'!D$16/'3f CPIH'!$G$16))</f>
        <v>63.61002397260274</v>
      </c>
      <c r="I151" s="41">
        <f>IF('3f CPIH'!E$16="-","-",'3g OC '!$E$11*('3f CPIH'!E$16/'3f CPIH'!$G$16))</f>
        <v>63.800663405088073</v>
      </c>
      <c r="J151" s="41">
        <f>IF('3f CPIH'!F$16="-","-",'3g OC '!$E$11*('3f CPIH'!F$16/'3f CPIH'!$G$16))</f>
        <v>64.181942270058713</v>
      </c>
      <c r="K151" s="41">
        <f>IF('3f CPIH'!G$16="-","-",'3g OC '!$E$11*('3f CPIH'!G$16/'3f CPIH'!$G$16))</f>
        <v>64.944500000000005</v>
      </c>
      <c r="L151" s="41">
        <f>IF('3f CPIH'!H$16="-","-",'3g OC '!$E$11*('3f CPIH'!H$16/'3f CPIH'!$G$16))</f>
        <v>65.770604207436406</v>
      </c>
      <c r="M151" s="41">
        <f>IF('3f CPIH'!I$16="-","-",'3g OC '!$E$11*('3f CPIH'!I$16/'3f CPIH'!$G$16))</f>
        <v>66.723801369863011</v>
      </c>
      <c r="N151" s="41">
        <f>IF('3f CPIH'!J$16="-","-",'3g OC '!$E$11*('3f CPIH'!J$16/'3f CPIH'!$G$16))</f>
        <v>67.295719667318991</v>
      </c>
      <c r="O151" s="31"/>
      <c r="P151" s="41">
        <f>IF('3f CPIH'!L$16="-","-",'3g OC '!$E$11*('3f CPIH'!L$16/'3f CPIH'!$G$16))</f>
        <v>67.295719667318991</v>
      </c>
      <c r="Q151" s="41">
        <f>IF('3f CPIH'!M$16="-","-",'3g OC '!$E$11*('3f CPIH'!M$16/'3f CPIH'!$G$16))</f>
        <v>68.058277397260284</v>
      </c>
      <c r="R151" s="41">
        <f>IF('3f CPIH'!N$16="-","-",'3g OC '!$E$11*('3f CPIH'!N$16/'3f CPIH'!$G$16))</f>
        <v>68.566649217221141</v>
      </c>
      <c r="S151" s="41">
        <f>IF('3f CPIH'!O$16="-","-",'3g OC '!$E$11*('3f CPIH'!O$16/'3f CPIH'!$G$16))</f>
        <v>68.947928082191794</v>
      </c>
      <c r="T151" s="41" t="str">
        <f>IF('3f CPIH'!P$16="-","-",'3g OC '!$E$11*('3f CPIH'!P$16/'3f CPIH'!$G$16))</f>
        <v>-</v>
      </c>
      <c r="U151" s="41" t="str">
        <f>IF('3f CPIH'!Q$16="-","-",'3g OC '!$E$11*('3f CPIH'!Q$16/'3f CPIH'!$G$16))</f>
        <v>-</v>
      </c>
      <c r="V151" s="41" t="str">
        <f>IF('3f CPIH'!R$16="-","-",'3g OC '!$E$11*('3f CPIH'!R$16/'3f CPIH'!$G$16))</f>
        <v>-</v>
      </c>
      <c r="W151" s="41" t="str">
        <f>IF('3f CPIH'!S$16="-","-",'3g OC '!$E$11*('3f CPIH'!S$16/'3f CPIH'!$G$16))</f>
        <v>-</v>
      </c>
      <c r="X151" s="41" t="str">
        <f>IF('3f CPIH'!T$16="-","-",'3g OC '!$E$11*('3f CPIH'!T$16/'3f CPIH'!$G$16))</f>
        <v>-</v>
      </c>
      <c r="Y151" s="41" t="str">
        <f>IF('3f CPIH'!U$16="-","-",'3g OC '!$E$11*('3f CPIH'!U$16/'3f CPIH'!$G$16))</f>
        <v>-</v>
      </c>
      <c r="Z151" s="41" t="str">
        <f>IF('3f CPIH'!V$16="-","-",'3g OC '!$E$11*('3f CPIH'!V$16/'3f CPIH'!$G$16))</f>
        <v>-</v>
      </c>
      <c r="AA151" s="29"/>
    </row>
    <row r="152" spans="1:27" s="30" customFormat="1" ht="11.25" x14ac:dyDescent="0.15">
      <c r="A152" s="267">
        <v>6</v>
      </c>
      <c r="B152" s="140" t="s">
        <v>349</v>
      </c>
      <c r="C152" s="140" t="s">
        <v>43</v>
      </c>
      <c r="D152" s="138" t="s">
        <v>328</v>
      </c>
      <c r="E152" s="132"/>
      <c r="F152" s="31"/>
      <c r="G152" s="41" t="s">
        <v>333</v>
      </c>
      <c r="H152" s="41" t="s">
        <v>333</v>
      </c>
      <c r="I152" s="41" t="s">
        <v>333</v>
      </c>
      <c r="J152" s="41" t="s">
        <v>333</v>
      </c>
      <c r="K152" s="41">
        <f>IF('3h SMNCC'!F$37="-","-",'3h SMNCC'!F$45)</f>
        <v>0</v>
      </c>
      <c r="L152" s="41">
        <f>IF('3h SMNCC'!G$37="-","-",'3h SMNCC'!G$45)</f>
        <v>-0.1023945869506754</v>
      </c>
      <c r="M152" s="41">
        <f>IF('3h SMNCC'!H$37="-","-",'3h SMNCC'!H$45)</f>
        <v>1.310776222511721</v>
      </c>
      <c r="N152" s="41">
        <f>IF('3h SMNCC'!I$37="-","-",'3h SMNCC'!I$45)</f>
        <v>8.7390665290237255</v>
      </c>
      <c r="O152" s="31"/>
      <c r="P152" s="41">
        <f>IF('3h SMNCC'!K$37="-","-",'3h SMNCC'!K$45)</f>
        <v>8.7390665290237255</v>
      </c>
      <c r="Q152" s="41">
        <f>IF('3h SMNCC'!L$37="-","-",'3h SMNCC'!L$45)</f>
        <v>10.102089688688181</v>
      </c>
      <c r="R152" s="41">
        <f>IF('3h SMNCC'!M$37="-","-",'3h SMNCC'!M$45)</f>
        <v>10.300173121233549</v>
      </c>
      <c r="S152" s="41">
        <f>IF('3h SMNCC'!N$37="-","-",'3h SMNCC'!N$45)</f>
        <v>11.847822371645298</v>
      </c>
      <c r="T152" s="41" t="str">
        <f>IF('3h SMNCC'!O$37="-","-",'3h SMNCC'!O$45)</f>
        <v>-</v>
      </c>
      <c r="U152" s="41" t="str">
        <f>IF('3h SMNCC'!P$37="-","-",'3h SMNCC'!P$45)</f>
        <v>-</v>
      </c>
      <c r="V152" s="41" t="str">
        <f>IF('3h SMNCC'!Q$37="-","-",'3h SMNCC'!Q$45)</f>
        <v>-</v>
      </c>
      <c r="W152" s="41" t="str">
        <f>IF('3h SMNCC'!R$37="-","-",'3h SMNCC'!R$45)</f>
        <v>-</v>
      </c>
      <c r="X152" s="41" t="str">
        <f>IF('3h SMNCC'!S$37="-","-",'3h SMNCC'!S$45)</f>
        <v>-</v>
      </c>
      <c r="Y152" s="41" t="str">
        <f>IF('3h SMNCC'!T$37="-","-",'3h SMNCC'!T$45)</f>
        <v>-</v>
      </c>
      <c r="Z152" s="41" t="str">
        <f>IF('3h SMNCC'!U$37="-","-",'3h SMNCC'!U$45)</f>
        <v>-</v>
      </c>
      <c r="AA152" s="29"/>
    </row>
    <row r="153" spans="1:27" s="30" customFormat="1" ht="11.25" x14ac:dyDescent="0.15">
      <c r="A153" s="267">
        <v>7</v>
      </c>
      <c r="B153" s="140" t="s">
        <v>349</v>
      </c>
      <c r="C153" s="140" t="s">
        <v>394</v>
      </c>
      <c r="D153" s="138" t="s">
        <v>328</v>
      </c>
      <c r="E153" s="132"/>
      <c r="F153" s="31"/>
      <c r="G153" s="41">
        <f>IF('3f CPIH'!C$16="-","-",'3i PAAC PAP'!$G$15*('3f CPIH'!C$16/'3f CPIH'!$G$16))</f>
        <v>13.137827495107633</v>
      </c>
      <c r="H153" s="41">
        <f>IF('3f CPIH'!D$16="-","-",'3i PAAC PAP'!$G$15*('3f CPIH'!D$16/'3f CPIH'!$G$16))</f>
        <v>13.164129452054794</v>
      </c>
      <c r="I153" s="41">
        <f>IF('3f CPIH'!E$16="-","-",'3i PAAC PAP'!$G$15*('3f CPIH'!E$16/'3f CPIH'!$G$16))</f>
        <v>13.203582387475539</v>
      </c>
      <c r="J153" s="41">
        <f>IF('3f CPIH'!F$16="-","-",'3i PAAC PAP'!$G$15*('3f CPIH'!F$16/'3f CPIH'!$G$16))</f>
        <v>13.282488258317025</v>
      </c>
      <c r="K153" s="41">
        <f>IF('3f CPIH'!G$16="-","-",'3i PAAC PAP'!$G$15*('3f CPIH'!G$16/'3f CPIH'!$G$16))</f>
        <v>13.440300000000001</v>
      </c>
      <c r="L153" s="41">
        <f>IF('3f CPIH'!H$16="-","-",'3i PAAC PAP'!$G$15*('3f CPIH'!H$16/'3f CPIH'!$G$16))</f>
        <v>13.611262720156557</v>
      </c>
      <c r="M153" s="41">
        <f>IF('3f CPIH'!I$16="-","-",'3i PAAC PAP'!$G$15*('3f CPIH'!I$16/'3f CPIH'!$G$16))</f>
        <v>13.808527397260272</v>
      </c>
      <c r="N153" s="41">
        <f>IF('3f CPIH'!J$16="-","-",'3i PAAC PAP'!$G$15*('3f CPIH'!J$16/'3f CPIH'!$G$16))</f>
        <v>13.926886203522507</v>
      </c>
      <c r="O153" s="31"/>
      <c r="P153" s="41">
        <f>IF('3f CPIH'!L$16="-","-",'3i PAAC PAP'!$G$15*('3f CPIH'!L$16/'3f CPIH'!$G$16))</f>
        <v>13.926886203522507</v>
      </c>
      <c r="Q153" s="41">
        <f>IF('3f CPIH'!M$16="-","-",'3i PAAC PAP'!$G$15*('3f CPIH'!M$16/'3f CPIH'!$G$16))</f>
        <v>14.08469794520548</v>
      </c>
      <c r="R153" s="41">
        <f>IF('3f CPIH'!N$16="-","-",'3i PAAC PAP'!$G$15*('3f CPIH'!N$16/'3f CPIH'!$G$16))</f>
        <v>14.189905772994129</v>
      </c>
      <c r="S153" s="41">
        <f>IF('3f CPIH'!O$16="-","-",'3i PAAC PAP'!$G$15*('3f CPIH'!O$16/'3f CPIH'!$G$16))</f>
        <v>14.268811643835617</v>
      </c>
      <c r="T153" s="41" t="str">
        <f>IF('3f CPIH'!P$16="-","-",'3i PAAC PAP'!$G$15*('3f CPIH'!P$16/'3f CPIH'!$G$16))</f>
        <v>-</v>
      </c>
      <c r="U153" s="41" t="str">
        <f>IF('3f CPIH'!Q$16="-","-",'3i PAAC PAP'!$G$15*('3f CPIH'!Q$16/'3f CPIH'!$G$16))</f>
        <v>-</v>
      </c>
      <c r="V153" s="41" t="str">
        <f>IF('3f CPIH'!R$16="-","-",'3i PAAC PAP'!$G$15*('3f CPIH'!R$16/'3f CPIH'!$G$16))</f>
        <v>-</v>
      </c>
      <c r="W153" s="41" t="str">
        <f>IF('3f CPIH'!S$16="-","-",'3i PAAC PAP'!$G$15*('3f CPIH'!S$16/'3f CPIH'!$G$16))</f>
        <v>-</v>
      </c>
      <c r="X153" s="41" t="str">
        <f>IF('3f CPIH'!T$16="-","-",'3i PAAC PAP'!$G$15*('3f CPIH'!T$16/'3f CPIH'!$G$16))</f>
        <v>-</v>
      </c>
      <c r="Y153" s="41" t="str">
        <f>IF('3f CPIH'!U$16="-","-",'3i PAAC PAP'!$G$15*('3f CPIH'!U$16/'3f CPIH'!$G$16))</f>
        <v>-</v>
      </c>
      <c r="Z153" s="41" t="str">
        <f>IF('3f CPIH'!V$16="-","-",'3i PAAC PAP'!$G$15*('3f CPIH'!V$16/'3f CPIH'!$G$16))</f>
        <v>-</v>
      </c>
      <c r="AA153" s="29"/>
    </row>
    <row r="154" spans="1:27" s="30" customFormat="1" ht="11.25" x14ac:dyDescent="0.15">
      <c r="A154" s="267">
        <v>8</v>
      </c>
      <c r="B154" s="140" t="s">
        <v>349</v>
      </c>
      <c r="C154" s="140" t="s">
        <v>412</v>
      </c>
      <c r="D154" s="138" t="s">
        <v>328</v>
      </c>
      <c r="E154" s="132"/>
      <c r="F154" s="31"/>
      <c r="G154" s="41">
        <f>IF(G149="-","-",SUM(G147:G152)*'3i PAAC PAP'!$G$27)</f>
        <v>4.0291031998812512</v>
      </c>
      <c r="H154" s="41">
        <f>IF(H149="-","-",SUM(H147:H152)*'3i PAAC PAP'!$G$27)</f>
        <v>4.036414349210018</v>
      </c>
      <c r="I154" s="41">
        <f>IF(I149="-","-",SUM(I147:I152)*'3i PAAC PAP'!$G$27)</f>
        <v>4.0510038932775032</v>
      </c>
      <c r="J154" s="41">
        <f>IF(J149="-","-",SUM(J147:J152)*'3i PAAC PAP'!$G$27)</f>
        <v>4.0729373412638044</v>
      </c>
      <c r="K154" s="41">
        <f>IF(K149="-","-",SUM(K147:K152)*'3i PAAC PAP'!$G$27)</f>
        <v>4.1213929100624256</v>
      </c>
      <c r="L154" s="41">
        <f>IF(L149="-","-",SUM(L147:L152)*'3i PAAC PAP'!$G$27)</f>
        <v>4.1630250296904867</v>
      </c>
      <c r="M154" s="41">
        <f>IF(M149="-","-",SUM(M147:M152)*'3i PAAC PAP'!$G$27)</f>
        <v>4.322946556978855</v>
      </c>
      <c r="N154" s="41">
        <f>IF(N149="-","-",SUM(N147:N152)*'3i PAAC PAP'!$G$27)</f>
        <v>4.783166557130718</v>
      </c>
      <c r="O154" s="31"/>
      <c r="P154" s="41">
        <f>IF(P149="-","-",SUM(P147:P152)*'3i PAAC PAP'!$G$27)</f>
        <v>4.783166557130718</v>
      </c>
      <c r="Q154" s="41">
        <f>IF(Q149="-","-",SUM(Q147:Q152)*'3i PAAC PAP'!$G$27)</f>
        <v>4.9150689011051076</v>
      </c>
      <c r="R154" s="41">
        <f>IF(R149="-","-",SUM(R147:R152)*'3i PAAC PAP'!$G$27)</f>
        <v>4.9507109401752034</v>
      </c>
      <c r="S154" s="41">
        <f>IF(S149="-","-",SUM(S147:S152)*'3i PAAC PAP'!$G$27)</f>
        <v>5.0712131846455923</v>
      </c>
      <c r="T154" s="41" t="str">
        <f>IF(T149="-","-",SUM(T147:T152)*'3i PAAC PAP'!$G$27)</f>
        <v>-</v>
      </c>
      <c r="U154" s="41" t="str">
        <f>IF(U149="-","-",SUM(U147:U152)*'3i PAAC PAP'!$G$27)</f>
        <v>-</v>
      </c>
      <c r="V154" s="41" t="str">
        <f>IF(V149="-","-",SUM(V147:V152)*'3i PAAC PAP'!$G$27)</f>
        <v>-</v>
      </c>
      <c r="W154" s="41" t="str">
        <f>IF(W149="-","-",SUM(W147:W152)*'3i PAAC PAP'!$G$27)</f>
        <v>-</v>
      </c>
      <c r="X154" s="41" t="str">
        <f>IF(X149="-","-",SUM(X147:X152)*'3i PAAC PAP'!$G$27)</f>
        <v>-</v>
      </c>
      <c r="Y154" s="41" t="str">
        <f>IF(Y149="-","-",SUM(Y147:Y152)*'3i PAAC PAP'!$G$27)</f>
        <v>-</v>
      </c>
      <c r="Z154" s="41" t="str">
        <f>IF(Z149="-","-",SUM(Z147:Z152)*'3i PAAC PAP'!$G$27)</f>
        <v>-</v>
      </c>
      <c r="AA154" s="29"/>
    </row>
    <row r="155" spans="1:27" s="30" customFormat="1" ht="11.25" x14ac:dyDescent="0.15">
      <c r="A155" s="267">
        <v>9</v>
      </c>
      <c r="B155" s="140" t="s">
        <v>393</v>
      </c>
      <c r="C155" s="140" t="s">
        <v>536</v>
      </c>
      <c r="D155" s="131" t="s">
        <v>328</v>
      </c>
      <c r="E155" s="132"/>
      <c r="F155" s="31"/>
      <c r="G155" s="41">
        <f>IF(G149="-","-",SUM(G147:G154)*'3j EBIT'!$E$11)</f>
        <v>1.6890178272439871</v>
      </c>
      <c r="H155" s="41">
        <f>IF(H149="-","-",SUM(H147:H154)*'3j EBIT'!$E$11)</f>
        <v>1.6921303822385896</v>
      </c>
      <c r="I155" s="41">
        <f>IF(I149="-","-",SUM(I147:I154)*'3j EBIT'!$E$11)</f>
        <v>1.6980891217871283</v>
      </c>
      <c r="J155" s="41">
        <f>IF(J149="-","-",SUM(J147:J154)*'3j EBIT'!$E$11)</f>
        <v>1.7074267867709363</v>
      </c>
      <c r="K155" s="41">
        <f>IF(K149="-","-",SUM(K147:K154)*'3j EBIT'!$E$11)</f>
        <v>1.7277359161924088</v>
      </c>
      <c r="L155" s="41">
        <f>IF(L149="-","-",SUM(L147:L154)*'3j EBIT'!$E$11)</f>
        <v>1.7458702609789247</v>
      </c>
      <c r="M155" s="41">
        <f>IF(M149="-","-",SUM(M147:M154)*'3j EBIT'!$E$11)</f>
        <v>1.8066310299607238</v>
      </c>
      <c r="N155" s="41">
        <f>IF(N149="-","-",SUM(N147:N154)*'3j EBIT'!$E$11)</f>
        <v>1.9727849845250041</v>
      </c>
      <c r="O155" s="31"/>
      <c r="P155" s="41">
        <f>IF(P149="-","-",SUM(P147:P154)*'3j EBIT'!$E$11)</f>
        <v>1.9727849845250041</v>
      </c>
      <c r="Q155" s="41">
        <f>IF(Q149="-","-",SUM(Q147:Q154)*'3j EBIT'!$E$11)</f>
        <v>2.02280538360493</v>
      </c>
      <c r="R155" s="41">
        <f>IF(R149="-","-",SUM(R147:R154)*'3j EBIT'!$E$11)</f>
        <v>2.0375334161975194</v>
      </c>
      <c r="S155" s="41">
        <f>IF(S149="-","-",SUM(S147:S154)*'3j EBIT'!$E$11)</f>
        <v>2.0819665547461152</v>
      </c>
      <c r="T155" s="41" t="str">
        <f>IF(T149="-","-",SUM(T147:T154)*'3j EBIT'!$E$11)</f>
        <v>-</v>
      </c>
      <c r="U155" s="41" t="str">
        <f>IF(U149="-","-",SUM(U147:U154)*'3j EBIT'!$E$11)</f>
        <v>-</v>
      </c>
      <c r="V155" s="41" t="str">
        <f>IF(V149="-","-",SUM(V147:V154)*'3j EBIT'!$E$11)</f>
        <v>-</v>
      </c>
      <c r="W155" s="41" t="str">
        <f>IF(W149="-","-",SUM(W147:W154)*'3j EBIT'!$E$11)</f>
        <v>-</v>
      </c>
      <c r="X155" s="41" t="str">
        <f>IF(X149="-","-",SUM(X147:X154)*'3j EBIT'!$E$11)</f>
        <v>-</v>
      </c>
      <c r="Y155" s="41" t="str">
        <f>IF(Y149="-","-",SUM(Y147:Y154)*'3j EBIT'!$E$11)</f>
        <v>-</v>
      </c>
      <c r="Z155" s="41" t="str">
        <f>IF(Z149="-","-",SUM(Z147:Z154)*'3j EBIT'!$E$11)</f>
        <v>-</v>
      </c>
      <c r="AA155" s="29"/>
    </row>
    <row r="156" spans="1:27" s="30" customFormat="1" ht="11.25" x14ac:dyDescent="0.15">
      <c r="A156" s="267">
        <v>10</v>
      </c>
      <c r="B156" s="140" t="s">
        <v>292</v>
      </c>
      <c r="C156" s="143" t="s">
        <v>537</v>
      </c>
      <c r="D156" s="131" t="s">
        <v>328</v>
      </c>
      <c r="E156" s="132"/>
      <c r="F156" s="31"/>
      <c r="G156" s="41">
        <f>IF(G151="-","-",SUM(G147:G149,G151:G155)*'3k HAP'!$E$12)</f>
        <v>1.3015210418074821</v>
      </c>
      <c r="H156" s="41">
        <f>IF(H151="-","-",SUM(H147:H149,H151:H155)*'3k HAP'!$E$12)</f>
        <v>1.3039195101681555</v>
      </c>
      <c r="I156" s="41">
        <f>IF(I151="-","-",SUM(I147:I149,I151:I155)*'3k HAP'!$E$12)</f>
        <v>1.3085111875205069</v>
      </c>
      <c r="J156" s="41">
        <f>IF(J151="-","-",SUM(J147:J149,J151:J155)*'3k HAP'!$E$12)</f>
        <v>1.3157065926025275</v>
      </c>
      <c r="K156" s="41">
        <f>IF(K151="-","-",SUM(K147:K149,K151:K155)*'3k HAP'!$E$12)</f>
        <v>1.3313563737099117</v>
      </c>
      <c r="L156" s="41">
        <f>IF(L151="-","-",SUM(L147:L149,L151:L155)*'3k HAP'!$E$12)</f>
        <v>1.3453303122547489</v>
      </c>
      <c r="M156" s="41">
        <f>IF(M151="-","-",SUM(M147:M149,M151:M155)*'3k HAP'!$E$12)</f>
        <v>1.392151262318523</v>
      </c>
      <c r="N156" s="41">
        <f>IF(N151="-","-",SUM(N147:N149,N151:N155)*'3k HAP'!$E$12)</f>
        <v>1.5201859488427028</v>
      </c>
      <c r="O156" s="31"/>
      <c r="P156" s="41">
        <f>IF(P151="-","-",SUM(P147:P149,P151:P155)*'3k HAP'!$E$12)</f>
        <v>1.5201859488427028</v>
      </c>
      <c r="Q156" s="41">
        <f>IF(Q151="-","-",SUM(Q147:Q149,Q151:Q155)*'3k HAP'!$E$12)</f>
        <v>1.5587305993916913</v>
      </c>
      <c r="R156" s="41">
        <f>IF(R151="-","-",SUM(R147:R149,R151:R155)*'3k HAP'!$E$12)</f>
        <v>1.570079706555918</v>
      </c>
      <c r="S156" s="41">
        <f>IF(S151="-","-",SUM(S147:S149,S151:S155)*'3k HAP'!$E$12)</f>
        <v>1.6043189335443677</v>
      </c>
      <c r="T156" s="41" t="str">
        <f>IF(T151="-","-",SUM(T147:T149,T151:T155)*'3k HAP'!$E$12)</f>
        <v>-</v>
      </c>
      <c r="U156" s="41" t="str">
        <f>IF(U151="-","-",SUM(U147:U149,U151:U155)*'3k HAP'!$E$12)</f>
        <v>-</v>
      </c>
      <c r="V156" s="41" t="str">
        <f>IF(V151="-","-",SUM(V147:V149,V151:V155)*'3k HAP'!$E$12)</f>
        <v>-</v>
      </c>
      <c r="W156" s="41" t="str">
        <f>IF(W151="-","-",SUM(W147:W149,W151:W155)*'3k HAP'!$E$12)</f>
        <v>-</v>
      </c>
      <c r="X156" s="41" t="str">
        <f>IF(X151="-","-",SUM(X147:X149,X151:X155)*'3k HAP'!$E$12)</f>
        <v>-</v>
      </c>
      <c r="Y156" s="41" t="str">
        <f>IF(Y151="-","-",SUM(Y147:Y149,Y151:Y155)*'3k HAP'!$E$12)</f>
        <v>-</v>
      </c>
      <c r="Z156" s="41" t="str">
        <f>IF(Z151="-","-",SUM(Z147:Z149,Z151:Z155)*'3k HAP'!$E$12)</f>
        <v>-</v>
      </c>
      <c r="AA156" s="29"/>
    </row>
    <row r="157" spans="1:27" s="30" customFormat="1" ht="11.25" x14ac:dyDescent="0.15">
      <c r="A157" s="267">
        <v>11</v>
      </c>
      <c r="B157" s="140" t="s">
        <v>44</v>
      </c>
      <c r="C157" s="189" t="str">
        <f>B157&amp;"_"&amp;D157</f>
        <v>Total_Southern Scotland</v>
      </c>
      <c r="D157" s="131" t="s">
        <v>328</v>
      </c>
      <c r="E157" s="132"/>
      <c r="F157" s="31"/>
      <c r="G157" s="41">
        <f>IF(G151="-","-",SUM(G147:G156))</f>
        <v>90.197159441334975</v>
      </c>
      <c r="H157" s="41">
        <f t="shared" ref="H157:Z157" si="13">IF(H151="-","-",SUM(H147:H156))</f>
        <v>90.363376525956397</v>
      </c>
      <c r="I157" s="41">
        <f t="shared" si="13"/>
        <v>90.681585944743844</v>
      </c>
      <c r="J157" s="41">
        <f t="shared" si="13"/>
        <v>91.180237198608097</v>
      </c>
      <c r="K157" s="41">
        <f t="shared" si="13"/>
        <v>92.264788086701628</v>
      </c>
      <c r="L157" s="41">
        <f t="shared" si="13"/>
        <v>93.233200830303304</v>
      </c>
      <c r="M157" s="41">
        <f t="shared" si="13"/>
        <v>96.47795566902046</v>
      </c>
      <c r="N157" s="41">
        <f t="shared" si="13"/>
        <v>105.35093172049102</v>
      </c>
      <c r="O157" s="31"/>
      <c r="P157" s="41">
        <f t="shared" si="13"/>
        <v>105.35093172049102</v>
      </c>
      <c r="Q157" s="41">
        <f t="shared" si="13"/>
        <v>108.02212786677039</v>
      </c>
      <c r="R157" s="41">
        <f t="shared" si="13"/>
        <v>108.8086362638893</v>
      </c>
      <c r="S157" s="41">
        <f t="shared" si="13"/>
        <v>111.18146076431874</v>
      </c>
      <c r="T157" s="41" t="str">
        <f t="shared" si="13"/>
        <v>-</v>
      </c>
      <c r="U157" s="41" t="str">
        <f t="shared" si="13"/>
        <v>-</v>
      </c>
      <c r="V157" s="41" t="str">
        <f t="shared" si="13"/>
        <v>-</v>
      </c>
      <c r="W157" s="41" t="str">
        <f t="shared" si="13"/>
        <v>-</v>
      </c>
      <c r="X157" s="41" t="str">
        <f t="shared" si="13"/>
        <v>-</v>
      </c>
      <c r="Y157" s="41" t="str">
        <f t="shared" si="13"/>
        <v>-</v>
      </c>
      <c r="Z157" s="41" t="str">
        <f t="shared" si="13"/>
        <v>-</v>
      </c>
      <c r="AA157" s="29"/>
    </row>
    <row r="158" spans="1:27" s="30" customFormat="1" ht="11.25" x14ac:dyDescent="0.15">
      <c r="A158" s="267">
        <v>1</v>
      </c>
      <c r="B158" s="136" t="s">
        <v>350</v>
      </c>
      <c r="C158" s="187" t="s">
        <v>341</v>
      </c>
      <c r="D158" s="134" t="s">
        <v>329</v>
      </c>
      <c r="E158" s="135"/>
      <c r="F158" s="31"/>
      <c r="G158" s="133" t="s">
        <v>333</v>
      </c>
      <c r="H158" s="133" t="s">
        <v>333</v>
      </c>
      <c r="I158" s="133" t="s">
        <v>333</v>
      </c>
      <c r="J158" s="133" t="s">
        <v>333</v>
      </c>
      <c r="K158" s="133" t="s">
        <v>333</v>
      </c>
      <c r="L158" s="133" t="s">
        <v>333</v>
      </c>
      <c r="M158" s="133" t="s">
        <v>333</v>
      </c>
      <c r="N158" s="133" t="s">
        <v>333</v>
      </c>
      <c r="O158" s="31"/>
      <c r="P158" s="133" t="s">
        <v>333</v>
      </c>
      <c r="Q158" s="133" t="s">
        <v>333</v>
      </c>
      <c r="R158" s="133" t="s">
        <v>333</v>
      </c>
      <c r="S158" s="133" t="s">
        <v>333</v>
      </c>
      <c r="T158" s="133" t="s">
        <v>333</v>
      </c>
      <c r="U158" s="133" t="s">
        <v>333</v>
      </c>
      <c r="V158" s="133" t="s">
        <v>333</v>
      </c>
      <c r="W158" s="133" t="s">
        <v>333</v>
      </c>
      <c r="X158" s="133" t="s">
        <v>333</v>
      </c>
      <c r="Y158" s="133" t="s">
        <v>333</v>
      </c>
      <c r="Z158" s="133" t="s">
        <v>333</v>
      </c>
      <c r="AA158" s="29"/>
    </row>
    <row r="159" spans="1:27" s="30" customFormat="1" ht="11.25" x14ac:dyDescent="0.15">
      <c r="A159" s="267">
        <v>2</v>
      </c>
      <c r="B159" s="136" t="s">
        <v>350</v>
      </c>
      <c r="C159" s="187" t="s">
        <v>300</v>
      </c>
      <c r="D159" s="134" t="s">
        <v>329</v>
      </c>
      <c r="E159" s="135"/>
      <c r="F159" s="31"/>
      <c r="G159" s="133" t="s">
        <v>333</v>
      </c>
      <c r="H159" s="133" t="s">
        <v>333</v>
      </c>
      <c r="I159" s="133" t="s">
        <v>333</v>
      </c>
      <c r="J159" s="133" t="s">
        <v>333</v>
      </c>
      <c r="K159" s="133" t="s">
        <v>333</v>
      </c>
      <c r="L159" s="133" t="s">
        <v>333</v>
      </c>
      <c r="M159" s="133" t="s">
        <v>333</v>
      </c>
      <c r="N159" s="133" t="s">
        <v>333</v>
      </c>
      <c r="O159" s="31"/>
      <c r="P159" s="133" t="s">
        <v>333</v>
      </c>
      <c r="Q159" s="133" t="s">
        <v>333</v>
      </c>
      <c r="R159" s="133" t="s">
        <v>333</v>
      </c>
      <c r="S159" s="133" t="s">
        <v>333</v>
      </c>
      <c r="T159" s="133" t="s">
        <v>333</v>
      </c>
      <c r="U159" s="133" t="s">
        <v>333</v>
      </c>
      <c r="V159" s="133" t="s">
        <v>333</v>
      </c>
      <c r="W159" s="133" t="s">
        <v>333</v>
      </c>
      <c r="X159" s="133" t="s">
        <v>333</v>
      </c>
      <c r="Y159" s="133" t="s">
        <v>333</v>
      </c>
      <c r="Z159" s="133" t="s">
        <v>333</v>
      </c>
      <c r="AA159" s="29"/>
    </row>
    <row r="160" spans="1:27" s="30" customFormat="1" ht="11.25" x14ac:dyDescent="0.15">
      <c r="A160" s="267">
        <v>3</v>
      </c>
      <c r="B160" s="136" t="s">
        <v>2</v>
      </c>
      <c r="C160" s="187" t="s">
        <v>342</v>
      </c>
      <c r="D160" s="139" t="s">
        <v>329</v>
      </c>
      <c r="E160" s="135"/>
      <c r="F160" s="31"/>
      <c r="G160" s="133">
        <f>IF('3c PC'!G14="-","-",'3c PC'!G64)</f>
        <v>6.5567588596821027</v>
      </c>
      <c r="H160" s="133">
        <f>IF('3c PC'!H14="-","-",'3c PC'!H64)</f>
        <v>6.5567588596821027</v>
      </c>
      <c r="I160" s="133">
        <f>IF('3c PC'!I14="-","-",'3c PC'!I64)</f>
        <v>6.6197359495950758</v>
      </c>
      <c r="J160" s="133">
        <f>IF('3c PC'!J14="-","-",'3c PC'!J64)</f>
        <v>6.6197359495950758</v>
      </c>
      <c r="K160" s="133">
        <f>IF('3c PC'!K14="-","-",'3c PC'!K64)</f>
        <v>6.6995028867368616</v>
      </c>
      <c r="L160" s="133">
        <f>IF('3c PC'!L14="-","-",'3c PC'!L64)</f>
        <v>6.6995028867368616</v>
      </c>
      <c r="M160" s="133">
        <f>IF('3c PC'!M14="-","-",'3c PC'!M64)</f>
        <v>7.1131218301273513</v>
      </c>
      <c r="N160" s="133">
        <f>IF('3c PC'!N14="-","-",'3c PC'!N64)</f>
        <v>7.1131218301273513</v>
      </c>
      <c r="O160" s="31"/>
      <c r="P160" s="133">
        <f>'3c PC'!P64</f>
        <v>7.1131218301273513</v>
      </c>
      <c r="Q160" s="133">
        <f>'3c PC'!Q64</f>
        <v>7.2804579515147188</v>
      </c>
      <c r="R160" s="133">
        <f>'3c PC'!R64</f>
        <v>7.1935840895118579</v>
      </c>
      <c r="S160" s="133">
        <f>'3c PC'!S64</f>
        <v>7.3593999937099728</v>
      </c>
      <c r="T160" s="133" t="str">
        <f>'3c PC'!T64</f>
        <v>-</v>
      </c>
      <c r="U160" s="133" t="str">
        <f>'3c PC'!U64</f>
        <v>-</v>
      </c>
      <c r="V160" s="133" t="str">
        <f>'3c PC'!V64</f>
        <v>-</v>
      </c>
      <c r="W160" s="133" t="str">
        <f>'3c PC'!W64</f>
        <v>-</v>
      </c>
      <c r="X160" s="133" t="str">
        <f>'3c PC'!X64</f>
        <v>-</v>
      </c>
      <c r="Y160" s="133" t="str">
        <f>'3c PC'!Y64</f>
        <v>-</v>
      </c>
      <c r="Z160" s="133" t="str">
        <f>'3c PC'!Z64</f>
        <v>-</v>
      </c>
      <c r="AA160" s="29"/>
    </row>
    <row r="161" spans="1:27" s="30" customFormat="1" ht="11.25" x14ac:dyDescent="0.15">
      <c r="A161" s="267">
        <v>4</v>
      </c>
      <c r="B161" s="136" t="s">
        <v>352</v>
      </c>
      <c r="C161" s="187" t="s">
        <v>343</v>
      </c>
      <c r="D161" s="139" t="s">
        <v>329</v>
      </c>
      <c r="E161" s="135"/>
      <c r="F161" s="31"/>
      <c r="G161" s="133" t="s">
        <v>333</v>
      </c>
      <c r="H161" s="133" t="s">
        <v>333</v>
      </c>
      <c r="I161" s="133" t="s">
        <v>333</v>
      </c>
      <c r="J161" s="133" t="s">
        <v>333</v>
      </c>
      <c r="K161" s="133" t="s">
        <v>333</v>
      </c>
      <c r="L161" s="133" t="s">
        <v>333</v>
      </c>
      <c r="M161" s="133" t="s">
        <v>333</v>
      </c>
      <c r="N161" s="133" t="s">
        <v>333</v>
      </c>
      <c r="O161" s="31"/>
      <c r="P161" s="133" t="s">
        <v>333</v>
      </c>
      <c r="Q161" s="133" t="s">
        <v>333</v>
      </c>
      <c r="R161" s="133" t="s">
        <v>333</v>
      </c>
      <c r="S161" s="133" t="s">
        <v>333</v>
      </c>
      <c r="T161" s="133" t="s">
        <v>333</v>
      </c>
      <c r="U161" s="133" t="s">
        <v>333</v>
      </c>
      <c r="V161" s="133" t="s">
        <v>333</v>
      </c>
      <c r="W161" s="133" t="s">
        <v>333</v>
      </c>
      <c r="X161" s="133" t="s">
        <v>333</v>
      </c>
      <c r="Y161" s="133" t="s">
        <v>333</v>
      </c>
      <c r="Z161" s="133" t="s">
        <v>333</v>
      </c>
      <c r="AA161" s="29"/>
    </row>
    <row r="162" spans="1:27" s="30" customFormat="1" ht="11.25" x14ac:dyDescent="0.15">
      <c r="A162" s="267">
        <v>5</v>
      </c>
      <c r="B162" s="136" t="s">
        <v>349</v>
      </c>
      <c r="C162" s="187" t="s">
        <v>344</v>
      </c>
      <c r="D162" s="139" t="s">
        <v>329</v>
      </c>
      <c r="E162" s="135"/>
      <c r="F162" s="31"/>
      <c r="G162" s="133">
        <f>IF('3f CPIH'!C$16="-","-",'3g OC '!$E$11*('3f CPIH'!C$16/'3f CPIH'!$G$16))</f>
        <v>63.482931017612529</v>
      </c>
      <c r="H162" s="133">
        <f>IF('3f CPIH'!D$16="-","-",'3g OC '!$E$11*('3f CPIH'!D$16/'3f CPIH'!$G$16))</f>
        <v>63.61002397260274</v>
      </c>
      <c r="I162" s="133">
        <f>IF('3f CPIH'!E$16="-","-",'3g OC '!$E$11*('3f CPIH'!E$16/'3f CPIH'!$G$16))</f>
        <v>63.800663405088073</v>
      </c>
      <c r="J162" s="133">
        <f>IF('3f CPIH'!F$16="-","-",'3g OC '!$E$11*('3f CPIH'!F$16/'3f CPIH'!$G$16))</f>
        <v>64.181942270058713</v>
      </c>
      <c r="K162" s="133">
        <f>IF('3f CPIH'!G$16="-","-",'3g OC '!$E$11*('3f CPIH'!G$16/'3f CPIH'!$G$16))</f>
        <v>64.944500000000005</v>
      </c>
      <c r="L162" s="133">
        <f>IF('3f CPIH'!H$16="-","-",'3g OC '!$E$11*('3f CPIH'!H$16/'3f CPIH'!$G$16))</f>
        <v>65.770604207436406</v>
      </c>
      <c r="M162" s="133">
        <f>IF('3f CPIH'!I$16="-","-",'3g OC '!$E$11*('3f CPIH'!I$16/'3f CPIH'!$G$16))</f>
        <v>66.723801369863011</v>
      </c>
      <c r="N162" s="133">
        <f>IF('3f CPIH'!J$16="-","-",'3g OC '!$E$11*('3f CPIH'!J$16/'3f CPIH'!$G$16))</f>
        <v>67.295719667318991</v>
      </c>
      <c r="O162" s="31"/>
      <c r="P162" s="133">
        <f>IF('3f CPIH'!L$16="-","-",'3g OC '!$E$11*('3f CPIH'!L$16/'3f CPIH'!$G$16))</f>
        <v>67.295719667318991</v>
      </c>
      <c r="Q162" s="133">
        <f>IF('3f CPIH'!M$16="-","-",'3g OC '!$E$11*('3f CPIH'!M$16/'3f CPIH'!$G$16))</f>
        <v>68.058277397260284</v>
      </c>
      <c r="R162" s="133">
        <f>IF('3f CPIH'!N$16="-","-",'3g OC '!$E$11*('3f CPIH'!N$16/'3f CPIH'!$G$16))</f>
        <v>68.566649217221141</v>
      </c>
      <c r="S162" s="133">
        <f>IF('3f CPIH'!O$16="-","-",'3g OC '!$E$11*('3f CPIH'!O$16/'3f CPIH'!$G$16))</f>
        <v>68.947928082191794</v>
      </c>
      <c r="T162" s="133" t="str">
        <f>IF('3f CPIH'!P$16="-","-",'3g OC '!$E$11*('3f CPIH'!P$16/'3f CPIH'!$G$16))</f>
        <v>-</v>
      </c>
      <c r="U162" s="133" t="str">
        <f>IF('3f CPIH'!Q$16="-","-",'3g OC '!$E$11*('3f CPIH'!Q$16/'3f CPIH'!$G$16))</f>
        <v>-</v>
      </c>
      <c r="V162" s="133" t="str">
        <f>IF('3f CPIH'!R$16="-","-",'3g OC '!$E$11*('3f CPIH'!R$16/'3f CPIH'!$G$16))</f>
        <v>-</v>
      </c>
      <c r="W162" s="133" t="str">
        <f>IF('3f CPIH'!S$16="-","-",'3g OC '!$E$11*('3f CPIH'!S$16/'3f CPIH'!$G$16))</f>
        <v>-</v>
      </c>
      <c r="X162" s="133" t="str">
        <f>IF('3f CPIH'!T$16="-","-",'3g OC '!$E$11*('3f CPIH'!T$16/'3f CPIH'!$G$16))</f>
        <v>-</v>
      </c>
      <c r="Y162" s="133" t="str">
        <f>IF('3f CPIH'!U$16="-","-",'3g OC '!$E$11*('3f CPIH'!U$16/'3f CPIH'!$G$16))</f>
        <v>-</v>
      </c>
      <c r="Z162" s="133" t="str">
        <f>IF('3f CPIH'!V$16="-","-",'3g OC '!$E$11*('3f CPIH'!V$16/'3f CPIH'!$G$16))</f>
        <v>-</v>
      </c>
      <c r="AA162" s="29"/>
    </row>
    <row r="163" spans="1:27" s="30" customFormat="1" ht="11.25" x14ac:dyDescent="0.15">
      <c r="A163" s="267">
        <v>6</v>
      </c>
      <c r="B163" s="136" t="s">
        <v>349</v>
      </c>
      <c r="C163" s="187" t="s">
        <v>43</v>
      </c>
      <c r="D163" s="139" t="s">
        <v>329</v>
      </c>
      <c r="E163" s="135"/>
      <c r="F163" s="31"/>
      <c r="G163" s="133" t="s">
        <v>333</v>
      </c>
      <c r="H163" s="133" t="s">
        <v>333</v>
      </c>
      <c r="I163" s="133" t="s">
        <v>333</v>
      </c>
      <c r="J163" s="133" t="s">
        <v>333</v>
      </c>
      <c r="K163" s="133">
        <f>IF('3h SMNCC'!F$37="-","-",'3h SMNCC'!F$45)</f>
        <v>0</v>
      </c>
      <c r="L163" s="133">
        <f>IF('3h SMNCC'!G$37="-","-",'3h SMNCC'!G$45)</f>
        <v>-0.1023945869506754</v>
      </c>
      <c r="M163" s="133">
        <f>IF('3h SMNCC'!H$37="-","-",'3h SMNCC'!H$45)</f>
        <v>1.310776222511721</v>
      </c>
      <c r="N163" s="133">
        <f>IF('3h SMNCC'!I$37="-","-",'3h SMNCC'!I$45)</f>
        <v>8.7390665290237255</v>
      </c>
      <c r="O163" s="31"/>
      <c r="P163" s="133">
        <f>IF('3h SMNCC'!K$37="-","-",'3h SMNCC'!K$45)</f>
        <v>8.7390665290237255</v>
      </c>
      <c r="Q163" s="133">
        <f>IF('3h SMNCC'!L$37="-","-",'3h SMNCC'!L$45)</f>
        <v>10.102089688688181</v>
      </c>
      <c r="R163" s="133">
        <f>IF('3h SMNCC'!M$37="-","-",'3h SMNCC'!M$45)</f>
        <v>10.300173121233549</v>
      </c>
      <c r="S163" s="133">
        <f>IF('3h SMNCC'!N$37="-","-",'3h SMNCC'!N$45)</f>
        <v>11.847822371645298</v>
      </c>
      <c r="T163" s="133" t="str">
        <f>IF('3h SMNCC'!O$37="-","-",'3h SMNCC'!O$45)</f>
        <v>-</v>
      </c>
      <c r="U163" s="133" t="str">
        <f>IF('3h SMNCC'!P$37="-","-",'3h SMNCC'!P$45)</f>
        <v>-</v>
      </c>
      <c r="V163" s="133" t="str">
        <f>IF('3h SMNCC'!Q$37="-","-",'3h SMNCC'!Q$45)</f>
        <v>-</v>
      </c>
      <c r="W163" s="133" t="str">
        <f>IF('3h SMNCC'!R$37="-","-",'3h SMNCC'!R$45)</f>
        <v>-</v>
      </c>
      <c r="X163" s="133" t="str">
        <f>IF('3h SMNCC'!S$37="-","-",'3h SMNCC'!S$45)</f>
        <v>-</v>
      </c>
      <c r="Y163" s="133" t="str">
        <f>IF('3h SMNCC'!T$37="-","-",'3h SMNCC'!T$45)</f>
        <v>-</v>
      </c>
      <c r="Z163" s="133" t="str">
        <f>IF('3h SMNCC'!U$37="-","-",'3h SMNCC'!U$45)</f>
        <v>-</v>
      </c>
      <c r="AA163" s="29"/>
    </row>
    <row r="164" spans="1:27" s="30" customFormat="1" ht="11.25" x14ac:dyDescent="0.15">
      <c r="A164" s="267">
        <v>7</v>
      </c>
      <c r="B164" s="136" t="s">
        <v>349</v>
      </c>
      <c r="C164" s="187" t="s">
        <v>394</v>
      </c>
      <c r="D164" s="139" t="s">
        <v>329</v>
      </c>
      <c r="E164" s="135"/>
      <c r="F164" s="31"/>
      <c r="G164" s="133">
        <f>IF('3f CPIH'!C$16="-","-",'3i PAAC PAP'!$G$15*('3f CPIH'!C$16/'3f CPIH'!$G$16))</f>
        <v>13.137827495107633</v>
      </c>
      <c r="H164" s="133">
        <f>IF('3f CPIH'!D$16="-","-",'3i PAAC PAP'!$G$15*('3f CPIH'!D$16/'3f CPIH'!$G$16))</f>
        <v>13.164129452054794</v>
      </c>
      <c r="I164" s="133">
        <f>IF('3f CPIH'!E$16="-","-",'3i PAAC PAP'!$G$15*('3f CPIH'!E$16/'3f CPIH'!$G$16))</f>
        <v>13.203582387475539</v>
      </c>
      <c r="J164" s="133">
        <f>IF('3f CPIH'!F$16="-","-",'3i PAAC PAP'!$G$15*('3f CPIH'!F$16/'3f CPIH'!$G$16))</f>
        <v>13.282488258317025</v>
      </c>
      <c r="K164" s="133">
        <f>IF('3f CPIH'!G$16="-","-",'3i PAAC PAP'!$G$15*('3f CPIH'!G$16/'3f CPIH'!$G$16))</f>
        <v>13.440300000000001</v>
      </c>
      <c r="L164" s="133">
        <f>IF('3f CPIH'!H$16="-","-",'3i PAAC PAP'!$G$15*('3f CPIH'!H$16/'3f CPIH'!$G$16))</f>
        <v>13.611262720156557</v>
      </c>
      <c r="M164" s="133">
        <f>IF('3f CPIH'!I$16="-","-",'3i PAAC PAP'!$G$15*('3f CPIH'!I$16/'3f CPIH'!$G$16))</f>
        <v>13.808527397260272</v>
      </c>
      <c r="N164" s="133">
        <f>IF('3f CPIH'!J$16="-","-",'3i PAAC PAP'!$G$15*('3f CPIH'!J$16/'3f CPIH'!$G$16))</f>
        <v>13.926886203522507</v>
      </c>
      <c r="O164" s="31"/>
      <c r="P164" s="133">
        <f>IF('3f CPIH'!L$16="-","-",'3i PAAC PAP'!$G$15*('3f CPIH'!L$16/'3f CPIH'!$G$16))</f>
        <v>13.926886203522507</v>
      </c>
      <c r="Q164" s="133">
        <f>IF('3f CPIH'!M$16="-","-",'3i PAAC PAP'!$G$15*('3f CPIH'!M$16/'3f CPIH'!$G$16))</f>
        <v>14.08469794520548</v>
      </c>
      <c r="R164" s="133">
        <f>IF('3f CPIH'!N$16="-","-",'3i PAAC PAP'!$G$15*('3f CPIH'!N$16/'3f CPIH'!$G$16))</f>
        <v>14.189905772994129</v>
      </c>
      <c r="S164" s="133">
        <f>IF('3f CPIH'!O$16="-","-",'3i PAAC PAP'!$G$15*('3f CPIH'!O$16/'3f CPIH'!$G$16))</f>
        <v>14.268811643835617</v>
      </c>
      <c r="T164" s="133" t="str">
        <f>IF('3f CPIH'!P$16="-","-",'3i PAAC PAP'!$G$15*('3f CPIH'!P$16/'3f CPIH'!$G$16))</f>
        <v>-</v>
      </c>
      <c r="U164" s="133" t="str">
        <f>IF('3f CPIH'!Q$16="-","-",'3i PAAC PAP'!$G$15*('3f CPIH'!Q$16/'3f CPIH'!$G$16))</f>
        <v>-</v>
      </c>
      <c r="V164" s="133" t="str">
        <f>IF('3f CPIH'!R$16="-","-",'3i PAAC PAP'!$G$15*('3f CPIH'!R$16/'3f CPIH'!$G$16))</f>
        <v>-</v>
      </c>
      <c r="W164" s="133" t="str">
        <f>IF('3f CPIH'!S$16="-","-",'3i PAAC PAP'!$G$15*('3f CPIH'!S$16/'3f CPIH'!$G$16))</f>
        <v>-</v>
      </c>
      <c r="X164" s="133" t="str">
        <f>IF('3f CPIH'!T$16="-","-",'3i PAAC PAP'!$G$15*('3f CPIH'!T$16/'3f CPIH'!$G$16))</f>
        <v>-</v>
      </c>
      <c r="Y164" s="133" t="str">
        <f>IF('3f CPIH'!U$16="-","-",'3i PAAC PAP'!$G$15*('3f CPIH'!U$16/'3f CPIH'!$G$16))</f>
        <v>-</v>
      </c>
      <c r="Z164" s="133" t="str">
        <f>IF('3f CPIH'!V$16="-","-",'3i PAAC PAP'!$G$15*('3f CPIH'!V$16/'3f CPIH'!$G$16))</f>
        <v>-</v>
      </c>
      <c r="AA164" s="29"/>
    </row>
    <row r="165" spans="1:27" s="30" customFormat="1" ht="11.25" x14ac:dyDescent="0.15">
      <c r="A165" s="267">
        <v>8</v>
      </c>
      <c r="B165" s="136" t="s">
        <v>349</v>
      </c>
      <c r="C165" s="136" t="s">
        <v>412</v>
      </c>
      <c r="D165" s="139" t="s">
        <v>329</v>
      </c>
      <c r="E165" s="135"/>
      <c r="F165" s="31"/>
      <c r="G165" s="133">
        <f>IF(G160="-","-",SUM(G158:G163)*'3i PAAC PAP'!$G$27)</f>
        <v>4.0291031998812512</v>
      </c>
      <c r="H165" s="133">
        <f>IF(H160="-","-",SUM(H158:H163)*'3i PAAC PAP'!$G$27)</f>
        <v>4.036414349210018</v>
      </c>
      <c r="I165" s="133">
        <f>IF(I160="-","-",SUM(I158:I163)*'3i PAAC PAP'!$G$27)</f>
        <v>4.0510038932775032</v>
      </c>
      <c r="J165" s="133">
        <f>IF(J160="-","-",SUM(J158:J163)*'3i PAAC PAP'!$G$27)</f>
        <v>4.0729373412638044</v>
      </c>
      <c r="K165" s="133">
        <f>IF(K160="-","-",SUM(K158:K163)*'3i PAAC PAP'!$G$27)</f>
        <v>4.1213929100624256</v>
      </c>
      <c r="L165" s="133">
        <f>IF(L160="-","-",SUM(L158:L163)*'3i PAAC PAP'!$G$27)</f>
        <v>4.1630250296904867</v>
      </c>
      <c r="M165" s="133">
        <f>IF(M160="-","-",SUM(M158:M163)*'3i PAAC PAP'!$G$27)</f>
        <v>4.322946556978855</v>
      </c>
      <c r="N165" s="133">
        <f>IF(N160="-","-",SUM(N158:N163)*'3i PAAC PAP'!$G$27)</f>
        <v>4.783166557130718</v>
      </c>
      <c r="O165" s="31"/>
      <c r="P165" s="133">
        <f>IF(P160="-","-",SUM(P158:P163)*'3i PAAC PAP'!$G$27)</f>
        <v>4.783166557130718</v>
      </c>
      <c r="Q165" s="133">
        <f>IF(Q160="-","-",SUM(Q158:Q163)*'3i PAAC PAP'!$G$27)</f>
        <v>4.9150689011051076</v>
      </c>
      <c r="R165" s="133">
        <f>IF(R160="-","-",SUM(R158:R163)*'3i PAAC PAP'!$G$27)</f>
        <v>4.9507109401752034</v>
      </c>
      <c r="S165" s="133">
        <f>IF(S160="-","-",SUM(S158:S163)*'3i PAAC PAP'!$G$27)</f>
        <v>5.0712131846455923</v>
      </c>
      <c r="T165" s="133" t="str">
        <f>IF(T160="-","-",SUM(T158:T163)*'3i PAAC PAP'!$G$27)</f>
        <v>-</v>
      </c>
      <c r="U165" s="133" t="str">
        <f>IF(U160="-","-",SUM(U158:U163)*'3i PAAC PAP'!$G$27)</f>
        <v>-</v>
      </c>
      <c r="V165" s="133" t="str">
        <f>IF(V160="-","-",SUM(V158:V163)*'3i PAAC PAP'!$G$27)</f>
        <v>-</v>
      </c>
      <c r="W165" s="133" t="str">
        <f>IF(W160="-","-",SUM(W158:W163)*'3i PAAC PAP'!$G$27)</f>
        <v>-</v>
      </c>
      <c r="X165" s="133" t="str">
        <f>IF(X160="-","-",SUM(X158:X163)*'3i PAAC PAP'!$G$27)</f>
        <v>-</v>
      </c>
      <c r="Y165" s="133" t="str">
        <f>IF(Y160="-","-",SUM(Y158:Y163)*'3i PAAC PAP'!$G$27)</f>
        <v>-</v>
      </c>
      <c r="Z165" s="133" t="str">
        <f>IF(Z160="-","-",SUM(Z158:Z163)*'3i PAAC PAP'!$G$27)</f>
        <v>-</v>
      </c>
      <c r="AA165" s="29"/>
    </row>
    <row r="166" spans="1:27" s="30" customFormat="1" ht="11.25" x14ac:dyDescent="0.15">
      <c r="A166" s="267">
        <v>9</v>
      </c>
      <c r="B166" s="136" t="s">
        <v>393</v>
      </c>
      <c r="C166" s="187" t="s">
        <v>536</v>
      </c>
      <c r="D166" s="139" t="s">
        <v>329</v>
      </c>
      <c r="E166" s="135"/>
      <c r="F166" s="31"/>
      <c r="G166" s="133">
        <f>IF(G160="-","-",SUM(G158:G165)*'3j EBIT'!$E$11)</f>
        <v>1.6890178272439871</v>
      </c>
      <c r="H166" s="133">
        <f>IF(H160="-","-",SUM(H158:H165)*'3j EBIT'!$E$11)</f>
        <v>1.6921303822385896</v>
      </c>
      <c r="I166" s="133">
        <f>IF(I160="-","-",SUM(I158:I165)*'3j EBIT'!$E$11)</f>
        <v>1.6980891217871283</v>
      </c>
      <c r="J166" s="133">
        <f>IF(J160="-","-",SUM(J158:J165)*'3j EBIT'!$E$11)</f>
        <v>1.7074267867709363</v>
      </c>
      <c r="K166" s="133">
        <f>IF(K160="-","-",SUM(K158:K165)*'3j EBIT'!$E$11)</f>
        <v>1.7277359161924088</v>
      </c>
      <c r="L166" s="133">
        <f>IF(L160="-","-",SUM(L158:L165)*'3j EBIT'!$E$11)</f>
        <v>1.7458702609789247</v>
      </c>
      <c r="M166" s="133">
        <f>IF(M160="-","-",SUM(M158:M165)*'3j EBIT'!$E$11)</f>
        <v>1.8066310299607238</v>
      </c>
      <c r="N166" s="133">
        <f>IF(N160="-","-",SUM(N158:N165)*'3j EBIT'!$E$11)</f>
        <v>1.9727849845250041</v>
      </c>
      <c r="O166" s="31"/>
      <c r="P166" s="133">
        <f>IF(P160="-","-",SUM(P158:P165)*'3j EBIT'!$E$11)</f>
        <v>1.9727849845250041</v>
      </c>
      <c r="Q166" s="133">
        <f>IF(Q160="-","-",SUM(Q158:Q165)*'3j EBIT'!$E$11)</f>
        <v>2.02280538360493</v>
      </c>
      <c r="R166" s="133">
        <f>IF(R160="-","-",SUM(R158:R165)*'3j EBIT'!$E$11)</f>
        <v>2.0375334161975194</v>
      </c>
      <c r="S166" s="133">
        <f>IF(S160="-","-",SUM(S158:S165)*'3j EBIT'!$E$11)</f>
        <v>2.0819665547461152</v>
      </c>
      <c r="T166" s="133" t="str">
        <f>IF(T160="-","-",SUM(T158:T165)*'3j EBIT'!$E$11)</f>
        <v>-</v>
      </c>
      <c r="U166" s="133" t="str">
        <f>IF(U160="-","-",SUM(U158:U165)*'3j EBIT'!$E$11)</f>
        <v>-</v>
      </c>
      <c r="V166" s="133" t="str">
        <f>IF(V160="-","-",SUM(V158:V165)*'3j EBIT'!$E$11)</f>
        <v>-</v>
      </c>
      <c r="W166" s="133" t="str">
        <f>IF(W160="-","-",SUM(W158:W165)*'3j EBIT'!$E$11)</f>
        <v>-</v>
      </c>
      <c r="X166" s="133" t="str">
        <f>IF(X160="-","-",SUM(X158:X165)*'3j EBIT'!$E$11)</f>
        <v>-</v>
      </c>
      <c r="Y166" s="133" t="str">
        <f>IF(Y160="-","-",SUM(Y158:Y165)*'3j EBIT'!$E$11)</f>
        <v>-</v>
      </c>
      <c r="Z166" s="133" t="str">
        <f>IF(Z160="-","-",SUM(Z158:Z165)*'3j EBIT'!$E$11)</f>
        <v>-</v>
      </c>
      <c r="AA166" s="29"/>
    </row>
    <row r="167" spans="1:27" s="30" customFormat="1" ht="11.25" x14ac:dyDescent="0.15">
      <c r="A167" s="267">
        <v>10</v>
      </c>
      <c r="B167" s="136" t="s">
        <v>292</v>
      </c>
      <c r="C167" s="185" t="s">
        <v>537</v>
      </c>
      <c r="D167" s="139" t="s">
        <v>329</v>
      </c>
      <c r="E167" s="135"/>
      <c r="F167" s="31"/>
      <c r="G167" s="133">
        <f>IF(G162="-","-",SUM(G158:G160,G162:G166)*'3k HAP'!$E$12)</f>
        <v>1.3015210418074821</v>
      </c>
      <c r="H167" s="133">
        <f>IF(H162="-","-",SUM(H158:H160,H162:H166)*'3k HAP'!$E$12)</f>
        <v>1.3039195101681555</v>
      </c>
      <c r="I167" s="133">
        <f>IF(I162="-","-",SUM(I158:I160,I162:I166)*'3k HAP'!$E$12)</f>
        <v>1.3085111875205069</v>
      </c>
      <c r="J167" s="133">
        <f>IF(J162="-","-",SUM(J158:J160,J162:J166)*'3k HAP'!$E$12)</f>
        <v>1.3157065926025275</v>
      </c>
      <c r="K167" s="133">
        <f>IF(K162="-","-",SUM(K158:K160,K162:K166)*'3k HAP'!$E$12)</f>
        <v>1.3313563737099117</v>
      </c>
      <c r="L167" s="133">
        <f>IF(L162="-","-",SUM(L158:L160,L162:L166)*'3k HAP'!$E$12)</f>
        <v>1.3453303122547489</v>
      </c>
      <c r="M167" s="133">
        <f>IF(M162="-","-",SUM(M158:M160,M162:M166)*'3k HAP'!$E$12)</f>
        <v>1.392151262318523</v>
      </c>
      <c r="N167" s="133">
        <f>IF(N162="-","-",SUM(N158:N160,N162:N166)*'3k HAP'!$E$12)</f>
        <v>1.5201859488427028</v>
      </c>
      <c r="O167" s="31"/>
      <c r="P167" s="133">
        <f>IF(P162="-","-",SUM(P158:P160,P162:P166)*'3k HAP'!$E$12)</f>
        <v>1.5201859488427028</v>
      </c>
      <c r="Q167" s="133">
        <f>IF(Q162="-","-",SUM(Q158:Q160,Q162:Q166)*'3k HAP'!$E$12)</f>
        <v>1.5587305993916913</v>
      </c>
      <c r="R167" s="133">
        <f>IF(R162="-","-",SUM(R158:R160,R162:R166)*'3k HAP'!$E$12)</f>
        <v>1.570079706555918</v>
      </c>
      <c r="S167" s="133">
        <f>IF(S162="-","-",SUM(S158:S160,S162:S166)*'3k HAP'!$E$12)</f>
        <v>1.6043189335443677</v>
      </c>
      <c r="T167" s="133" t="str">
        <f>IF(T162="-","-",SUM(T158:T160,T162:T166)*'3k HAP'!$E$12)</f>
        <v>-</v>
      </c>
      <c r="U167" s="133" t="str">
        <f>IF(U162="-","-",SUM(U158:U160,U162:U166)*'3k HAP'!$E$12)</f>
        <v>-</v>
      </c>
      <c r="V167" s="133" t="str">
        <f>IF(V162="-","-",SUM(V158:V160,V162:V166)*'3k HAP'!$E$12)</f>
        <v>-</v>
      </c>
      <c r="W167" s="133" t="str">
        <f>IF(W162="-","-",SUM(W158:W160,W162:W166)*'3k HAP'!$E$12)</f>
        <v>-</v>
      </c>
      <c r="X167" s="133" t="str">
        <f>IF(X162="-","-",SUM(X158:X160,X162:X166)*'3k HAP'!$E$12)</f>
        <v>-</v>
      </c>
      <c r="Y167" s="133" t="str">
        <f>IF(Y162="-","-",SUM(Y158:Y160,Y162:Y166)*'3k HAP'!$E$12)</f>
        <v>-</v>
      </c>
      <c r="Z167" s="133" t="str">
        <f>IF(Z162="-","-",SUM(Z158:Z160,Z162:Z166)*'3k HAP'!$E$12)</f>
        <v>-</v>
      </c>
      <c r="AA167" s="29"/>
    </row>
    <row r="168" spans="1:27" s="30" customFormat="1" ht="11.25" x14ac:dyDescent="0.15">
      <c r="A168" s="267">
        <v>11</v>
      </c>
      <c r="B168" s="136" t="s">
        <v>44</v>
      </c>
      <c r="C168" s="187" t="str">
        <f>B168&amp;"_"&amp;D168</f>
        <v>Total_Northern Scotland</v>
      </c>
      <c r="D168" s="134" t="s">
        <v>329</v>
      </c>
      <c r="E168" s="135"/>
      <c r="F168" s="31"/>
      <c r="G168" s="133">
        <f>IF(G162="-","-",SUM(G158:G167))</f>
        <v>90.197159441334975</v>
      </c>
      <c r="H168" s="133">
        <f t="shared" ref="H168:Z168" si="14">IF(H162="-","-",SUM(H158:H167))</f>
        <v>90.363376525956397</v>
      </c>
      <c r="I168" s="133">
        <f t="shared" si="14"/>
        <v>90.681585944743844</v>
      </c>
      <c r="J168" s="133">
        <f t="shared" si="14"/>
        <v>91.180237198608097</v>
      </c>
      <c r="K168" s="133">
        <f t="shared" si="14"/>
        <v>92.264788086701628</v>
      </c>
      <c r="L168" s="133">
        <f t="shared" si="14"/>
        <v>93.233200830303304</v>
      </c>
      <c r="M168" s="133">
        <f t="shared" si="14"/>
        <v>96.47795566902046</v>
      </c>
      <c r="N168" s="133">
        <f t="shared" si="14"/>
        <v>105.35093172049102</v>
      </c>
      <c r="O168" s="31"/>
      <c r="P168" s="133">
        <f t="shared" si="14"/>
        <v>105.35093172049102</v>
      </c>
      <c r="Q168" s="133">
        <f t="shared" si="14"/>
        <v>108.02212786677039</v>
      </c>
      <c r="R168" s="133">
        <f t="shared" si="14"/>
        <v>108.8086362638893</v>
      </c>
      <c r="S168" s="133">
        <f t="shared" si="14"/>
        <v>111.18146076431874</v>
      </c>
      <c r="T168" s="133" t="str">
        <f t="shared" si="14"/>
        <v>-</v>
      </c>
      <c r="U168" s="133" t="str">
        <f t="shared" si="14"/>
        <v>-</v>
      </c>
      <c r="V168" s="133" t="str">
        <f t="shared" si="14"/>
        <v>-</v>
      </c>
      <c r="W168" s="133" t="str">
        <f t="shared" si="14"/>
        <v>-</v>
      </c>
      <c r="X168" s="133" t="str">
        <f t="shared" si="14"/>
        <v>-</v>
      </c>
      <c r="Y168" s="133" t="str">
        <f t="shared" si="14"/>
        <v>-</v>
      </c>
      <c r="Z168" s="133" t="str">
        <f t="shared" si="14"/>
        <v>-</v>
      </c>
      <c r="AA168" s="29"/>
    </row>
    <row r="169" spans="1:27" s="30" customFormat="1" ht="11.25" x14ac:dyDescent="0.15">
      <c r="A169" s="267"/>
      <c r="B169" s="140" t="s">
        <v>350</v>
      </c>
      <c r="C169" s="140" t="s">
        <v>341</v>
      </c>
      <c r="D169" s="138" t="s">
        <v>291</v>
      </c>
      <c r="E169" s="132"/>
      <c r="F169" s="31"/>
      <c r="G169" s="41" t="str">
        <f t="shared" ref="G169:N179" si="15">IF(G15="-","-",AVERAGE(G15,G26,G37,G48,G59,G70,G81,G92,G103,G114,G125,G136,G147,G158))</f>
        <v>-</v>
      </c>
      <c r="H169" s="41" t="str">
        <f t="shared" si="15"/>
        <v>-</v>
      </c>
      <c r="I169" s="41" t="str">
        <f t="shared" si="15"/>
        <v>-</v>
      </c>
      <c r="J169" s="41" t="str">
        <f t="shared" si="15"/>
        <v>-</v>
      </c>
      <c r="K169" s="41" t="str">
        <f t="shared" si="15"/>
        <v>-</v>
      </c>
      <c r="L169" s="41" t="str">
        <f t="shared" si="15"/>
        <v>-</v>
      </c>
      <c r="M169" s="41" t="str">
        <f t="shared" si="15"/>
        <v>-</v>
      </c>
      <c r="N169" s="41" t="str">
        <f t="shared" si="15"/>
        <v>-</v>
      </c>
      <c r="O169" s="31"/>
      <c r="P169" s="41" t="str">
        <f t="shared" ref="P169:Z169" si="16">IF(P15="-","-",AVERAGE(P15,P26,P37,P48,P59,P70,P81,P92,P103,P114,P125,P136,P147,P158))</f>
        <v>-</v>
      </c>
      <c r="Q169" s="41" t="str">
        <f t="shared" si="16"/>
        <v>-</v>
      </c>
      <c r="R169" s="41" t="str">
        <f t="shared" si="16"/>
        <v>-</v>
      </c>
      <c r="S169" s="41" t="str">
        <f t="shared" si="16"/>
        <v>-</v>
      </c>
      <c r="T169" s="41" t="str">
        <f t="shared" si="16"/>
        <v>-</v>
      </c>
      <c r="U169" s="41" t="str">
        <f t="shared" si="16"/>
        <v>-</v>
      </c>
      <c r="V169" s="41" t="str">
        <f t="shared" si="16"/>
        <v>-</v>
      </c>
      <c r="W169" s="41" t="str">
        <f t="shared" si="16"/>
        <v>-</v>
      </c>
      <c r="X169" s="41" t="str">
        <f t="shared" si="16"/>
        <v>-</v>
      </c>
      <c r="Y169" s="41" t="str">
        <f t="shared" si="16"/>
        <v>-</v>
      </c>
      <c r="Z169" s="41" t="str">
        <f t="shared" si="16"/>
        <v>-</v>
      </c>
      <c r="AA169" s="29"/>
    </row>
    <row r="170" spans="1:27" s="30" customFormat="1" ht="11.25" x14ac:dyDescent="0.15">
      <c r="A170" s="267"/>
      <c r="B170" s="140" t="s">
        <v>350</v>
      </c>
      <c r="C170" s="140" t="s">
        <v>300</v>
      </c>
      <c r="D170" s="138" t="s">
        <v>291</v>
      </c>
      <c r="E170" s="132"/>
      <c r="F170" s="31"/>
      <c r="G170" s="41" t="str">
        <f t="shared" si="15"/>
        <v>-</v>
      </c>
      <c r="H170" s="41" t="str">
        <f t="shared" si="15"/>
        <v>-</v>
      </c>
      <c r="I170" s="41" t="str">
        <f t="shared" si="15"/>
        <v>-</v>
      </c>
      <c r="J170" s="41" t="str">
        <f t="shared" si="15"/>
        <v>-</v>
      </c>
      <c r="K170" s="41" t="str">
        <f t="shared" si="15"/>
        <v>-</v>
      </c>
      <c r="L170" s="41" t="str">
        <f t="shared" si="15"/>
        <v>-</v>
      </c>
      <c r="M170" s="41" t="str">
        <f t="shared" si="15"/>
        <v>-</v>
      </c>
      <c r="N170" s="41" t="str">
        <f t="shared" si="15"/>
        <v>-</v>
      </c>
      <c r="O170" s="31"/>
      <c r="P170" s="41" t="str">
        <f t="shared" ref="P170:Z170" si="17">IF(P16="-","-",AVERAGE(P16,P27,P38,P49,P60,P71,P82,P93,P104,P115,P126,P137,P148,P159))</f>
        <v>-</v>
      </c>
      <c r="Q170" s="41" t="str">
        <f t="shared" si="17"/>
        <v>-</v>
      </c>
      <c r="R170" s="41" t="str">
        <f t="shared" si="17"/>
        <v>-</v>
      </c>
      <c r="S170" s="41" t="str">
        <f t="shared" si="17"/>
        <v>-</v>
      </c>
      <c r="T170" s="41" t="str">
        <f t="shared" si="17"/>
        <v>-</v>
      </c>
      <c r="U170" s="41" t="str">
        <f t="shared" si="17"/>
        <v>-</v>
      </c>
      <c r="V170" s="41" t="str">
        <f t="shared" si="17"/>
        <v>-</v>
      </c>
      <c r="W170" s="41" t="str">
        <f t="shared" si="17"/>
        <v>-</v>
      </c>
      <c r="X170" s="41" t="str">
        <f t="shared" si="17"/>
        <v>-</v>
      </c>
      <c r="Y170" s="41" t="str">
        <f t="shared" si="17"/>
        <v>-</v>
      </c>
      <c r="Z170" s="41" t="str">
        <f t="shared" si="17"/>
        <v>-</v>
      </c>
      <c r="AA170" s="29"/>
    </row>
    <row r="171" spans="1:27" s="30" customFormat="1" ht="11.25" x14ac:dyDescent="0.15">
      <c r="A171" s="267"/>
      <c r="B171" s="140" t="s">
        <v>2</v>
      </c>
      <c r="C171" s="140" t="s">
        <v>342</v>
      </c>
      <c r="D171" s="138" t="s">
        <v>291</v>
      </c>
      <c r="E171" s="132"/>
      <c r="F171" s="31"/>
      <c r="G171" s="41">
        <f t="shared" si="15"/>
        <v>6.5567588596821045</v>
      </c>
      <c r="H171" s="41">
        <f t="shared" si="15"/>
        <v>6.5567588596821045</v>
      </c>
      <c r="I171" s="41">
        <f t="shared" si="15"/>
        <v>6.6197359495950776</v>
      </c>
      <c r="J171" s="41">
        <f t="shared" si="15"/>
        <v>6.6197359495950776</v>
      </c>
      <c r="K171" s="41">
        <f t="shared" si="15"/>
        <v>6.6995028867368616</v>
      </c>
      <c r="L171" s="41">
        <f t="shared" si="15"/>
        <v>6.6995028867368616</v>
      </c>
      <c r="M171" s="41">
        <f t="shared" si="15"/>
        <v>7.113121830127354</v>
      </c>
      <c r="N171" s="41">
        <f t="shared" si="15"/>
        <v>7.113121830127354</v>
      </c>
      <c r="O171" s="31"/>
      <c r="P171" s="41">
        <f t="shared" ref="P171:Z171" si="18">IF(P17="-","-",AVERAGE(P17,P28,P39,P50,P61,P72,P83,P94,P105,P116,P127,P138,P149,P160))</f>
        <v>7.113121830127354</v>
      </c>
      <c r="Q171" s="41">
        <f t="shared" si="18"/>
        <v>7.2804579515147188</v>
      </c>
      <c r="R171" s="41">
        <f t="shared" si="18"/>
        <v>7.1935840895118579</v>
      </c>
      <c r="S171" s="41">
        <f t="shared" si="18"/>
        <v>7.3593999937099719</v>
      </c>
      <c r="T171" s="41" t="str">
        <f t="shared" si="18"/>
        <v>-</v>
      </c>
      <c r="U171" s="41" t="str">
        <f t="shared" si="18"/>
        <v>-</v>
      </c>
      <c r="V171" s="41" t="str">
        <f t="shared" si="18"/>
        <v>-</v>
      </c>
      <c r="W171" s="41" t="str">
        <f t="shared" si="18"/>
        <v>-</v>
      </c>
      <c r="X171" s="41" t="str">
        <f t="shared" si="18"/>
        <v>-</v>
      </c>
      <c r="Y171" s="41" t="str">
        <f t="shared" si="18"/>
        <v>-</v>
      </c>
      <c r="Z171" s="41" t="str">
        <f t="shared" si="18"/>
        <v>-</v>
      </c>
      <c r="AA171" s="29"/>
    </row>
    <row r="172" spans="1:27" s="30" customFormat="1" ht="11.25" x14ac:dyDescent="0.15">
      <c r="A172" s="267"/>
      <c r="B172" s="140" t="s">
        <v>352</v>
      </c>
      <c r="C172" s="140" t="s">
        <v>343</v>
      </c>
      <c r="D172" s="138" t="s">
        <v>291</v>
      </c>
      <c r="E172" s="132"/>
      <c r="F172" s="31"/>
      <c r="G172" s="41" t="str">
        <f t="shared" si="15"/>
        <v>-</v>
      </c>
      <c r="H172" s="41" t="str">
        <f t="shared" si="15"/>
        <v>-</v>
      </c>
      <c r="I172" s="41" t="str">
        <f t="shared" si="15"/>
        <v>-</v>
      </c>
      <c r="J172" s="41" t="str">
        <f t="shared" si="15"/>
        <v>-</v>
      </c>
      <c r="K172" s="41" t="str">
        <f t="shared" si="15"/>
        <v>-</v>
      </c>
      <c r="L172" s="41" t="str">
        <f t="shared" si="15"/>
        <v>-</v>
      </c>
      <c r="M172" s="41" t="str">
        <f t="shared" si="15"/>
        <v>-</v>
      </c>
      <c r="N172" s="41" t="str">
        <f t="shared" si="15"/>
        <v>-</v>
      </c>
      <c r="O172" s="31"/>
      <c r="P172" s="41" t="str">
        <f t="shared" ref="P172:Z172" si="19">IF(P18="-","-",AVERAGE(P18,P29,P40,P51,P62,P73,P84,P95,P106,P117,P128,P139,P150,P161))</f>
        <v>-</v>
      </c>
      <c r="Q172" s="41" t="str">
        <f t="shared" si="19"/>
        <v>-</v>
      </c>
      <c r="R172" s="41" t="str">
        <f t="shared" si="19"/>
        <v>-</v>
      </c>
      <c r="S172" s="41" t="str">
        <f t="shared" si="19"/>
        <v>-</v>
      </c>
      <c r="T172" s="41" t="str">
        <f t="shared" si="19"/>
        <v>-</v>
      </c>
      <c r="U172" s="41" t="str">
        <f t="shared" si="19"/>
        <v>-</v>
      </c>
      <c r="V172" s="41" t="str">
        <f t="shared" si="19"/>
        <v>-</v>
      </c>
      <c r="W172" s="41" t="str">
        <f t="shared" si="19"/>
        <v>-</v>
      </c>
      <c r="X172" s="41" t="str">
        <f t="shared" si="19"/>
        <v>-</v>
      </c>
      <c r="Y172" s="41" t="str">
        <f t="shared" si="19"/>
        <v>-</v>
      </c>
      <c r="Z172" s="41" t="str">
        <f t="shared" si="19"/>
        <v>-</v>
      </c>
      <c r="AA172" s="29"/>
    </row>
    <row r="173" spans="1:27" s="30" customFormat="1" ht="11.25" x14ac:dyDescent="0.15">
      <c r="A173" s="267"/>
      <c r="B173" s="140" t="s">
        <v>349</v>
      </c>
      <c r="C173" s="140" t="s">
        <v>344</v>
      </c>
      <c r="D173" s="138" t="s">
        <v>291</v>
      </c>
      <c r="E173" s="132"/>
      <c r="F173" s="31"/>
      <c r="G173" s="41">
        <f t="shared" si="15"/>
        <v>63.482931017612522</v>
      </c>
      <c r="H173" s="41">
        <f t="shared" si="15"/>
        <v>63.610023972602754</v>
      </c>
      <c r="I173" s="41">
        <f t="shared" si="15"/>
        <v>63.800663405088052</v>
      </c>
      <c r="J173" s="41">
        <f t="shared" si="15"/>
        <v>64.181942270058713</v>
      </c>
      <c r="K173" s="41">
        <f t="shared" si="15"/>
        <v>64.944500000000033</v>
      </c>
      <c r="L173" s="41">
        <f t="shared" si="15"/>
        <v>65.770604207436435</v>
      </c>
      <c r="M173" s="41">
        <f t="shared" si="15"/>
        <v>66.723801369863025</v>
      </c>
      <c r="N173" s="41">
        <f t="shared" si="15"/>
        <v>67.295719667318977</v>
      </c>
      <c r="O173" s="31"/>
      <c r="P173" s="41">
        <f t="shared" ref="P173:Z173" si="20">IF(P19="-","-",AVERAGE(P19,P30,P41,P52,P63,P74,P85,P96,P107,P118,P129,P140,P151,P162))</f>
        <v>67.295719667318977</v>
      </c>
      <c r="Q173" s="41">
        <f t="shared" si="20"/>
        <v>68.058277397260298</v>
      </c>
      <c r="R173" s="41">
        <f t="shared" si="20"/>
        <v>68.566649217221112</v>
      </c>
      <c r="S173" s="41">
        <f t="shared" si="20"/>
        <v>68.94792808219178</v>
      </c>
      <c r="T173" s="41" t="str">
        <f t="shared" si="20"/>
        <v>-</v>
      </c>
      <c r="U173" s="41" t="str">
        <f t="shared" si="20"/>
        <v>-</v>
      </c>
      <c r="V173" s="41" t="str">
        <f t="shared" si="20"/>
        <v>-</v>
      </c>
      <c r="W173" s="41" t="str">
        <f t="shared" si="20"/>
        <v>-</v>
      </c>
      <c r="X173" s="41" t="str">
        <f t="shared" si="20"/>
        <v>-</v>
      </c>
      <c r="Y173" s="41" t="str">
        <f t="shared" si="20"/>
        <v>-</v>
      </c>
      <c r="Z173" s="41" t="str">
        <f t="shared" si="20"/>
        <v>-</v>
      </c>
      <c r="AA173" s="29"/>
    </row>
    <row r="174" spans="1:27" s="30" customFormat="1" ht="11.25" x14ac:dyDescent="0.15">
      <c r="A174" s="267"/>
      <c r="B174" s="140" t="s">
        <v>349</v>
      </c>
      <c r="C174" s="140" t="s">
        <v>43</v>
      </c>
      <c r="D174" s="138" t="s">
        <v>291</v>
      </c>
      <c r="E174" s="132"/>
      <c r="F174" s="31"/>
      <c r="G174" s="41" t="str">
        <f t="shared" si="15"/>
        <v>-</v>
      </c>
      <c r="H174" s="41" t="str">
        <f t="shared" si="15"/>
        <v>-</v>
      </c>
      <c r="I174" s="41" t="str">
        <f t="shared" si="15"/>
        <v>-</v>
      </c>
      <c r="J174" s="41" t="str">
        <f t="shared" si="15"/>
        <v>-</v>
      </c>
      <c r="K174" s="41">
        <f t="shared" si="15"/>
        <v>0</v>
      </c>
      <c r="L174" s="41">
        <f t="shared" si="15"/>
        <v>-0.10239458695067542</v>
      </c>
      <c r="M174" s="41">
        <f t="shared" si="15"/>
        <v>1.3107762225117212</v>
      </c>
      <c r="N174" s="41">
        <f t="shared" si="15"/>
        <v>8.7390665290237273</v>
      </c>
      <c r="O174" s="31"/>
      <c r="P174" s="41">
        <f t="shared" ref="P174:Z174" si="21">IF(P20="-","-",AVERAGE(P20,P31,P42,P53,P64,P75,P86,P97,P108,P119,P130,P141,P152,P163))</f>
        <v>8.7390665290237273</v>
      </c>
      <c r="Q174" s="41">
        <f t="shared" si="21"/>
        <v>10.102089688688181</v>
      </c>
      <c r="R174" s="41">
        <f t="shared" si="21"/>
        <v>10.300173121233545</v>
      </c>
      <c r="S174" s="41">
        <f t="shared" si="21"/>
        <v>11.847822371645295</v>
      </c>
      <c r="T174" s="41" t="str">
        <f t="shared" si="21"/>
        <v>-</v>
      </c>
      <c r="U174" s="41" t="str">
        <f t="shared" si="21"/>
        <v>-</v>
      </c>
      <c r="V174" s="41" t="str">
        <f t="shared" si="21"/>
        <v>-</v>
      </c>
      <c r="W174" s="41" t="str">
        <f t="shared" si="21"/>
        <v>-</v>
      </c>
      <c r="X174" s="41" t="str">
        <f t="shared" si="21"/>
        <v>-</v>
      </c>
      <c r="Y174" s="41" t="str">
        <f t="shared" si="21"/>
        <v>-</v>
      </c>
      <c r="Z174" s="41" t="str">
        <f t="shared" si="21"/>
        <v>-</v>
      </c>
      <c r="AA174" s="29"/>
    </row>
    <row r="175" spans="1:27" s="30" customFormat="1" ht="11.25" x14ac:dyDescent="0.15">
      <c r="A175" s="267"/>
      <c r="B175" s="140" t="s">
        <v>349</v>
      </c>
      <c r="C175" s="140" t="s">
        <v>394</v>
      </c>
      <c r="D175" s="138" t="s">
        <v>291</v>
      </c>
      <c r="E175" s="132"/>
      <c r="F175" s="31"/>
      <c r="G175" s="41">
        <f t="shared" si="15"/>
        <v>13.137827495107635</v>
      </c>
      <c r="H175" s="41">
        <f t="shared" si="15"/>
        <v>13.164129452054794</v>
      </c>
      <c r="I175" s="41">
        <f t="shared" si="15"/>
        <v>13.203582387475537</v>
      </c>
      <c r="J175" s="41">
        <f t="shared" si="15"/>
        <v>13.282488258317025</v>
      </c>
      <c r="K175" s="41">
        <f t="shared" si="15"/>
        <v>13.440300000000006</v>
      </c>
      <c r="L175" s="41">
        <f t="shared" si="15"/>
        <v>13.611262720156558</v>
      </c>
      <c r="M175" s="41">
        <f t="shared" si="15"/>
        <v>13.808527397260272</v>
      </c>
      <c r="N175" s="41">
        <f t="shared" si="15"/>
        <v>13.926886203522512</v>
      </c>
      <c r="O175" s="31"/>
      <c r="P175" s="41">
        <f t="shared" ref="P175:Z175" si="22">IF(P21="-","-",AVERAGE(P21,P32,P43,P54,P65,P76,P87,P98,P109,P120,P131,P142,P153,P164))</f>
        <v>13.926886203522512</v>
      </c>
      <c r="Q175" s="41">
        <f t="shared" si="22"/>
        <v>14.084697945205479</v>
      </c>
      <c r="R175" s="41">
        <f t="shared" si="22"/>
        <v>14.189905772994129</v>
      </c>
      <c r="S175" s="41">
        <f t="shared" si="22"/>
        <v>14.268811643835617</v>
      </c>
      <c r="T175" s="41" t="str">
        <f t="shared" si="22"/>
        <v>-</v>
      </c>
      <c r="U175" s="41" t="str">
        <f t="shared" si="22"/>
        <v>-</v>
      </c>
      <c r="V175" s="41" t="str">
        <f t="shared" si="22"/>
        <v>-</v>
      </c>
      <c r="W175" s="41" t="str">
        <f t="shared" si="22"/>
        <v>-</v>
      </c>
      <c r="X175" s="41" t="str">
        <f t="shared" si="22"/>
        <v>-</v>
      </c>
      <c r="Y175" s="41" t="str">
        <f t="shared" si="22"/>
        <v>-</v>
      </c>
      <c r="Z175" s="41" t="str">
        <f t="shared" si="22"/>
        <v>-</v>
      </c>
      <c r="AA175" s="29"/>
    </row>
    <row r="176" spans="1:27" s="30" customFormat="1" ht="11.25" x14ac:dyDescent="0.15">
      <c r="A176" s="267"/>
      <c r="B176" s="140" t="s">
        <v>349</v>
      </c>
      <c r="C176" s="140" t="s">
        <v>412</v>
      </c>
      <c r="D176" s="138" t="s">
        <v>291</v>
      </c>
      <c r="E176" s="132"/>
      <c r="F176" s="31"/>
      <c r="G176" s="41">
        <f t="shared" si="15"/>
        <v>4.0291031998812503</v>
      </c>
      <c r="H176" s="41">
        <f t="shared" si="15"/>
        <v>4.0364143492100188</v>
      </c>
      <c r="I176" s="41">
        <f t="shared" si="15"/>
        <v>4.0510038932775032</v>
      </c>
      <c r="J176" s="41">
        <f t="shared" si="15"/>
        <v>4.0729373412638035</v>
      </c>
      <c r="K176" s="41">
        <f t="shared" si="15"/>
        <v>4.1213929100624256</v>
      </c>
      <c r="L176" s="41">
        <f t="shared" si="15"/>
        <v>4.1630250296904867</v>
      </c>
      <c r="M176" s="41">
        <f t="shared" si="15"/>
        <v>4.322946556978855</v>
      </c>
      <c r="N176" s="41">
        <f t="shared" si="15"/>
        <v>4.7831665571307189</v>
      </c>
      <c r="O176" s="31"/>
      <c r="P176" s="41">
        <f t="shared" ref="P176:Z176" si="23">IF(P22="-","-",AVERAGE(P22,P33,P44,P55,P66,P77,P88,P99,P110,P121,P132,P143,P154,P165))</f>
        <v>4.7831665571307189</v>
      </c>
      <c r="Q176" s="41">
        <f t="shared" si="23"/>
        <v>4.9150689011051076</v>
      </c>
      <c r="R176" s="41">
        <f t="shared" si="23"/>
        <v>4.9507109401752043</v>
      </c>
      <c r="S176" s="41">
        <f t="shared" si="23"/>
        <v>5.0712131846455923</v>
      </c>
      <c r="T176" s="41" t="str">
        <f t="shared" si="23"/>
        <v>-</v>
      </c>
      <c r="U176" s="41" t="str">
        <f t="shared" si="23"/>
        <v>-</v>
      </c>
      <c r="V176" s="41" t="str">
        <f t="shared" si="23"/>
        <v>-</v>
      </c>
      <c r="W176" s="41" t="str">
        <f t="shared" si="23"/>
        <v>-</v>
      </c>
      <c r="X176" s="41" t="str">
        <f t="shared" si="23"/>
        <v>-</v>
      </c>
      <c r="Y176" s="41" t="str">
        <f t="shared" si="23"/>
        <v>-</v>
      </c>
      <c r="Z176" s="41" t="str">
        <f t="shared" si="23"/>
        <v>-</v>
      </c>
      <c r="AA176" s="29"/>
    </row>
    <row r="177" spans="1:27" s="30" customFormat="1" ht="11.25" x14ac:dyDescent="0.15">
      <c r="A177" s="267"/>
      <c r="B177" s="140" t="s">
        <v>393</v>
      </c>
      <c r="C177" s="140" t="s">
        <v>536</v>
      </c>
      <c r="D177" s="138" t="s">
        <v>291</v>
      </c>
      <c r="E177" s="132"/>
      <c r="F177" s="31"/>
      <c r="G177" s="41">
        <f t="shared" si="15"/>
        <v>1.6890178272439871</v>
      </c>
      <c r="H177" s="41">
        <f t="shared" si="15"/>
        <v>1.6921303822385891</v>
      </c>
      <c r="I177" s="41">
        <f t="shared" si="15"/>
        <v>1.6980891217871277</v>
      </c>
      <c r="J177" s="41">
        <f t="shared" si="15"/>
        <v>1.7074267867709365</v>
      </c>
      <c r="K177" s="41">
        <f t="shared" si="15"/>
        <v>1.7277359161924084</v>
      </c>
      <c r="L177" s="41">
        <f t="shared" si="15"/>
        <v>1.7458702609789254</v>
      </c>
      <c r="M177" s="41">
        <f t="shared" si="15"/>
        <v>1.8066310299607233</v>
      </c>
      <c r="N177" s="41">
        <f t="shared" si="15"/>
        <v>1.9727849845250038</v>
      </c>
      <c r="O177" s="31"/>
      <c r="P177" s="41">
        <f t="shared" ref="P177:Z177" si="24">IF(P23="-","-",AVERAGE(P23,P34,P45,P56,P67,P78,P89,P100,P111,P122,P133,P144,P155,P166))</f>
        <v>1.9727849845250038</v>
      </c>
      <c r="Q177" s="41">
        <f t="shared" si="24"/>
        <v>2.0228053836049296</v>
      </c>
      <c r="R177" s="41">
        <f t="shared" si="24"/>
        <v>2.0375334161975194</v>
      </c>
      <c r="S177" s="41">
        <f t="shared" si="24"/>
        <v>2.0819665547461161</v>
      </c>
      <c r="T177" s="41" t="str">
        <f t="shared" si="24"/>
        <v>-</v>
      </c>
      <c r="U177" s="41" t="str">
        <f t="shared" si="24"/>
        <v>-</v>
      </c>
      <c r="V177" s="41" t="str">
        <f t="shared" si="24"/>
        <v>-</v>
      </c>
      <c r="W177" s="41" t="str">
        <f t="shared" si="24"/>
        <v>-</v>
      </c>
      <c r="X177" s="41" t="str">
        <f t="shared" si="24"/>
        <v>-</v>
      </c>
      <c r="Y177" s="41" t="str">
        <f t="shared" si="24"/>
        <v>-</v>
      </c>
      <c r="Z177" s="41" t="str">
        <f t="shared" si="24"/>
        <v>-</v>
      </c>
      <c r="AA177" s="29"/>
    </row>
    <row r="178" spans="1:27" s="30" customFormat="1" ht="11.25" x14ac:dyDescent="0.15">
      <c r="A178" s="267"/>
      <c r="B178" s="140" t="s">
        <v>292</v>
      </c>
      <c r="C178" s="140" t="s">
        <v>537</v>
      </c>
      <c r="D178" s="138" t="s">
        <v>291</v>
      </c>
      <c r="E178" s="132"/>
      <c r="F178" s="31"/>
      <c r="G178" s="41">
        <f t="shared" si="15"/>
        <v>1.3015210418074825</v>
      </c>
      <c r="H178" s="41">
        <f t="shared" si="15"/>
        <v>1.3039195101681555</v>
      </c>
      <c r="I178" s="41">
        <f t="shared" si="15"/>
        <v>1.3085111875205071</v>
      </c>
      <c r="J178" s="41">
        <f t="shared" si="15"/>
        <v>1.3157065926025275</v>
      </c>
      <c r="K178" s="41">
        <f t="shared" si="15"/>
        <v>1.3313563737099119</v>
      </c>
      <c r="L178" s="41">
        <f t="shared" si="15"/>
        <v>1.3453303122547489</v>
      </c>
      <c r="M178" s="41">
        <f t="shared" si="15"/>
        <v>1.392151262318523</v>
      </c>
      <c r="N178" s="41">
        <f t="shared" si="15"/>
        <v>1.5201859488427023</v>
      </c>
      <c r="O178" s="31"/>
      <c r="P178" s="41">
        <f t="shared" ref="P178:Z178" si="25">IF(P24="-","-",AVERAGE(P24,P35,P46,P57,P68,P79,P90,P101,P112,P123,P134,P145,P156,P167))</f>
        <v>1.5201859488427023</v>
      </c>
      <c r="Q178" s="41">
        <f t="shared" si="25"/>
        <v>1.5587305993916909</v>
      </c>
      <c r="R178" s="41">
        <f t="shared" si="25"/>
        <v>1.570079706555918</v>
      </c>
      <c r="S178" s="41">
        <f t="shared" si="25"/>
        <v>1.6043189335443675</v>
      </c>
      <c r="T178" s="41" t="str">
        <f t="shared" si="25"/>
        <v>-</v>
      </c>
      <c r="U178" s="41" t="str">
        <f t="shared" si="25"/>
        <v>-</v>
      </c>
      <c r="V178" s="41" t="str">
        <f t="shared" si="25"/>
        <v>-</v>
      </c>
      <c r="W178" s="41" t="str">
        <f t="shared" si="25"/>
        <v>-</v>
      </c>
      <c r="X178" s="41" t="str">
        <f t="shared" si="25"/>
        <v>-</v>
      </c>
      <c r="Y178" s="41" t="str">
        <f t="shared" si="25"/>
        <v>-</v>
      </c>
      <c r="Z178" s="41" t="str">
        <f t="shared" si="25"/>
        <v>-</v>
      </c>
      <c r="AA178" s="29"/>
    </row>
    <row r="179" spans="1:27" s="30" customFormat="1" ht="11.25" x14ac:dyDescent="0.15">
      <c r="A179" s="267"/>
      <c r="B179" s="140" t="s">
        <v>44</v>
      </c>
      <c r="C179" s="140" t="str">
        <f>B179&amp;"_"&amp;D179</f>
        <v>Total_GB average</v>
      </c>
      <c r="D179" s="131" t="s">
        <v>291</v>
      </c>
      <c r="E179" s="132"/>
      <c r="F179" s="31"/>
      <c r="G179" s="41">
        <f>IF(G25="-","-",AVERAGE(G25,G36,G47,G58,G69,G80,G91,G102,G113,G124,G135,G146,G157,G168))</f>
        <v>90.197159441334961</v>
      </c>
      <c r="H179" s="41">
        <f t="shared" si="15"/>
        <v>90.363376525956397</v>
      </c>
      <c r="I179" s="41">
        <f t="shared" si="15"/>
        <v>90.681585944743816</v>
      </c>
      <c r="J179" s="41">
        <f t="shared" si="15"/>
        <v>91.180237198608111</v>
      </c>
      <c r="K179" s="41">
        <f t="shared" si="15"/>
        <v>92.264788086701628</v>
      </c>
      <c r="L179" s="41">
        <f t="shared" si="15"/>
        <v>93.233200830303304</v>
      </c>
      <c r="M179" s="41">
        <f t="shared" si="15"/>
        <v>96.477955669020488</v>
      </c>
      <c r="N179" s="41">
        <f t="shared" si="15"/>
        <v>105.35093172049098</v>
      </c>
      <c r="O179" s="31"/>
      <c r="P179" s="41">
        <f t="shared" ref="P179:Z179" si="26">IF(P25="-","-",AVERAGE(P25,P36,P47,P58,P69,P80,P91,P102,P113,P124,P135,P146,P157,P168))</f>
        <v>105.35093172049098</v>
      </c>
      <c r="Q179" s="41">
        <f t="shared" si="26"/>
        <v>108.02212786677039</v>
      </c>
      <c r="R179" s="41">
        <f t="shared" si="26"/>
        <v>108.80863626388928</v>
      </c>
      <c r="S179" s="41">
        <f t="shared" si="26"/>
        <v>111.18146076431874</v>
      </c>
      <c r="T179" s="41" t="str">
        <f t="shared" si="26"/>
        <v>-</v>
      </c>
      <c r="U179" s="41" t="str">
        <f t="shared" si="26"/>
        <v>-</v>
      </c>
      <c r="V179" s="41" t="str">
        <f t="shared" si="26"/>
        <v>-</v>
      </c>
      <c r="W179" s="41" t="str">
        <f t="shared" si="26"/>
        <v>-</v>
      </c>
      <c r="X179" s="41" t="str">
        <f t="shared" si="26"/>
        <v>-</v>
      </c>
      <c r="Y179" s="41" t="str">
        <f t="shared" si="26"/>
        <v>-</v>
      </c>
      <c r="Z179" s="41" t="str">
        <f t="shared" si="26"/>
        <v>-</v>
      </c>
      <c r="AA179" s="29"/>
    </row>
    <row r="180" spans="1:27" x14ac:dyDescent="0.2">
      <c r="N180" s="142"/>
      <c r="P180" s="142"/>
    </row>
    <row r="181" spans="1:27" x14ac:dyDescent="0.2">
      <c r="N181" s="142"/>
      <c r="P181" s="142"/>
    </row>
    <row r="182" spans="1:27" x14ac:dyDescent="0.2">
      <c r="N182" s="142"/>
      <c r="P182" s="142"/>
    </row>
    <row r="183" spans="1:27" x14ac:dyDescent="0.2">
      <c r="N183" s="142"/>
    </row>
    <row r="184" spans="1:27" x14ac:dyDescent="0.2">
      <c r="N184" s="142"/>
    </row>
    <row r="185" spans="1:27" x14ac:dyDescent="0.2">
      <c r="N185" s="142"/>
    </row>
    <row r="186" spans="1:27" x14ac:dyDescent="0.2">
      <c r="N186" s="142"/>
    </row>
    <row r="187" spans="1:27" x14ac:dyDescent="0.2"/>
    <row r="188" spans="1:27" x14ac:dyDescent="0.2"/>
    <row r="189" spans="1:27" x14ac:dyDescent="0.2"/>
    <row r="190" spans="1:27" x14ac:dyDescent="0.2"/>
    <row r="191" spans="1:27" x14ac:dyDescent="0.2"/>
    <row r="192" spans="1:27"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sheetData>
  <sortState ref="A15:AA182">
    <sortCondition ref="A15:A182"/>
  </sortState>
  <mergeCells count="9">
    <mergeCell ref="P10:Z10"/>
    <mergeCell ref="G11:N11"/>
    <mergeCell ref="P11:Z11"/>
    <mergeCell ref="B3:H3"/>
    <mergeCell ref="B10:B14"/>
    <mergeCell ref="C10:C14"/>
    <mergeCell ref="D10:D14"/>
    <mergeCell ref="E10:E11"/>
    <mergeCell ref="G10:N10"/>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A444"/>
  <sheetViews>
    <sheetView workbookViewId="0"/>
  </sheetViews>
  <sheetFormatPr defaultColWidth="0" defaultRowHeight="14.25" zeroHeight="1" x14ac:dyDescent="0.2"/>
  <cols>
    <col min="1" max="1" width="9" style="266" customWidth="1"/>
    <col min="2" max="2" width="33.375" style="44" customWidth="1"/>
    <col min="3" max="3" width="21.375" style="44" customWidth="1"/>
    <col min="4" max="4" width="19.75" style="44" customWidth="1"/>
    <col min="5" max="5" width="25.125" style="44" customWidth="1"/>
    <col min="6" max="6" width="2.5" style="44" customWidth="1"/>
    <col min="7" max="14" width="15.625" style="44" customWidth="1"/>
    <col min="15" max="15" width="2.5" style="44" customWidth="1"/>
    <col min="16" max="26" width="15.625" style="44" customWidth="1"/>
    <col min="27" max="27" width="9" style="44" customWidth="1"/>
    <col min="28" max="16384" width="0" style="44" hidden="1"/>
  </cols>
  <sheetData>
    <row r="1" spans="1:27" s="73" customFormat="1" ht="12.4" customHeight="1" x14ac:dyDescent="0.2">
      <c r="A1" s="265"/>
    </row>
    <row r="2" spans="1:27" s="73" customFormat="1" ht="18.399999999999999" customHeight="1" x14ac:dyDescent="0.25">
      <c r="A2" s="265"/>
      <c r="B2" s="27" t="s">
        <v>461</v>
      </c>
      <c r="C2" s="27"/>
      <c r="D2" s="27"/>
    </row>
    <row r="3" spans="1:27" s="73" customFormat="1" ht="24.4" customHeight="1" x14ac:dyDescent="0.2">
      <c r="A3" s="265"/>
      <c r="B3" s="424" t="s">
        <v>526</v>
      </c>
      <c r="C3" s="424"/>
      <c r="D3" s="424"/>
      <c r="E3" s="424"/>
      <c r="F3" s="424"/>
      <c r="G3" s="424"/>
      <c r="H3" s="424"/>
      <c r="I3" s="75"/>
      <c r="J3" s="75"/>
      <c r="K3" s="75"/>
      <c r="L3" s="75"/>
      <c r="M3" s="75"/>
      <c r="N3" s="75"/>
      <c r="O3" s="75"/>
      <c r="P3" s="75"/>
      <c r="Q3" s="75"/>
    </row>
    <row r="4" spans="1:27" s="73" customFormat="1" ht="16.149999999999999" customHeight="1" x14ac:dyDescent="0.2">
      <c r="A4" s="265"/>
      <c r="B4" s="168"/>
      <c r="C4" s="168"/>
      <c r="D4" s="168"/>
      <c r="E4" s="168"/>
      <c r="F4" s="74"/>
      <c r="G4" s="74"/>
      <c r="I4" s="75"/>
      <c r="J4" s="75"/>
      <c r="K4" s="75"/>
      <c r="L4" s="75"/>
      <c r="M4" s="75"/>
      <c r="N4" s="75"/>
      <c r="O4" s="75"/>
      <c r="P4" s="75"/>
      <c r="Q4" s="75"/>
    </row>
    <row r="5" spans="1:27" ht="16.149999999999999" customHeight="1" x14ac:dyDescent="0.2">
      <c r="B5" s="78"/>
      <c r="C5" s="78"/>
      <c r="D5" s="78"/>
      <c r="E5" s="78"/>
      <c r="F5" s="78"/>
      <c r="G5" s="78"/>
      <c r="I5" s="79"/>
      <c r="J5" s="79"/>
      <c r="K5" s="79"/>
      <c r="L5" s="79"/>
      <c r="M5" s="79"/>
      <c r="N5" s="79"/>
      <c r="O5" s="79"/>
      <c r="P5" s="79"/>
      <c r="Q5" s="79"/>
    </row>
    <row r="6" spans="1:27" ht="23.25" x14ac:dyDescent="0.2">
      <c r="B6" s="82" t="s">
        <v>373</v>
      </c>
      <c r="C6" s="84" t="s">
        <v>498</v>
      </c>
      <c r="D6" s="78"/>
      <c r="E6" s="78"/>
      <c r="F6" s="78"/>
      <c r="G6" s="78"/>
      <c r="I6" s="79"/>
      <c r="J6" s="79"/>
      <c r="K6" s="79"/>
      <c r="L6" s="79"/>
      <c r="M6" s="79"/>
      <c r="N6" s="79"/>
      <c r="O6" s="79"/>
      <c r="P6" s="79"/>
      <c r="Q6" s="79"/>
    </row>
    <row r="7" spans="1:27" ht="14.65" customHeight="1" x14ac:dyDescent="0.2">
      <c r="B7" s="82" t="s">
        <v>485</v>
      </c>
      <c r="C7" s="84" t="s">
        <v>0</v>
      </c>
      <c r="D7" s="78"/>
      <c r="E7" s="78"/>
      <c r="F7" s="78"/>
      <c r="G7" s="78"/>
      <c r="I7" s="79"/>
      <c r="J7" s="79"/>
      <c r="K7" s="79"/>
      <c r="L7" s="79"/>
      <c r="M7" s="79"/>
      <c r="N7" s="79"/>
      <c r="O7" s="79"/>
      <c r="P7" s="79"/>
      <c r="Q7" s="79"/>
    </row>
    <row r="8" spans="1:27" ht="12.4" customHeight="1" x14ac:dyDescent="0.2">
      <c r="B8" s="83" t="s">
        <v>345</v>
      </c>
      <c r="C8" s="85" t="s">
        <v>353</v>
      </c>
    </row>
    <row r="9" spans="1:27" s="29" customFormat="1" ht="11.25" x14ac:dyDescent="0.15">
      <c r="A9" s="267"/>
    </row>
    <row r="10" spans="1:27" s="30" customFormat="1" ht="11.25" customHeight="1" x14ac:dyDescent="0.15">
      <c r="A10" s="267"/>
      <c r="B10" s="473" t="s">
        <v>346</v>
      </c>
      <c r="C10" s="473" t="s">
        <v>351</v>
      </c>
      <c r="D10" s="482" t="s">
        <v>302</v>
      </c>
      <c r="E10" s="483"/>
      <c r="F10" s="31"/>
      <c r="G10" s="474" t="s">
        <v>500</v>
      </c>
      <c r="H10" s="475"/>
      <c r="I10" s="475"/>
      <c r="J10" s="475"/>
      <c r="K10" s="475"/>
      <c r="L10" s="475"/>
      <c r="M10" s="475"/>
      <c r="N10" s="476"/>
      <c r="O10" s="31"/>
      <c r="P10" s="474" t="s">
        <v>492</v>
      </c>
      <c r="Q10" s="477"/>
      <c r="R10" s="477"/>
      <c r="S10" s="477"/>
      <c r="T10" s="477"/>
      <c r="U10" s="477"/>
      <c r="V10" s="477"/>
      <c r="W10" s="477"/>
      <c r="X10" s="477"/>
      <c r="Y10" s="477"/>
      <c r="Z10" s="478"/>
      <c r="AA10" s="29"/>
    </row>
    <row r="11" spans="1:27" s="30" customFormat="1" ht="11.25" customHeight="1" x14ac:dyDescent="0.15">
      <c r="A11" s="267"/>
      <c r="B11" s="473"/>
      <c r="C11" s="473"/>
      <c r="D11" s="482"/>
      <c r="E11" s="484"/>
      <c r="F11" s="31"/>
      <c r="G11" s="479" t="s">
        <v>479</v>
      </c>
      <c r="H11" s="480"/>
      <c r="I11" s="480"/>
      <c r="J11" s="480"/>
      <c r="K11" s="480"/>
      <c r="L11" s="480"/>
      <c r="M11" s="480"/>
      <c r="N11" s="481"/>
      <c r="O11" s="31"/>
      <c r="P11" s="479" t="s">
        <v>493</v>
      </c>
      <c r="Q11" s="480"/>
      <c r="R11" s="480"/>
      <c r="S11" s="480"/>
      <c r="T11" s="480"/>
      <c r="U11" s="480"/>
      <c r="V11" s="480"/>
      <c r="W11" s="480"/>
      <c r="X11" s="480"/>
      <c r="Y11" s="480"/>
      <c r="Z11" s="481"/>
      <c r="AA11" s="29"/>
    </row>
    <row r="12" spans="1:27" s="30" customFormat="1" ht="25.5" customHeight="1" x14ac:dyDescent="0.15">
      <c r="A12" s="267"/>
      <c r="B12" s="473"/>
      <c r="C12" s="473"/>
      <c r="D12" s="482"/>
      <c r="E12" s="32" t="s">
        <v>5</v>
      </c>
      <c r="F12" s="31"/>
      <c r="G12" s="111" t="s">
        <v>303</v>
      </c>
      <c r="H12" s="111" t="s">
        <v>297</v>
      </c>
      <c r="I12" s="111" t="s">
        <v>298</v>
      </c>
      <c r="J12" s="111" t="s">
        <v>299</v>
      </c>
      <c r="K12" s="111" t="s">
        <v>6</v>
      </c>
      <c r="L12" s="33" t="s">
        <v>7</v>
      </c>
      <c r="M12" s="111" t="s">
        <v>8</v>
      </c>
      <c r="N12" s="111" t="s">
        <v>304</v>
      </c>
      <c r="O12" s="31"/>
      <c r="P12" s="110" t="s">
        <v>467</v>
      </c>
      <c r="Q12" s="110" t="s">
        <v>9</v>
      </c>
      <c r="R12" s="110" t="s">
        <v>10</v>
      </c>
      <c r="S12" s="35" t="s">
        <v>11</v>
      </c>
      <c r="T12" s="110" t="s">
        <v>12</v>
      </c>
      <c r="U12" s="110" t="s">
        <v>13</v>
      </c>
      <c r="V12" s="110" t="s">
        <v>14</v>
      </c>
      <c r="W12" s="110" t="s">
        <v>15</v>
      </c>
      <c r="X12" s="110" t="s">
        <v>16</v>
      </c>
      <c r="Y12" s="110" t="s">
        <v>17</v>
      </c>
      <c r="Z12" s="110" t="s">
        <v>18</v>
      </c>
      <c r="AA12" s="29"/>
    </row>
    <row r="13" spans="1:27" s="30" customFormat="1" ht="15" customHeight="1" x14ac:dyDescent="0.15">
      <c r="A13" s="267"/>
      <c r="B13" s="473"/>
      <c r="C13" s="473"/>
      <c r="D13" s="482"/>
      <c r="E13" s="32" t="s">
        <v>379</v>
      </c>
      <c r="F13" s="31"/>
      <c r="G13" s="36" t="s">
        <v>305</v>
      </c>
      <c r="H13" s="36" t="s">
        <v>306</v>
      </c>
      <c r="I13" s="36" t="s">
        <v>307</v>
      </c>
      <c r="J13" s="36" t="s">
        <v>308</v>
      </c>
      <c r="K13" s="36" t="s">
        <v>19</v>
      </c>
      <c r="L13" s="37" t="s">
        <v>20</v>
      </c>
      <c r="M13" s="36" t="s">
        <v>21</v>
      </c>
      <c r="N13" s="36" t="s">
        <v>309</v>
      </c>
      <c r="O13" s="31"/>
      <c r="P13" s="36" t="s">
        <v>310</v>
      </c>
      <c r="Q13" s="36" t="s">
        <v>22</v>
      </c>
      <c r="R13" s="36" t="s">
        <v>23</v>
      </c>
      <c r="S13" s="38" t="s">
        <v>24</v>
      </c>
      <c r="T13" s="36" t="s">
        <v>25</v>
      </c>
      <c r="U13" s="36" t="s">
        <v>26</v>
      </c>
      <c r="V13" s="36" t="s">
        <v>27</v>
      </c>
      <c r="W13" s="36" t="s">
        <v>28</v>
      </c>
      <c r="X13" s="36" t="s">
        <v>29</v>
      </c>
      <c r="Y13" s="36" t="s">
        <v>30</v>
      </c>
      <c r="Z13" s="36" t="s">
        <v>31</v>
      </c>
      <c r="AA13" s="29"/>
    </row>
    <row r="14" spans="1:27" s="30" customFormat="1" ht="15" customHeight="1" x14ac:dyDescent="0.15">
      <c r="A14" s="267"/>
      <c r="B14" s="473"/>
      <c r="C14" s="473"/>
      <c r="D14" s="482"/>
      <c r="E14" s="40" t="s">
        <v>335</v>
      </c>
      <c r="F14" s="31"/>
      <c r="G14" s="110" t="s">
        <v>312</v>
      </c>
      <c r="H14" s="110" t="s">
        <v>312</v>
      </c>
      <c r="I14" s="110" t="s">
        <v>313</v>
      </c>
      <c r="J14" s="110" t="s">
        <v>313</v>
      </c>
      <c r="K14" s="110" t="s">
        <v>34</v>
      </c>
      <c r="L14" s="76" t="s">
        <v>34</v>
      </c>
      <c r="M14" s="110" t="s">
        <v>35</v>
      </c>
      <c r="N14" s="110" t="s">
        <v>35</v>
      </c>
      <c r="O14" s="31"/>
      <c r="P14" s="110" t="s">
        <v>314</v>
      </c>
      <c r="Q14" s="110" t="s">
        <v>36</v>
      </c>
      <c r="R14" s="110" t="s">
        <v>36</v>
      </c>
      <c r="S14" s="35" t="s">
        <v>37</v>
      </c>
      <c r="T14" s="110" t="s">
        <v>37</v>
      </c>
      <c r="U14" s="110" t="s">
        <v>38</v>
      </c>
      <c r="V14" s="110" t="s">
        <v>38</v>
      </c>
      <c r="W14" s="110" t="s">
        <v>39</v>
      </c>
      <c r="X14" s="110" t="s">
        <v>39</v>
      </c>
      <c r="Y14" s="110" t="s">
        <v>40</v>
      </c>
      <c r="Z14" s="110" t="s">
        <v>40</v>
      </c>
      <c r="AA14" s="29"/>
    </row>
    <row r="15" spans="1:27" s="30" customFormat="1" ht="12.4" customHeight="1" x14ac:dyDescent="0.15">
      <c r="A15" s="267">
        <v>1</v>
      </c>
      <c r="B15" s="140" t="s">
        <v>350</v>
      </c>
      <c r="C15" s="140" t="s">
        <v>341</v>
      </c>
      <c r="D15" s="131" t="s">
        <v>315</v>
      </c>
      <c r="E15" s="132"/>
      <c r="F15" s="31"/>
      <c r="G15" s="41" t="s">
        <v>333</v>
      </c>
      <c r="H15" s="41" t="s">
        <v>333</v>
      </c>
      <c r="I15" s="41" t="s">
        <v>333</v>
      </c>
      <c r="J15" s="41" t="s">
        <v>333</v>
      </c>
      <c r="K15" s="41" t="s">
        <v>333</v>
      </c>
      <c r="L15" s="41" t="s">
        <v>333</v>
      </c>
      <c r="M15" s="41" t="s">
        <v>333</v>
      </c>
      <c r="N15" s="41" t="s">
        <v>333</v>
      </c>
      <c r="O15" s="31"/>
      <c r="P15" s="41" t="s">
        <v>333</v>
      </c>
      <c r="Q15" s="41" t="s">
        <v>333</v>
      </c>
      <c r="R15" s="41" t="s">
        <v>333</v>
      </c>
      <c r="S15" s="41" t="s">
        <v>333</v>
      </c>
      <c r="T15" s="41" t="s">
        <v>333</v>
      </c>
      <c r="U15" s="41" t="s">
        <v>333</v>
      </c>
      <c r="V15" s="41" t="s">
        <v>333</v>
      </c>
      <c r="W15" s="41" t="s">
        <v>333</v>
      </c>
      <c r="X15" s="41" t="s">
        <v>333</v>
      </c>
      <c r="Y15" s="41" t="s">
        <v>333</v>
      </c>
      <c r="Z15" s="41" t="s">
        <v>333</v>
      </c>
      <c r="AA15" s="29"/>
    </row>
    <row r="16" spans="1:27" s="30" customFormat="1" ht="11.25" customHeight="1" x14ac:dyDescent="0.15">
      <c r="A16" s="267">
        <v>2</v>
      </c>
      <c r="B16" s="140" t="s">
        <v>350</v>
      </c>
      <c r="C16" s="140" t="s">
        <v>300</v>
      </c>
      <c r="D16" s="131" t="s">
        <v>315</v>
      </c>
      <c r="E16" s="132"/>
      <c r="F16" s="31"/>
      <c r="G16" s="41" t="s">
        <v>333</v>
      </c>
      <c r="H16" s="41" t="s">
        <v>333</v>
      </c>
      <c r="I16" s="41" t="s">
        <v>333</v>
      </c>
      <c r="J16" s="41" t="s">
        <v>333</v>
      </c>
      <c r="K16" s="41" t="s">
        <v>333</v>
      </c>
      <c r="L16" s="41" t="s">
        <v>333</v>
      </c>
      <c r="M16" s="41" t="s">
        <v>333</v>
      </c>
      <c r="N16" s="41" t="s">
        <v>333</v>
      </c>
      <c r="O16" s="31"/>
      <c r="P16" s="41" t="s">
        <v>333</v>
      </c>
      <c r="Q16" s="41" t="s">
        <v>333</v>
      </c>
      <c r="R16" s="41" t="s">
        <v>333</v>
      </c>
      <c r="S16" s="41" t="s">
        <v>333</v>
      </c>
      <c r="T16" s="41" t="s">
        <v>333</v>
      </c>
      <c r="U16" s="41" t="s">
        <v>333</v>
      </c>
      <c r="V16" s="41" t="s">
        <v>333</v>
      </c>
      <c r="W16" s="41" t="s">
        <v>333</v>
      </c>
      <c r="X16" s="41" t="s">
        <v>333</v>
      </c>
      <c r="Y16" s="41" t="s">
        <v>333</v>
      </c>
      <c r="Z16" s="41" t="s">
        <v>333</v>
      </c>
      <c r="AA16" s="29"/>
    </row>
    <row r="17" spans="1:27" s="30" customFormat="1" ht="11.25" customHeight="1" x14ac:dyDescent="0.15">
      <c r="A17" s="267">
        <v>3</v>
      </c>
      <c r="B17" s="140" t="s">
        <v>2</v>
      </c>
      <c r="C17" s="140" t="s">
        <v>342</v>
      </c>
      <c r="D17" s="131" t="s">
        <v>315</v>
      </c>
      <c r="E17" s="132"/>
      <c r="F17" s="31"/>
      <c r="G17" s="41">
        <f>IF('3c PC'!G14="","",'3c PC'!G61)</f>
        <v>6.5567588596821027</v>
      </c>
      <c r="H17" s="41">
        <f>IF('3c PC'!H14="","",'3c PC'!H61)</f>
        <v>6.5567588596821027</v>
      </c>
      <c r="I17" s="41">
        <f>IF('3c PC'!I14="","",'3c PC'!I61)</f>
        <v>6.6197359495950758</v>
      </c>
      <c r="J17" s="41">
        <f>IF('3c PC'!J14="","",'3c PC'!J61)</f>
        <v>6.6197359495950758</v>
      </c>
      <c r="K17" s="41">
        <f>IF('3c PC'!K14="","",'3c PC'!K61)</f>
        <v>6.6995028867368616</v>
      </c>
      <c r="L17" s="41">
        <f>IF('3c PC'!L14="","",'3c PC'!L61)</f>
        <v>6.6995028867368616</v>
      </c>
      <c r="M17" s="41">
        <f>IF('3c PC'!M14="","",'3c PC'!M61)</f>
        <v>7.1131218301273513</v>
      </c>
      <c r="N17" s="41">
        <f>IF('3c PC'!N14="","",'3c PC'!N61)</f>
        <v>7.1131218301273513</v>
      </c>
      <c r="O17" s="31"/>
      <c r="P17" s="41">
        <f>'3c PC'!P61</f>
        <v>7.1131218301273513</v>
      </c>
      <c r="Q17" s="41">
        <f>'3c PC'!Q61</f>
        <v>7.2804579515147188</v>
      </c>
      <c r="R17" s="41">
        <f>'3c PC'!R61</f>
        <v>7.1935840895118579</v>
      </c>
      <c r="S17" s="41">
        <f>'3c PC'!S61</f>
        <v>7.3593999937099728</v>
      </c>
      <c r="T17" s="41" t="str">
        <f>'3c PC'!T61</f>
        <v>-</v>
      </c>
      <c r="U17" s="41" t="str">
        <f>'3c PC'!U61</f>
        <v>-</v>
      </c>
      <c r="V17" s="41" t="str">
        <f>'3c PC'!V61</f>
        <v>-</v>
      </c>
      <c r="W17" s="41" t="str">
        <f>'3c PC'!W61</f>
        <v>-</v>
      </c>
      <c r="X17" s="41" t="str">
        <f>'3c PC'!X61</f>
        <v>-</v>
      </c>
      <c r="Y17" s="41" t="str">
        <f>'3c PC'!Y61</f>
        <v>-</v>
      </c>
      <c r="Z17" s="41" t="str">
        <f>'3c PC'!Z61</f>
        <v>-</v>
      </c>
      <c r="AA17" s="29"/>
    </row>
    <row r="18" spans="1:27" s="30" customFormat="1" ht="11.25" customHeight="1" x14ac:dyDescent="0.15">
      <c r="A18" s="267">
        <v>4</v>
      </c>
      <c r="B18" s="140" t="s">
        <v>352</v>
      </c>
      <c r="C18" s="140" t="s">
        <v>343</v>
      </c>
      <c r="D18" s="131" t="s">
        <v>315</v>
      </c>
      <c r="E18" s="132"/>
      <c r="F18" s="31"/>
      <c r="G18" s="41">
        <f>IF('3d NC-Elec'!H42="-","-",'3d NC-Elec'!H42)</f>
        <v>17.118500000000001</v>
      </c>
      <c r="H18" s="41">
        <f>IF('3d NC-Elec'!I42="-","-",'3d NC-Elec'!I42)</f>
        <v>17.118500000000001</v>
      </c>
      <c r="I18" s="41">
        <f>IF('3d NC-Elec'!J42="-","-",'3d NC-Elec'!J42)</f>
        <v>16.753499999999999</v>
      </c>
      <c r="J18" s="41">
        <f>IF('3d NC-Elec'!K42="-","-",'3d NC-Elec'!K42)</f>
        <v>16.753499999999999</v>
      </c>
      <c r="K18" s="41">
        <f>IF('3d NC-Elec'!L42="-","-",'3d NC-Elec'!L42)</f>
        <v>17.118500000000001</v>
      </c>
      <c r="L18" s="41">
        <f>IF('3d NC-Elec'!M42="-","-",'3d NC-Elec'!M42)</f>
        <v>17.118500000000001</v>
      </c>
      <c r="M18" s="41">
        <f>IF('3d NC-Elec'!N42="-","-",'3d NC-Elec'!N42)</f>
        <v>16.169499999999999</v>
      </c>
      <c r="N18" s="41">
        <f>IF('3d NC-Elec'!O42="-","-",'3d NC-Elec'!O42)</f>
        <v>16.169499999999999</v>
      </c>
      <c r="O18" s="31"/>
      <c r="P18" s="41">
        <f>'3d NC-Elec'!Q42</f>
        <v>16.169499999999999</v>
      </c>
      <c r="Q18" s="41">
        <f>'3d NC-Elec'!R42</f>
        <v>17.775500000000001</v>
      </c>
      <c r="R18" s="41">
        <f>'3d NC-Elec'!S42</f>
        <v>17.775500000000001</v>
      </c>
      <c r="S18" s="41">
        <f>'3d NC-Elec'!T42</f>
        <v>17.666</v>
      </c>
      <c r="T18" s="41" t="str">
        <f>'3d NC-Elec'!U42</f>
        <v>-</v>
      </c>
      <c r="U18" s="41" t="str">
        <f>'3d NC-Elec'!V42</f>
        <v>-</v>
      </c>
      <c r="V18" s="41" t="str">
        <f>'3d NC-Elec'!W42</f>
        <v>-</v>
      </c>
      <c r="W18" s="41" t="str">
        <f>'3d NC-Elec'!X42</f>
        <v>-</v>
      </c>
      <c r="X18" s="41" t="str">
        <f>'3d NC-Elec'!Y42</f>
        <v>-</v>
      </c>
      <c r="Y18" s="41" t="str">
        <f>'3d NC-Elec'!Z42</f>
        <v>-</v>
      </c>
      <c r="Z18" s="41" t="str">
        <f>'3d NC-Elec'!AA42</f>
        <v>-</v>
      </c>
      <c r="AA18" s="29"/>
    </row>
    <row r="19" spans="1:27" s="30" customFormat="1" ht="11.25" customHeight="1" x14ac:dyDescent="0.15">
      <c r="A19" s="267">
        <v>5</v>
      </c>
      <c r="B19" s="140" t="s">
        <v>349</v>
      </c>
      <c r="C19" s="140" t="s">
        <v>344</v>
      </c>
      <c r="D19" s="131" t="s">
        <v>315</v>
      </c>
      <c r="E19" s="132"/>
      <c r="F19" s="31"/>
      <c r="G19" s="41">
        <f>IF('3f CPIH'!C$16="-","-",'3g OC '!$E$9*('3f CPIH'!C$16/'3f CPIH'!$G$16))</f>
        <v>39.034507632093934</v>
      </c>
      <c r="H19" s="41">
        <f>IF('3f CPIH'!D$16="-","-",'3g OC '!$E$9*('3f CPIH'!D$16/'3f CPIH'!$G$16))</f>
        <v>39.112654794520544</v>
      </c>
      <c r="I19" s="41">
        <f>IF('3f CPIH'!E$16="-","-",'3g OC '!$E$9*('3f CPIH'!E$16/'3f CPIH'!$G$16))</f>
        <v>39.229875538160471</v>
      </c>
      <c r="J19" s="41">
        <f>IF('3f CPIH'!F$16="-","-",'3g OC '!$E$9*('3f CPIH'!F$16/'3f CPIH'!$G$16))</f>
        <v>39.464317025440316</v>
      </c>
      <c r="K19" s="41">
        <f>IF('3f CPIH'!G$16="-","-",'3g OC '!$E$9*('3f CPIH'!G$16/'3f CPIH'!$G$16))</f>
        <v>39.933199999999999</v>
      </c>
      <c r="L19" s="41">
        <f>IF('3f CPIH'!H$16="-","-",'3g OC '!$E$9*('3f CPIH'!H$16/'3f CPIH'!$G$16))</f>
        <v>40.441156555772999</v>
      </c>
      <c r="M19" s="41">
        <f>IF('3f CPIH'!I$16="-","-",'3g OC '!$E$9*('3f CPIH'!I$16/'3f CPIH'!$G$16))</f>
        <v>41.027260273972601</v>
      </c>
      <c r="N19" s="41">
        <f>IF('3f CPIH'!J$16="-","-",'3g OC '!$E$9*('3f CPIH'!J$16/'3f CPIH'!$G$16))</f>
        <v>41.378922504892373</v>
      </c>
      <c r="O19" s="31"/>
      <c r="P19" s="41">
        <f>IF('3f CPIH'!L$16="-","-",'3g OC '!$E$9*('3f CPIH'!L$16/'3f CPIH'!$G$16))</f>
        <v>41.378922504892373</v>
      </c>
      <c r="Q19" s="41">
        <f>IF('3f CPIH'!M$16="-","-",'3g OC '!$E$9*('3f CPIH'!M$16/'3f CPIH'!$G$16))</f>
        <v>41.847805479452056</v>
      </c>
      <c r="R19" s="41">
        <f>IF('3f CPIH'!N$16="-","-",'3g OC '!$E$9*('3f CPIH'!N$16/'3f CPIH'!$G$16))</f>
        <v>42.160394129158512</v>
      </c>
      <c r="S19" s="41">
        <f>IF('3f CPIH'!O$16="-","-",'3g OC '!$E$9*('3f CPIH'!O$16/'3f CPIH'!$G$16))</f>
        <v>42.394835616438357</v>
      </c>
      <c r="T19" s="41" t="str">
        <f>IF('3f CPIH'!P$16="-","-",'3g OC '!$E$9*('3f CPIH'!P$16/'3f CPIH'!$G$16))</f>
        <v>-</v>
      </c>
      <c r="U19" s="41" t="str">
        <f>IF('3f CPIH'!Q$16="-","-",'3g OC '!$E$9*('3f CPIH'!Q$16/'3f CPIH'!$G$16))</f>
        <v>-</v>
      </c>
      <c r="V19" s="41" t="str">
        <f>IF('3f CPIH'!R$16="-","-",'3g OC '!$E$9*('3f CPIH'!R$16/'3f CPIH'!$G$16))</f>
        <v>-</v>
      </c>
      <c r="W19" s="41" t="str">
        <f>IF('3f CPIH'!S$16="-","-",'3g OC '!$E$9*('3f CPIH'!S$16/'3f CPIH'!$G$16))</f>
        <v>-</v>
      </c>
      <c r="X19" s="41" t="str">
        <f>IF('3f CPIH'!T$16="-","-",'3g OC '!$E$9*('3f CPIH'!T$16/'3f CPIH'!$G$16))</f>
        <v>-</v>
      </c>
      <c r="Y19" s="41" t="str">
        <f>IF('3f CPIH'!U$16="-","-",'3g OC '!$E$9*('3f CPIH'!U$16/'3f CPIH'!$G$16))</f>
        <v>-</v>
      </c>
      <c r="Z19" s="41" t="str">
        <f>IF('3f CPIH'!V$16="-","-",'3g OC '!$E$9*('3f CPIH'!V$16/'3f CPIH'!$G$16))</f>
        <v>-</v>
      </c>
      <c r="AA19" s="29"/>
    </row>
    <row r="20" spans="1:27" s="30" customFormat="1" ht="11.25" customHeight="1" x14ac:dyDescent="0.15">
      <c r="A20" s="267">
        <v>6</v>
      </c>
      <c r="B20" s="140" t="s">
        <v>349</v>
      </c>
      <c r="C20" s="140" t="s">
        <v>43</v>
      </c>
      <c r="D20" s="131" t="s">
        <v>315</v>
      </c>
      <c r="E20" s="132"/>
      <c r="F20" s="31"/>
      <c r="G20" s="41" t="s">
        <v>333</v>
      </c>
      <c r="H20" s="41" t="s">
        <v>333</v>
      </c>
      <c r="I20" s="41" t="s">
        <v>333</v>
      </c>
      <c r="J20" s="41" t="s">
        <v>333</v>
      </c>
      <c r="K20" s="41">
        <f>IF('3h SMNCC'!F$36="-","-",'3h SMNCC'!F$44)</f>
        <v>0</v>
      </c>
      <c r="L20" s="41">
        <f>IF('3h SMNCC'!G$36="-","-",'3h SMNCC'!G$44)</f>
        <v>-0.13106672002308281</v>
      </c>
      <c r="M20" s="41">
        <f>IF('3h SMNCC'!H$36="-","-",'3h SMNCC'!H$44)</f>
        <v>1.6490085512788448</v>
      </c>
      <c r="N20" s="41">
        <f>IF('3h SMNCC'!I$36="-","-",'3h SMNCC'!I$44)</f>
        <v>7.9249698553751093</v>
      </c>
      <c r="O20" s="31"/>
      <c r="P20" s="41">
        <f>IF('3h SMNCC'!K$36="-","-",'3h SMNCC'!K$44)</f>
        <v>7.9249698553751093</v>
      </c>
      <c r="Q20" s="41">
        <f>IF('3h SMNCC'!L$36="-","-",'3h SMNCC'!L$44)</f>
        <v>9.5945159615724194</v>
      </c>
      <c r="R20" s="41">
        <f>IF('3h SMNCC'!M$36="-","-",'3h SMNCC'!M$44)</f>
        <v>9.6655312765157912</v>
      </c>
      <c r="S20" s="41">
        <f>IF('3h SMNCC'!N$36="-","-",'3h SMNCC'!N$44)</f>
        <v>11.448655558303892</v>
      </c>
      <c r="T20" s="41" t="str">
        <f>IF('3h SMNCC'!O$36="-","-",'3h SMNCC'!O$44)</f>
        <v>-</v>
      </c>
      <c r="U20" s="41" t="str">
        <f>IF('3h SMNCC'!P$36="-","-",'3h SMNCC'!P$44)</f>
        <v>-</v>
      </c>
      <c r="V20" s="41" t="str">
        <f>IF('3h SMNCC'!Q$36="-","-",'3h SMNCC'!Q$44)</f>
        <v>-</v>
      </c>
      <c r="W20" s="41" t="str">
        <f>IF('3h SMNCC'!R$36="-","-",'3h SMNCC'!R$44)</f>
        <v>-</v>
      </c>
      <c r="X20" s="41" t="str">
        <f>IF('3h SMNCC'!S$36="-","-",'3h SMNCC'!S$44)</f>
        <v>-</v>
      </c>
      <c r="Y20" s="41" t="str">
        <f>IF('3h SMNCC'!T$36="-","-",'3h SMNCC'!T$44)</f>
        <v>-</v>
      </c>
      <c r="Z20" s="41" t="str">
        <f>IF('3h SMNCC'!U$36="-","-",'3h SMNCC'!U$44)</f>
        <v>-</v>
      </c>
      <c r="AA20" s="29"/>
    </row>
    <row r="21" spans="1:27" s="30" customFormat="1" ht="11.25" customHeight="1" x14ac:dyDescent="0.15">
      <c r="A21" s="267">
        <v>7</v>
      </c>
      <c r="B21" s="140" t="s">
        <v>349</v>
      </c>
      <c r="C21" s="140" t="s">
        <v>394</v>
      </c>
      <c r="D21" s="131" t="s">
        <v>315</v>
      </c>
      <c r="E21" s="132"/>
      <c r="F21" s="31"/>
      <c r="G21" s="41">
        <f>IF('3f CPIH'!C$16="-","-",'3i PAAC PAP'!$G$13*('3f CPIH'!C$16/'3f CPIH'!$G$16))</f>
        <v>3.3460635029354204</v>
      </c>
      <c r="H21" s="41">
        <f>IF('3f CPIH'!D$16="-","-",'3i PAAC PAP'!$G$13*('3f CPIH'!D$16/'3f CPIH'!$G$16))</f>
        <v>3.3527623287671227</v>
      </c>
      <c r="I21" s="41">
        <f>IF('3f CPIH'!E$16="-","-",'3i PAAC PAP'!$G$13*('3f CPIH'!E$16/'3f CPIH'!$G$16))</f>
        <v>3.3628105675146771</v>
      </c>
      <c r="J21" s="41">
        <f>IF('3f CPIH'!F$16="-","-",'3i PAAC PAP'!$G$13*('3f CPIH'!F$16/'3f CPIH'!$G$16))</f>
        <v>3.3829070450097847</v>
      </c>
      <c r="K21" s="41">
        <f>IF('3f CPIH'!G$16="-","-",'3i PAAC PAP'!$G$13*('3f CPIH'!G$16/'3f CPIH'!$G$16))</f>
        <v>3.4230999999999998</v>
      </c>
      <c r="L21" s="41">
        <f>IF('3f CPIH'!H$16="-","-",'3i PAAC PAP'!$G$13*('3f CPIH'!H$16/'3f CPIH'!$G$16))</f>
        <v>3.4666423679060667</v>
      </c>
      <c r="M21" s="41">
        <f>IF('3f CPIH'!I$16="-","-",'3i PAAC PAP'!$G$13*('3f CPIH'!I$16/'3f CPIH'!$G$16))</f>
        <v>3.516883561643835</v>
      </c>
      <c r="N21" s="41">
        <f>IF('3f CPIH'!J$16="-","-",'3i PAAC PAP'!$G$13*('3f CPIH'!J$16/'3f CPIH'!$G$16))</f>
        <v>3.547028277886497</v>
      </c>
      <c r="O21" s="31"/>
      <c r="P21" s="41">
        <f>IF('3f CPIH'!L$16="-","-",'3i PAAC PAP'!$G$13*('3f CPIH'!L$16/'3f CPIH'!$G$16))</f>
        <v>3.547028277886497</v>
      </c>
      <c r="Q21" s="41">
        <f>IF('3f CPIH'!M$16="-","-",'3i PAAC PAP'!$G$13*('3f CPIH'!M$16/'3f CPIH'!$G$16))</f>
        <v>3.5872212328767121</v>
      </c>
      <c r="R21" s="41">
        <f>IF('3f CPIH'!N$16="-","-",'3i PAAC PAP'!$G$13*('3f CPIH'!N$16/'3f CPIH'!$G$16))</f>
        <v>3.6140165362035224</v>
      </c>
      <c r="S21" s="41">
        <f>IF('3f CPIH'!O$16="-","-",'3i PAAC PAP'!$G$13*('3f CPIH'!O$16/'3f CPIH'!$G$16))</f>
        <v>3.6341130136986299</v>
      </c>
      <c r="T21" s="41" t="str">
        <f>IF('3f CPIH'!P$16="-","-",'3i PAAC PAP'!$G$13*('3f CPIH'!P$16/'3f CPIH'!$G$16))</f>
        <v>-</v>
      </c>
      <c r="U21" s="41" t="str">
        <f>IF('3f CPIH'!Q$16="-","-",'3i PAAC PAP'!$G$13*('3f CPIH'!Q$16/'3f CPIH'!$G$16))</f>
        <v>-</v>
      </c>
      <c r="V21" s="41" t="str">
        <f>IF('3f CPIH'!R$16="-","-",'3i PAAC PAP'!$G$13*('3f CPIH'!R$16/'3f CPIH'!$G$16))</f>
        <v>-</v>
      </c>
      <c r="W21" s="41" t="str">
        <f>IF('3f CPIH'!S$16="-","-",'3i PAAC PAP'!$G$13*('3f CPIH'!S$16/'3f CPIH'!$G$16))</f>
        <v>-</v>
      </c>
      <c r="X21" s="41" t="str">
        <f>IF('3f CPIH'!T$16="-","-",'3i PAAC PAP'!$G$13*('3f CPIH'!T$16/'3f CPIH'!$G$16))</f>
        <v>-</v>
      </c>
      <c r="Y21" s="41" t="str">
        <f>IF('3f CPIH'!U$16="-","-",'3i PAAC PAP'!$G$13*('3f CPIH'!U$16/'3f CPIH'!$G$16))</f>
        <v>-</v>
      </c>
      <c r="Z21" s="41" t="str">
        <f>IF('3f CPIH'!V$16="-","-",'3i PAAC PAP'!$G$13*('3f CPIH'!V$16/'3f CPIH'!$G$16))</f>
        <v>-</v>
      </c>
      <c r="AA21" s="29"/>
    </row>
    <row r="22" spans="1:27" s="30" customFormat="1" ht="11.25" x14ac:dyDescent="0.15">
      <c r="A22" s="267">
        <v>8</v>
      </c>
      <c r="B22" s="140" t="s">
        <v>349</v>
      </c>
      <c r="C22" s="140" t="s">
        <v>412</v>
      </c>
      <c r="D22" s="131" t="s">
        <v>315</v>
      </c>
      <c r="E22" s="132"/>
      <c r="F22" s="31"/>
      <c r="G22" s="41">
        <f>IF(G17="-","-",SUM(G15:G20)*'3i PAAC PAP'!$G$25)</f>
        <v>0.30012894242964011</v>
      </c>
      <c r="H22" s="41">
        <f>IF(H17="-","-",SUM(H15:H20)*'3i PAAC PAP'!$G$25)</f>
        <v>0.3005029547490139</v>
      </c>
      <c r="I22" s="41">
        <f>IF(I17="-","-",SUM(I15:I20)*'3i PAAC PAP'!$G$25)</f>
        <v>0.29961849158039805</v>
      </c>
      <c r="J22" s="41">
        <f>IF(J17="-","-",SUM(J15:J20)*'3i PAAC PAP'!$G$25)</f>
        <v>0.3007405285385194</v>
      </c>
      <c r="K22" s="41">
        <f>IF(K17="-","-",SUM(K15:K20)*'3i PAAC PAP'!$G$25)</f>
        <v>0.30511325701592262</v>
      </c>
      <c r="L22" s="41">
        <f>IF(L17="-","-",SUM(L15:L20)*'3i PAAC PAP'!$G$25)</f>
        <v>0.3069170517698217</v>
      </c>
      <c r="M22" s="41">
        <f>IF(M17="-","-",SUM(M15:M20)*'3i PAAC PAP'!$G$25)</f>
        <v>0.31567925067664293</v>
      </c>
      <c r="N22" s="41">
        <f>IF(N17="-","-",SUM(N15:N20)*'3i PAAC PAP'!$G$25)</f>
        <v>0.34739905691522971</v>
      </c>
      <c r="O22" s="31"/>
      <c r="P22" s="41">
        <f>IF(P17="-","-",SUM(P15:P20)*'3i PAAC PAP'!$G$25)</f>
        <v>0.34739905691522971</v>
      </c>
      <c r="Q22" s="41">
        <f>IF(Q17="-","-",SUM(Q15:Q20)*'3i PAAC PAP'!$G$25)</f>
        <v>0.3661207651726926</v>
      </c>
      <c r="R22" s="41">
        <f>IF(R17="-","-",SUM(R15:R20)*'3i PAAC PAP'!$G$25)</f>
        <v>0.367540915443961</v>
      </c>
      <c r="S22" s="41">
        <f>IF(S17="-","-",SUM(S15:S20)*'3i PAAC PAP'!$G$25)</f>
        <v>0.37746651313221236</v>
      </c>
      <c r="T22" s="41" t="str">
        <f>IF(T17="-","-",SUM(T15:T20)*'3i PAAC PAP'!$G$25)</f>
        <v>-</v>
      </c>
      <c r="U22" s="41" t="str">
        <f>IF(U17="-","-",SUM(U15:U20)*'3i PAAC PAP'!$G$25)</f>
        <v>-</v>
      </c>
      <c r="V22" s="41" t="str">
        <f>IF(V17="-","-",SUM(V15:V20)*'3i PAAC PAP'!$G$25)</f>
        <v>-</v>
      </c>
      <c r="W22" s="41" t="str">
        <f>IF(W17="-","-",SUM(W15:W20)*'3i PAAC PAP'!$G$25)</f>
        <v>-</v>
      </c>
      <c r="X22" s="41" t="str">
        <f>IF(X17="-","-",SUM(X15:X20)*'3i PAAC PAP'!$G$25)</f>
        <v>-</v>
      </c>
      <c r="Y22" s="41" t="str">
        <f>IF(Y17="-","-",SUM(Y15:Y20)*'3i PAAC PAP'!$G$25)</f>
        <v>-</v>
      </c>
      <c r="Z22" s="41" t="str">
        <f>IF(Z17="-","-",SUM(Z15:Z20)*'3i PAAC PAP'!$G$25)</f>
        <v>-</v>
      </c>
      <c r="AA22" s="29"/>
    </row>
    <row r="23" spans="1:27" s="30" customFormat="1" ht="11.25" x14ac:dyDescent="0.15">
      <c r="A23" s="267">
        <v>9</v>
      </c>
      <c r="B23" s="140" t="s">
        <v>393</v>
      </c>
      <c r="C23" s="140" t="s">
        <v>536</v>
      </c>
      <c r="D23" s="131" t="s">
        <v>315</v>
      </c>
      <c r="E23" s="132"/>
      <c r="F23" s="31"/>
      <c r="G23" s="41">
        <f>IF(G17="-","-",SUM(G15:G22)*'3j EBIT'!$E$9)</f>
        <v>1.2851822126945487</v>
      </c>
      <c r="H23" s="41">
        <f>IF(H17="-","-",SUM(H15:H22)*'3j EBIT'!$E$9)</f>
        <v>1.2868327536657371</v>
      </c>
      <c r="I23" s="41">
        <f>IF(I17="-","-",SUM(I15:I22)*'3j EBIT'!$E$9)</f>
        <v>1.2834309893114026</v>
      </c>
      <c r="J23" s="41">
        <f>IF(J17="-","-",SUM(J15:J22)*'3j EBIT'!$E$9)</f>
        <v>1.2883826122249693</v>
      </c>
      <c r="K23" s="41">
        <f>IF(K17="-","-",SUM(K15:K22)*'3j EBIT'!$E$9)</f>
        <v>1.3069413318722038</v>
      </c>
      <c r="L23" s="41">
        <f>IF(L17="-","-",SUM(L15:L22)*'3j EBIT'!$E$9)</f>
        <v>1.3151191986894062</v>
      </c>
      <c r="M23" s="41">
        <f>IF(M17="-","-",SUM(M15:M22)*'3j EBIT'!$E$9)</f>
        <v>1.3517208707623996</v>
      </c>
      <c r="N23" s="41">
        <f>IF(N17="-","-",SUM(N15:N22)*'3j EBIT'!$E$9)</f>
        <v>1.4812828754600071</v>
      </c>
      <c r="O23" s="31"/>
      <c r="P23" s="41">
        <f>IF(P17="-","-",SUM(P15:P22)*'3j EBIT'!$E$9)</f>
        <v>1.4812828754600071</v>
      </c>
      <c r="Q23" s="41">
        <f>IF(Q17="-","-",SUM(Q15:Q22)*'3j EBIT'!$E$9)</f>
        <v>1.5581870030929199</v>
      </c>
      <c r="R23" s="41">
        <f>IF(R17="-","-",SUM(R15:R22)*'3j EBIT'!$E$9)</f>
        <v>1.5644805486262743</v>
      </c>
      <c r="S23" s="41">
        <f>IF(S17="-","-",SUM(S15:S22)*'3j EBIT'!$E$9)</f>
        <v>1.6052289564262423</v>
      </c>
      <c r="T23" s="41" t="str">
        <f>IF(T17="-","-",SUM(T15:T22)*'3j EBIT'!$E$9)</f>
        <v>-</v>
      </c>
      <c r="U23" s="41" t="str">
        <f>IF(U17="-","-",SUM(U15:U22)*'3j EBIT'!$E$9)</f>
        <v>-</v>
      </c>
      <c r="V23" s="41" t="str">
        <f>IF(V17="-","-",SUM(V15:V22)*'3j EBIT'!$E$9)</f>
        <v>-</v>
      </c>
      <c r="W23" s="41" t="str">
        <f>IF(W17="-","-",SUM(W15:W22)*'3j EBIT'!$E$9)</f>
        <v>-</v>
      </c>
      <c r="X23" s="41" t="str">
        <f>IF(X17="-","-",SUM(X15:X22)*'3j EBIT'!$E$9)</f>
        <v>-</v>
      </c>
      <c r="Y23" s="41" t="str">
        <f>IF(Y17="-","-",SUM(Y15:Y22)*'3j EBIT'!$E$9)</f>
        <v>-</v>
      </c>
      <c r="Z23" s="41" t="str">
        <f>IF(Z17="-","-",SUM(Z15:Z22)*'3j EBIT'!$E$9)</f>
        <v>-</v>
      </c>
      <c r="AA23" s="29"/>
    </row>
    <row r="24" spans="1:27" s="30" customFormat="1" ht="11.25" x14ac:dyDescent="0.15">
      <c r="A24" s="267">
        <v>10</v>
      </c>
      <c r="B24" s="140" t="s">
        <v>292</v>
      </c>
      <c r="C24" s="188" t="s">
        <v>537</v>
      </c>
      <c r="D24" s="131" t="s">
        <v>315</v>
      </c>
      <c r="E24" s="131"/>
      <c r="F24" s="31"/>
      <c r="G24" s="41">
        <f>IF(G19="-","-",SUM(G15:G17,G19:G23)*'3k HAP'!$E$10)</f>
        <v>0.73970198907474372</v>
      </c>
      <c r="H24" s="41">
        <f>IF(H19="-","-",SUM(H15:H17,H19:H23)*'3k HAP'!$E$10)</f>
        <v>0.74097386067356075</v>
      </c>
      <c r="I24" s="41">
        <f>IF(I19="-","-",SUM(I15:I17,I19:I23)*'3k HAP'!$E$10)</f>
        <v>0.74369649876094823</v>
      </c>
      <c r="J24" s="41">
        <f>IF(J19="-","-",SUM(J15:J17,J19:J23)*'3k HAP'!$E$10)</f>
        <v>0.74751211355739966</v>
      </c>
      <c r="K24" s="41">
        <f>IF(K19="-","-",SUM(K15:K17,K19:K23)*'3k HAP'!$E$10)</f>
        <v>0.75646910130062539</v>
      </c>
      <c r="L24" s="41">
        <f>IF(L19="-","-",SUM(L15:L17,L19:L23)*'3k HAP'!$E$10)</f>
        <v>0.76277079070141518</v>
      </c>
      <c r="M24" s="41">
        <f>IF(M19="-","-",SUM(M15:M17,M19:M23)*'3k HAP'!$E$10)</f>
        <v>0.8048695659894175</v>
      </c>
      <c r="N24" s="41">
        <f>IF(N19="-","-",SUM(N15:N17,N19:N23)*'3k HAP'!$E$10)</f>
        <v>0.90470727795001282</v>
      </c>
      <c r="O24" s="31"/>
      <c r="P24" s="41">
        <f>IF(P19="-","-",SUM(P15:P17,P19:P23)*'3k HAP'!$E$10)</f>
        <v>0.90470727795001282</v>
      </c>
      <c r="Q24" s="41">
        <f>IF(Q19="-","-",SUM(Q15:Q17,Q19:Q23)*'3k HAP'!$E$10)</f>
        <v>0.94045450919189122</v>
      </c>
      <c r="R24" s="41">
        <f>IF(R19="-","-",SUM(R15:R17,R19:R23)*'3k HAP'!$E$10)</f>
        <v>0.94530418088102874</v>
      </c>
      <c r="S24" s="41">
        <f>IF(S19="-","-",SUM(S15:S17,S19:S23)*'3k HAP'!$E$10)</f>
        <v>0.97830722260067604</v>
      </c>
      <c r="T24" s="41" t="str">
        <f>IF(T19="-","-",SUM(T15:T17,T19:T23)*'3k HAP'!$E$10)</f>
        <v>-</v>
      </c>
      <c r="U24" s="41" t="str">
        <f>IF(U19="-","-",SUM(U15:U17,U19:U23)*'3k HAP'!$E$10)</f>
        <v>-</v>
      </c>
      <c r="V24" s="41" t="str">
        <f>IF(V19="-","-",SUM(V15:V17,V19:V23)*'3k HAP'!$E$10)</f>
        <v>-</v>
      </c>
      <c r="W24" s="41" t="str">
        <f>IF(W19="-","-",SUM(W15:W17,W19:W23)*'3k HAP'!$E$10)</f>
        <v>-</v>
      </c>
      <c r="X24" s="41" t="str">
        <f>IF(X19="-","-",SUM(X15:X17,X19:X23)*'3k HAP'!$E$10)</f>
        <v>-</v>
      </c>
      <c r="Y24" s="41" t="str">
        <f>IF(Y19="-","-",SUM(Y15:Y17,Y19:Y23)*'3k HAP'!$E$10)</f>
        <v>-</v>
      </c>
      <c r="Z24" s="41" t="str">
        <f>IF(Z19="-","-",SUM(Z15:Z17,Z19:Z23)*'3k HAP'!$E$10)</f>
        <v>-</v>
      </c>
      <c r="AA24" s="29"/>
    </row>
    <row r="25" spans="1:27" s="30" customFormat="1" ht="11.25" customHeight="1" x14ac:dyDescent="0.15">
      <c r="A25" s="267">
        <v>11</v>
      </c>
      <c r="B25" s="140" t="s">
        <v>44</v>
      </c>
      <c r="C25" s="140" t="str">
        <f>B25&amp;"_"&amp;D25</f>
        <v>Total_Eastern</v>
      </c>
      <c r="D25" s="131" t="s">
        <v>315</v>
      </c>
      <c r="E25" s="132"/>
      <c r="F25" s="31"/>
      <c r="G25" s="41">
        <f>IF(G19="-","-",SUM(G15:G24))</f>
        <v>68.380843138910393</v>
      </c>
      <c r="H25" s="41">
        <f t="shared" ref="H25:N25" si="0">IF(H19="-","-",SUM(H15:H24))</f>
        <v>68.468985552058072</v>
      </c>
      <c r="I25" s="41">
        <f t="shared" si="0"/>
        <v>68.292668034922968</v>
      </c>
      <c r="J25" s="41">
        <f t="shared" si="0"/>
        <v>68.557095274366077</v>
      </c>
      <c r="K25" s="41">
        <f t="shared" si="0"/>
        <v>69.54282657692562</v>
      </c>
      <c r="L25" s="41">
        <f t="shared" si="0"/>
        <v>69.979542131553458</v>
      </c>
      <c r="M25" s="41">
        <f t="shared" si="0"/>
        <v>71.948043904451097</v>
      </c>
      <c r="N25" s="41">
        <f t="shared" si="0"/>
        <v>78.866931678606591</v>
      </c>
      <c r="O25" s="31"/>
      <c r="P25" s="41">
        <f t="shared" ref="P25:Z25" si="1">IF(P19="-","-",SUM(P15:P24))</f>
        <v>78.866931678606591</v>
      </c>
      <c r="Q25" s="41">
        <f t="shared" si="1"/>
        <v>82.950262902873419</v>
      </c>
      <c r="R25" s="41">
        <f t="shared" si="1"/>
        <v>83.286351676340956</v>
      </c>
      <c r="S25" s="41">
        <f t="shared" si="1"/>
        <v>85.464006874309987</v>
      </c>
      <c r="T25" s="41" t="str">
        <f t="shared" si="1"/>
        <v>-</v>
      </c>
      <c r="U25" s="41" t="str">
        <f t="shared" si="1"/>
        <v>-</v>
      </c>
      <c r="V25" s="41" t="str">
        <f t="shared" si="1"/>
        <v>-</v>
      </c>
      <c r="W25" s="41" t="str">
        <f t="shared" si="1"/>
        <v>-</v>
      </c>
      <c r="X25" s="41" t="str">
        <f t="shared" si="1"/>
        <v>-</v>
      </c>
      <c r="Y25" s="41" t="str">
        <f t="shared" si="1"/>
        <v>-</v>
      </c>
      <c r="Z25" s="41" t="str">
        <f t="shared" si="1"/>
        <v>-</v>
      </c>
      <c r="AA25" s="29"/>
    </row>
    <row r="26" spans="1:27" s="30" customFormat="1" ht="11.25" customHeight="1" x14ac:dyDescent="0.15">
      <c r="A26" s="267">
        <v>1</v>
      </c>
      <c r="B26" s="136" t="s">
        <v>350</v>
      </c>
      <c r="C26" s="136" t="s">
        <v>341</v>
      </c>
      <c r="D26" s="134" t="s">
        <v>317</v>
      </c>
      <c r="E26" s="135"/>
      <c r="F26" s="31"/>
      <c r="G26" s="133" t="s">
        <v>333</v>
      </c>
      <c r="H26" s="133" t="s">
        <v>333</v>
      </c>
      <c r="I26" s="133" t="s">
        <v>333</v>
      </c>
      <c r="J26" s="133" t="s">
        <v>333</v>
      </c>
      <c r="K26" s="133" t="s">
        <v>333</v>
      </c>
      <c r="L26" s="133" t="s">
        <v>333</v>
      </c>
      <c r="M26" s="133" t="s">
        <v>333</v>
      </c>
      <c r="N26" s="133" t="s">
        <v>333</v>
      </c>
      <c r="O26" s="31"/>
      <c r="P26" s="133" t="s">
        <v>333</v>
      </c>
      <c r="Q26" s="133" t="s">
        <v>333</v>
      </c>
      <c r="R26" s="133" t="s">
        <v>333</v>
      </c>
      <c r="S26" s="133" t="s">
        <v>333</v>
      </c>
      <c r="T26" s="133" t="s">
        <v>333</v>
      </c>
      <c r="U26" s="133" t="s">
        <v>333</v>
      </c>
      <c r="V26" s="133" t="s">
        <v>333</v>
      </c>
      <c r="W26" s="133" t="s">
        <v>333</v>
      </c>
      <c r="X26" s="133" t="s">
        <v>333</v>
      </c>
      <c r="Y26" s="133" t="s">
        <v>333</v>
      </c>
      <c r="Z26" s="133" t="s">
        <v>333</v>
      </c>
      <c r="AA26" s="29"/>
    </row>
    <row r="27" spans="1:27" s="30" customFormat="1" ht="11.25" customHeight="1" x14ac:dyDescent="0.15">
      <c r="A27" s="267">
        <v>2</v>
      </c>
      <c r="B27" s="136" t="s">
        <v>350</v>
      </c>
      <c r="C27" s="136" t="s">
        <v>300</v>
      </c>
      <c r="D27" s="134" t="s">
        <v>317</v>
      </c>
      <c r="E27" s="135"/>
      <c r="F27" s="31"/>
      <c r="G27" s="133" t="s">
        <v>333</v>
      </c>
      <c r="H27" s="133" t="s">
        <v>333</v>
      </c>
      <c r="I27" s="133" t="s">
        <v>333</v>
      </c>
      <c r="J27" s="133" t="s">
        <v>333</v>
      </c>
      <c r="K27" s="133" t="s">
        <v>333</v>
      </c>
      <c r="L27" s="133" t="s">
        <v>333</v>
      </c>
      <c r="M27" s="133" t="s">
        <v>333</v>
      </c>
      <c r="N27" s="133" t="s">
        <v>333</v>
      </c>
      <c r="O27" s="31"/>
      <c r="P27" s="133" t="s">
        <v>333</v>
      </c>
      <c r="Q27" s="133" t="s">
        <v>333</v>
      </c>
      <c r="R27" s="133" t="s">
        <v>333</v>
      </c>
      <c r="S27" s="133" t="s">
        <v>333</v>
      </c>
      <c r="T27" s="133" t="s">
        <v>333</v>
      </c>
      <c r="U27" s="133" t="s">
        <v>333</v>
      </c>
      <c r="V27" s="133" t="s">
        <v>333</v>
      </c>
      <c r="W27" s="133" t="s">
        <v>333</v>
      </c>
      <c r="X27" s="133" t="s">
        <v>333</v>
      </c>
      <c r="Y27" s="133" t="s">
        <v>333</v>
      </c>
      <c r="Z27" s="133" t="s">
        <v>333</v>
      </c>
      <c r="AA27" s="29"/>
    </row>
    <row r="28" spans="1:27" s="30" customFormat="1" ht="12.4" customHeight="1" x14ac:dyDescent="0.15">
      <c r="A28" s="267">
        <v>3</v>
      </c>
      <c r="B28" s="136" t="s">
        <v>2</v>
      </c>
      <c r="C28" s="136" t="s">
        <v>342</v>
      </c>
      <c r="D28" s="134" t="s">
        <v>317</v>
      </c>
      <c r="E28" s="135"/>
      <c r="F28" s="31"/>
      <c r="G28" s="133">
        <f>IF('3c PC'!G14="-","-",'3c PC'!G61)</f>
        <v>6.5567588596821027</v>
      </c>
      <c r="H28" s="133">
        <f>IF('3c PC'!H14="-","-",'3c PC'!H61)</f>
        <v>6.5567588596821027</v>
      </c>
      <c r="I28" s="133">
        <f>IF('3c PC'!I14="-","-",'3c PC'!I61)</f>
        <v>6.6197359495950758</v>
      </c>
      <c r="J28" s="133">
        <f>IF('3c PC'!J14="-","-",'3c PC'!J61)</f>
        <v>6.6197359495950758</v>
      </c>
      <c r="K28" s="133">
        <f>IF('3c PC'!K14="-","-",'3c PC'!K61)</f>
        <v>6.6995028867368616</v>
      </c>
      <c r="L28" s="133">
        <f>IF('3c PC'!L14="-","-",'3c PC'!L61)</f>
        <v>6.6995028867368616</v>
      </c>
      <c r="M28" s="133">
        <f>IF('3c PC'!M14="-","-",'3c PC'!M61)</f>
        <v>7.1131218301273513</v>
      </c>
      <c r="N28" s="133">
        <f>IF('3c PC'!N14="-","-",'3c PC'!N61)</f>
        <v>7.1131218301273513</v>
      </c>
      <c r="O28" s="31"/>
      <c r="P28" s="133">
        <f>'3c PC'!P61</f>
        <v>7.1131218301273513</v>
      </c>
      <c r="Q28" s="133">
        <f>'3c PC'!Q61</f>
        <v>7.2804579515147188</v>
      </c>
      <c r="R28" s="133">
        <f>'3c PC'!R61</f>
        <v>7.1935840895118579</v>
      </c>
      <c r="S28" s="133">
        <f>'3c PC'!S61</f>
        <v>7.3593999937099728</v>
      </c>
      <c r="T28" s="133" t="str">
        <f>'3c PC'!T61</f>
        <v>-</v>
      </c>
      <c r="U28" s="133" t="str">
        <f>'3c PC'!U61</f>
        <v>-</v>
      </c>
      <c r="V28" s="133" t="str">
        <f>'3c PC'!V61</f>
        <v>-</v>
      </c>
      <c r="W28" s="133" t="str">
        <f>'3c PC'!W61</f>
        <v>-</v>
      </c>
      <c r="X28" s="133" t="str">
        <f>'3c PC'!X61</f>
        <v>-</v>
      </c>
      <c r="Y28" s="133" t="str">
        <f>'3c PC'!Y61</f>
        <v>-</v>
      </c>
      <c r="Z28" s="133" t="str">
        <f>'3c PC'!Z61</f>
        <v>-</v>
      </c>
      <c r="AA28" s="29"/>
    </row>
    <row r="29" spans="1:27" s="30" customFormat="1" ht="11.25" customHeight="1" x14ac:dyDescent="0.15">
      <c r="A29" s="267">
        <v>4</v>
      </c>
      <c r="B29" s="136" t="s">
        <v>352</v>
      </c>
      <c r="C29" s="136" t="s">
        <v>343</v>
      </c>
      <c r="D29" s="134" t="s">
        <v>317</v>
      </c>
      <c r="E29" s="135"/>
      <c r="F29" s="31"/>
      <c r="G29" s="133">
        <f>IF('3d NC-Elec'!H43="-","-",'3d NC-Elec'!H43)</f>
        <v>9.5265000000000004</v>
      </c>
      <c r="H29" s="133">
        <f>IF('3d NC-Elec'!I43="-","-",'3d NC-Elec'!I43)</f>
        <v>9.5265000000000004</v>
      </c>
      <c r="I29" s="133">
        <f>IF('3d NC-Elec'!J43="-","-",'3d NC-Elec'!J43)</f>
        <v>16.352</v>
      </c>
      <c r="J29" s="133">
        <f>IF('3d NC-Elec'!K43="-","-",'3d NC-Elec'!K43)</f>
        <v>16.352</v>
      </c>
      <c r="K29" s="133">
        <f>IF('3d NC-Elec'!L43="-","-",'3d NC-Elec'!L43)</f>
        <v>11.388</v>
      </c>
      <c r="L29" s="133">
        <f>IF('3d NC-Elec'!M43="-","-",'3d NC-Elec'!M43)</f>
        <v>11.388</v>
      </c>
      <c r="M29" s="133">
        <f>IF('3d NC-Elec'!N43="-","-",'3d NC-Elec'!N43)</f>
        <v>12.0815</v>
      </c>
      <c r="N29" s="133">
        <f>IF('3d NC-Elec'!O43="-","-",'3d NC-Elec'!O43)</f>
        <v>12.0815</v>
      </c>
      <c r="O29" s="31"/>
      <c r="P29" s="133">
        <f>'3d NC-Elec'!Q43</f>
        <v>12.0815</v>
      </c>
      <c r="Q29" s="133">
        <f>'3d NC-Elec'!R43</f>
        <v>11.351499999999998</v>
      </c>
      <c r="R29" s="133">
        <f>'3d NC-Elec'!S43</f>
        <v>11.351499999999998</v>
      </c>
      <c r="S29" s="133">
        <f>'3d NC-Elec'!T43</f>
        <v>12.227499999999999</v>
      </c>
      <c r="T29" s="133" t="str">
        <f>'3d NC-Elec'!U43</f>
        <v>-</v>
      </c>
      <c r="U29" s="133" t="str">
        <f>'3d NC-Elec'!V43</f>
        <v>-</v>
      </c>
      <c r="V29" s="133" t="str">
        <f>'3d NC-Elec'!W43</f>
        <v>-</v>
      </c>
      <c r="W29" s="133" t="str">
        <f>'3d NC-Elec'!X43</f>
        <v>-</v>
      </c>
      <c r="X29" s="133" t="str">
        <f>'3d NC-Elec'!Y43</f>
        <v>-</v>
      </c>
      <c r="Y29" s="133" t="str">
        <f>'3d NC-Elec'!Z43</f>
        <v>-</v>
      </c>
      <c r="Z29" s="133" t="str">
        <f>'3d NC-Elec'!AA43</f>
        <v>-</v>
      </c>
      <c r="AA29" s="29"/>
    </row>
    <row r="30" spans="1:27" s="30" customFormat="1" ht="11.25" customHeight="1" x14ac:dyDescent="0.15">
      <c r="A30" s="267">
        <v>5</v>
      </c>
      <c r="B30" s="136" t="s">
        <v>349</v>
      </c>
      <c r="C30" s="136" t="s">
        <v>344</v>
      </c>
      <c r="D30" s="134" t="s">
        <v>317</v>
      </c>
      <c r="E30" s="135"/>
      <c r="F30" s="31"/>
      <c r="G30" s="133">
        <f>IF('3f CPIH'!C$16="-","-",'3g OC '!$E$9*('3f CPIH'!C$16/'3f CPIH'!$G$16))</f>
        <v>39.034507632093934</v>
      </c>
      <c r="H30" s="133">
        <f>IF('3f CPIH'!D$16="-","-",'3g OC '!$E$9*('3f CPIH'!D$16/'3f CPIH'!$G$16))</f>
        <v>39.112654794520544</v>
      </c>
      <c r="I30" s="133">
        <f>IF('3f CPIH'!E$16="-","-",'3g OC '!$E$9*('3f CPIH'!E$16/'3f CPIH'!$G$16))</f>
        <v>39.229875538160471</v>
      </c>
      <c r="J30" s="133">
        <f>IF('3f CPIH'!F$16="-","-",'3g OC '!$E$9*('3f CPIH'!F$16/'3f CPIH'!$G$16))</f>
        <v>39.464317025440316</v>
      </c>
      <c r="K30" s="133">
        <f>IF('3f CPIH'!G$16="-","-",'3g OC '!$E$9*('3f CPIH'!G$16/'3f CPIH'!$G$16))</f>
        <v>39.933199999999999</v>
      </c>
      <c r="L30" s="133">
        <f>IF('3f CPIH'!H$16="-","-",'3g OC '!$E$9*('3f CPIH'!H$16/'3f CPIH'!$G$16))</f>
        <v>40.441156555772999</v>
      </c>
      <c r="M30" s="133">
        <f>IF('3f CPIH'!I$16="-","-",'3g OC '!$E$9*('3f CPIH'!I$16/'3f CPIH'!$G$16))</f>
        <v>41.027260273972601</v>
      </c>
      <c r="N30" s="133">
        <f>IF('3f CPIH'!J$16="-","-",'3g OC '!$E$9*('3f CPIH'!J$16/'3f CPIH'!$G$16))</f>
        <v>41.378922504892373</v>
      </c>
      <c r="O30" s="31"/>
      <c r="P30" s="133">
        <f>IF('3f CPIH'!L$16="-","-",'3g OC '!$E$9*('3f CPIH'!L$16/'3f CPIH'!$G$16))</f>
        <v>41.378922504892373</v>
      </c>
      <c r="Q30" s="133">
        <f>IF('3f CPIH'!M$16="-","-",'3g OC '!$E$9*('3f CPIH'!M$16/'3f CPIH'!$G$16))</f>
        <v>41.847805479452056</v>
      </c>
      <c r="R30" s="133">
        <f>IF('3f CPIH'!N$16="-","-",'3g OC '!$E$9*('3f CPIH'!N$16/'3f CPIH'!$G$16))</f>
        <v>42.160394129158512</v>
      </c>
      <c r="S30" s="133">
        <f>IF('3f CPIH'!O$16="-","-",'3g OC '!$E$9*('3f CPIH'!O$16/'3f CPIH'!$G$16))</f>
        <v>42.394835616438357</v>
      </c>
      <c r="T30" s="133" t="str">
        <f>IF('3f CPIH'!P$16="-","-",'3g OC '!$E$9*('3f CPIH'!P$16/'3f CPIH'!$G$16))</f>
        <v>-</v>
      </c>
      <c r="U30" s="133" t="str">
        <f>IF('3f CPIH'!Q$16="-","-",'3g OC '!$E$9*('3f CPIH'!Q$16/'3f CPIH'!$G$16))</f>
        <v>-</v>
      </c>
      <c r="V30" s="133" t="str">
        <f>IF('3f CPIH'!R$16="-","-",'3g OC '!$E$9*('3f CPIH'!R$16/'3f CPIH'!$G$16))</f>
        <v>-</v>
      </c>
      <c r="W30" s="133" t="str">
        <f>IF('3f CPIH'!S$16="-","-",'3g OC '!$E$9*('3f CPIH'!S$16/'3f CPIH'!$G$16))</f>
        <v>-</v>
      </c>
      <c r="X30" s="133" t="str">
        <f>IF('3f CPIH'!T$16="-","-",'3g OC '!$E$9*('3f CPIH'!T$16/'3f CPIH'!$G$16))</f>
        <v>-</v>
      </c>
      <c r="Y30" s="133" t="str">
        <f>IF('3f CPIH'!U$16="-","-",'3g OC '!$E$9*('3f CPIH'!U$16/'3f CPIH'!$G$16))</f>
        <v>-</v>
      </c>
      <c r="Z30" s="133" t="str">
        <f>IF('3f CPIH'!V$16="-","-",'3g OC '!$E$9*('3f CPIH'!V$16/'3f CPIH'!$G$16))</f>
        <v>-</v>
      </c>
      <c r="AA30" s="29"/>
    </row>
    <row r="31" spans="1:27" s="30" customFormat="1" ht="11.25" customHeight="1" x14ac:dyDescent="0.15">
      <c r="A31" s="267">
        <v>6</v>
      </c>
      <c r="B31" s="136" t="s">
        <v>349</v>
      </c>
      <c r="C31" s="136" t="s">
        <v>43</v>
      </c>
      <c r="D31" s="134" t="s">
        <v>317</v>
      </c>
      <c r="E31" s="135"/>
      <c r="F31" s="31"/>
      <c r="G31" s="133" t="s">
        <v>333</v>
      </c>
      <c r="H31" s="133" t="s">
        <v>333</v>
      </c>
      <c r="I31" s="133" t="s">
        <v>333</v>
      </c>
      <c r="J31" s="133" t="s">
        <v>333</v>
      </c>
      <c r="K31" s="133">
        <f>IF('3h SMNCC'!F$36="-","-",'3h SMNCC'!F$44)</f>
        <v>0</v>
      </c>
      <c r="L31" s="133">
        <f>IF('3h SMNCC'!G$36="-","-",'3h SMNCC'!G$44)</f>
        <v>-0.13106672002308281</v>
      </c>
      <c r="M31" s="133">
        <f>IF('3h SMNCC'!H$36="-","-",'3h SMNCC'!H$44)</f>
        <v>1.6490085512788448</v>
      </c>
      <c r="N31" s="133">
        <f>IF('3h SMNCC'!I$36="-","-",'3h SMNCC'!I$44)</f>
        <v>7.9249698553751093</v>
      </c>
      <c r="O31" s="31"/>
      <c r="P31" s="133">
        <f>IF('3h SMNCC'!K$36="-","-",'3h SMNCC'!K$44)</f>
        <v>7.9249698553751093</v>
      </c>
      <c r="Q31" s="133">
        <f>IF('3h SMNCC'!L$36="-","-",'3h SMNCC'!L$44)</f>
        <v>9.5945159615724194</v>
      </c>
      <c r="R31" s="133">
        <f>IF('3h SMNCC'!M$36="-","-",'3h SMNCC'!M$44)</f>
        <v>9.6655312765157912</v>
      </c>
      <c r="S31" s="133">
        <f>IF('3h SMNCC'!N$36="-","-",'3h SMNCC'!N$44)</f>
        <v>11.448655558303892</v>
      </c>
      <c r="T31" s="133" t="str">
        <f>IF('3h SMNCC'!O$36="-","-",'3h SMNCC'!O$44)</f>
        <v>-</v>
      </c>
      <c r="U31" s="133" t="str">
        <f>IF('3h SMNCC'!P$36="-","-",'3h SMNCC'!P$44)</f>
        <v>-</v>
      </c>
      <c r="V31" s="133" t="str">
        <f>IF('3h SMNCC'!Q$36="-","-",'3h SMNCC'!Q$44)</f>
        <v>-</v>
      </c>
      <c r="W31" s="133" t="str">
        <f>IF('3h SMNCC'!R$36="-","-",'3h SMNCC'!R$44)</f>
        <v>-</v>
      </c>
      <c r="X31" s="133" t="str">
        <f>IF('3h SMNCC'!S$36="-","-",'3h SMNCC'!S$44)</f>
        <v>-</v>
      </c>
      <c r="Y31" s="133" t="str">
        <f>IF('3h SMNCC'!T$36="-","-",'3h SMNCC'!T$44)</f>
        <v>-</v>
      </c>
      <c r="Z31" s="133" t="str">
        <f>IF('3h SMNCC'!U$36="-","-",'3h SMNCC'!U$44)</f>
        <v>-</v>
      </c>
      <c r="AA31" s="29"/>
    </row>
    <row r="32" spans="1:27" s="30" customFormat="1" ht="11.25" x14ac:dyDescent="0.15">
      <c r="A32" s="267">
        <v>7</v>
      </c>
      <c r="B32" s="136" t="s">
        <v>349</v>
      </c>
      <c r="C32" s="136" t="s">
        <v>394</v>
      </c>
      <c r="D32" s="134" t="s">
        <v>317</v>
      </c>
      <c r="E32" s="135"/>
      <c r="F32" s="31"/>
      <c r="G32" s="133">
        <f>IF('3f CPIH'!C$16="-","-",'3i PAAC PAP'!$G$13*('3f CPIH'!C$16/'3f CPIH'!$G$16))</f>
        <v>3.3460635029354204</v>
      </c>
      <c r="H32" s="133">
        <f>IF('3f CPIH'!D$16="-","-",'3i PAAC PAP'!$G$13*('3f CPIH'!D$16/'3f CPIH'!$G$16))</f>
        <v>3.3527623287671227</v>
      </c>
      <c r="I32" s="133">
        <f>IF('3f CPIH'!E$16="-","-",'3i PAAC PAP'!$G$13*('3f CPIH'!E$16/'3f CPIH'!$G$16))</f>
        <v>3.3628105675146771</v>
      </c>
      <c r="J32" s="133">
        <f>IF('3f CPIH'!F$16="-","-",'3i PAAC PAP'!$G$13*('3f CPIH'!F$16/'3f CPIH'!$G$16))</f>
        <v>3.3829070450097847</v>
      </c>
      <c r="K32" s="133">
        <f>IF('3f CPIH'!G$16="-","-",'3i PAAC PAP'!$G$13*('3f CPIH'!G$16/'3f CPIH'!$G$16))</f>
        <v>3.4230999999999998</v>
      </c>
      <c r="L32" s="133">
        <f>IF('3f CPIH'!H$16="-","-",'3i PAAC PAP'!$G$13*('3f CPIH'!H$16/'3f CPIH'!$G$16))</f>
        <v>3.4666423679060667</v>
      </c>
      <c r="M32" s="133">
        <f>IF('3f CPIH'!I$16="-","-",'3i PAAC PAP'!$G$13*('3f CPIH'!I$16/'3f CPIH'!$G$16))</f>
        <v>3.516883561643835</v>
      </c>
      <c r="N32" s="133">
        <f>IF('3f CPIH'!J$16="-","-",'3i PAAC PAP'!$G$13*('3f CPIH'!J$16/'3f CPIH'!$G$16))</f>
        <v>3.547028277886497</v>
      </c>
      <c r="O32" s="31"/>
      <c r="P32" s="133">
        <f>IF('3f CPIH'!L$16="-","-",'3i PAAC PAP'!$G$13*('3f CPIH'!L$16/'3f CPIH'!$G$16))</f>
        <v>3.547028277886497</v>
      </c>
      <c r="Q32" s="133">
        <f>IF('3f CPIH'!M$16="-","-",'3i PAAC PAP'!$G$13*('3f CPIH'!M$16/'3f CPIH'!$G$16))</f>
        <v>3.5872212328767121</v>
      </c>
      <c r="R32" s="133">
        <f>IF('3f CPIH'!N$16="-","-",'3i PAAC PAP'!$G$13*('3f CPIH'!N$16/'3f CPIH'!$G$16))</f>
        <v>3.6140165362035224</v>
      </c>
      <c r="S32" s="133">
        <f>IF('3f CPIH'!O$16="-","-",'3i PAAC PAP'!$G$13*('3f CPIH'!O$16/'3f CPIH'!$G$16))</f>
        <v>3.6341130136986299</v>
      </c>
      <c r="T32" s="133" t="str">
        <f>IF('3f CPIH'!P$16="-","-",'3i PAAC PAP'!$G$13*('3f CPIH'!P$16/'3f CPIH'!$G$16))</f>
        <v>-</v>
      </c>
      <c r="U32" s="133" t="str">
        <f>IF('3f CPIH'!Q$16="-","-",'3i PAAC PAP'!$G$13*('3f CPIH'!Q$16/'3f CPIH'!$G$16))</f>
        <v>-</v>
      </c>
      <c r="V32" s="133" t="str">
        <f>IF('3f CPIH'!R$16="-","-",'3i PAAC PAP'!$G$13*('3f CPIH'!R$16/'3f CPIH'!$G$16))</f>
        <v>-</v>
      </c>
      <c r="W32" s="133" t="str">
        <f>IF('3f CPIH'!S$16="-","-",'3i PAAC PAP'!$G$13*('3f CPIH'!S$16/'3f CPIH'!$G$16))</f>
        <v>-</v>
      </c>
      <c r="X32" s="133" t="str">
        <f>IF('3f CPIH'!T$16="-","-",'3i PAAC PAP'!$G$13*('3f CPIH'!T$16/'3f CPIH'!$G$16))</f>
        <v>-</v>
      </c>
      <c r="Y32" s="133" t="str">
        <f>IF('3f CPIH'!U$16="-","-",'3i PAAC PAP'!$G$13*('3f CPIH'!U$16/'3f CPIH'!$G$16))</f>
        <v>-</v>
      </c>
      <c r="Z32" s="133" t="str">
        <f>IF('3f CPIH'!V$16="-","-",'3i PAAC PAP'!$G$13*('3f CPIH'!V$16/'3f CPIH'!$G$16))</f>
        <v>-</v>
      </c>
      <c r="AA32" s="29"/>
    </row>
    <row r="33" spans="1:27" s="30" customFormat="1" ht="11.25" x14ac:dyDescent="0.15">
      <c r="A33" s="267">
        <v>8</v>
      </c>
      <c r="B33" s="136" t="s">
        <v>349</v>
      </c>
      <c r="C33" s="136" t="s">
        <v>412</v>
      </c>
      <c r="D33" s="134" t="s">
        <v>317</v>
      </c>
      <c r="E33" s="135"/>
      <c r="F33" s="31"/>
      <c r="G33" s="133">
        <f>IF(G28="-","-",SUM(G26:G31)*'3i PAAC PAP'!$G$25)</f>
        <v>0.26379363042964016</v>
      </c>
      <c r="H33" s="133">
        <f>IF(H28="-","-",SUM(H26:H31)*'3i PAAC PAP'!$G$25)</f>
        <v>0.26416764274901389</v>
      </c>
      <c r="I33" s="133">
        <f>IF(I28="-","-",SUM(I26:I31)*'3i PAAC PAP'!$G$25)</f>
        <v>0.29769691258039804</v>
      </c>
      <c r="J33" s="133">
        <f>IF(J28="-","-",SUM(J26:J31)*'3i PAAC PAP'!$G$25)</f>
        <v>0.2988189495385194</v>
      </c>
      <c r="K33" s="133">
        <f>IF(K28="-","-",SUM(K26:K31)*'3i PAAC PAP'!$G$25)</f>
        <v>0.27768708401592263</v>
      </c>
      <c r="L33" s="133">
        <f>IF(L28="-","-",SUM(L26:L31)*'3i PAAC PAP'!$G$25)</f>
        <v>0.27949087876982176</v>
      </c>
      <c r="M33" s="133">
        <f>IF(M28="-","-",SUM(M26:M31)*'3i PAAC PAP'!$G$25)</f>
        <v>0.29611408267664296</v>
      </c>
      <c r="N33" s="133">
        <f>IF(N28="-","-",SUM(N26:N31)*'3i PAAC PAP'!$G$25)</f>
        <v>0.32783388891522969</v>
      </c>
      <c r="O33" s="31"/>
      <c r="P33" s="133">
        <f>IF(P28="-","-",SUM(P26:P31)*'3i PAAC PAP'!$G$25)</f>
        <v>0.32783388891522969</v>
      </c>
      <c r="Q33" s="133">
        <f>IF(Q28="-","-",SUM(Q26:Q31)*'3i PAAC PAP'!$G$25)</f>
        <v>0.33537550117269255</v>
      </c>
      <c r="R33" s="133">
        <f>IF(R28="-","-",SUM(R26:R31)*'3i PAAC PAP'!$G$25)</f>
        <v>0.33679565144396095</v>
      </c>
      <c r="S33" s="133">
        <f>IF(S28="-","-",SUM(S26:S31)*'3i PAAC PAP'!$G$25)</f>
        <v>0.35143785213221235</v>
      </c>
      <c r="T33" s="133" t="str">
        <f>IF(T28="-","-",SUM(T26:T31)*'3i PAAC PAP'!$G$25)</f>
        <v>-</v>
      </c>
      <c r="U33" s="133" t="str">
        <f>IF(U28="-","-",SUM(U26:U31)*'3i PAAC PAP'!$G$25)</f>
        <v>-</v>
      </c>
      <c r="V33" s="133" t="str">
        <f>IF(V28="-","-",SUM(V26:V31)*'3i PAAC PAP'!$G$25)</f>
        <v>-</v>
      </c>
      <c r="W33" s="133" t="str">
        <f>IF(W28="-","-",SUM(W26:W31)*'3i PAAC PAP'!$G$25)</f>
        <v>-</v>
      </c>
      <c r="X33" s="133" t="str">
        <f>IF(X28="-","-",SUM(X26:X31)*'3i PAAC PAP'!$G$25)</f>
        <v>-</v>
      </c>
      <c r="Y33" s="133" t="str">
        <f>IF(Y28="-","-",SUM(Y26:Y31)*'3i PAAC PAP'!$G$25)</f>
        <v>-</v>
      </c>
      <c r="Z33" s="133" t="str">
        <f>IF(Z28="-","-",SUM(Z26:Z31)*'3i PAAC PAP'!$G$25)</f>
        <v>-</v>
      </c>
      <c r="AA33" s="29"/>
    </row>
    <row r="34" spans="1:27" s="30" customFormat="1" ht="11.25" x14ac:dyDescent="0.15">
      <c r="A34" s="267">
        <v>9</v>
      </c>
      <c r="B34" s="136" t="s">
        <v>393</v>
      </c>
      <c r="C34" s="136" t="s">
        <v>536</v>
      </c>
      <c r="D34" s="134" t="s">
        <v>317</v>
      </c>
      <c r="E34" s="135"/>
      <c r="F34" s="31"/>
      <c r="G34" s="133">
        <f>IF(G28="-","-",SUM(G26:G33)*'3j EBIT'!$E$9)</f>
        <v>1.1374366143717327</v>
      </c>
      <c r="H34" s="133">
        <f>IF(H28="-","-",SUM(H26:H33)*'3j EBIT'!$E$9)</f>
        <v>1.1390871553429214</v>
      </c>
      <c r="I34" s="133">
        <f>IF(I28="-","-",SUM(I26:I33)*'3j EBIT'!$E$9)</f>
        <v>1.2756175201693305</v>
      </c>
      <c r="J34" s="133">
        <f>IF(J28="-","-",SUM(J26:J33)*'3j EBIT'!$E$9)</f>
        <v>1.2805691430828969</v>
      </c>
      <c r="K34" s="133">
        <f>IF(K28="-","-",SUM(K26:K33)*'3j EBIT'!$E$9)</f>
        <v>1.1954218177535398</v>
      </c>
      <c r="L34" s="133">
        <f>IF(L28="-","-",SUM(L26:L33)*'3j EBIT'!$E$9)</f>
        <v>1.2035996845707424</v>
      </c>
      <c r="M34" s="133">
        <f>IF(M28="-","-",SUM(M26:M33)*'3j EBIT'!$E$9)</f>
        <v>1.2721655485885757</v>
      </c>
      <c r="N34" s="133">
        <f>IF(N28="-","-",SUM(N26:N33)*'3j EBIT'!$E$9)</f>
        <v>1.401727553286183</v>
      </c>
      <c r="O34" s="31"/>
      <c r="P34" s="133">
        <f>IF(P28="-","-",SUM(P26:P33)*'3j EBIT'!$E$9)</f>
        <v>1.401727553286183</v>
      </c>
      <c r="Q34" s="133">
        <f>IF(Q28="-","-",SUM(Q26:Q33)*'3j EBIT'!$E$9)</f>
        <v>1.4331714968197677</v>
      </c>
      <c r="R34" s="133">
        <f>IF(R28="-","-",SUM(R26:R33)*'3j EBIT'!$E$9)</f>
        <v>1.4394650423531219</v>
      </c>
      <c r="S34" s="133">
        <f>IF(S28="-","-",SUM(S26:S33)*'3j EBIT'!$E$9)</f>
        <v>1.4993919653199941</v>
      </c>
      <c r="T34" s="133" t="str">
        <f>IF(T28="-","-",SUM(T26:T33)*'3j EBIT'!$E$9)</f>
        <v>-</v>
      </c>
      <c r="U34" s="133" t="str">
        <f>IF(U28="-","-",SUM(U26:U33)*'3j EBIT'!$E$9)</f>
        <v>-</v>
      </c>
      <c r="V34" s="133" t="str">
        <f>IF(V28="-","-",SUM(V26:V33)*'3j EBIT'!$E$9)</f>
        <v>-</v>
      </c>
      <c r="W34" s="133" t="str">
        <f>IF(W28="-","-",SUM(W26:W33)*'3j EBIT'!$E$9)</f>
        <v>-</v>
      </c>
      <c r="X34" s="133" t="str">
        <f>IF(X28="-","-",SUM(X26:X33)*'3j EBIT'!$E$9)</f>
        <v>-</v>
      </c>
      <c r="Y34" s="133" t="str">
        <f>IF(Y28="-","-",SUM(Y26:Y33)*'3j EBIT'!$E$9)</f>
        <v>-</v>
      </c>
      <c r="Z34" s="133" t="str">
        <f>IF(Z28="-","-",SUM(Z26:Z33)*'3j EBIT'!$E$9)</f>
        <v>-</v>
      </c>
      <c r="AA34" s="29"/>
    </row>
    <row r="35" spans="1:27" s="30" customFormat="1" ht="11.25" customHeight="1" x14ac:dyDescent="0.15">
      <c r="A35" s="267">
        <v>10</v>
      </c>
      <c r="B35" s="136" t="s">
        <v>292</v>
      </c>
      <c r="C35" s="186" t="s">
        <v>537</v>
      </c>
      <c r="D35" s="134" t="s">
        <v>317</v>
      </c>
      <c r="E35" s="134"/>
      <c r="F35" s="31"/>
      <c r="G35" s="133">
        <f>IF(G30="-","-",SUM(G26:G28,G30:G34)*'3k HAP'!$E$10)</f>
        <v>0.73700686046670727</v>
      </c>
      <c r="H35" s="133">
        <f>IF(H30="-","-",SUM(H26:H28,H30:H34)*'3k HAP'!$E$10)</f>
        <v>0.73827873206552441</v>
      </c>
      <c r="I35" s="133">
        <f>IF(I30="-","-",SUM(I26:I28,I30:I34)*'3k HAP'!$E$10)</f>
        <v>0.74355396792110018</v>
      </c>
      <c r="J35" s="133">
        <f>IF(J30="-","-",SUM(J26:J28,J30:J34)*'3k HAP'!$E$10)</f>
        <v>0.74736958271755161</v>
      </c>
      <c r="K35" s="133">
        <f>IF(K30="-","-",SUM(K26:K28,K30:K34)*'3k HAP'!$E$10)</f>
        <v>0.754434797495521</v>
      </c>
      <c r="L35" s="133">
        <f>IF(L30="-","-",SUM(L26:L28,L30:L34)*'3k HAP'!$E$10)</f>
        <v>0.76073648689631068</v>
      </c>
      <c r="M35" s="133">
        <f>IF(M30="-","-",SUM(M26:M28,M30:M34)*'3k HAP'!$E$10)</f>
        <v>0.80341834289278258</v>
      </c>
      <c r="N35" s="133">
        <f>IF(N30="-","-",SUM(N26:N28,N30:N34)*'3k HAP'!$E$10)</f>
        <v>0.9032560548533779</v>
      </c>
      <c r="O35" s="31"/>
      <c r="P35" s="133">
        <f>IF(P30="-","-",SUM(P26:P28,P30:P34)*'3k HAP'!$E$10)</f>
        <v>0.9032560548533779</v>
      </c>
      <c r="Q35" s="133">
        <f>IF(Q30="-","-",SUM(Q26:Q28,Q30:Q34)*'3k HAP'!$E$10)</f>
        <v>0.93817401575432191</v>
      </c>
      <c r="R35" s="133">
        <f>IF(R30="-","-",SUM(R26:R28,R30:R34)*'3k HAP'!$E$10)</f>
        <v>0.94302368744345955</v>
      </c>
      <c r="S35" s="133">
        <f>IF(S30="-","-",SUM(S26:S28,S30:S34)*'3k HAP'!$E$10)</f>
        <v>0.9763765775881883</v>
      </c>
      <c r="T35" s="133" t="str">
        <f>IF(T30="-","-",SUM(T26:T28,T30:T34)*'3k HAP'!$E$10)</f>
        <v>-</v>
      </c>
      <c r="U35" s="133" t="str">
        <f>IF(U30="-","-",SUM(U26:U28,U30:U34)*'3k HAP'!$E$10)</f>
        <v>-</v>
      </c>
      <c r="V35" s="133" t="str">
        <f>IF(V30="-","-",SUM(V26:V28,V30:V34)*'3k HAP'!$E$10)</f>
        <v>-</v>
      </c>
      <c r="W35" s="133" t="str">
        <f>IF(W30="-","-",SUM(W26:W28,W30:W34)*'3k HAP'!$E$10)</f>
        <v>-</v>
      </c>
      <c r="X35" s="133" t="str">
        <f>IF(X30="-","-",SUM(X26:X28,X30:X34)*'3k HAP'!$E$10)</f>
        <v>-</v>
      </c>
      <c r="Y35" s="133" t="str">
        <f>IF(Y30="-","-",SUM(Y26:Y28,Y30:Y34)*'3k HAP'!$E$10)</f>
        <v>-</v>
      </c>
      <c r="Z35" s="133" t="str">
        <f>IF(Z30="-","-",SUM(Z26:Z28,Z30:Z34)*'3k HAP'!$E$10)</f>
        <v>-</v>
      </c>
      <c r="AA35" s="29"/>
    </row>
    <row r="36" spans="1:27" s="30" customFormat="1" ht="11.25" customHeight="1" x14ac:dyDescent="0.15">
      <c r="A36" s="267">
        <v>11</v>
      </c>
      <c r="B36" s="136" t="s">
        <v>44</v>
      </c>
      <c r="C36" s="136" t="str">
        <f>B36&amp;"_"&amp;D36</f>
        <v>Total_East Midlands</v>
      </c>
      <c r="D36" s="134" t="s">
        <v>317</v>
      </c>
      <c r="E36" s="135"/>
      <c r="F36" s="31"/>
      <c r="G36" s="133">
        <f t="shared" ref="G36:N36" si="2">IF(G30="-","-",SUM(G26:G35))</f>
        <v>60.602067099979536</v>
      </c>
      <c r="H36" s="133">
        <f t="shared" si="2"/>
        <v>60.690209513127229</v>
      </c>
      <c r="I36" s="133">
        <f t="shared" si="2"/>
        <v>67.881290455941041</v>
      </c>
      <c r="J36" s="133">
        <f t="shared" si="2"/>
        <v>68.14571769538415</v>
      </c>
      <c r="K36" s="133">
        <f t="shared" si="2"/>
        <v>63.671346586001839</v>
      </c>
      <c r="L36" s="133">
        <f t="shared" si="2"/>
        <v>64.108062140629713</v>
      </c>
      <c r="M36" s="133">
        <f t="shared" si="2"/>
        <v>67.759472191180635</v>
      </c>
      <c r="N36" s="133">
        <f t="shared" si="2"/>
        <v>74.678359965336114</v>
      </c>
      <c r="O36" s="31"/>
      <c r="P36" s="133">
        <f t="shared" ref="P36:Z36" si="3">IF(P30="-","-",SUM(P26:P35))</f>
        <v>74.678359965336114</v>
      </c>
      <c r="Q36" s="133">
        <f t="shared" si="3"/>
        <v>76.368221639162684</v>
      </c>
      <c r="R36" s="133">
        <f t="shared" si="3"/>
        <v>76.704310412630221</v>
      </c>
      <c r="S36" s="133">
        <f t="shared" si="3"/>
        <v>79.891710577191233</v>
      </c>
      <c r="T36" s="133" t="str">
        <f t="shared" si="3"/>
        <v>-</v>
      </c>
      <c r="U36" s="133" t="str">
        <f t="shared" si="3"/>
        <v>-</v>
      </c>
      <c r="V36" s="133" t="str">
        <f t="shared" si="3"/>
        <v>-</v>
      </c>
      <c r="W36" s="133" t="str">
        <f t="shared" si="3"/>
        <v>-</v>
      </c>
      <c r="X36" s="133" t="str">
        <f t="shared" si="3"/>
        <v>-</v>
      </c>
      <c r="Y36" s="133" t="str">
        <f t="shared" si="3"/>
        <v>-</v>
      </c>
      <c r="Z36" s="133" t="str">
        <f t="shared" si="3"/>
        <v>-</v>
      </c>
      <c r="AA36" s="29"/>
    </row>
    <row r="37" spans="1:27" s="30" customFormat="1" ht="11.25" customHeight="1" x14ac:dyDescent="0.15">
      <c r="A37" s="267">
        <v>1</v>
      </c>
      <c r="B37" s="140" t="s">
        <v>350</v>
      </c>
      <c r="C37" s="140" t="s">
        <v>341</v>
      </c>
      <c r="D37" s="131" t="s">
        <v>318</v>
      </c>
      <c r="E37" s="132"/>
      <c r="F37" s="31"/>
      <c r="G37" s="41" t="s">
        <v>333</v>
      </c>
      <c r="H37" s="41" t="s">
        <v>333</v>
      </c>
      <c r="I37" s="41" t="s">
        <v>333</v>
      </c>
      <c r="J37" s="41" t="s">
        <v>333</v>
      </c>
      <c r="K37" s="41" t="s">
        <v>333</v>
      </c>
      <c r="L37" s="41" t="s">
        <v>333</v>
      </c>
      <c r="M37" s="41" t="s">
        <v>333</v>
      </c>
      <c r="N37" s="41" t="s">
        <v>333</v>
      </c>
      <c r="O37" s="31"/>
      <c r="P37" s="41" t="s">
        <v>333</v>
      </c>
      <c r="Q37" s="41" t="s">
        <v>333</v>
      </c>
      <c r="R37" s="41" t="s">
        <v>333</v>
      </c>
      <c r="S37" s="41" t="s">
        <v>333</v>
      </c>
      <c r="T37" s="41" t="s">
        <v>333</v>
      </c>
      <c r="U37" s="41" t="s">
        <v>333</v>
      </c>
      <c r="V37" s="41" t="s">
        <v>333</v>
      </c>
      <c r="W37" s="41" t="s">
        <v>333</v>
      </c>
      <c r="X37" s="41" t="s">
        <v>333</v>
      </c>
      <c r="Y37" s="41" t="s">
        <v>333</v>
      </c>
      <c r="Z37" s="41" t="s">
        <v>333</v>
      </c>
      <c r="AA37" s="29"/>
    </row>
    <row r="38" spans="1:27" s="30" customFormat="1" ht="11.25" customHeight="1" x14ac:dyDescent="0.15">
      <c r="A38" s="267">
        <v>2</v>
      </c>
      <c r="B38" s="140" t="s">
        <v>350</v>
      </c>
      <c r="C38" s="140" t="s">
        <v>300</v>
      </c>
      <c r="D38" s="131" t="s">
        <v>318</v>
      </c>
      <c r="E38" s="132"/>
      <c r="F38" s="31"/>
      <c r="G38" s="41" t="s">
        <v>333</v>
      </c>
      <c r="H38" s="41" t="s">
        <v>333</v>
      </c>
      <c r="I38" s="41" t="s">
        <v>333</v>
      </c>
      <c r="J38" s="41" t="s">
        <v>333</v>
      </c>
      <c r="K38" s="41" t="s">
        <v>333</v>
      </c>
      <c r="L38" s="41" t="s">
        <v>333</v>
      </c>
      <c r="M38" s="41" t="s">
        <v>333</v>
      </c>
      <c r="N38" s="41" t="s">
        <v>333</v>
      </c>
      <c r="O38" s="31"/>
      <c r="P38" s="41" t="s">
        <v>333</v>
      </c>
      <c r="Q38" s="41" t="s">
        <v>333</v>
      </c>
      <c r="R38" s="41" t="s">
        <v>333</v>
      </c>
      <c r="S38" s="41" t="s">
        <v>333</v>
      </c>
      <c r="T38" s="41" t="s">
        <v>333</v>
      </c>
      <c r="U38" s="41" t="s">
        <v>333</v>
      </c>
      <c r="V38" s="41" t="s">
        <v>333</v>
      </c>
      <c r="W38" s="41" t="s">
        <v>333</v>
      </c>
      <c r="X38" s="41" t="s">
        <v>333</v>
      </c>
      <c r="Y38" s="41" t="s">
        <v>333</v>
      </c>
      <c r="Z38" s="41" t="s">
        <v>333</v>
      </c>
      <c r="AA38" s="29"/>
    </row>
    <row r="39" spans="1:27" s="30" customFormat="1" ht="11.25" customHeight="1" x14ac:dyDescent="0.15">
      <c r="A39" s="267">
        <v>3</v>
      </c>
      <c r="B39" s="140" t="s">
        <v>2</v>
      </c>
      <c r="C39" s="140" t="s">
        <v>342</v>
      </c>
      <c r="D39" s="131" t="s">
        <v>318</v>
      </c>
      <c r="E39" s="132"/>
      <c r="F39" s="31"/>
      <c r="G39" s="41">
        <f>IF('3c PC'!G14="-","-",'3c PC'!G61)</f>
        <v>6.5567588596821027</v>
      </c>
      <c r="H39" s="41">
        <f>IF('3c PC'!H14="-","-",'3c PC'!H61)</f>
        <v>6.5567588596821027</v>
      </c>
      <c r="I39" s="41">
        <f>IF('3c PC'!I14="-","-",'3c PC'!I61)</f>
        <v>6.6197359495950758</v>
      </c>
      <c r="J39" s="41">
        <f>IF('3c PC'!J14="-","-",'3c PC'!J61)</f>
        <v>6.6197359495950758</v>
      </c>
      <c r="K39" s="41">
        <f>IF('3c PC'!K14="-","-",'3c PC'!K61)</f>
        <v>6.6995028867368616</v>
      </c>
      <c r="L39" s="41">
        <f>IF('3c PC'!L14="-","-",'3c PC'!L61)</f>
        <v>6.6995028867368616</v>
      </c>
      <c r="M39" s="41">
        <f>IF('3c PC'!M14="-","-",'3c PC'!M61)</f>
        <v>7.1131218301273513</v>
      </c>
      <c r="N39" s="41">
        <f>IF('3c PC'!N14="-","-",'3c PC'!N61)</f>
        <v>7.1131218301273513</v>
      </c>
      <c r="O39" s="31"/>
      <c r="P39" s="41">
        <f>'3c PC'!P61</f>
        <v>7.1131218301273513</v>
      </c>
      <c r="Q39" s="41">
        <f>'3c PC'!Q61</f>
        <v>7.2804579515147188</v>
      </c>
      <c r="R39" s="41">
        <f>'3c PC'!R61</f>
        <v>7.1935840895118579</v>
      </c>
      <c r="S39" s="41">
        <f>'3c PC'!S61</f>
        <v>7.3593999937099728</v>
      </c>
      <c r="T39" s="41" t="str">
        <f>'3c PC'!T61</f>
        <v>-</v>
      </c>
      <c r="U39" s="41" t="str">
        <f>'3c PC'!U61</f>
        <v>-</v>
      </c>
      <c r="V39" s="41" t="str">
        <f>'3c PC'!V61</f>
        <v>-</v>
      </c>
      <c r="W39" s="41" t="str">
        <f>'3c PC'!W61</f>
        <v>-</v>
      </c>
      <c r="X39" s="41" t="str">
        <f>'3c PC'!X61</f>
        <v>-</v>
      </c>
      <c r="Y39" s="41" t="str">
        <f>'3c PC'!Y61</f>
        <v>-</v>
      </c>
      <c r="Z39" s="41" t="str">
        <f>'3c PC'!Z61</f>
        <v>-</v>
      </c>
      <c r="AA39" s="29"/>
    </row>
    <row r="40" spans="1:27" s="30" customFormat="1" ht="11.25" customHeight="1" x14ac:dyDescent="0.15">
      <c r="A40" s="267">
        <v>4</v>
      </c>
      <c r="B40" s="140" t="s">
        <v>352</v>
      </c>
      <c r="C40" s="140" t="s">
        <v>343</v>
      </c>
      <c r="D40" s="131" t="s">
        <v>318</v>
      </c>
      <c r="E40" s="132"/>
      <c r="F40" s="31"/>
      <c r="G40" s="41">
        <f>IF('3d NC-Elec'!H44="-","-",'3d NC-Elec'!H44)</f>
        <v>16.096500000000002</v>
      </c>
      <c r="H40" s="41">
        <f>IF('3d NC-Elec'!I44="-","-",'3d NC-Elec'!I44)</f>
        <v>16.096500000000002</v>
      </c>
      <c r="I40" s="41">
        <f>IF('3d NC-Elec'!J44="-","-",'3d NC-Elec'!J44)</f>
        <v>23.7469</v>
      </c>
      <c r="J40" s="41">
        <f>IF('3d NC-Elec'!K44="-","-",'3d NC-Elec'!K44)</f>
        <v>23.7469</v>
      </c>
      <c r="K40" s="41">
        <f>IF('3d NC-Elec'!L44="-","-",'3d NC-Elec'!L44)</f>
        <v>14.855500000000001</v>
      </c>
      <c r="L40" s="41">
        <f>IF('3d NC-Elec'!M44="-","-",'3d NC-Elec'!M44)</f>
        <v>14.855500000000001</v>
      </c>
      <c r="M40" s="41">
        <f>IF('3d NC-Elec'!N44="-","-",'3d NC-Elec'!N44)</f>
        <v>15.439500000000001</v>
      </c>
      <c r="N40" s="41">
        <f>IF('3d NC-Elec'!O44="-","-",'3d NC-Elec'!O44)</f>
        <v>15.439500000000001</v>
      </c>
      <c r="O40" s="31"/>
      <c r="P40" s="41">
        <f>'3d NC-Elec'!Q44</f>
        <v>15.439500000000001</v>
      </c>
      <c r="Q40" s="41">
        <f>'3d NC-Elec'!R44</f>
        <v>14.892000000000001</v>
      </c>
      <c r="R40" s="41">
        <f>'3d NC-Elec'!S44</f>
        <v>14.892000000000001</v>
      </c>
      <c r="S40" s="41">
        <f>'3d NC-Elec'!T44</f>
        <v>15.0015</v>
      </c>
      <c r="T40" s="41" t="str">
        <f>'3d NC-Elec'!U44</f>
        <v>-</v>
      </c>
      <c r="U40" s="41" t="str">
        <f>'3d NC-Elec'!V44</f>
        <v>-</v>
      </c>
      <c r="V40" s="41" t="str">
        <f>'3d NC-Elec'!W44</f>
        <v>-</v>
      </c>
      <c r="W40" s="41" t="str">
        <f>'3d NC-Elec'!X44</f>
        <v>-</v>
      </c>
      <c r="X40" s="41" t="str">
        <f>'3d NC-Elec'!Y44</f>
        <v>-</v>
      </c>
      <c r="Y40" s="41" t="str">
        <f>'3d NC-Elec'!Z44</f>
        <v>-</v>
      </c>
      <c r="Z40" s="41" t="str">
        <f>'3d NC-Elec'!AA44</f>
        <v>-</v>
      </c>
      <c r="AA40" s="29"/>
    </row>
    <row r="41" spans="1:27" s="30" customFormat="1" ht="12.4" customHeight="1" x14ac:dyDescent="0.15">
      <c r="A41" s="267">
        <v>5</v>
      </c>
      <c r="B41" s="140" t="s">
        <v>349</v>
      </c>
      <c r="C41" s="140" t="s">
        <v>344</v>
      </c>
      <c r="D41" s="131" t="s">
        <v>318</v>
      </c>
      <c r="E41" s="132"/>
      <c r="F41" s="31"/>
      <c r="G41" s="41">
        <f>IF('3f CPIH'!C$16="-","-",'3g OC '!$E$9*('3f CPIH'!C$16/'3f CPIH'!$G$16))</f>
        <v>39.034507632093934</v>
      </c>
      <c r="H41" s="41">
        <f>IF('3f CPIH'!D$16="-","-",'3g OC '!$E$9*('3f CPIH'!D$16/'3f CPIH'!$G$16))</f>
        <v>39.112654794520544</v>
      </c>
      <c r="I41" s="41">
        <f>IF('3f CPIH'!E$16="-","-",'3g OC '!$E$9*('3f CPIH'!E$16/'3f CPIH'!$G$16))</f>
        <v>39.229875538160471</v>
      </c>
      <c r="J41" s="41">
        <f>IF('3f CPIH'!F$16="-","-",'3g OC '!$E$9*('3f CPIH'!F$16/'3f CPIH'!$G$16))</f>
        <v>39.464317025440316</v>
      </c>
      <c r="K41" s="41">
        <f>IF('3f CPIH'!G$16="-","-",'3g OC '!$E$9*('3f CPIH'!G$16/'3f CPIH'!$G$16))</f>
        <v>39.933199999999999</v>
      </c>
      <c r="L41" s="41">
        <f>IF('3f CPIH'!H$16="-","-",'3g OC '!$E$9*('3f CPIH'!H$16/'3f CPIH'!$G$16))</f>
        <v>40.441156555772999</v>
      </c>
      <c r="M41" s="41">
        <f>IF('3f CPIH'!I$16="-","-",'3g OC '!$E$9*('3f CPIH'!I$16/'3f CPIH'!$G$16))</f>
        <v>41.027260273972601</v>
      </c>
      <c r="N41" s="41">
        <f>IF('3f CPIH'!J$16="-","-",'3g OC '!$E$9*('3f CPIH'!J$16/'3f CPIH'!$G$16))</f>
        <v>41.378922504892373</v>
      </c>
      <c r="O41" s="31"/>
      <c r="P41" s="41">
        <f>IF('3f CPIH'!L$16="-","-",'3g OC '!$E$9*('3f CPIH'!L$16/'3f CPIH'!$G$16))</f>
        <v>41.378922504892373</v>
      </c>
      <c r="Q41" s="41">
        <f>IF('3f CPIH'!M$16="-","-",'3g OC '!$E$9*('3f CPIH'!M$16/'3f CPIH'!$G$16))</f>
        <v>41.847805479452056</v>
      </c>
      <c r="R41" s="41">
        <f>IF('3f CPIH'!N$16="-","-",'3g OC '!$E$9*('3f CPIH'!N$16/'3f CPIH'!$G$16))</f>
        <v>42.160394129158512</v>
      </c>
      <c r="S41" s="41">
        <f>IF('3f CPIH'!O$16="-","-",'3g OC '!$E$9*('3f CPIH'!O$16/'3f CPIH'!$G$16))</f>
        <v>42.394835616438357</v>
      </c>
      <c r="T41" s="41" t="str">
        <f>IF('3f CPIH'!P$16="-","-",'3g OC '!$E$9*('3f CPIH'!P$16/'3f CPIH'!$G$16))</f>
        <v>-</v>
      </c>
      <c r="U41" s="41" t="str">
        <f>IF('3f CPIH'!Q$16="-","-",'3g OC '!$E$9*('3f CPIH'!Q$16/'3f CPIH'!$G$16))</f>
        <v>-</v>
      </c>
      <c r="V41" s="41" t="str">
        <f>IF('3f CPIH'!R$16="-","-",'3g OC '!$E$9*('3f CPIH'!R$16/'3f CPIH'!$G$16))</f>
        <v>-</v>
      </c>
      <c r="W41" s="41" t="str">
        <f>IF('3f CPIH'!S$16="-","-",'3g OC '!$E$9*('3f CPIH'!S$16/'3f CPIH'!$G$16))</f>
        <v>-</v>
      </c>
      <c r="X41" s="41" t="str">
        <f>IF('3f CPIH'!T$16="-","-",'3g OC '!$E$9*('3f CPIH'!T$16/'3f CPIH'!$G$16))</f>
        <v>-</v>
      </c>
      <c r="Y41" s="41" t="str">
        <f>IF('3f CPIH'!U$16="-","-",'3g OC '!$E$9*('3f CPIH'!U$16/'3f CPIH'!$G$16))</f>
        <v>-</v>
      </c>
      <c r="Z41" s="41" t="str">
        <f>IF('3f CPIH'!V$16="-","-",'3g OC '!$E$9*('3f CPIH'!V$16/'3f CPIH'!$G$16))</f>
        <v>-</v>
      </c>
      <c r="AA41" s="29"/>
    </row>
    <row r="42" spans="1:27" s="30" customFormat="1" ht="11.25" x14ac:dyDescent="0.15">
      <c r="A42" s="267">
        <v>6</v>
      </c>
      <c r="B42" s="140" t="s">
        <v>349</v>
      </c>
      <c r="C42" s="140" t="s">
        <v>43</v>
      </c>
      <c r="D42" s="131" t="s">
        <v>318</v>
      </c>
      <c r="E42" s="132"/>
      <c r="F42" s="31"/>
      <c r="G42" s="41" t="s">
        <v>333</v>
      </c>
      <c r="H42" s="41" t="s">
        <v>333</v>
      </c>
      <c r="I42" s="41" t="s">
        <v>333</v>
      </c>
      <c r="J42" s="41" t="s">
        <v>333</v>
      </c>
      <c r="K42" s="41">
        <f>IF('3h SMNCC'!F$36="-","-",'3h SMNCC'!F$44)</f>
        <v>0</v>
      </c>
      <c r="L42" s="41">
        <f>IF('3h SMNCC'!G$36="-","-",'3h SMNCC'!G$44)</f>
        <v>-0.13106672002308281</v>
      </c>
      <c r="M42" s="41">
        <f>IF('3h SMNCC'!H$36="-","-",'3h SMNCC'!H$44)</f>
        <v>1.6490085512788448</v>
      </c>
      <c r="N42" s="41">
        <f>IF('3h SMNCC'!I$36="-","-",'3h SMNCC'!I$44)</f>
        <v>7.9249698553751093</v>
      </c>
      <c r="O42" s="31"/>
      <c r="P42" s="41">
        <f>IF('3h SMNCC'!K$36="-","-",'3h SMNCC'!K$44)</f>
        <v>7.9249698553751093</v>
      </c>
      <c r="Q42" s="41">
        <f>IF('3h SMNCC'!L$36="-","-",'3h SMNCC'!L$44)</f>
        <v>9.5945159615724194</v>
      </c>
      <c r="R42" s="41">
        <f>IF('3h SMNCC'!M$36="-","-",'3h SMNCC'!M$44)</f>
        <v>9.6655312765157912</v>
      </c>
      <c r="S42" s="41">
        <f>IF('3h SMNCC'!N$36="-","-",'3h SMNCC'!N$44)</f>
        <v>11.448655558303892</v>
      </c>
      <c r="T42" s="41" t="str">
        <f>IF('3h SMNCC'!O$36="-","-",'3h SMNCC'!O$44)</f>
        <v>-</v>
      </c>
      <c r="U42" s="41" t="str">
        <f>IF('3h SMNCC'!P$36="-","-",'3h SMNCC'!P$44)</f>
        <v>-</v>
      </c>
      <c r="V42" s="41" t="str">
        <f>IF('3h SMNCC'!Q$36="-","-",'3h SMNCC'!Q$44)</f>
        <v>-</v>
      </c>
      <c r="W42" s="41" t="str">
        <f>IF('3h SMNCC'!R$36="-","-",'3h SMNCC'!R$44)</f>
        <v>-</v>
      </c>
      <c r="X42" s="41" t="str">
        <f>IF('3h SMNCC'!S$36="-","-",'3h SMNCC'!S$44)</f>
        <v>-</v>
      </c>
      <c r="Y42" s="41" t="str">
        <f>IF('3h SMNCC'!T$36="-","-",'3h SMNCC'!T$44)</f>
        <v>-</v>
      </c>
      <c r="Z42" s="41" t="str">
        <f>IF('3h SMNCC'!U$36="-","-",'3h SMNCC'!U$44)</f>
        <v>-</v>
      </c>
      <c r="AA42" s="29"/>
    </row>
    <row r="43" spans="1:27" s="30" customFormat="1" ht="11.25" x14ac:dyDescent="0.15">
      <c r="A43" s="267">
        <v>7</v>
      </c>
      <c r="B43" s="140" t="s">
        <v>349</v>
      </c>
      <c r="C43" s="140" t="s">
        <v>394</v>
      </c>
      <c r="D43" s="131" t="s">
        <v>318</v>
      </c>
      <c r="E43" s="132"/>
      <c r="F43" s="31"/>
      <c r="G43" s="41">
        <f>IF('3f CPIH'!C$16="-","-",'3i PAAC PAP'!$G$13*('3f CPIH'!C$16/'3f CPIH'!$G$16))</f>
        <v>3.3460635029354204</v>
      </c>
      <c r="H43" s="41">
        <f>IF('3f CPIH'!D$16="-","-",'3i PAAC PAP'!$G$13*('3f CPIH'!D$16/'3f CPIH'!$G$16))</f>
        <v>3.3527623287671227</v>
      </c>
      <c r="I43" s="41">
        <f>IF('3f CPIH'!E$16="-","-",'3i PAAC PAP'!$G$13*('3f CPIH'!E$16/'3f CPIH'!$G$16))</f>
        <v>3.3628105675146771</v>
      </c>
      <c r="J43" s="41">
        <f>IF('3f CPIH'!F$16="-","-",'3i PAAC PAP'!$G$13*('3f CPIH'!F$16/'3f CPIH'!$G$16))</f>
        <v>3.3829070450097847</v>
      </c>
      <c r="K43" s="41">
        <f>IF('3f CPIH'!G$16="-","-",'3i PAAC PAP'!$G$13*('3f CPIH'!G$16/'3f CPIH'!$G$16))</f>
        <v>3.4230999999999998</v>
      </c>
      <c r="L43" s="41">
        <f>IF('3f CPIH'!H$16="-","-",'3i PAAC PAP'!$G$13*('3f CPIH'!H$16/'3f CPIH'!$G$16))</f>
        <v>3.4666423679060667</v>
      </c>
      <c r="M43" s="41">
        <f>IF('3f CPIH'!I$16="-","-",'3i PAAC PAP'!$G$13*('3f CPIH'!I$16/'3f CPIH'!$G$16))</f>
        <v>3.516883561643835</v>
      </c>
      <c r="N43" s="41">
        <f>IF('3f CPIH'!J$16="-","-",'3i PAAC PAP'!$G$13*('3f CPIH'!J$16/'3f CPIH'!$G$16))</f>
        <v>3.547028277886497</v>
      </c>
      <c r="O43" s="31"/>
      <c r="P43" s="41">
        <f>IF('3f CPIH'!L$16="-","-",'3i PAAC PAP'!$G$13*('3f CPIH'!L$16/'3f CPIH'!$G$16))</f>
        <v>3.547028277886497</v>
      </c>
      <c r="Q43" s="41">
        <f>IF('3f CPIH'!M$16="-","-",'3i PAAC PAP'!$G$13*('3f CPIH'!M$16/'3f CPIH'!$G$16))</f>
        <v>3.5872212328767121</v>
      </c>
      <c r="R43" s="41">
        <f>IF('3f CPIH'!N$16="-","-",'3i PAAC PAP'!$G$13*('3f CPIH'!N$16/'3f CPIH'!$G$16))</f>
        <v>3.6140165362035224</v>
      </c>
      <c r="S43" s="41">
        <f>IF('3f CPIH'!O$16="-","-",'3i PAAC PAP'!$G$13*('3f CPIH'!O$16/'3f CPIH'!$G$16))</f>
        <v>3.6341130136986299</v>
      </c>
      <c r="T43" s="41" t="str">
        <f>IF('3f CPIH'!P$16="-","-",'3i PAAC PAP'!$G$13*('3f CPIH'!P$16/'3f CPIH'!$G$16))</f>
        <v>-</v>
      </c>
      <c r="U43" s="41" t="str">
        <f>IF('3f CPIH'!Q$16="-","-",'3i PAAC PAP'!$G$13*('3f CPIH'!Q$16/'3f CPIH'!$G$16))</f>
        <v>-</v>
      </c>
      <c r="V43" s="41" t="str">
        <f>IF('3f CPIH'!R$16="-","-",'3i PAAC PAP'!$G$13*('3f CPIH'!R$16/'3f CPIH'!$G$16))</f>
        <v>-</v>
      </c>
      <c r="W43" s="41" t="str">
        <f>IF('3f CPIH'!S$16="-","-",'3i PAAC PAP'!$G$13*('3f CPIH'!S$16/'3f CPIH'!$G$16))</f>
        <v>-</v>
      </c>
      <c r="X43" s="41" t="str">
        <f>IF('3f CPIH'!T$16="-","-",'3i PAAC PAP'!$G$13*('3f CPIH'!T$16/'3f CPIH'!$G$16))</f>
        <v>-</v>
      </c>
      <c r="Y43" s="41" t="str">
        <f>IF('3f CPIH'!U$16="-","-",'3i PAAC PAP'!$G$13*('3f CPIH'!U$16/'3f CPIH'!$G$16))</f>
        <v>-</v>
      </c>
      <c r="Z43" s="41" t="str">
        <f>IF('3f CPIH'!V$16="-","-",'3i PAAC PAP'!$G$13*('3f CPIH'!V$16/'3f CPIH'!$G$16))</f>
        <v>-</v>
      </c>
      <c r="AA43" s="29"/>
    </row>
    <row r="44" spans="1:27" s="30" customFormat="1" ht="11.25" x14ac:dyDescent="0.15">
      <c r="A44" s="267">
        <v>8</v>
      </c>
      <c r="B44" s="140" t="s">
        <v>349</v>
      </c>
      <c r="C44" s="140" t="s">
        <v>412</v>
      </c>
      <c r="D44" s="131" t="s">
        <v>318</v>
      </c>
      <c r="E44" s="132"/>
      <c r="F44" s="31"/>
      <c r="G44" s="41">
        <f>IF(G39="-","-",SUM(G37:G42)*'3i PAAC PAP'!$G$25)</f>
        <v>0.29523765042964012</v>
      </c>
      <c r="H44" s="41">
        <f>IF(H39="-","-",SUM(H37:H42)*'3i PAAC PAP'!$G$25)</f>
        <v>0.2956116627490139</v>
      </c>
      <c r="I44" s="41">
        <f>IF(I39="-","-",SUM(I37:I42)*'3i PAAC PAP'!$G$25)</f>
        <v>0.33308890398039809</v>
      </c>
      <c r="J44" s="41">
        <f>IF(J39="-","-",SUM(J37:J42)*'3i PAAC PAP'!$G$25)</f>
        <v>0.33421094093851939</v>
      </c>
      <c r="K44" s="41">
        <f>IF(K39="-","-",SUM(K37:K42)*'3i PAAC PAP'!$G$25)</f>
        <v>0.29428253901592261</v>
      </c>
      <c r="L44" s="41">
        <f>IF(L39="-","-",SUM(L37:L42)*'3i PAAC PAP'!$G$25)</f>
        <v>0.29608633376982174</v>
      </c>
      <c r="M44" s="41">
        <f>IF(M39="-","-",SUM(M37:M42)*'3i PAAC PAP'!$G$25)</f>
        <v>0.31218547067664293</v>
      </c>
      <c r="N44" s="41">
        <f>IF(N39="-","-",SUM(N37:N42)*'3i PAAC PAP'!$G$25)</f>
        <v>0.34390527691522971</v>
      </c>
      <c r="O44" s="31"/>
      <c r="P44" s="41">
        <f>IF(P39="-","-",SUM(P37:P42)*'3i PAAC PAP'!$G$25)</f>
        <v>0.34390527691522971</v>
      </c>
      <c r="Q44" s="41">
        <f>IF(Q39="-","-",SUM(Q37:Q42)*'3i PAAC PAP'!$G$25)</f>
        <v>0.3523203341726926</v>
      </c>
      <c r="R44" s="41">
        <f>IF(R39="-","-",SUM(R37:R42)*'3i PAAC PAP'!$G$25)</f>
        <v>0.353740484443961</v>
      </c>
      <c r="S44" s="41">
        <f>IF(S39="-","-",SUM(S37:S42)*'3i PAAC PAP'!$G$25)</f>
        <v>0.36471421613221233</v>
      </c>
      <c r="T44" s="41" t="str">
        <f>IF(T39="-","-",SUM(T37:T42)*'3i PAAC PAP'!$G$25)</f>
        <v>-</v>
      </c>
      <c r="U44" s="41" t="str">
        <f>IF(U39="-","-",SUM(U37:U42)*'3i PAAC PAP'!$G$25)</f>
        <v>-</v>
      </c>
      <c r="V44" s="41" t="str">
        <f>IF(V39="-","-",SUM(V37:V42)*'3i PAAC PAP'!$G$25)</f>
        <v>-</v>
      </c>
      <c r="W44" s="41" t="str">
        <f>IF(W39="-","-",SUM(W37:W42)*'3i PAAC PAP'!$G$25)</f>
        <v>-</v>
      </c>
      <c r="X44" s="41" t="str">
        <f>IF(X39="-","-",SUM(X37:X42)*'3i PAAC PAP'!$G$25)</f>
        <v>-</v>
      </c>
      <c r="Y44" s="41" t="str">
        <f>IF(Y39="-","-",SUM(Y37:Y42)*'3i PAAC PAP'!$G$25)</f>
        <v>-</v>
      </c>
      <c r="Z44" s="41" t="str">
        <f>IF(Z39="-","-",SUM(Z37:Z42)*'3i PAAC PAP'!$G$25)</f>
        <v>-</v>
      </c>
      <c r="AA44" s="29"/>
    </row>
    <row r="45" spans="1:27" s="30" customFormat="1" ht="11.25" customHeight="1" x14ac:dyDescent="0.15">
      <c r="A45" s="267">
        <v>9</v>
      </c>
      <c r="B45" s="140" t="s">
        <v>393</v>
      </c>
      <c r="C45" s="140" t="s">
        <v>536</v>
      </c>
      <c r="D45" s="138" t="s">
        <v>318</v>
      </c>
      <c r="E45" s="132"/>
      <c r="F45" s="31"/>
      <c r="G45" s="41">
        <f>IF(G39="-","-",SUM(G37:G44)*'3j EBIT'!$E$9)</f>
        <v>1.2652933821510928</v>
      </c>
      <c r="H45" s="41">
        <f>IF(H39="-","-",SUM(H37:H44)*'3j EBIT'!$E$9)</f>
        <v>1.2669439231222814</v>
      </c>
      <c r="I45" s="41">
        <f>IF(I39="-","-",SUM(I37:I44)*'3j EBIT'!$E$9)</f>
        <v>1.419527415458766</v>
      </c>
      <c r="J45" s="41">
        <f>IF(J39="-","-",SUM(J37:J44)*'3j EBIT'!$E$9)</f>
        <v>1.4244790383723323</v>
      </c>
      <c r="K45" s="41">
        <f>IF(K39="-","-",SUM(K37:K44)*'3j EBIT'!$E$9)</f>
        <v>1.26290177852598</v>
      </c>
      <c r="L45" s="41">
        <f>IF(L39="-","-",SUM(L37:L44)*'3j EBIT'!$E$9)</f>
        <v>1.2710796453431825</v>
      </c>
      <c r="M45" s="41">
        <f>IF(M39="-","-",SUM(M37:M44)*'3j EBIT'!$E$9)</f>
        <v>1.3375145632313594</v>
      </c>
      <c r="N45" s="41">
        <f>IF(N39="-","-",SUM(N37:N44)*'3j EBIT'!$E$9)</f>
        <v>1.4670765679289668</v>
      </c>
      <c r="O45" s="31"/>
      <c r="P45" s="41">
        <f>IF(P39="-","-",SUM(P37:P44)*'3j EBIT'!$E$9)</f>
        <v>1.4670765679289668</v>
      </c>
      <c r="Q45" s="41">
        <f>IF(Q39="-","-",SUM(Q37:Q44)*'3j EBIT'!$E$9)</f>
        <v>1.5020720883453118</v>
      </c>
      <c r="R45" s="41">
        <f>IF(R39="-","-",SUM(R37:R44)*'3j EBIT'!$E$9)</f>
        <v>1.5083656338786662</v>
      </c>
      <c r="S45" s="41">
        <f>IF(S39="-","-",SUM(S37:S44)*'3j EBIT'!$E$9)</f>
        <v>1.5533759339379463</v>
      </c>
      <c r="T45" s="41" t="str">
        <f>IF(T39="-","-",SUM(T37:T44)*'3j EBIT'!$E$9)</f>
        <v>-</v>
      </c>
      <c r="U45" s="41" t="str">
        <f>IF(U39="-","-",SUM(U37:U44)*'3j EBIT'!$E$9)</f>
        <v>-</v>
      </c>
      <c r="V45" s="41" t="str">
        <f>IF(V39="-","-",SUM(V37:V44)*'3j EBIT'!$E$9)</f>
        <v>-</v>
      </c>
      <c r="W45" s="41" t="str">
        <f>IF(W39="-","-",SUM(W37:W44)*'3j EBIT'!$E$9)</f>
        <v>-</v>
      </c>
      <c r="X45" s="41" t="str">
        <f>IF(X39="-","-",SUM(X37:X44)*'3j EBIT'!$E$9)</f>
        <v>-</v>
      </c>
      <c r="Y45" s="41" t="str">
        <f>IF(Y39="-","-",SUM(Y37:Y44)*'3j EBIT'!$E$9)</f>
        <v>-</v>
      </c>
      <c r="Z45" s="41" t="str">
        <f>IF(Z39="-","-",SUM(Z37:Z44)*'3j EBIT'!$E$9)</f>
        <v>-</v>
      </c>
      <c r="AA45" s="29"/>
    </row>
    <row r="46" spans="1:27" s="30" customFormat="1" ht="11.25" customHeight="1" x14ac:dyDescent="0.15">
      <c r="A46" s="267">
        <v>10</v>
      </c>
      <c r="B46" s="140" t="s">
        <v>292</v>
      </c>
      <c r="C46" s="188" t="s">
        <v>537</v>
      </c>
      <c r="D46" s="138" t="s">
        <v>318</v>
      </c>
      <c r="E46" s="131"/>
      <c r="F46" s="31"/>
      <c r="G46" s="41">
        <f>IF(G41="-","-",SUM(G37:G39,G41:G45)*'3k HAP'!$E$10)</f>
        <v>0.73933918330058501</v>
      </c>
      <c r="H46" s="41">
        <f>IF(H41="-","-",SUM(H37:H39,H41:H45)*'3k HAP'!$E$10)</f>
        <v>0.74061105489940204</v>
      </c>
      <c r="I46" s="41">
        <f>IF(I41="-","-",SUM(I37:I39,I41:I45)*'3k HAP'!$E$10)</f>
        <v>0.74617912684412013</v>
      </c>
      <c r="J46" s="41">
        <f>IF(J41="-","-",SUM(J37:J39,J41:J45)*'3k HAP'!$E$10)</f>
        <v>0.74999474164057156</v>
      </c>
      <c r="K46" s="41">
        <f>IF(K41="-","-",SUM(K37:K39,K41:K45)*'3k HAP'!$E$10)</f>
        <v>0.75566574565784528</v>
      </c>
      <c r="L46" s="41">
        <f>IF(L41="-","-",SUM(L37:L39,L41:L45)*'3k HAP'!$E$10)</f>
        <v>0.76196743505863507</v>
      </c>
      <c r="M46" s="41">
        <f>IF(M41="-","-",SUM(M37:M39,M41:M45)*'3k HAP'!$E$10)</f>
        <v>0.80461041900787555</v>
      </c>
      <c r="N46" s="41">
        <f>IF(N41="-","-",SUM(N37:N39,N41:N45)*'3k HAP'!$E$10)</f>
        <v>0.90444813096847088</v>
      </c>
      <c r="O46" s="31"/>
      <c r="P46" s="41">
        <f>IF(P41="-","-",SUM(P37:P39,P41:P45)*'3k HAP'!$E$10)</f>
        <v>0.90444813096847088</v>
      </c>
      <c r="Q46" s="41">
        <f>IF(Q41="-","-",SUM(Q37:Q39,Q41:Q45)*'3k HAP'!$E$10)</f>
        <v>0.93943087861480035</v>
      </c>
      <c r="R46" s="41">
        <f>IF(R41="-","-",SUM(R37:R39,R41:R45)*'3k HAP'!$E$10)</f>
        <v>0.94428055030393787</v>
      </c>
      <c r="S46" s="41">
        <f>IF(S41="-","-",SUM(S37:S39,S41:S45)*'3k HAP'!$E$10)</f>
        <v>0.97736133611804776</v>
      </c>
      <c r="T46" s="41" t="str">
        <f>IF(T41="-","-",SUM(T37:T39,T41:T45)*'3k HAP'!$E$10)</f>
        <v>-</v>
      </c>
      <c r="U46" s="41" t="str">
        <f>IF(U41="-","-",SUM(U37:U39,U41:U45)*'3k HAP'!$E$10)</f>
        <v>-</v>
      </c>
      <c r="V46" s="41" t="str">
        <f>IF(V41="-","-",SUM(V37:V39,V41:V45)*'3k HAP'!$E$10)</f>
        <v>-</v>
      </c>
      <c r="W46" s="41" t="str">
        <f>IF(W41="-","-",SUM(W37:W39,W41:W45)*'3k HAP'!$E$10)</f>
        <v>-</v>
      </c>
      <c r="X46" s="41" t="str">
        <f>IF(X41="-","-",SUM(X37:X39,X41:X45)*'3k HAP'!$E$10)</f>
        <v>-</v>
      </c>
      <c r="Y46" s="41" t="str">
        <f>IF(Y41="-","-",SUM(Y37:Y39,Y41:Y45)*'3k HAP'!$E$10)</f>
        <v>-</v>
      </c>
      <c r="Z46" s="41" t="str">
        <f>IF(Z41="-","-",SUM(Z37:Z39,Z41:Z45)*'3k HAP'!$E$10)</f>
        <v>-</v>
      </c>
      <c r="AA46" s="29"/>
    </row>
    <row r="47" spans="1:27" s="30" customFormat="1" ht="11.25" customHeight="1" x14ac:dyDescent="0.15">
      <c r="A47" s="267">
        <v>11</v>
      </c>
      <c r="B47" s="140" t="s">
        <v>44</v>
      </c>
      <c r="C47" s="140" t="str">
        <f>B47&amp;"_"&amp;D47</f>
        <v>Total_London</v>
      </c>
      <c r="D47" s="138" t="s">
        <v>318</v>
      </c>
      <c r="E47" s="132"/>
      <c r="F47" s="31"/>
      <c r="G47" s="41">
        <f t="shared" ref="G47:N47" si="4">IF(G41="-","-",SUM(G37:G46))</f>
        <v>67.333700210592781</v>
      </c>
      <c r="H47" s="41">
        <f t="shared" si="4"/>
        <v>67.421842623740474</v>
      </c>
      <c r="I47" s="41">
        <f t="shared" si="4"/>
        <v>75.458117501553502</v>
      </c>
      <c r="J47" s="41">
        <f t="shared" si="4"/>
        <v>75.722544740996597</v>
      </c>
      <c r="K47" s="41">
        <f t="shared" si="4"/>
        <v>67.224152949936624</v>
      </c>
      <c r="L47" s="41">
        <f t="shared" si="4"/>
        <v>67.660868504564476</v>
      </c>
      <c r="M47" s="41">
        <f t="shared" si="4"/>
        <v>71.200084669938505</v>
      </c>
      <c r="N47" s="41">
        <f t="shared" si="4"/>
        <v>78.118972444093998</v>
      </c>
      <c r="O47" s="31"/>
      <c r="P47" s="41">
        <f t="shared" ref="P47:Z47" si="5">IF(P41="-","-",SUM(P37:P46))</f>
        <v>78.118972444093998</v>
      </c>
      <c r="Q47" s="41">
        <f t="shared" si="5"/>
        <v>79.995823926548709</v>
      </c>
      <c r="R47" s="41">
        <f t="shared" si="5"/>
        <v>80.331912700016261</v>
      </c>
      <c r="S47" s="41">
        <f t="shared" si="5"/>
        <v>82.73395566833905</v>
      </c>
      <c r="T47" s="41" t="str">
        <f t="shared" si="5"/>
        <v>-</v>
      </c>
      <c r="U47" s="41" t="str">
        <f t="shared" si="5"/>
        <v>-</v>
      </c>
      <c r="V47" s="41" t="str">
        <f t="shared" si="5"/>
        <v>-</v>
      </c>
      <c r="W47" s="41" t="str">
        <f t="shared" si="5"/>
        <v>-</v>
      </c>
      <c r="X47" s="41" t="str">
        <f t="shared" si="5"/>
        <v>-</v>
      </c>
      <c r="Y47" s="41" t="str">
        <f t="shared" si="5"/>
        <v>-</v>
      </c>
      <c r="Z47" s="41" t="str">
        <f t="shared" si="5"/>
        <v>-</v>
      </c>
      <c r="AA47" s="29"/>
    </row>
    <row r="48" spans="1:27" s="30" customFormat="1" ht="11.25" customHeight="1" x14ac:dyDescent="0.15">
      <c r="A48" s="267">
        <v>1</v>
      </c>
      <c r="B48" s="136" t="s">
        <v>350</v>
      </c>
      <c r="C48" s="136" t="s">
        <v>341</v>
      </c>
      <c r="D48" s="139" t="s">
        <v>319</v>
      </c>
      <c r="E48" s="135"/>
      <c r="F48" s="31"/>
      <c r="G48" s="133" t="s">
        <v>333</v>
      </c>
      <c r="H48" s="133" t="s">
        <v>333</v>
      </c>
      <c r="I48" s="133" t="s">
        <v>333</v>
      </c>
      <c r="J48" s="133" t="s">
        <v>333</v>
      </c>
      <c r="K48" s="133" t="s">
        <v>333</v>
      </c>
      <c r="L48" s="133" t="s">
        <v>333</v>
      </c>
      <c r="M48" s="133" t="s">
        <v>333</v>
      </c>
      <c r="N48" s="133" t="s">
        <v>333</v>
      </c>
      <c r="O48" s="31"/>
      <c r="P48" s="133" t="s">
        <v>333</v>
      </c>
      <c r="Q48" s="133" t="s">
        <v>333</v>
      </c>
      <c r="R48" s="133" t="s">
        <v>333</v>
      </c>
      <c r="S48" s="133" t="s">
        <v>333</v>
      </c>
      <c r="T48" s="133" t="s">
        <v>333</v>
      </c>
      <c r="U48" s="133" t="s">
        <v>333</v>
      </c>
      <c r="V48" s="133" t="s">
        <v>333</v>
      </c>
      <c r="W48" s="133" t="s">
        <v>333</v>
      </c>
      <c r="X48" s="133" t="s">
        <v>333</v>
      </c>
      <c r="Y48" s="133" t="s">
        <v>333</v>
      </c>
      <c r="Z48" s="133" t="s">
        <v>333</v>
      </c>
      <c r="AA48" s="29"/>
    </row>
    <row r="49" spans="1:27" s="30" customFormat="1" ht="11.25" customHeight="1" x14ac:dyDescent="0.15">
      <c r="A49" s="267">
        <v>2</v>
      </c>
      <c r="B49" s="136" t="s">
        <v>350</v>
      </c>
      <c r="C49" s="136" t="s">
        <v>300</v>
      </c>
      <c r="D49" s="139" t="s">
        <v>319</v>
      </c>
      <c r="E49" s="135"/>
      <c r="F49" s="31"/>
      <c r="G49" s="133" t="s">
        <v>333</v>
      </c>
      <c r="H49" s="133" t="s">
        <v>333</v>
      </c>
      <c r="I49" s="133" t="s">
        <v>333</v>
      </c>
      <c r="J49" s="133" t="s">
        <v>333</v>
      </c>
      <c r="K49" s="133" t="s">
        <v>333</v>
      </c>
      <c r="L49" s="133" t="s">
        <v>333</v>
      </c>
      <c r="M49" s="133" t="s">
        <v>333</v>
      </c>
      <c r="N49" s="133" t="s">
        <v>333</v>
      </c>
      <c r="O49" s="31"/>
      <c r="P49" s="133" t="s">
        <v>333</v>
      </c>
      <c r="Q49" s="133" t="s">
        <v>333</v>
      </c>
      <c r="R49" s="133" t="s">
        <v>333</v>
      </c>
      <c r="S49" s="133" t="s">
        <v>333</v>
      </c>
      <c r="T49" s="133" t="s">
        <v>333</v>
      </c>
      <c r="U49" s="133" t="s">
        <v>333</v>
      </c>
      <c r="V49" s="133" t="s">
        <v>333</v>
      </c>
      <c r="W49" s="133" t="s">
        <v>333</v>
      </c>
      <c r="X49" s="133" t="s">
        <v>333</v>
      </c>
      <c r="Y49" s="133" t="s">
        <v>333</v>
      </c>
      <c r="Z49" s="133" t="s">
        <v>333</v>
      </c>
      <c r="AA49" s="29"/>
    </row>
    <row r="50" spans="1:27" s="30" customFormat="1" ht="11.25" customHeight="1" x14ac:dyDescent="0.15">
      <c r="A50" s="267">
        <v>3</v>
      </c>
      <c r="B50" s="136" t="s">
        <v>2</v>
      </c>
      <c r="C50" s="136" t="s">
        <v>342</v>
      </c>
      <c r="D50" s="139" t="s">
        <v>319</v>
      </c>
      <c r="E50" s="135"/>
      <c r="F50" s="31"/>
      <c r="G50" s="133">
        <f>IF('3c PC'!G14="-","-",'3c PC'!G61)</f>
        <v>6.5567588596821027</v>
      </c>
      <c r="H50" s="133">
        <f>IF('3c PC'!H14="-","-",'3c PC'!H61)</f>
        <v>6.5567588596821027</v>
      </c>
      <c r="I50" s="133">
        <f>IF('3c PC'!I14="-","-",'3c PC'!I61)</f>
        <v>6.6197359495950758</v>
      </c>
      <c r="J50" s="133">
        <f>IF('3c PC'!J14="-","-",'3c PC'!J61)</f>
        <v>6.6197359495950758</v>
      </c>
      <c r="K50" s="133">
        <f>IF('3c PC'!K14="-","-",'3c PC'!K61)</f>
        <v>6.6995028867368616</v>
      </c>
      <c r="L50" s="133">
        <f>IF('3c PC'!L14="-","-",'3c PC'!L61)</f>
        <v>6.6995028867368616</v>
      </c>
      <c r="M50" s="133">
        <f>IF('3c PC'!M14="-","-",'3c PC'!M61)</f>
        <v>7.1131218301273513</v>
      </c>
      <c r="N50" s="133">
        <f>IF('3c PC'!N14="-","-",'3c PC'!N61)</f>
        <v>7.1131218301273513</v>
      </c>
      <c r="O50" s="31"/>
      <c r="P50" s="133">
        <f>'3c PC'!P61</f>
        <v>7.1131218301273513</v>
      </c>
      <c r="Q50" s="133">
        <f>'3c PC'!Q61</f>
        <v>7.2804579515147188</v>
      </c>
      <c r="R50" s="133">
        <f>'3c PC'!R61</f>
        <v>7.1935840895118579</v>
      </c>
      <c r="S50" s="133">
        <f>'3c PC'!S61</f>
        <v>7.3593999937099728</v>
      </c>
      <c r="T50" s="133" t="str">
        <f>'3c PC'!T61</f>
        <v>-</v>
      </c>
      <c r="U50" s="133" t="str">
        <f>'3c PC'!U61</f>
        <v>-</v>
      </c>
      <c r="V50" s="133" t="str">
        <f>'3c PC'!V61</f>
        <v>-</v>
      </c>
      <c r="W50" s="133" t="str">
        <f>'3c PC'!W61</f>
        <v>-</v>
      </c>
      <c r="X50" s="133" t="str">
        <f>'3c PC'!X61</f>
        <v>-</v>
      </c>
      <c r="Y50" s="133" t="str">
        <f>'3c PC'!Y61</f>
        <v>-</v>
      </c>
      <c r="Z50" s="133" t="str">
        <f>'3c PC'!Z61</f>
        <v>-</v>
      </c>
      <c r="AA50" s="29"/>
    </row>
    <row r="51" spans="1:27" s="30" customFormat="1" ht="11.25" customHeight="1" x14ac:dyDescent="0.15">
      <c r="A51" s="267">
        <v>4</v>
      </c>
      <c r="B51" s="136" t="s">
        <v>352</v>
      </c>
      <c r="C51" s="136" t="s">
        <v>343</v>
      </c>
      <c r="D51" s="139" t="s">
        <v>319</v>
      </c>
      <c r="E51" s="135"/>
      <c r="F51" s="31"/>
      <c r="G51" s="133">
        <f>IF('3d NC-Elec'!H45="-","-",'3d NC-Elec'!H45)</f>
        <v>19.308499999999999</v>
      </c>
      <c r="H51" s="133">
        <f>IF('3d NC-Elec'!I45="-","-",'3d NC-Elec'!I45)</f>
        <v>19.308499999999999</v>
      </c>
      <c r="I51" s="133">
        <f>IF('3d NC-Elec'!J45="-","-",'3d NC-Elec'!J45)</f>
        <v>14.818999999999999</v>
      </c>
      <c r="J51" s="133">
        <f>IF('3d NC-Elec'!K45="-","-",'3d NC-Elec'!K45)</f>
        <v>14.818999999999999</v>
      </c>
      <c r="K51" s="133">
        <f>IF('3d NC-Elec'!L45="-","-",'3d NC-Elec'!L45)</f>
        <v>15.184000000000001</v>
      </c>
      <c r="L51" s="133">
        <f>IF('3d NC-Elec'!M45="-","-",'3d NC-Elec'!M45)</f>
        <v>15.184000000000001</v>
      </c>
      <c r="M51" s="133">
        <f>IF('3d NC-Elec'!N45="-","-",'3d NC-Elec'!N45)</f>
        <v>13.468499999999999</v>
      </c>
      <c r="N51" s="133">
        <f>IF('3d NC-Elec'!O45="-","-",'3d NC-Elec'!O45)</f>
        <v>13.468499999999999</v>
      </c>
      <c r="O51" s="31"/>
      <c r="P51" s="133">
        <f>'3d NC-Elec'!Q45</f>
        <v>13.468499999999999</v>
      </c>
      <c r="Q51" s="133">
        <f>'3d NC-Elec'!R45</f>
        <v>13.432</v>
      </c>
      <c r="R51" s="133">
        <f>'3d NC-Elec'!S45</f>
        <v>13.432</v>
      </c>
      <c r="S51" s="133">
        <f>'3d NC-Elec'!T45</f>
        <v>11.351499999999998</v>
      </c>
      <c r="T51" s="133" t="str">
        <f>'3d NC-Elec'!U45</f>
        <v>-</v>
      </c>
      <c r="U51" s="133" t="str">
        <f>'3d NC-Elec'!V45</f>
        <v>-</v>
      </c>
      <c r="V51" s="133" t="str">
        <f>'3d NC-Elec'!W45</f>
        <v>-</v>
      </c>
      <c r="W51" s="133" t="str">
        <f>'3d NC-Elec'!X45</f>
        <v>-</v>
      </c>
      <c r="X51" s="133" t="str">
        <f>'3d NC-Elec'!Y45</f>
        <v>-</v>
      </c>
      <c r="Y51" s="133" t="str">
        <f>'3d NC-Elec'!Z45</f>
        <v>-</v>
      </c>
      <c r="Z51" s="133" t="str">
        <f>'3d NC-Elec'!AA45</f>
        <v>-</v>
      </c>
      <c r="AA51" s="29"/>
    </row>
    <row r="52" spans="1:27" s="30" customFormat="1" ht="11.25" x14ac:dyDescent="0.15">
      <c r="A52" s="267">
        <v>5</v>
      </c>
      <c r="B52" s="136" t="s">
        <v>349</v>
      </c>
      <c r="C52" s="136" t="s">
        <v>344</v>
      </c>
      <c r="D52" s="139" t="s">
        <v>319</v>
      </c>
      <c r="E52" s="135"/>
      <c r="F52" s="31"/>
      <c r="G52" s="133">
        <f>IF('3f CPIH'!C$16="-","-",'3g OC '!$E$9*('3f CPIH'!C$16/'3f CPIH'!$G$16))</f>
        <v>39.034507632093934</v>
      </c>
      <c r="H52" s="133">
        <f>IF('3f CPIH'!D$16="-","-",'3g OC '!$E$9*('3f CPIH'!D$16/'3f CPIH'!$G$16))</f>
        <v>39.112654794520544</v>
      </c>
      <c r="I52" s="133">
        <f>IF('3f CPIH'!E$16="-","-",'3g OC '!$E$9*('3f CPIH'!E$16/'3f CPIH'!$G$16))</f>
        <v>39.229875538160471</v>
      </c>
      <c r="J52" s="133">
        <f>IF('3f CPIH'!F$16="-","-",'3g OC '!$E$9*('3f CPIH'!F$16/'3f CPIH'!$G$16))</f>
        <v>39.464317025440316</v>
      </c>
      <c r="K52" s="133">
        <f>IF('3f CPIH'!G$16="-","-",'3g OC '!$E$9*('3f CPIH'!G$16/'3f CPIH'!$G$16))</f>
        <v>39.933199999999999</v>
      </c>
      <c r="L52" s="133">
        <f>IF('3f CPIH'!H$16="-","-",'3g OC '!$E$9*('3f CPIH'!H$16/'3f CPIH'!$G$16))</f>
        <v>40.441156555772999</v>
      </c>
      <c r="M52" s="133">
        <f>IF('3f CPIH'!I$16="-","-",'3g OC '!$E$9*('3f CPIH'!I$16/'3f CPIH'!$G$16))</f>
        <v>41.027260273972601</v>
      </c>
      <c r="N52" s="133">
        <f>IF('3f CPIH'!J$16="-","-",'3g OC '!$E$9*('3f CPIH'!J$16/'3f CPIH'!$G$16))</f>
        <v>41.378922504892373</v>
      </c>
      <c r="O52" s="31"/>
      <c r="P52" s="133">
        <f>IF('3f CPIH'!L$16="-","-",'3g OC '!$E$9*('3f CPIH'!L$16/'3f CPIH'!$G$16))</f>
        <v>41.378922504892373</v>
      </c>
      <c r="Q52" s="133">
        <f>IF('3f CPIH'!M$16="-","-",'3g OC '!$E$9*('3f CPIH'!M$16/'3f CPIH'!$G$16))</f>
        <v>41.847805479452056</v>
      </c>
      <c r="R52" s="133">
        <f>IF('3f CPIH'!N$16="-","-",'3g OC '!$E$9*('3f CPIH'!N$16/'3f CPIH'!$G$16))</f>
        <v>42.160394129158512</v>
      </c>
      <c r="S52" s="133">
        <f>IF('3f CPIH'!O$16="-","-",'3g OC '!$E$9*('3f CPIH'!O$16/'3f CPIH'!$G$16))</f>
        <v>42.394835616438357</v>
      </c>
      <c r="T52" s="133" t="str">
        <f>IF('3f CPIH'!P$16="-","-",'3g OC '!$E$9*('3f CPIH'!P$16/'3f CPIH'!$G$16))</f>
        <v>-</v>
      </c>
      <c r="U52" s="133" t="str">
        <f>IF('3f CPIH'!Q$16="-","-",'3g OC '!$E$9*('3f CPIH'!Q$16/'3f CPIH'!$G$16))</f>
        <v>-</v>
      </c>
      <c r="V52" s="133" t="str">
        <f>IF('3f CPIH'!R$16="-","-",'3g OC '!$E$9*('3f CPIH'!R$16/'3f CPIH'!$G$16))</f>
        <v>-</v>
      </c>
      <c r="W52" s="133" t="str">
        <f>IF('3f CPIH'!S$16="-","-",'3g OC '!$E$9*('3f CPIH'!S$16/'3f CPIH'!$G$16))</f>
        <v>-</v>
      </c>
      <c r="X52" s="133" t="str">
        <f>IF('3f CPIH'!T$16="-","-",'3g OC '!$E$9*('3f CPIH'!T$16/'3f CPIH'!$G$16))</f>
        <v>-</v>
      </c>
      <c r="Y52" s="133" t="str">
        <f>IF('3f CPIH'!U$16="-","-",'3g OC '!$E$9*('3f CPIH'!U$16/'3f CPIH'!$G$16))</f>
        <v>-</v>
      </c>
      <c r="Z52" s="133" t="str">
        <f>IF('3f CPIH'!V$16="-","-",'3g OC '!$E$9*('3f CPIH'!V$16/'3f CPIH'!$G$16))</f>
        <v>-</v>
      </c>
      <c r="AA52" s="29"/>
    </row>
    <row r="53" spans="1:27" s="30" customFormat="1" ht="11.25" x14ac:dyDescent="0.15">
      <c r="A53" s="267">
        <v>6</v>
      </c>
      <c r="B53" s="136" t="s">
        <v>349</v>
      </c>
      <c r="C53" s="136" t="s">
        <v>43</v>
      </c>
      <c r="D53" s="139" t="s">
        <v>319</v>
      </c>
      <c r="E53" s="135"/>
      <c r="F53" s="31"/>
      <c r="G53" s="133" t="s">
        <v>333</v>
      </c>
      <c r="H53" s="133" t="s">
        <v>333</v>
      </c>
      <c r="I53" s="133" t="s">
        <v>333</v>
      </c>
      <c r="J53" s="133" t="s">
        <v>333</v>
      </c>
      <c r="K53" s="133">
        <f>IF('3h SMNCC'!F$36="-","-",'3h SMNCC'!F$44)</f>
        <v>0</v>
      </c>
      <c r="L53" s="133">
        <f>IF('3h SMNCC'!G$36="-","-",'3h SMNCC'!G$44)</f>
        <v>-0.13106672002308281</v>
      </c>
      <c r="M53" s="133">
        <f>IF('3h SMNCC'!H$36="-","-",'3h SMNCC'!H$44)</f>
        <v>1.6490085512788448</v>
      </c>
      <c r="N53" s="133">
        <f>IF('3h SMNCC'!I$36="-","-",'3h SMNCC'!I$44)</f>
        <v>7.9249698553751093</v>
      </c>
      <c r="O53" s="31"/>
      <c r="P53" s="133">
        <f>IF('3h SMNCC'!K$36="-","-",'3h SMNCC'!K$44)</f>
        <v>7.9249698553751093</v>
      </c>
      <c r="Q53" s="133">
        <f>IF('3h SMNCC'!L$36="-","-",'3h SMNCC'!L$44)</f>
        <v>9.5945159615724194</v>
      </c>
      <c r="R53" s="133">
        <f>IF('3h SMNCC'!M$36="-","-",'3h SMNCC'!M$44)</f>
        <v>9.6655312765157912</v>
      </c>
      <c r="S53" s="133">
        <f>IF('3h SMNCC'!N$36="-","-",'3h SMNCC'!N$44)</f>
        <v>11.448655558303892</v>
      </c>
      <c r="T53" s="133" t="str">
        <f>IF('3h SMNCC'!O$36="-","-",'3h SMNCC'!O$44)</f>
        <v>-</v>
      </c>
      <c r="U53" s="133" t="str">
        <f>IF('3h SMNCC'!P$36="-","-",'3h SMNCC'!P$44)</f>
        <v>-</v>
      </c>
      <c r="V53" s="133" t="str">
        <f>IF('3h SMNCC'!Q$36="-","-",'3h SMNCC'!Q$44)</f>
        <v>-</v>
      </c>
      <c r="W53" s="133" t="str">
        <f>IF('3h SMNCC'!R$36="-","-",'3h SMNCC'!R$44)</f>
        <v>-</v>
      </c>
      <c r="X53" s="133" t="str">
        <f>IF('3h SMNCC'!S$36="-","-",'3h SMNCC'!S$44)</f>
        <v>-</v>
      </c>
      <c r="Y53" s="133" t="str">
        <f>IF('3h SMNCC'!T$36="-","-",'3h SMNCC'!T$44)</f>
        <v>-</v>
      </c>
      <c r="Z53" s="133" t="str">
        <f>IF('3h SMNCC'!U$36="-","-",'3h SMNCC'!U$44)</f>
        <v>-</v>
      </c>
      <c r="AA53" s="29"/>
    </row>
    <row r="54" spans="1:27" s="30" customFormat="1" ht="12.4" customHeight="1" x14ac:dyDescent="0.15">
      <c r="A54" s="267">
        <v>7</v>
      </c>
      <c r="B54" s="136" t="s">
        <v>349</v>
      </c>
      <c r="C54" s="136" t="s">
        <v>394</v>
      </c>
      <c r="D54" s="139" t="s">
        <v>319</v>
      </c>
      <c r="E54" s="135"/>
      <c r="F54" s="31"/>
      <c r="G54" s="133">
        <f>IF('3f CPIH'!C$16="-","-",'3i PAAC PAP'!$G$13*('3f CPIH'!C$16/'3f CPIH'!$G$16))</f>
        <v>3.3460635029354204</v>
      </c>
      <c r="H54" s="133">
        <f>IF('3f CPIH'!D$16="-","-",'3i PAAC PAP'!$G$13*('3f CPIH'!D$16/'3f CPIH'!$G$16))</f>
        <v>3.3527623287671227</v>
      </c>
      <c r="I54" s="133">
        <f>IF('3f CPIH'!E$16="-","-",'3i PAAC PAP'!$G$13*('3f CPIH'!E$16/'3f CPIH'!$G$16))</f>
        <v>3.3628105675146771</v>
      </c>
      <c r="J54" s="133">
        <f>IF('3f CPIH'!F$16="-","-",'3i PAAC PAP'!$G$13*('3f CPIH'!F$16/'3f CPIH'!$G$16))</f>
        <v>3.3829070450097847</v>
      </c>
      <c r="K54" s="133">
        <f>IF('3f CPIH'!G$16="-","-",'3i PAAC PAP'!$G$13*('3f CPIH'!G$16/'3f CPIH'!$G$16))</f>
        <v>3.4230999999999998</v>
      </c>
      <c r="L54" s="133">
        <f>IF('3f CPIH'!H$16="-","-",'3i PAAC PAP'!$G$13*('3f CPIH'!H$16/'3f CPIH'!$G$16))</f>
        <v>3.4666423679060667</v>
      </c>
      <c r="M54" s="133">
        <f>IF('3f CPIH'!I$16="-","-",'3i PAAC PAP'!$G$13*('3f CPIH'!I$16/'3f CPIH'!$G$16))</f>
        <v>3.516883561643835</v>
      </c>
      <c r="N54" s="133">
        <f>IF('3f CPIH'!J$16="-","-",'3i PAAC PAP'!$G$13*('3f CPIH'!J$16/'3f CPIH'!$G$16))</f>
        <v>3.547028277886497</v>
      </c>
      <c r="O54" s="31"/>
      <c r="P54" s="133">
        <f>IF('3f CPIH'!L$16="-","-",'3i PAAC PAP'!$G$13*('3f CPIH'!L$16/'3f CPIH'!$G$16))</f>
        <v>3.547028277886497</v>
      </c>
      <c r="Q54" s="133">
        <f>IF('3f CPIH'!M$16="-","-",'3i PAAC PAP'!$G$13*('3f CPIH'!M$16/'3f CPIH'!$G$16))</f>
        <v>3.5872212328767121</v>
      </c>
      <c r="R54" s="133">
        <f>IF('3f CPIH'!N$16="-","-",'3i PAAC PAP'!$G$13*('3f CPIH'!N$16/'3f CPIH'!$G$16))</f>
        <v>3.6140165362035224</v>
      </c>
      <c r="S54" s="133">
        <f>IF('3f CPIH'!O$16="-","-",'3i PAAC PAP'!$G$13*('3f CPIH'!O$16/'3f CPIH'!$G$16))</f>
        <v>3.6341130136986299</v>
      </c>
      <c r="T54" s="133" t="str">
        <f>IF('3f CPIH'!P$16="-","-",'3i PAAC PAP'!$G$13*('3f CPIH'!P$16/'3f CPIH'!$G$16))</f>
        <v>-</v>
      </c>
      <c r="U54" s="133" t="str">
        <f>IF('3f CPIH'!Q$16="-","-",'3i PAAC PAP'!$G$13*('3f CPIH'!Q$16/'3f CPIH'!$G$16))</f>
        <v>-</v>
      </c>
      <c r="V54" s="133" t="str">
        <f>IF('3f CPIH'!R$16="-","-",'3i PAAC PAP'!$G$13*('3f CPIH'!R$16/'3f CPIH'!$G$16))</f>
        <v>-</v>
      </c>
      <c r="W54" s="133" t="str">
        <f>IF('3f CPIH'!S$16="-","-",'3i PAAC PAP'!$G$13*('3f CPIH'!S$16/'3f CPIH'!$G$16))</f>
        <v>-</v>
      </c>
      <c r="X54" s="133" t="str">
        <f>IF('3f CPIH'!T$16="-","-",'3i PAAC PAP'!$G$13*('3f CPIH'!T$16/'3f CPIH'!$G$16))</f>
        <v>-</v>
      </c>
      <c r="Y54" s="133" t="str">
        <f>IF('3f CPIH'!U$16="-","-",'3i PAAC PAP'!$G$13*('3f CPIH'!U$16/'3f CPIH'!$G$16))</f>
        <v>-</v>
      </c>
      <c r="Z54" s="133" t="str">
        <f>IF('3f CPIH'!V$16="-","-",'3i PAAC PAP'!$G$13*('3f CPIH'!V$16/'3f CPIH'!$G$16))</f>
        <v>-</v>
      </c>
      <c r="AA54" s="29"/>
    </row>
    <row r="55" spans="1:27" s="30" customFormat="1" ht="11.25" x14ac:dyDescent="0.15">
      <c r="A55" s="267">
        <v>8</v>
      </c>
      <c r="B55" s="136" t="s">
        <v>349</v>
      </c>
      <c r="C55" s="136" t="s">
        <v>412</v>
      </c>
      <c r="D55" s="139" t="s">
        <v>319</v>
      </c>
      <c r="E55" s="135"/>
      <c r="F55" s="31"/>
      <c r="G55" s="133">
        <f>IF(G50="-","-",SUM(G48:G53)*'3i PAAC PAP'!$G$25)</f>
        <v>0.31061028242964012</v>
      </c>
      <c r="H55" s="133">
        <f>IF(H50="-","-",SUM(H48:H53)*'3i PAAC PAP'!$G$25)</f>
        <v>0.31098429474901385</v>
      </c>
      <c r="I55" s="133">
        <f>IF(I50="-","-",SUM(I48:I53)*'3i PAAC PAP'!$G$25)</f>
        <v>0.29035997458039803</v>
      </c>
      <c r="J55" s="133">
        <f>IF(J50="-","-",SUM(J48:J53)*'3i PAAC PAP'!$G$25)</f>
        <v>0.29148201153851944</v>
      </c>
      <c r="K55" s="133">
        <f>IF(K50="-","-",SUM(K48:K53)*'3i PAAC PAP'!$G$25)</f>
        <v>0.29585474001592266</v>
      </c>
      <c r="L55" s="133">
        <f>IF(L50="-","-",SUM(L48:L53)*'3i PAAC PAP'!$G$25)</f>
        <v>0.29765853476982174</v>
      </c>
      <c r="M55" s="133">
        <f>IF(M50="-","-",SUM(M48:M53)*'3i PAAC PAP'!$G$25)</f>
        <v>0.30275226467664296</v>
      </c>
      <c r="N55" s="133">
        <f>IF(N50="-","-",SUM(N48:N53)*'3i PAAC PAP'!$G$25)</f>
        <v>0.33447207091522968</v>
      </c>
      <c r="O55" s="31"/>
      <c r="P55" s="133">
        <f>IF(P50="-","-",SUM(P48:P53)*'3i PAAC PAP'!$G$25)</f>
        <v>0.33447207091522968</v>
      </c>
      <c r="Q55" s="133">
        <f>IF(Q50="-","-",SUM(Q48:Q53)*'3i PAAC PAP'!$G$25)</f>
        <v>0.34533277417269254</v>
      </c>
      <c r="R55" s="133">
        <f>IF(R50="-","-",SUM(R48:R53)*'3i PAAC PAP'!$G$25)</f>
        <v>0.346752924443961</v>
      </c>
      <c r="S55" s="133">
        <f>IF(S50="-","-",SUM(S48:S53)*'3i PAAC PAP'!$G$25)</f>
        <v>0.34724531613221238</v>
      </c>
      <c r="T55" s="133" t="str">
        <f>IF(T50="-","-",SUM(T48:T53)*'3i PAAC PAP'!$G$25)</f>
        <v>-</v>
      </c>
      <c r="U55" s="133" t="str">
        <f>IF(U50="-","-",SUM(U48:U53)*'3i PAAC PAP'!$G$25)</f>
        <v>-</v>
      </c>
      <c r="V55" s="133" t="str">
        <f>IF(V50="-","-",SUM(V48:V53)*'3i PAAC PAP'!$G$25)</f>
        <v>-</v>
      </c>
      <c r="W55" s="133" t="str">
        <f>IF(W50="-","-",SUM(W48:W53)*'3i PAAC PAP'!$G$25)</f>
        <v>-</v>
      </c>
      <c r="X55" s="133" t="str">
        <f>IF(X50="-","-",SUM(X48:X53)*'3i PAAC PAP'!$G$25)</f>
        <v>-</v>
      </c>
      <c r="Y55" s="133" t="str">
        <f>IF(Y50="-","-",SUM(Y48:Y53)*'3i PAAC PAP'!$G$25)</f>
        <v>-</v>
      </c>
      <c r="Z55" s="133" t="str">
        <f>IF(Z50="-","-",SUM(Z48:Z53)*'3i PAAC PAP'!$G$25)</f>
        <v>-</v>
      </c>
      <c r="AA55" s="29"/>
    </row>
    <row r="56" spans="1:27" s="30" customFormat="1" ht="11.25" customHeight="1" x14ac:dyDescent="0.15">
      <c r="A56" s="267">
        <v>9</v>
      </c>
      <c r="B56" s="136" t="s">
        <v>393</v>
      </c>
      <c r="C56" s="136" t="s">
        <v>536</v>
      </c>
      <c r="D56" s="139" t="s">
        <v>319</v>
      </c>
      <c r="E56" s="135"/>
      <c r="F56" s="31"/>
      <c r="G56" s="133">
        <f>IF(G50="-","-",SUM(G48:G55)*'3j EBIT'!$E$9)</f>
        <v>1.3278011352876686</v>
      </c>
      <c r="H56" s="133">
        <f>IF(H50="-","-",SUM(H48:H55)*'3j EBIT'!$E$9)</f>
        <v>1.3294516762588575</v>
      </c>
      <c r="I56" s="133">
        <f>IF(I50="-","-",SUM(I48:I55)*'3j EBIT'!$E$9)</f>
        <v>1.2457842743541465</v>
      </c>
      <c r="J56" s="133">
        <f>IF(J50="-","-",SUM(J48:J55)*'3j EBIT'!$E$9)</f>
        <v>1.2507358972677132</v>
      </c>
      <c r="K56" s="133">
        <f>IF(K50="-","-",SUM(K48:K55)*'3j EBIT'!$E$9)</f>
        <v>1.2692946169149482</v>
      </c>
      <c r="L56" s="133">
        <f>IF(L50="-","-",SUM(L48:L55)*'3j EBIT'!$E$9)</f>
        <v>1.2774724837321505</v>
      </c>
      <c r="M56" s="133">
        <f>IF(M50="-","-",SUM(M48:M55)*'3j EBIT'!$E$9)</f>
        <v>1.2991575328975513</v>
      </c>
      <c r="N56" s="133">
        <f>IF(N50="-","-",SUM(N48:N55)*'3j EBIT'!$E$9)</f>
        <v>1.4287195375951589</v>
      </c>
      <c r="O56" s="31"/>
      <c r="P56" s="133">
        <f>IF(P50="-","-",SUM(P48:P55)*'3j EBIT'!$E$9)</f>
        <v>1.4287195375951589</v>
      </c>
      <c r="Q56" s="133">
        <f>IF(Q50="-","-",SUM(Q48:Q55)*'3j EBIT'!$E$9)</f>
        <v>1.4736594732832318</v>
      </c>
      <c r="R56" s="133">
        <f>IF(R50="-","-",SUM(R48:R55)*'3j EBIT'!$E$9)</f>
        <v>1.4799530188165859</v>
      </c>
      <c r="S56" s="133">
        <f>IF(S50="-","-",SUM(S48:S55)*'3j EBIT'!$E$9)</f>
        <v>1.4823443962827465</v>
      </c>
      <c r="T56" s="133" t="str">
        <f>IF(T50="-","-",SUM(T48:T55)*'3j EBIT'!$E$9)</f>
        <v>-</v>
      </c>
      <c r="U56" s="133" t="str">
        <f>IF(U50="-","-",SUM(U48:U55)*'3j EBIT'!$E$9)</f>
        <v>-</v>
      </c>
      <c r="V56" s="133" t="str">
        <f>IF(V50="-","-",SUM(V48:V55)*'3j EBIT'!$E$9)</f>
        <v>-</v>
      </c>
      <c r="W56" s="133" t="str">
        <f>IF(W50="-","-",SUM(W48:W55)*'3j EBIT'!$E$9)</f>
        <v>-</v>
      </c>
      <c r="X56" s="133" t="str">
        <f>IF(X50="-","-",SUM(X48:X55)*'3j EBIT'!$E$9)</f>
        <v>-</v>
      </c>
      <c r="Y56" s="133" t="str">
        <f>IF(Y50="-","-",SUM(Y48:Y55)*'3j EBIT'!$E$9)</f>
        <v>-</v>
      </c>
      <c r="Z56" s="133" t="str">
        <f>IF(Z50="-","-",SUM(Z48:Z55)*'3j EBIT'!$E$9)</f>
        <v>-</v>
      </c>
      <c r="AA56" s="29"/>
    </row>
    <row r="57" spans="1:27" s="30" customFormat="1" ht="11.25" customHeight="1" x14ac:dyDescent="0.15">
      <c r="A57" s="267">
        <v>10</v>
      </c>
      <c r="B57" s="136" t="s">
        <v>292</v>
      </c>
      <c r="C57" s="186" t="s">
        <v>537</v>
      </c>
      <c r="D57" s="139" t="s">
        <v>319</v>
      </c>
      <c r="E57" s="134"/>
      <c r="F57" s="31"/>
      <c r="G57" s="133">
        <f>IF(G52="-","-",SUM(G48:G50,G52:G56)*'3k HAP'!$E$10)</f>
        <v>0.74047943001936967</v>
      </c>
      <c r="H57" s="133">
        <f>IF(H52="-","-",SUM(H48:H50,H52:H56)*'3k HAP'!$E$10)</f>
        <v>0.74175130161818659</v>
      </c>
      <c r="I57" s="133">
        <f>IF(I52="-","-",SUM(I48:I50,I52:I56)*'3k HAP'!$E$10)</f>
        <v>0.7430097592598619</v>
      </c>
      <c r="J57" s="133">
        <f>IF(J52="-","-",SUM(J48:J50,J52:J56)*'3k HAP'!$E$10)</f>
        <v>0.74682537405631355</v>
      </c>
      <c r="K57" s="133">
        <f>IF(K52="-","-",SUM(K48:K50,K52:K56)*'3k HAP'!$E$10)</f>
        <v>0.75578236179953917</v>
      </c>
      <c r="L57" s="133">
        <f>IF(L52="-","-",SUM(L48:L50,L52:L56)*'3k HAP'!$E$10)</f>
        <v>0.76208405120032885</v>
      </c>
      <c r="M57" s="133">
        <f>IF(M52="-","-",SUM(M48:M50,M52:M56)*'3k HAP'!$E$10)</f>
        <v>0.8039107221577122</v>
      </c>
      <c r="N57" s="133">
        <f>IF(N52="-","-",SUM(N48:N50,N52:N56)*'3k HAP'!$E$10)</f>
        <v>0.90374843411830763</v>
      </c>
      <c r="O57" s="31"/>
      <c r="P57" s="133">
        <f>IF(P52="-","-",SUM(P48:P50,P52:P56)*'3k HAP'!$E$10)</f>
        <v>0.90374843411830763</v>
      </c>
      <c r="Q57" s="133">
        <f>IF(Q52="-","-",SUM(Q48:Q50,Q52:Q56)*'3k HAP'!$E$10)</f>
        <v>0.93891258465171645</v>
      </c>
      <c r="R57" s="133">
        <f>IF(R52="-","-",SUM(R48:R50,R52:R56)*'3k HAP'!$E$10)</f>
        <v>0.94376225634085398</v>
      </c>
      <c r="S57" s="133">
        <f>IF(S52="-","-",SUM(S48:S50,S52:S56)*'3k HAP'!$E$10)</f>
        <v>0.97606560121033792</v>
      </c>
      <c r="T57" s="133" t="str">
        <f>IF(T52="-","-",SUM(T48:T50,T52:T56)*'3k HAP'!$E$10)</f>
        <v>-</v>
      </c>
      <c r="U57" s="133" t="str">
        <f>IF(U52="-","-",SUM(U48:U50,U52:U56)*'3k HAP'!$E$10)</f>
        <v>-</v>
      </c>
      <c r="V57" s="133" t="str">
        <f>IF(V52="-","-",SUM(V48:V50,V52:V56)*'3k HAP'!$E$10)</f>
        <v>-</v>
      </c>
      <c r="W57" s="133" t="str">
        <f>IF(W52="-","-",SUM(W48:W50,W52:W56)*'3k HAP'!$E$10)</f>
        <v>-</v>
      </c>
      <c r="X57" s="133" t="str">
        <f>IF(X52="-","-",SUM(X48:X50,X52:X56)*'3k HAP'!$E$10)</f>
        <v>-</v>
      </c>
      <c r="Y57" s="133" t="str">
        <f>IF(Y52="-","-",SUM(Y48:Y50,Y52:Y56)*'3k HAP'!$E$10)</f>
        <v>-</v>
      </c>
      <c r="Z57" s="133" t="str">
        <f>IF(Z52="-","-",SUM(Z48:Z50,Z52:Z56)*'3k HAP'!$E$10)</f>
        <v>-</v>
      </c>
      <c r="AA57" s="29"/>
    </row>
    <row r="58" spans="1:27" s="30" customFormat="1" ht="11.25" customHeight="1" x14ac:dyDescent="0.15">
      <c r="A58" s="267">
        <v>11</v>
      </c>
      <c r="B58" s="136" t="s">
        <v>44</v>
      </c>
      <c r="C58" s="136" t="str">
        <f>B58&amp;"_"&amp;D58</f>
        <v>Total_N Wales and Mersey</v>
      </c>
      <c r="D58" s="139" t="s">
        <v>319</v>
      </c>
      <c r="E58" s="135"/>
      <c r="F58" s="31"/>
      <c r="G58" s="133">
        <f t="shared" ref="G58:N58" si="6">IF(G52="-","-",SUM(G48:G57))</f>
        <v>70.624720842448127</v>
      </c>
      <c r="H58" s="133">
        <f t="shared" si="6"/>
        <v>70.712863255595821</v>
      </c>
      <c r="I58" s="133">
        <f t="shared" si="6"/>
        <v>66.310576063464623</v>
      </c>
      <c r="J58" s="133">
        <f t="shared" si="6"/>
        <v>66.575003302907731</v>
      </c>
      <c r="K58" s="133">
        <f t="shared" si="6"/>
        <v>67.560734605467275</v>
      </c>
      <c r="L58" s="133">
        <f t="shared" si="6"/>
        <v>67.997450160095156</v>
      </c>
      <c r="M58" s="133">
        <f t="shared" si="6"/>
        <v>69.180594736754529</v>
      </c>
      <c r="N58" s="133">
        <f t="shared" si="6"/>
        <v>76.099482510910022</v>
      </c>
      <c r="O58" s="31"/>
      <c r="P58" s="133">
        <f t="shared" ref="P58:Z58" si="7">IF(P52="-","-",SUM(P48:P57))</f>
        <v>76.099482510910022</v>
      </c>
      <c r="Q58" s="133">
        <f t="shared" si="7"/>
        <v>78.499905457523539</v>
      </c>
      <c r="R58" s="133">
        <f t="shared" si="7"/>
        <v>78.835994230991091</v>
      </c>
      <c r="S58" s="133">
        <f t="shared" si="7"/>
        <v>78.994159495776145</v>
      </c>
      <c r="T58" s="133" t="str">
        <f t="shared" si="7"/>
        <v>-</v>
      </c>
      <c r="U58" s="133" t="str">
        <f t="shared" si="7"/>
        <v>-</v>
      </c>
      <c r="V58" s="133" t="str">
        <f t="shared" si="7"/>
        <v>-</v>
      </c>
      <c r="W58" s="133" t="str">
        <f t="shared" si="7"/>
        <v>-</v>
      </c>
      <c r="X58" s="133" t="str">
        <f t="shared" si="7"/>
        <v>-</v>
      </c>
      <c r="Y58" s="133" t="str">
        <f t="shared" si="7"/>
        <v>-</v>
      </c>
      <c r="Z58" s="133" t="str">
        <f t="shared" si="7"/>
        <v>-</v>
      </c>
      <c r="AA58" s="29"/>
    </row>
    <row r="59" spans="1:27" s="30" customFormat="1" ht="11.25" customHeight="1" x14ac:dyDescent="0.15">
      <c r="A59" s="267">
        <v>1</v>
      </c>
      <c r="B59" s="140" t="s">
        <v>350</v>
      </c>
      <c r="C59" s="140" t="s">
        <v>341</v>
      </c>
      <c r="D59" s="138" t="s">
        <v>320</v>
      </c>
      <c r="E59" s="132"/>
      <c r="F59" s="31"/>
      <c r="G59" s="41" t="s">
        <v>333</v>
      </c>
      <c r="H59" s="41" t="s">
        <v>333</v>
      </c>
      <c r="I59" s="41" t="s">
        <v>333</v>
      </c>
      <c r="J59" s="41" t="s">
        <v>333</v>
      </c>
      <c r="K59" s="41" t="s">
        <v>333</v>
      </c>
      <c r="L59" s="41" t="s">
        <v>333</v>
      </c>
      <c r="M59" s="41" t="s">
        <v>333</v>
      </c>
      <c r="N59" s="41" t="s">
        <v>333</v>
      </c>
      <c r="O59" s="31"/>
      <c r="P59" s="41" t="s">
        <v>333</v>
      </c>
      <c r="Q59" s="41" t="s">
        <v>333</v>
      </c>
      <c r="R59" s="41" t="s">
        <v>333</v>
      </c>
      <c r="S59" s="41" t="s">
        <v>333</v>
      </c>
      <c r="T59" s="41" t="s">
        <v>333</v>
      </c>
      <c r="U59" s="41" t="s">
        <v>333</v>
      </c>
      <c r="V59" s="41" t="s">
        <v>333</v>
      </c>
      <c r="W59" s="41" t="s">
        <v>333</v>
      </c>
      <c r="X59" s="41" t="s">
        <v>333</v>
      </c>
      <c r="Y59" s="41" t="s">
        <v>333</v>
      </c>
      <c r="Z59" s="41" t="s">
        <v>333</v>
      </c>
      <c r="AA59" s="29"/>
    </row>
    <row r="60" spans="1:27" s="30" customFormat="1" ht="11.25" customHeight="1" x14ac:dyDescent="0.15">
      <c r="A60" s="267">
        <v>2</v>
      </c>
      <c r="B60" s="140" t="s">
        <v>350</v>
      </c>
      <c r="C60" s="140" t="s">
        <v>300</v>
      </c>
      <c r="D60" s="138" t="s">
        <v>320</v>
      </c>
      <c r="E60" s="132"/>
      <c r="F60" s="31"/>
      <c r="G60" s="41" t="s">
        <v>333</v>
      </c>
      <c r="H60" s="41" t="s">
        <v>333</v>
      </c>
      <c r="I60" s="41" t="s">
        <v>333</v>
      </c>
      <c r="J60" s="41" t="s">
        <v>333</v>
      </c>
      <c r="K60" s="41" t="s">
        <v>333</v>
      </c>
      <c r="L60" s="41" t="s">
        <v>333</v>
      </c>
      <c r="M60" s="41" t="s">
        <v>333</v>
      </c>
      <c r="N60" s="41" t="s">
        <v>333</v>
      </c>
      <c r="O60" s="31"/>
      <c r="P60" s="41" t="s">
        <v>333</v>
      </c>
      <c r="Q60" s="41" t="s">
        <v>333</v>
      </c>
      <c r="R60" s="41" t="s">
        <v>333</v>
      </c>
      <c r="S60" s="41" t="s">
        <v>333</v>
      </c>
      <c r="T60" s="41" t="s">
        <v>333</v>
      </c>
      <c r="U60" s="41" t="s">
        <v>333</v>
      </c>
      <c r="V60" s="41" t="s">
        <v>333</v>
      </c>
      <c r="W60" s="41" t="s">
        <v>333</v>
      </c>
      <c r="X60" s="41" t="s">
        <v>333</v>
      </c>
      <c r="Y60" s="41" t="s">
        <v>333</v>
      </c>
      <c r="Z60" s="41" t="s">
        <v>333</v>
      </c>
      <c r="AA60" s="29"/>
    </row>
    <row r="61" spans="1:27" s="30" customFormat="1" ht="11.25" customHeight="1" x14ac:dyDescent="0.15">
      <c r="A61" s="267">
        <v>3</v>
      </c>
      <c r="B61" s="140" t="s">
        <v>2</v>
      </c>
      <c r="C61" s="140" t="s">
        <v>342</v>
      </c>
      <c r="D61" s="138" t="s">
        <v>320</v>
      </c>
      <c r="E61" s="132"/>
      <c r="F61" s="31"/>
      <c r="G61" s="41">
        <f>IF('3c PC'!G14="-","-",'3c PC'!G61)</f>
        <v>6.5567588596821027</v>
      </c>
      <c r="H61" s="41">
        <f>IF('3c PC'!H14="-","-",'3c PC'!H61)</f>
        <v>6.5567588596821027</v>
      </c>
      <c r="I61" s="41">
        <f>IF('3c PC'!I14="-","-",'3c PC'!I61)</f>
        <v>6.6197359495950758</v>
      </c>
      <c r="J61" s="41">
        <f>IF('3c PC'!J14="-","-",'3c PC'!J61)</f>
        <v>6.6197359495950758</v>
      </c>
      <c r="K61" s="41">
        <f>IF('3c PC'!K14="-","-",'3c PC'!K61)</f>
        <v>6.6995028867368616</v>
      </c>
      <c r="L61" s="41">
        <f>IF('3c PC'!L14="-","-",'3c PC'!L61)</f>
        <v>6.6995028867368616</v>
      </c>
      <c r="M61" s="41">
        <f>IF('3c PC'!M14="-","-",'3c PC'!M61)</f>
        <v>7.1131218301273513</v>
      </c>
      <c r="N61" s="41">
        <f>IF('3c PC'!N14="-","-",'3c PC'!N61)</f>
        <v>7.1131218301273513</v>
      </c>
      <c r="O61" s="31"/>
      <c r="P61" s="41">
        <f>'3c PC'!P61</f>
        <v>7.1131218301273513</v>
      </c>
      <c r="Q61" s="41">
        <f>'3c PC'!Q61</f>
        <v>7.2804579515147188</v>
      </c>
      <c r="R61" s="41">
        <f>'3c PC'!R61</f>
        <v>7.1935840895118579</v>
      </c>
      <c r="S61" s="41">
        <f>'3c PC'!S61</f>
        <v>7.3593999937099728</v>
      </c>
      <c r="T61" s="41" t="str">
        <f>'3c PC'!T61</f>
        <v>-</v>
      </c>
      <c r="U61" s="41" t="str">
        <f>'3c PC'!U61</f>
        <v>-</v>
      </c>
      <c r="V61" s="41" t="str">
        <f>'3c PC'!V61</f>
        <v>-</v>
      </c>
      <c r="W61" s="41" t="str">
        <f>'3c PC'!W61</f>
        <v>-</v>
      </c>
      <c r="X61" s="41" t="str">
        <f>'3c PC'!X61</f>
        <v>-</v>
      </c>
      <c r="Y61" s="41" t="str">
        <f>'3c PC'!Y61</f>
        <v>-</v>
      </c>
      <c r="Z61" s="41" t="str">
        <f>'3c PC'!Z61</f>
        <v>-</v>
      </c>
      <c r="AA61" s="29"/>
    </row>
    <row r="62" spans="1:27" s="30" customFormat="1" ht="11.25" x14ac:dyDescent="0.15">
      <c r="A62" s="267">
        <v>4</v>
      </c>
      <c r="B62" s="140" t="s">
        <v>352</v>
      </c>
      <c r="C62" s="140" t="s">
        <v>343</v>
      </c>
      <c r="D62" s="138" t="s">
        <v>320</v>
      </c>
      <c r="E62" s="132"/>
      <c r="F62" s="31"/>
      <c r="G62" s="41">
        <f>IF('3d NC-Elec'!H46="-","-",'3d NC-Elec'!H46)</f>
        <v>12.555999999999999</v>
      </c>
      <c r="H62" s="41">
        <f>IF('3d NC-Elec'!I46="-","-",'3d NC-Elec'!I46)</f>
        <v>12.555999999999999</v>
      </c>
      <c r="I62" s="41">
        <f>IF('3d NC-Elec'!J46="-","-",'3d NC-Elec'!J46)</f>
        <v>19.491</v>
      </c>
      <c r="J62" s="41">
        <f>IF('3d NC-Elec'!K46="-","-",'3d NC-Elec'!K46)</f>
        <v>19.491</v>
      </c>
      <c r="K62" s="41">
        <f>IF('3d NC-Elec'!L46="-","-",'3d NC-Elec'!L46)</f>
        <v>14.234999999999999</v>
      </c>
      <c r="L62" s="41">
        <f>IF('3d NC-Elec'!M46="-","-",'3d NC-Elec'!M46)</f>
        <v>14.234999999999999</v>
      </c>
      <c r="M62" s="41">
        <f>IF('3d NC-Elec'!N46="-","-",'3d NC-Elec'!N46)</f>
        <v>15.658499999999998</v>
      </c>
      <c r="N62" s="41">
        <f>IF('3d NC-Elec'!O46="-","-",'3d NC-Elec'!O46)</f>
        <v>15.658499999999998</v>
      </c>
      <c r="O62" s="31"/>
      <c r="P62" s="41">
        <f>'3d NC-Elec'!Q46</f>
        <v>15.658499999999998</v>
      </c>
      <c r="Q62" s="41">
        <f>'3d NC-Elec'!R46</f>
        <v>15.402999999999999</v>
      </c>
      <c r="R62" s="41">
        <f>'3d NC-Elec'!S46</f>
        <v>15.402999999999999</v>
      </c>
      <c r="S62" s="41">
        <f>'3d NC-Elec'!T46</f>
        <v>17.155000000000001</v>
      </c>
      <c r="T62" s="41" t="str">
        <f>'3d NC-Elec'!U46</f>
        <v>-</v>
      </c>
      <c r="U62" s="41" t="str">
        <f>'3d NC-Elec'!V46</f>
        <v>-</v>
      </c>
      <c r="V62" s="41" t="str">
        <f>'3d NC-Elec'!W46</f>
        <v>-</v>
      </c>
      <c r="W62" s="41" t="str">
        <f>'3d NC-Elec'!X46</f>
        <v>-</v>
      </c>
      <c r="X62" s="41" t="str">
        <f>'3d NC-Elec'!Y46</f>
        <v>-</v>
      </c>
      <c r="Y62" s="41" t="str">
        <f>'3d NC-Elec'!Z46</f>
        <v>-</v>
      </c>
      <c r="Z62" s="41" t="str">
        <f>'3d NC-Elec'!AA46</f>
        <v>-</v>
      </c>
      <c r="AA62" s="29"/>
    </row>
    <row r="63" spans="1:27" s="30" customFormat="1" ht="11.25" x14ac:dyDescent="0.15">
      <c r="A63" s="267">
        <v>5</v>
      </c>
      <c r="B63" s="140" t="s">
        <v>349</v>
      </c>
      <c r="C63" s="140" t="s">
        <v>344</v>
      </c>
      <c r="D63" s="138" t="s">
        <v>320</v>
      </c>
      <c r="E63" s="132"/>
      <c r="F63" s="31"/>
      <c r="G63" s="41">
        <f>IF('3f CPIH'!C$16="-","-",'3g OC '!$E$9*('3f CPIH'!C$16/'3f CPIH'!$G$16))</f>
        <v>39.034507632093934</v>
      </c>
      <c r="H63" s="41">
        <f>IF('3f CPIH'!D$16="-","-",'3g OC '!$E$9*('3f CPIH'!D$16/'3f CPIH'!$G$16))</f>
        <v>39.112654794520544</v>
      </c>
      <c r="I63" s="41">
        <f>IF('3f CPIH'!E$16="-","-",'3g OC '!$E$9*('3f CPIH'!E$16/'3f CPIH'!$G$16))</f>
        <v>39.229875538160471</v>
      </c>
      <c r="J63" s="41">
        <f>IF('3f CPIH'!F$16="-","-",'3g OC '!$E$9*('3f CPIH'!F$16/'3f CPIH'!$G$16))</f>
        <v>39.464317025440316</v>
      </c>
      <c r="K63" s="41">
        <f>IF('3f CPIH'!G$16="-","-",'3g OC '!$E$9*('3f CPIH'!G$16/'3f CPIH'!$G$16))</f>
        <v>39.933199999999999</v>
      </c>
      <c r="L63" s="41">
        <f>IF('3f CPIH'!H$16="-","-",'3g OC '!$E$9*('3f CPIH'!H$16/'3f CPIH'!$G$16))</f>
        <v>40.441156555772999</v>
      </c>
      <c r="M63" s="41">
        <f>IF('3f CPIH'!I$16="-","-",'3g OC '!$E$9*('3f CPIH'!I$16/'3f CPIH'!$G$16))</f>
        <v>41.027260273972601</v>
      </c>
      <c r="N63" s="41">
        <f>IF('3f CPIH'!J$16="-","-",'3g OC '!$E$9*('3f CPIH'!J$16/'3f CPIH'!$G$16))</f>
        <v>41.378922504892373</v>
      </c>
      <c r="O63" s="31"/>
      <c r="P63" s="41">
        <f>IF('3f CPIH'!L$16="-","-",'3g OC '!$E$9*('3f CPIH'!L$16/'3f CPIH'!$G$16))</f>
        <v>41.378922504892373</v>
      </c>
      <c r="Q63" s="41">
        <f>IF('3f CPIH'!M$16="-","-",'3g OC '!$E$9*('3f CPIH'!M$16/'3f CPIH'!$G$16))</f>
        <v>41.847805479452056</v>
      </c>
      <c r="R63" s="41">
        <f>IF('3f CPIH'!N$16="-","-",'3g OC '!$E$9*('3f CPIH'!N$16/'3f CPIH'!$G$16))</f>
        <v>42.160394129158512</v>
      </c>
      <c r="S63" s="41">
        <f>IF('3f CPIH'!O$16="-","-",'3g OC '!$E$9*('3f CPIH'!O$16/'3f CPIH'!$G$16))</f>
        <v>42.394835616438357</v>
      </c>
      <c r="T63" s="41" t="str">
        <f>IF('3f CPIH'!P$16="-","-",'3g OC '!$E$9*('3f CPIH'!P$16/'3f CPIH'!$G$16))</f>
        <v>-</v>
      </c>
      <c r="U63" s="41" t="str">
        <f>IF('3f CPIH'!Q$16="-","-",'3g OC '!$E$9*('3f CPIH'!Q$16/'3f CPIH'!$G$16))</f>
        <v>-</v>
      </c>
      <c r="V63" s="41" t="str">
        <f>IF('3f CPIH'!R$16="-","-",'3g OC '!$E$9*('3f CPIH'!R$16/'3f CPIH'!$G$16))</f>
        <v>-</v>
      </c>
      <c r="W63" s="41" t="str">
        <f>IF('3f CPIH'!S$16="-","-",'3g OC '!$E$9*('3f CPIH'!S$16/'3f CPIH'!$G$16))</f>
        <v>-</v>
      </c>
      <c r="X63" s="41" t="str">
        <f>IF('3f CPIH'!T$16="-","-",'3g OC '!$E$9*('3f CPIH'!T$16/'3f CPIH'!$G$16))</f>
        <v>-</v>
      </c>
      <c r="Y63" s="41" t="str">
        <f>IF('3f CPIH'!U$16="-","-",'3g OC '!$E$9*('3f CPIH'!U$16/'3f CPIH'!$G$16))</f>
        <v>-</v>
      </c>
      <c r="Z63" s="41" t="str">
        <f>IF('3f CPIH'!V$16="-","-",'3g OC '!$E$9*('3f CPIH'!V$16/'3f CPIH'!$G$16))</f>
        <v>-</v>
      </c>
      <c r="AA63" s="29"/>
    </row>
    <row r="64" spans="1:27" s="30" customFormat="1" ht="11.25" x14ac:dyDescent="0.15">
      <c r="A64" s="267">
        <v>6</v>
      </c>
      <c r="B64" s="140" t="s">
        <v>349</v>
      </c>
      <c r="C64" s="140" t="s">
        <v>43</v>
      </c>
      <c r="D64" s="138" t="s">
        <v>320</v>
      </c>
      <c r="E64" s="132"/>
      <c r="F64" s="31"/>
      <c r="G64" s="41" t="s">
        <v>333</v>
      </c>
      <c r="H64" s="41" t="s">
        <v>333</v>
      </c>
      <c r="I64" s="41" t="s">
        <v>333</v>
      </c>
      <c r="J64" s="41" t="s">
        <v>333</v>
      </c>
      <c r="K64" s="41">
        <f>IF('3h SMNCC'!F$36="-","-",'3h SMNCC'!F$44)</f>
        <v>0</v>
      </c>
      <c r="L64" s="41">
        <f>IF('3h SMNCC'!G$36="-","-",'3h SMNCC'!G$44)</f>
        <v>-0.13106672002308281</v>
      </c>
      <c r="M64" s="41">
        <f>IF('3h SMNCC'!H$36="-","-",'3h SMNCC'!H$44)</f>
        <v>1.6490085512788448</v>
      </c>
      <c r="N64" s="41">
        <f>IF('3h SMNCC'!I$36="-","-",'3h SMNCC'!I$44)</f>
        <v>7.9249698553751093</v>
      </c>
      <c r="O64" s="31"/>
      <c r="P64" s="41">
        <f>IF('3h SMNCC'!K$36="-","-",'3h SMNCC'!K$44)</f>
        <v>7.9249698553751093</v>
      </c>
      <c r="Q64" s="41">
        <f>IF('3h SMNCC'!L$36="-","-",'3h SMNCC'!L$44)</f>
        <v>9.5945159615724194</v>
      </c>
      <c r="R64" s="41">
        <f>IF('3h SMNCC'!M$36="-","-",'3h SMNCC'!M$44)</f>
        <v>9.6655312765157912</v>
      </c>
      <c r="S64" s="41">
        <f>IF('3h SMNCC'!N$36="-","-",'3h SMNCC'!N$44)</f>
        <v>11.448655558303892</v>
      </c>
      <c r="T64" s="41" t="str">
        <f>IF('3h SMNCC'!O$36="-","-",'3h SMNCC'!O$44)</f>
        <v>-</v>
      </c>
      <c r="U64" s="41" t="str">
        <f>IF('3h SMNCC'!P$36="-","-",'3h SMNCC'!P$44)</f>
        <v>-</v>
      </c>
      <c r="V64" s="41" t="str">
        <f>IF('3h SMNCC'!Q$36="-","-",'3h SMNCC'!Q$44)</f>
        <v>-</v>
      </c>
      <c r="W64" s="41" t="str">
        <f>IF('3h SMNCC'!R$36="-","-",'3h SMNCC'!R$44)</f>
        <v>-</v>
      </c>
      <c r="X64" s="41" t="str">
        <f>IF('3h SMNCC'!S$36="-","-",'3h SMNCC'!S$44)</f>
        <v>-</v>
      </c>
      <c r="Y64" s="41" t="str">
        <f>IF('3h SMNCC'!T$36="-","-",'3h SMNCC'!T$44)</f>
        <v>-</v>
      </c>
      <c r="Z64" s="41" t="str">
        <f>IF('3h SMNCC'!U$36="-","-",'3h SMNCC'!U$44)</f>
        <v>-</v>
      </c>
      <c r="AA64" s="29"/>
    </row>
    <row r="65" spans="1:27" s="30" customFormat="1" ht="11.25" x14ac:dyDescent="0.15">
      <c r="A65" s="267">
        <v>7</v>
      </c>
      <c r="B65" s="140" t="s">
        <v>349</v>
      </c>
      <c r="C65" s="140" t="s">
        <v>394</v>
      </c>
      <c r="D65" s="138" t="s">
        <v>320</v>
      </c>
      <c r="E65" s="132"/>
      <c r="F65" s="31"/>
      <c r="G65" s="41">
        <f>IF('3f CPIH'!C$16="-","-",'3i PAAC PAP'!$G$13*('3f CPIH'!C$16/'3f CPIH'!$G$16))</f>
        <v>3.3460635029354204</v>
      </c>
      <c r="H65" s="41">
        <f>IF('3f CPIH'!D$16="-","-",'3i PAAC PAP'!$G$13*('3f CPIH'!D$16/'3f CPIH'!$G$16))</f>
        <v>3.3527623287671227</v>
      </c>
      <c r="I65" s="41">
        <f>IF('3f CPIH'!E$16="-","-",'3i PAAC PAP'!$G$13*('3f CPIH'!E$16/'3f CPIH'!$G$16))</f>
        <v>3.3628105675146771</v>
      </c>
      <c r="J65" s="41">
        <f>IF('3f CPIH'!F$16="-","-",'3i PAAC PAP'!$G$13*('3f CPIH'!F$16/'3f CPIH'!$G$16))</f>
        <v>3.3829070450097847</v>
      </c>
      <c r="K65" s="41">
        <f>IF('3f CPIH'!G$16="-","-",'3i PAAC PAP'!$G$13*('3f CPIH'!G$16/'3f CPIH'!$G$16))</f>
        <v>3.4230999999999998</v>
      </c>
      <c r="L65" s="41">
        <f>IF('3f CPIH'!H$16="-","-",'3i PAAC PAP'!$G$13*('3f CPIH'!H$16/'3f CPIH'!$G$16))</f>
        <v>3.4666423679060667</v>
      </c>
      <c r="M65" s="41">
        <f>IF('3f CPIH'!I$16="-","-",'3i PAAC PAP'!$G$13*('3f CPIH'!I$16/'3f CPIH'!$G$16))</f>
        <v>3.516883561643835</v>
      </c>
      <c r="N65" s="41">
        <f>IF('3f CPIH'!J$16="-","-",'3i PAAC PAP'!$G$13*('3f CPIH'!J$16/'3f CPIH'!$G$16))</f>
        <v>3.547028277886497</v>
      </c>
      <c r="O65" s="31"/>
      <c r="P65" s="41">
        <f>IF('3f CPIH'!L$16="-","-",'3i PAAC PAP'!$G$13*('3f CPIH'!L$16/'3f CPIH'!$G$16))</f>
        <v>3.547028277886497</v>
      </c>
      <c r="Q65" s="41">
        <f>IF('3f CPIH'!M$16="-","-",'3i PAAC PAP'!$G$13*('3f CPIH'!M$16/'3f CPIH'!$G$16))</f>
        <v>3.5872212328767121</v>
      </c>
      <c r="R65" s="41">
        <f>IF('3f CPIH'!N$16="-","-",'3i PAAC PAP'!$G$13*('3f CPIH'!N$16/'3f CPIH'!$G$16))</f>
        <v>3.6140165362035224</v>
      </c>
      <c r="S65" s="41">
        <f>IF('3f CPIH'!O$16="-","-",'3i PAAC PAP'!$G$13*('3f CPIH'!O$16/'3f CPIH'!$G$16))</f>
        <v>3.6341130136986299</v>
      </c>
      <c r="T65" s="41" t="str">
        <f>IF('3f CPIH'!P$16="-","-",'3i PAAC PAP'!$G$13*('3f CPIH'!P$16/'3f CPIH'!$G$16))</f>
        <v>-</v>
      </c>
      <c r="U65" s="41" t="str">
        <f>IF('3f CPIH'!Q$16="-","-",'3i PAAC PAP'!$G$13*('3f CPIH'!Q$16/'3f CPIH'!$G$16))</f>
        <v>-</v>
      </c>
      <c r="V65" s="41" t="str">
        <f>IF('3f CPIH'!R$16="-","-",'3i PAAC PAP'!$G$13*('3f CPIH'!R$16/'3f CPIH'!$G$16))</f>
        <v>-</v>
      </c>
      <c r="W65" s="41" t="str">
        <f>IF('3f CPIH'!S$16="-","-",'3i PAAC PAP'!$G$13*('3f CPIH'!S$16/'3f CPIH'!$G$16))</f>
        <v>-</v>
      </c>
      <c r="X65" s="41" t="str">
        <f>IF('3f CPIH'!T$16="-","-",'3i PAAC PAP'!$G$13*('3f CPIH'!T$16/'3f CPIH'!$G$16))</f>
        <v>-</v>
      </c>
      <c r="Y65" s="41" t="str">
        <f>IF('3f CPIH'!U$16="-","-",'3i PAAC PAP'!$G$13*('3f CPIH'!U$16/'3f CPIH'!$G$16))</f>
        <v>-</v>
      </c>
      <c r="Z65" s="41" t="str">
        <f>IF('3f CPIH'!V$16="-","-",'3i PAAC PAP'!$G$13*('3f CPIH'!V$16/'3f CPIH'!$G$16))</f>
        <v>-</v>
      </c>
      <c r="AA65" s="29"/>
    </row>
    <row r="66" spans="1:27" s="30" customFormat="1" ht="11.25" customHeight="1" x14ac:dyDescent="0.15">
      <c r="A66" s="267">
        <v>8</v>
      </c>
      <c r="B66" s="140" t="s">
        <v>349</v>
      </c>
      <c r="C66" s="140" t="s">
        <v>412</v>
      </c>
      <c r="D66" s="138" t="s">
        <v>320</v>
      </c>
      <c r="E66" s="132"/>
      <c r="F66" s="31"/>
      <c r="G66" s="41">
        <f>IF(G61="-","-",SUM(G59:G64)*'3i PAAC PAP'!$G$25)</f>
        <v>0.27829281742964013</v>
      </c>
      <c r="H66" s="41">
        <f>IF(H61="-","-",SUM(H59:H64)*'3i PAAC PAP'!$G$25)</f>
        <v>0.27866682974901391</v>
      </c>
      <c r="I66" s="41">
        <f>IF(I61="-","-",SUM(I59:I64)*'3i PAAC PAP'!$G$25)</f>
        <v>0.31272016658039808</v>
      </c>
      <c r="J66" s="41">
        <f>IF(J61="-","-",SUM(J59:J64)*'3i PAAC PAP'!$G$25)</f>
        <v>0.31384220353851938</v>
      </c>
      <c r="K66" s="41">
        <f>IF(K61="-","-",SUM(K59:K64)*'3i PAAC PAP'!$G$25)</f>
        <v>0.29131282601592268</v>
      </c>
      <c r="L66" s="41">
        <f>IF(L61="-","-",SUM(L59:L64)*'3i PAAC PAP'!$G$25)</f>
        <v>0.2931166207698217</v>
      </c>
      <c r="M66" s="41">
        <f>IF(M61="-","-",SUM(M59:M64)*'3i PAAC PAP'!$G$25)</f>
        <v>0.31323360467664296</v>
      </c>
      <c r="N66" s="41">
        <f>IF(N61="-","-",SUM(N59:N64)*'3i PAAC PAP'!$G$25)</f>
        <v>0.34495341091522974</v>
      </c>
      <c r="O66" s="31"/>
      <c r="P66" s="41">
        <f>IF(P61="-","-",SUM(P59:P64)*'3i PAAC PAP'!$G$25)</f>
        <v>0.34495341091522974</v>
      </c>
      <c r="Q66" s="41">
        <f>IF(Q61="-","-",SUM(Q59:Q64)*'3i PAAC PAP'!$G$25)</f>
        <v>0.35476598017269256</v>
      </c>
      <c r="R66" s="41">
        <f>IF(R61="-","-",SUM(R59:R64)*'3i PAAC PAP'!$G$25)</f>
        <v>0.35618613044396097</v>
      </c>
      <c r="S66" s="41">
        <f>IF(S61="-","-",SUM(S59:S64)*'3i PAAC PAP'!$G$25)</f>
        <v>0.37502086713221239</v>
      </c>
      <c r="T66" s="41" t="str">
        <f>IF(T61="-","-",SUM(T59:T64)*'3i PAAC PAP'!$G$25)</f>
        <v>-</v>
      </c>
      <c r="U66" s="41" t="str">
        <f>IF(U61="-","-",SUM(U59:U64)*'3i PAAC PAP'!$G$25)</f>
        <v>-</v>
      </c>
      <c r="V66" s="41" t="str">
        <f>IF(V61="-","-",SUM(V59:V64)*'3i PAAC PAP'!$G$25)</f>
        <v>-</v>
      </c>
      <c r="W66" s="41" t="str">
        <f>IF(W61="-","-",SUM(W59:W64)*'3i PAAC PAP'!$G$25)</f>
        <v>-</v>
      </c>
      <c r="X66" s="41" t="str">
        <f>IF(X61="-","-",SUM(X59:X64)*'3i PAAC PAP'!$G$25)</f>
        <v>-</v>
      </c>
      <c r="Y66" s="41" t="str">
        <f>IF(Y61="-","-",SUM(Y59:Y64)*'3i PAAC PAP'!$G$25)</f>
        <v>-</v>
      </c>
      <c r="Z66" s="41" t="str">
        <f>IF(Z61="-","-",SUM(Z59:Z64)*'3i PAAC PAP'!$G$25)</f>
        <v>-</v>
      </c>
      <c r="AA66" s="29"/>
    </row>
    <row r="67" spans="1:27" s="30" customFormat="1" ht="11.25" customHeight="1" x14ac:dyDescent="0.15">
      <c r="A67" s="267">
        <v>9</v>
      </c>
      <c r="B67" s="140" t="s">
        <v>393</v>
      </c>
      <c r="C67" s="140" t="s">
        <v>536</v>
      </c>
      <c r="D67" s="138" t="s">
        <v>320</v>
      </c>
      <c r="E67" s="132"/>
      <c r="F67" s="31"/>
      <c r="G67" s="41">
        <f>IF(G61="-","-",SUM(G59:G66)*'3j EBIT'!$E$9)</f>
        <v>1.1963927906255487</v>
      </c>
      <c r="H67" s="41">
        <f>IF(H61="-","-",SUM(H59:H66)*'3j EBIT'!$E$9)</f>
        <v>1.1980433315967374</v>
      </c>
      <c r="I67" s="41">
        <f>IF(I61="-","-",SUM(I59:I66)*'3j EBIT'!$E$9)</f>
        <v>1.3367046425528029</v>
      </c>
      <c r="J67" s="41">
        <f>IF(J61="-","-",SUM(J59:J66)*'3j EBIT'!$E$9)</f>
        <v>1.3416562654663688</v>
      </c>
      <c r="K67" s="41">
        <f>IF(K61="-","-",SUM(K59:K66)*'3j EBIT'!$E$9)</f>
        <v>1.2508264171245962</v>
      </c>
      <c r="L67" s="41">
        <f>IF(L61="-","-",SUM(L59:L66)*'3j EBIT'!$E$9)</f>
        <v>1.2590042839417983</v>
      </c>
      <c r="M67" s="41">
        <f>IF(M61="-","-",SUM(M59:M66)*'3j EBIT'!$E$9)</f>
        <v>1.3417764554906715</v>
      </c>
      <c r="N67" s="41">
        <f>IF(N61="-","-",SUM(N59:N66)*'3j EBIT'!$E$9)</f>
        <v>1.4713384601882791</v>
      </c>
      <c r="O67" s="31"/>
      <c r="P67" s="41">
        <f>IF(P61="-","-",SUM(P59:P66)*'3j EBIT'!$E$9)</f>
        <v>1.4713384601882791</v>
      </c>
      <c r="Q67" s="41">
        <f>IF(Q61="-","-",SUM(Q59:Q66)*'3j EBIT'!$E$9)</f>
        <v>1.5120165036170397</v>
      </c>
      <c r="R67" s="41">
        <f>IF(R61="-","-",SUM(R59:R66)*'3j EBIT'!$E$9)</f>
        <v>1.518310049150394</v>
      </c>
      <c r="S67" s="41">
        <f>IF(S61="-","-",SUM(S59:S66)*'3j EBIT'!$E$9)</f>
        <v>1.5952845411545142</v>
      </c>
      <c r="T67" s="41" t="str">
        <f>IF(T61="-","-",SUM(T59:T66)*'3j EBIT'!$E$9)</f>
        <v>-</v>
      </c>
      <c r="U67" s="41" t="str">
        <f>IF(U61="-","-",SUM(U59:U66)*'3j EBIT'!$E$9)</f>
        <v>-</v>
      </c>
      <c r="V67" s="41" t="str">
        <f>IF(V61="-","-",SUM(V59:V66)*'3j EBIT'!$E$9)</f>
        <v>-</v>
      </c>
      <c r="W67" s="41" t="str">
        <f>IF(W61="-","-",SUM(W59:W66)*'3j EBIT'!$E$9)</f>
        <v>-</v>
      </c>
      <c r="X67" s="41" t="str">
        <f>IF(X61="-","-",SUM(X59:X66)*'3j EBIT'!$E$9)</f>
        <v>-</v>
      </c>
      <c r="Y67" s="41" t="str">
        <f>IF(Y61="-","-",SUM(Y59:Y66)*'3j EBIT'!$E$9)</f>
        <v>-</v>
      </c>
      <c r="Z67" s="41" t="str">
        <f>IF(Z61="-","-",SUM(Z59:Z66)*'3j EBIT'!$E$9)</f>
        <v>-</v>
      </c>
      <c r="AA67" s="29"/>
    </row>
    <row r="68" spans="1:27" s="30" customFormat="1" ht="11.25" customHeight="1" x14ac:dyDescent="0.15">
      <c r="A68" s="267">
        <v>10</v>
      </c>
      <c r="B68" s="140" t="s">
        <v>292</v>
      </c>
      <c r="C68" s="188" t="s">
        <v>537</v>
      </c>
      <c r="D68" s="138" t="s">
        <v>320</v>
      </c>
      <c r="E68" s="131"/>
      <c r="F68" s="31"/>
      <c r="G68" s="41">
        <f>IF(G63="-","-",SUM(G59:G61,G63:G67)*'3k HAP'!$E$10)</f>
        <v>0.73808232044010647</v>
      </c>
      <c r="H68" s="41">
        <f>IF(H63="-","-",SUM(H59:H61,H63:H67)*'3k HAP'!$E$10)</f>
        <v>0.7393541920389235</v>
      </c>
      <c r="I68" s="41">
        <f>IF(I63="-","-",SUM(I59:I61,I63:I67)*'3k HAP'!$E$10)</f>
        <v>0.74466829994173056</v>
      </c>
      <c r="J68" s="41">
        <f>IF(J63="-","-",SUM(J59:J61,J63:J67)*'3k HAP'!$E$10)</f>
        <v>0.74848391473818199</v>
      </c>
      <c r="K68" s="41">
        <f>IF(K63="-","-",SUM(K59:K61,K63:K67)*'3k HAP'!$E$10)</f>
        <v>0.75544547072353474</v>
      </c>
      <c r="L68" s="41">
        <f>IF(L63="-","-",SUM(L59:L61,L63:L67)*'3k HAP'!$E$10)</f>
        <v>0.76174716012432442</v>
      </c>
      <c r="M68" s="41">
        <f>IF(M63="-","-",SUM(M59:M61,M63:M67)*'3k HAP'!$E$10)</f>
        <v>0.80468816310233804</v>
      </c>
      <c r="N68" s="41">
        <f>IF(N63="-","-",SUM(N59:N61,N63:N67)*'3k HAP'!$E$10)</f>
        <v>0.90452587506293347</v>
      </c>
      <c r="O68" s="31"/>
      <c r="P68" s="41">
        <f>IF(P63="-","-",SUM(P59:P61,P63:P67)*'3k HAP'!$E$10)</f>
        <v>0.90452587506293347</v>
      </c>
      <c r="Q68" s="41">
        <f>IF(Q63="-","-",SUM(Q59:Q61,Q63:Q67)*'3k HAP'!$E$10)</f>
        <v>0.93961228150187981</v>
      </c>
      <c r="R68" s="41">
        <f>IF(R63="-","-",SUM(R59:R61,R63:R67)*'3k HAP'!$E$10)</f>
        <v>0.94446195319101722</v>
      </c>
      <c r="S68" s="41">
        <f>IF(S63="-","-",SUM(S59:S61,S63:S67)*'3k HAP'!$E$10)</f>
        <v>0.97812581971359647</v>
      </c>
      <c r="T68" s="41" t="str">
        <f>IF(T63="-","-",SUM(T59:T61,T63:T67)*'3k HAP'!$E$10)</f>
        <v>-</v>
      </c>
      <c r="U68" s="41" t="str">
        <f>IF(U63="-","-",SUM(U59:U61,U63:U67)*'3k HAP'!$E$10)</f>
        <v>-</v>
      </c>
      <c r="V68" s="41" t="str">
        <f>IF(V63="-","-",SUM(V59:V61,V63:V67)*'3k HAP'!$E$10)</f>
        <v>-</v>
      </c>
      <c r="W68" s="41" t="str">
        <f>IF(W63="-","-",SUM(W59:W61,W63:W67)*'3k HAP'!$E$10)</f>
        <v>-</v>
      </c>
      <c r="X68" s="41" t="str">
        <f>IF(X63="-","-",SUM(X59:X61,X63:X67)*'3k HAP'!$E$10)</f>
        <v>-</v>
      </c>
      <c r="Y68" s="41" t="str">
        <f>IF(Y63="-","-",SUM(Y59:Y61,Y63:Y67)*'3k HAP'!$E$10)</f>
        <v>-</v>
      </c>
      <c r="Z68" s="41" t="str">
        <f>IF(Z63="-","-",SUM(Z59:Z61,Z63:Z67)*'3k HAP'!$E$10)</f>
        <v>-</v>
      </c>
      <c r="AA68" s="29"/>
    </row>
    <row r="69" spans="1:27" s="30" customFormat="1" ht="11.25" customHeight="1" x14ac:dyDescent="0.15">
      <c r="A69" s="267">
        <v>11</v>
      </c>
      <c r="B69" s="140" t="s">
        <v>44</v>
      </c>
      <c r="C69" s="140" t="str">
        <f>B69&amp;"_"&amp;D69</f>
        <v>Total_Midlands</v>
      </c>
      <c r="D69" s="138" t="s">
        <v>320</v>
      </c>
      <c r="E69" s="132"/>
      <c r="F69" s="31"/>
      <c r="G69" s="41">
        <f t="shared" ref="G69:N69" si="8">IF(G63="-","-",SUM(G59:G68))</f>
        <v>63.706097923206755</v>
      </c>
      <c r="H69" s="41">
        <f t="shared" si="8"/>
        <v>63.794240336354441</v>
      </c>
      <c r="I69" s="41">
        <f t="shared" si="8"/>
        <v>71.097515164345168</v>
      </c>
      <c r="J69" s="41">
        <f t="shared" si="8"/>
        <v>71.361942403788248</v>
      </c>
      <c r="K69" s="41">
        <f t="shared" si="8"/>
        <v>66.588387600600925</v>
      </c>
      <c r="L69" s="41">
        <f t="shared" si="8"/>
        <v>67.025103155228777</v>
      </c>
      <c r="M69" s="41">
        <f t="shared" si="8"/>
        <v>71.424472440292291</v>
      </c>
      <c r="N69" s="41">
        <f t="shared" si="8"/>
        <v>78.34336021444777</v>
      </c>
      <c r="O69" s="31"/>
      <c r="P69" s="41">
        <f t="shared" ref="P69:Z69" si="9">IF(P63="-","-",SUM(P59:P68))</f>
        <v>78.34336021444777</v>
      </c>
      <c r="Q69" s="41">
        <f t="shared" si="9"/>
        <v>80.519395390707501</v>
      </c>
      <c r="R69" s="41">
        <f t="shared" si="9"/>
        <v>80.855484164175067</v>
      </c>
      <c r="S69" s="41">
        <f t="shared" si="9"/>
        <v>84.940435410151167</v>
      </c>
      <c r="T69" s="41" t="str">
        <f t="shared" si="9"/>
        <v>-</v>
      </c>
      <c r="U69" s="41" t="str">
        <f t="shared" si="9"/>
        <v>-</v>
      </c>
      <c r="V69" s="41" t="str">
        <f t="shared" si="9"/>
        <v>-</v>
      </c>
      <c r="W69" s="41" t="str">
        <f t="shared" si="9"/>
        <v>-</v>
      </c>
      <c r="X69" s="41" t="str">
        <f t="shared" si="9"/>
        <v>-</v>
      </c>
      <c r="Y69" s="41" t="str">
        <f t="shared" si="9"/>
        <v>-</v>
      </c>
      <c r="Z69" s="41" t="str">
        <f t="shared" si="9"/>
        <v>-</v>
      </c>
      <c r="AA69" s="29"/>
    </row>
    <row r="70" spans="1:27" s="30" customFormat="1" ht="11.25" customHeight="1" x14ac:dyDescent="0.15">
      <c r="A70" s="267">
        <v>1</v>
      </c>
      <c r="B70" s="136" t="s">
        <v>350</v>
      </c>
      <c r="C70" s="136" t="s">
        <v>341</v>
      </c>
      <c r="D70" s="139" t="s">
        <v>321</v>
      </c>
      <c r="E70" s="135"/>
      <c r="F70" s="31"/>
      <c r="G70" s="133" t="s">
        <v>333</v>
      </c>
      <c r="H70" s="133" t="s">
        <v>333</v>
      </c>
      <c r="I70" s="133" t="s">
        <v>333</v>
      </c>
      <c r="J70" s="133" t="s">
        <v>333</v>
      </c>
      <c r="K70" s="133" t="s">
        <v>333</v>
      </c>
      <c r="L70" s="133" t="s">
        <v>333</v>
      </c>
      <c r="M70" s="133" t="s">
        <v>333</v>
      </c>
      <c r="N70" s="133" t="s">
        <v>333</v>
      </c>
      <c r="O70" s="31"/>
      <c r="P70" s="133" t="s">
        <v>333</v>
      </c>
      <c r="Q70" s="133" t="s">
        <v>333</v>
      </c>
      <c r="R70" s="133" t="s">
        <v>333</v>
      </c>
      <c r="S70" s="133" t="s">
        <v>333</v>
      </c>
      <c r="T70" s="133" t="s">
        <v>333</v>
      </c>
      <c r="U70" s="133" t="s">
        <v>333</v>
      </c>
      <c r="V70" s="133" t="s">
        <v>333</v>
      </c>
      <c r="W70" s="133" t="s">
        <v>333</v>
      </c>
      <c r="X70" s="133" t="s">
        <v>333</v>
      </c>
      <c r="Y70" s="133" t="s">
        <v>333</v>
      </c>
      <c r="Z70" s="133" t="s">
        <v>333</v>
      </c>
      <c r="AA70" s="29"/>
    </row>
    <row r="71" spans="1:27" s="30" customFormat="1" ht="11.25" customHeight="1" x14ac:dyDescent="0.15">
      <c r="A71" s="267">
        <v>2</v>
      </c>
      <c r="B71" s="136" t="s">
        <v>350</v>
      </c>
      <c r="C71" s="136" t="s">
        <v>300</v>
      </c>
      <c r="D71" s="139" t="s">
        <v>321</v>
      </c>
      <c r="E71" s="135"/>
      <c r="F71" s="31"/>
      <c r="G71" s="133" t="s">
        <v>333</v>
      </c>
      <c r="H71" s="133" t="s">
        <v>333</v>
      </c>
      <c r="I71" s="133" t="s">
        <v>333</v>
      </c>
      <c r="J71" s="133" t="s">
        <v>333</v>
      </c>
      <c r="K71" s="133" t="s">
        <v>333</v>
      </c>
      <c r="L71" s="133" t="s">
        <v>333</v>
      </c>
      <c r="M71" s="133" t="s">
        <v>333</v>
      </c>
      <c r="N71" s="133" t="s">
        <v>333</v>
      </c>
      <c r="O71" s="31"/>
      <c r="P71" s="133" t="s">
        <v>333</v>
      </c>
      <c r="Q71" s="133" t="s">
        <v>333</v>
      </c>
      <c r="R71" s="133" t="s">
        <v>333</v>
      </c>
      <c r="S71" s="133" t="s">
        <v>333</v>
      </c>
      <c r="T71" s="133" t="s">
        <v>333</v>
      </c>
      <c r="U71" s="133" t="s">
        <v>333</v>
      </c>
      <c r="V71" s="133" t="s">
        <v>333</v>
      </c>
      <c r="W71" s="133" t="s">
        <v>333</v>
      </c>
      <c r="X71" s="133" t="s">
        <v>333</v>
      </c>
      <c r="Y71" s="133" t="s">
        <v>333</v>
      </c>
      <c r="Z71" s="133" t="s">
        <v>333</v>
      </c>
      <c r="AA71" s="29"/>
    </row>
    <row r="72" spans="1:27" s="30" customFormat="1" ht="11.25" x14ac:dyDescent="0.15">
      <c r="A72" s="267">
        <v>3</v>
      </c>
      <c r="B72" s="136" t="s">
        <v>2</v>
      </c>
      <c r="C72" s="136" t="s">
        <v>342</v>
      </c>
      <c r="D72" s="139" t="s">
        <v>321</v>
      </c>
      <c r="E72" s="135"/>
      <c r="F72" s="31"/>
      <c r="G72" s="133">
        <f>IF('3c PC'!G14="-","-",'3c PC'!G61)</f>
        <v>6.5567588596821027</v>
      </c>
      <c r="H72" s="133">
        <f>IF('3c PC'!H14="-","-",'3c PC'!H61)</f>
        <v>6.5567588596821027</v>
      </c>
      <c r="I72" s="133">
        <f>IF('3c PC'!I14="-","-",'3c PC'!I61)</f>
        <v>6.6197359495950758</v>
      </c>
      <c r="J72" s="133">
        <f>IF('3c PC'!J14="-","-",'3c PC'!J61)</f>
        <v>6.6197359495950758</v>
      </c>
      <c r="K72" s="133">
        <f>IF('3c PC'!K14="-","-",'3c PC'!K61)</f>
        <v>6.6995028867368616</v>
      </c>
      <c r="L72" s="133">
        <f>IF('3c PC'!L14="-","-",'3c PC'!L61)</f>
        <v>6.6995028867368616</v>
      </c>
      <c r="M72" s="133">
        <f>IF('3c PC'!M14="-","-",'3c PC'!M61)</f>
        <v>7.1131218301273513</v>
      </c>
      <c r="N72" s="133">
        <f>IF('3c PC'!N14="-","-",'3c PC'!N61)</f>
        <v>7.1131218301273513</v>
      </c>
      <c r="O72" s="31"/>
      <c r="P72" s="133">
        <f>'3c PC'!P61</f>
        <v>7.1131218301273513</v>
      </c>
      <c r="Q72" s="133">
        <f>'3c PC'!Q61</f>
        <v>7.2804579515147188</v>
      </c>
      <c r="R72" s="133">
        <f>'3c PC'!R61</f>
        <v>7.1935840895118579</v>
      </c>
      <c r="S72" s="133">
        <f>'3c PC'!S61</f>
        <v>7.3593999937099728</v>
      </c>
      <c r="T72" s="133" t="str">
        <f>'3c PC'!T61</f>
        <v>-</v>
      </c>
      <c r="U72" s="133" t="str">
        <f>'3c PC'!U61</f>
        <v>-</v>
      </c>
      <c r="V72" s="133" t="str">
        <f>'3c PC'!V61</f>
        <v>-</v>
      </c>
      <c r="W72" s="133" t="str">
        <f>'3c PC'!W61</f>
        <v>-</v>
      </c>
      <c r="X72" s="133" t="str">
        <f>'3c PC'!X61</f>
        <v>-</v>
      </c>
      <c r="Y72" s="133" t="str">
        <f>'3c PC'!Y61</f>
        <v>-</v>
      </c>
      <c r="Z72" s="133" t="str">
        <f>'3c PC'!Z61</f>
        <v>-</v>
      </c>
      <c r="AA72" s="29"/>
    </row>
    <row r="73" spans="1:27" s="30" customFormat="1" ht="11.25" x14ac:dyDescent="0.15">
      <c r="A73" s="267">
        <v>4</v>
      </c>
      <c r="B73" s="136" t="s">
        <v>352</v>
      </c>
      <c r="C73" s="136" t="s">
        <v>343</v>
      </c>
      <c r="D73" s="139" t="s">
        <v>321</v>
      </c>
      <c r="E73" s="135"/>
      <c r="F73" s="31"/>
      <c r="G73" s="133">
        <f>IF('3d NC-Elec'!H47="-","-",'3d NC-Elec'!H47)</f>
        <v>34.5655</v>
      </c>
      <c r="H73" s="133">
        <f>IF('3d NC-Elec'!I47="-","-",'3d NC-Elec'!I47)</f>
        <v>34.5655</v>
      </c>
      <c r="I73" s="133">
        <f>IF('3d NC-Elec'!J47="-","-",'3d NC-Elec'!J47)</f>
        <v>19.564</v>
      </c>
      <c r="J73" s="133">
        <f>IF('3d NC-Elec'!K47="-","-",'3d NC-Elec'!K47)</f>
        <v>19.564</v>
      </c>
      <c r="K73" s="133">
        <f>IF('3d NC-Elec'!L47="-","-",'3d NC-Elec'!L47)</f>
        <v>17.848499999999998</v>
      </c>
      <c r="L73" s="133">
        <f>IF('3d NC-Elec'!M47="-","-",'3d NC-Elec'!M47)</f>
        <v>17.848499999999998</v>
      </c>
      <c r="M73" s="133">
        <f>IF('3d NC-Elec'!N47="-","-",'3d NC-Elec'!N47)</f>
        <v>19.637</v>
      </c>
      <c r="N73" s="133">
        <f>IF('3d NC-Elec'!O47="-","-",'3d NC-Elec'!O47)</f>
        <v>19.637</v>
      </c>
      <c r="O73" s="31"/>
      <c r="P73" s="133">
        <f>'3d NC-Elec'!Q47</f>
        <v>19.637</v>
      </c>
      <c r="Q73" s="133">
        <f>'3d NC-Elec'!R47</f>
        <v>20.330500000000001</v>
      </c>
      <c r="R73" s="133">
        <f>'3d NC-Elec'!S47</f>
        <v>20.330500000000001</v>
      </c>
      <c r="S73" s="133">
        <f>'3d NC-Elec'!T47</f>
        <v>24.418500000000005</v>
      </c>
      <c r="T73" s="133" t="str">
        <f>'3d NC-Elec'!U47</f>
        <v>-</v>
      </c>
      <c r="U73" s="133" t="str">
        <f>'3d NC-Elec'!V47</f>
        <v>-</v>
      </c>
      <c r="V73" s="133" t="str">
        <f>'3d NC-Elec'!W47</f>
        <v>-</v>
      </c>
      <c r="W73" s="133" t="str">
        <f>'3d NC-Elec'!X47</f>
        <v>-</v>
      </c>
      <c r="X73" s="133" t="str">
        <f>'3d NC-Elec'!Y47</f>
        <v>-</v>
      </c>
      <c r="Y73" s="133" t="str">
        <f>'3d NC-Elec'!Z47</f>
        <v>-</v>
      </c>
      <c r="Z73" s="133" t="str">
        <f>'3d NC-Elec'!AA47</f>
        <v>-</v>
      </c>
      <c r="AA73" s="29"/>
    </row>
    <row r="74" spans="1:27" s="30" customFormat="1" ht="11.25" x14ac:dyDescent="0.15">
      <c r="A74" s="267">
        <v>5</v>
      </c>
      <c r="B74" s="136" t="s">
        <v>349</v>
      </c>
      <c r="C74" s="136" t="s">
        <v>344</v>
      </c>
      <c r="D74" s="139" t="s">
        <v>321</v>
      </c>
      <c r="E74" s="135"/>
      <c r="F74" s="31"/>
      <c r="G74" s="133">
        <f>IF('3f CPIH'!C$16="-","-",'3g OC '!$E$9*('3f CPIH'!C$16/'3f CPIH'!$G$16))</f>
        <v>39.034507632093934</v>
      </c>
      <c r="H74" s="133">
        <f>IF('3f CPIH'!D$16="-","-",'3g OC '!$E$9*('3f CPIH'!D$16/'3f CPIH'!$G$16))</f>
        <v>39.112654794520544</v>
      </c>
      <c r="I74" s="133">
        <f>IF('3f CPIH'!E$16="-","-",'3g OC '!$E$9*('3f CPIH'!E$16/'3f CPIH'!$G$16))</f>
        <v>39.229875538160471</v>
      </c>
      <c r="J74" s="133">
        <f>IF('3f CPIH'!F$16="-","-",'3g OC '!$E$9*('3f CPIH'!F$16/'3f CPIH'!$G$16))</f>
        <v>39.464317025440316</v>
      </c>
      <c r="K74" s="133">
        <f>IF('3f CPIH'!G$16="-","-",'3g OC '!$E$9*('3f CPIH'!G$16/'3f CPIH'!$G$16))</f>
        <v>39.933199999999999</v>
      </c>
      <c r="L74" s="133">
        <f>IF('3f CPIH'!H$16="-","-",'3g OC '!$E$9*('3f CPIH'!H$16/'3f CPIH'!$G$16))</f>
        <v>40.441156555772999</v>
      </c>
      <c r="M74" s="133">
        <f>IF('3f CPIH'!I$16="-","-",'3g OC '!$E$9*('3f CPIH'!I$16/'3f CPIH'!$G$16))</f>
        <v>41.027260273972601</v>
      </c>
      <c r="N74" s="133">
        <f>IF('3f CPIH'!J$16="-","-",'3g OC '!$E$9*('3f CPIH'!J$16/'3f CPIH'!$G$16))</f>
        <v>41.378922504892373</v>
      </c>
      <c r="O74" s="31"/>
      <c r="P74" s="133">
        <f>IF('3f CPIH'!L$16="-","-",'3g OC '!$E$9*('3f CPIH'!L$16/'3f CPIH'!$G$16))</f>
        <v>41.378922504892373</v>
      </c>
      <c r="Q74" s="133">
        <f>IF('3f CPIH'!M$16="-","-",'3g OC '!$E$9*('3f CPIH'!M$16/'3f CPIH'!$G$16))</f>
        <v>41.847805479452056</v>
      </c>
      <c r="R74" s="133">
        <f>IF('3f CPIH'!N$16="-","-",'3g OC '!$E$9*('3f CPIH'!N$16/'3f CPIH'!$G$16))</f>
        <v>42.160394129158512</v>
      </c>
      <c r="S74" s="133">
        <f>IF('3f CPIH'!O$16="-","-",'3g OC '!$E$9*('3f CPIH'!O$16/'3f CPIH'!$G$16))</f>
        <v>42.394835616438357</v>
      </c>
      <c r="T74" s="133" t="str">
        <f>IF('3f CPIH'!P$16="-","-",'3g OC '!$E$9*('3f CPIH'!P$16/'3f CPIH'!$G$16))</f>
        <v>-</v>
      </c>
      <c r="U74" s="133" t="str">
        <f>IF('3f CPIH'!Q$16="-","-",'3g OC '!$E$9*('3f CPIH'!Q$16/'3f CPIH'!$G$16))</f>
        <v>-</v>
      </c>
      <c r="V74" s="133" t="str">
        <f>IF('3f CPIH'!R$16="-","-",'3g OC '!$E$9*('3f CPIH'!R$16/'3f CPIH'!$G$16))</f>
        <v>-</v>
      </c>
      <c r="W74" s="133" t="str">
        <f>IF('3f CPIH'!S$16="-","-",'3g OC '!$E$9*('3f CPIH'!S$16/'3f CPIH'!$G$16))</f>
        <v>-</v>
      </c>
      <c r="X74" s="133" t="str">
        <f>IF('3f CPIH'!T$16="-","-",'3g OC '!$E$9*('3f CPIH'!T$16/'3f CPIH'!$G$16))</f>
        <v>-</v>
      </c>
      <c r="Y74" s="133" t="str">
        <f>IF('3f CPIH'!U$16="-","-",'3g OC '!$E$9*('3f CPIH'!U$16/'3f CPIH'!$G$16))</f>
        <v>-</v>
      </c>
      <c r="Z74" s="133" t="str">
        <f>IF('3f CPIH'!V$16="-","-",'3g OC '!$E$9*('3f CPIH'!V$16/'3f CPIH'!$G$16))</f>
        <v>-</v>
      </c>
      <c r="AA74" s="29"/>
    </row>
    <row r="75" spans="1:27" s="30" customFormat="1" ht="11.25" x14ac:dyDescent="0.15">
      <c r="A75" s="267">
        <v>6</v>
      </c>
      <c r="B75" s="136" t="s">
        <v>349</v>
      </c>
      <c r="C75" s="136" t="s">
        <v>43</v>
      </c>
      <c r="D75" s="139" t="s">
        <v>321</v>
      </c>
      <c r="E75" s="135"/>
      <c r="F75" s="31"/>
      <c r="G75" s="133" t="s">
        <v>333</v>
      </c>
      <c r="H75" s="133" t="s">
        <v>333</v>
      </c>
      <c r="I75" s="133" t="s">
        <v>333</v>
      </c>
      <c r="J75" s="133" t="s">
        <v>333</v>
      </c>
      <c r="K75" s="133">
        <f>IF('3h SMNCC'!F$36="-","-",'3h SMNCC'!F$44)</f>
        <v>0</v>
      </c>
      <c r="L75" s="133">
        <f>IF('3h SMNCC'!G$36="-","-",'3h SMNCC'!G$44)</f>
        <v>-0.13106672002308281</v>
      </c>
      <c r="M75" s="133">
        <f>IF('3h SMNCC'!H$36="-","-",'3h SMNCC'!H$44)</f>
        <v>1.6490085512788448</v>
      </c>
      <c r="N75" s="133">
        <f>IF('3h SMNCC'!I$36="-","-",'3h SMNCC'!I$44)</f>
        <v>7.9249698553751093</v>
      </c>
      <c r="O75" s="31"/>
      <c r="P75" s="133">
        <f>IF('3h SMNCC'!K$36="-","-",'3h SMNCC'!K$44)</f>
        <v>7.9249698553751093</v>
      </c>
      <c r="Q75" s="133">
        <f>IF('3h SMNCC'!L$36="-","-",'3h SMNCC'!L$44)</f>
        <v>9.5945159615724194</v>
      </c>
      <c r="R75" s="133">
        <f>IF('3h SMNCC'!M$36="-","-",'3h SMNCC'!M$44)</f>
        <v>9.6655312765157912</v>
      </c>
      <c r="S75" s="133">
        <f>IF('3h SMNCC'!N$36="-","-",'3h SMNCC'!N$44)</f>
        <v>11.448655558303892</v>
      </c>
      <c r="T75" s="133" t="str">
        <f>IF('3h SMNCC'!O$36="-","-",'3h SMNCC'!O$44)</f>
        <v>-</v>
      </c>
      <c r="U75" s="133" t="str">
        <f>IF('3h SMNCC'!P$36="-","-",'3h SMNCC'!P$44)</f>
        <v>-</v>
      </c>
      <c r="V75" s="133" t="str">
        <f>IF('3h SMNCC'!Q$36="-","-",'3h SMNCC'!Q$44)</f>
        <v>-</v>
      </c>
      <c r="W75" s="133" t="str">
        <f>IF('3h SMNCC'!R$36="-","-",'3h SMNCC'!R$44)</f>
        <v>-</v>
      </c>
      <c r="X75" s="133" t="str">
        <f>IF('3h SMNCC'!S$36="-","-",'3h SMNCC'!S$44)</f>
        <v>-</v>
      </c>
      <c r="Y75" s="133" t="str">
        <f>IF('3h SMNCC'!T$36="-","-",'3h SMNCC'!T$44)</f>
        <v>-</v>
      </c>
      <c r="Z75" s="133" t="str">
        <f>IF('3h SMNCC'!U$36="-","-",'3h SMNCC'!U$44)</f>
        <v>-</v>
      </c>
      <c r="AA75" s="29"/>
    </row>
    <row r="76" spans="1:27" s="30" customFormat="1" ht="11.25" customHeight="1" x14ac:dyDescent="0.15">
      <c r="A76" s="267">
        <v>7</v>
      </c>
      <c r="B76" s="136" t="s">
        <v>349</v>
      </c>
      <c r="C76" s="136" t="s">
        <v>394</v>
      </c>
      <c r="D76" s="139" t="s">
        <v>321</v>
      </c>
      <c r="E76" s="135"/>
      <c r="F76" s="31"/>
      <c r="G76" s="133">
        <f>IF('3f CPIH'!C$16="-","-",'3i PAAC PAP'!$G$13*('3f CPIH'!C$16/'3f CPIH'!$G$16))</f>
        <v>3.3460635029354204</v>
      </c>
      <c r="H76" s="133">
        <f>IF('3f CPIH'!D$16="-","-",'3i PAAC PAP'!$G$13*('3f CPIH'!D$16/'3f CPIH'!$G$16))</f>
        <v>3.3527623287671227</v>
      </c>
      <c r="I76" s="133">
        <f>IF('3f CPIH'!E$16="-","-",'3i PAAC PAP'!$G$13*('3f CPIH'!E$16/'3f CPIH'!$G$16))</f>
        <v>3.3628105675146771</v>
      </c>
      <c r="J76" s="133">
        <f>IF('3f CPIH'!F$16="-","-",'3i PAAC PAP'!$G$13*('3f CPIH'!F$16/'3f CPIH'!$G$16))</f>
        <v>3.3829070450097847</v>
      </c>
      <c r="K76" s="133">
        <f>IF('3f CPIH'!G$16="-","-",'3i PAAC PAP'!$G$13*('3f CPIH'!G$16/'3f CPIH'!$G$16))</f>
        <v>3.4230999999999998</v>
      </c>
      <c r="L76" s="133">
        <f>IF('3f CPIH'!H$16="-","-",'3i PAAC PAP'!$G$13*('3f CPIH'!H$16/'3f CPIH'!$G$16))</f>
        <v>3.4666423679060667</v>
      </c>
      <c r="M76" s="133">
        <f>IF('3f CPIH'!I$16="-","-",'3i PAAC PAP'!$G$13*('3f CPIH'!I$16/'3f CPIH'!$G$16))</f>
        <v>3.516883561643835</v>
      </c>
      <c r="N76" s="133">
        <f>IF('3f CPIH'!J$16="-","-",'3i PAAC PAP'!$G$13*('3f CPIH'!J$16/'3f CPIH'!$G$16))</f>
        <v>3.547028277886497</v>
      </c>
      <c r="O76" s="31"/>
      <c r="P76" s="133">
        <f>IF('3f CPIH'!L$16="-","-",'3i PAAC PAP'!$G$13*('3f CPIH'!L$16/'3f CPIH'!$G$16))</f>
        <v>3.547028277886497</v>
      </c>
      <c r="Q76" s="133">
        <f>IF('3f CPIH'!M$16="-","-",'3i PAAC PAP'!$G$13*('3f CPIH'!M$16/'3f CPIH'!$G$16))</f>
        <v>3.5872212328767121</v>
      </c>
      <c r="R76" s="133">
        <f>IF('3f CPIH'!N$16="-","-",'3i PAAC PAP'!$G$13*('3f CPIH'!N$16/'3f CPIH'!$G$16))</f>
        <v>3.6140165362035224</v>
      </c>
      <c r="S76" s="133">
        <f>IF('3f CPIH'!O$16="-","-",'3i PAAC PAP'!$G$13*('3f CPIH'!O$16/'3f CPIH'!$G$16))</f>
        <v>3.6341130136986299</v>
      </c>
      <c r="T76" s="133" t="str">
        <f>IF('3f CPIH'!P$16="-","-",'3i PAAC PAP'!$G$13*('3f CPIH'!P$16/'3f CPIH'!$G$16))</f>
        <v>-</v>
      </c>
      <c r="U76" s="133" t="str">
        <f>IF('3f CPIH'!Q$16="-","-",'3i PAAC PAP'!$G$13*('3f CPIH'!Q$16/'3f CPIH'!$G$16))</f>
        <v>-</v>
      </c>
      <c r="V76" s="133" t="str">
        <f>IF('3f CPIH'!R$16="-","-",'3i PAAC PAP'!$G$13*('3f CPIH'!R$16/'3f CPIH'!$G$16))</f>
        <v>-</v>
      </c>
      <c r="W76" s="133" t="str">
        <f>IF('3f CPIH'!S$16="-","-",'3i PAAC PAP'!$G$13*('3f CPIH'!S$16/'3f CPIH'!$G$16))</f>
        <v>-</v>
      </c>
      <c r="X76" s="133" t="str">
        <f>IF('3f CPIH'!T$16="-","-",'3i PAAC PAP'!$G$13*('3f CPIH'!T$16/'3f CPIH'!$G$16))</f>
        <v>-</v>
      </c>
      <c r="Y76" s="133" t="str">
        <f>IF('3f CPIH'!U$16="-","-",'3i PAAC PAP'!$G$13*('3f CPIH'!U$16/'3f CPIH'!$G$16))</f>
        <v>-</v>
      </c>
      <c r="Z76" s="133" t="str">
        <f>IF('3f CPIH'!V$16="-","-",'3i PAAC PAP'!$G$13*('3f CPIH'!V$16/'3f CPIH'!$G$16))</f>
        <v>-</v>
      </c>
      <c r="AA76" s="29"/>
    </row>
    <row r="77" spans="1:27" s="30" customFormat="1" ht="11.25" customHeight="1" x14ac:dyDescent="0.15">
      <c r="A77" s="267">
        <v>8</v>
      </c>
      <c r="B77" s="136" t="s">
        <v>349</v>
      </c>
      <c r="C77" s="136" t="s">
        <v>412</v>
      </c>
      <c r="D77" s="139" t="s">
        <v>321</v>
      </c>
      <c r="E77" s="135"/>
      <c r="F77" s="31"/>
      <c r="G77" s="133">
        <f>IF(G72="-","-",SUM(G70:G75)*'3i PAAC PAP'!$G$25)</f>
        <v>0.38363028442964014</v>
      </c>
      <c r="H77" s="133">
        <f>IF(H72="-","-",SUM(H70:H75)*'3i PAAC PAP'!$G$25)</f>
        <v>0.38400429674901387</v>
      </c>
      <c r="I77" s="133">
        <f>IF(I72="-","-",SUM(I70:I75)*'3i PAAC PAP'!$G$25)</f>
        <v>0.31306954458039804</v>
      </c>
      <c r="J77" s="133">
        <f>IF(J72="-","-",SUM(J70:J75)*'3i PAAC PAP'!$G$25)</f>
        <v>0.31419158153851945</v>
      </c>
      <c r="K77" s="133">
        <f>IF(K72="-","-",SUM(K70:K75)*'3i PAAC PAP'!$G$25)</f>
        <v>0.30860703701592268</v>
      </c>
      <c r="L77" s="133">
        <f>IF(L72="-","-",SUM(L70:L75)*'3i PAAC PAP'!$G$25)</f>
        <v>0.3104108317698217</v>
      </c>
      <c r="M77" s="133">
        <f>IF(M72="-","-",SUM(M70:M75)*'3i PAAC PAP'!$G$25)</f>
        <v>0.33227470567664297</v>
      </c>
      <c r="N77" s="133">
        <f>IF(N72="-","-",SUM(N70:N75)*'3i PAAC PAP'!$G$25)</f>
        <v>0.36399451191522975</v>
      </c>
      <c r="O77" s="31"/>
      <c r="P77" s="133">
        <f>IF(P72="-","-",SUM(P70:P75)*'3i PAAC PAP'!$G$25)</f>
        <v>0.36399451191522975</v>
      </c>
      <c r="Q77" s="133">
        <f>IF(Q72="-","-",SUM(Q70:Q75)*'3i PAAC PAP'!$G$25)</f>
        <v>0.3783489951726926</v>
      </c>
      <c r="R77" s="133">
        <f>IF(R72="-","-",SUM(R70:R75)*'3i PAAC PAP'!$G$25)</f>
        <v>0.37976914544396095</v>
      </c>
      <c r="S77" s="133">
        <f>IF(S72="-","-",SUM(S70:S75)*'3i PAAC PAP'!$G$25)</f>
        <v>0.4097839781322124</v>
      </c>
      <c r="T77" s="133" t="str">
        <f>IF(T72="-","-",SUM(T70:T75)*'3i PAAC PAP'!$G$25)</f>
        <v>-</v>
      </c>
      <c r="U77" s="133" t="str">
        <f>IF(U72="-","-",SUM(U70:U75)*'3i PAAC PAP'!$G$25)</f>
        <v>-</v>
      </c>
      <c r="V77" s="133" t="str">
        <f>IF(V72="-","-",SUM(V70:V75)*'3i PAAC PAP'!$G$25)</f>
        <v>-</v>
      </c>
      <c r="W77" s="133" t="str">
        <f>IF(W72="-","-",SUM(W70:W75)*'3i PAAC PAP'!$G$25)</f>
        <v>-</v>
      </c>
      <c r="X77" s="133" t="str">
        <f>IF(X72="-","-",SUM(X70:X75)*'3i PAAC PAP'!$G$25)</f>
        <v>-</v>
      </c>
      <c r="Y77" s="133" t="str">
        <f>IF(Y72="-","-",SUM(Y70:Y75)*'3i PAAC PAP'!$G$25)</f>
        <v>-</v>
      </c>
      <c r="Z77" s="133" t="str">
        <f>IF(Z72="-","-",SUM(Z70:Z75)*'3i PAAC PAP'!$G$25)</f>
        <v>-</v>
      </c>
      <c r="AA77" s="29"/>
    </row>
    <row r="78" spans="1:27" s="30" customFormat="1" ht="11.25" customHeight="1" x14ac:dyDescent="0.15">
      <c r="A78" s="267">
        <v>9</v>
      </c>
      <c r="B78" s="136" t="s">
        <v>393</v>
      </c>
      <c r="C78" s="136" t="s">
        <v>536</v>
      </c>
      <c r="D78" s="139" t="s">
        <v>321</v>
      </c>
      <c r="E78" s="135"/>
      <c r="F78" s="31"/>
      <c r="G78" s="133">
        <f>IF(G72="-","-",SUM(G70:G77)*'3j EBIT'!$E$9)</f>
        <v>1.624712962686405</v>
      </c>
      <c r="H78" s="133">
        <f>IF(H72="-","-",SUM(H70:H77)*'3j EBIT'!$E$9)</f>
        <v>1.6263635036575934</v>
      </c>
      <c r="I78" s="133">
        <f>IF(I72="-","-",SUM(I70:I77)*'3j EBIT'!$E$9)</f>
        <v>1.3381252733059068</v>
      </c>
      <c r="J78" s="133">
        <f>IF(J72="-","-",SUM(J70:J77)*'3j EBIT'!$E$9)</f>
        <v>1.3430768962194732</v>
      </c>
      <c r="K78" s="133">
        <f>IF(K72="-","-",SUM(K70:K77)*'3j EBIT'!$E$9)</f>
        <v>1.321147639403244</v>
      </c>
      <c r="L78" s="133">
        <f>IF(L72="-","-",SUM(L70:L77)*'3j EBIT'!$E$9)</f>
        <v>1.3293255062204461</v>
      </c>
      <c r="M78" s="133">
        <f>IF(M72="-","-",SUM(M70:M77)*'3j EBIT'!$E$9)</f>
        <v>1.4192008315348394</v>
      </c>
      <c r="N78" s="133">
        <f>IF(N72="-","-",SUM(N70:N77)*'3j EBIT'!$E$9)</f>
        <v>1.5487628362324468</v>
      </c>
      <c r="O78" s="31"/>
      <c r="P78" s="133">
        <f>IF(P72="-","-",SUM(P70:P77)*'3j EBIT'!$E$9)</f>
        <v>1.5487628362324468</v>
      </c>
      <c r="Q78" s="133">
        <f>IF(Q72="-","-",SUM(Q70:Q77)*'3j EBIT'!$E$9)</f>
        <v>1.60790907945156</v>
      </c>
      <c r="R78" s="133">
        <f>IF(R72="-","-",SUM(R70:R77)*'3j EBIT'!$E$9)</f>
        <v>1.614202624984914</v>
      </c>
      <c r="S78" s="133">
        <f>IF(S72="-","-",SUM(S70:S77)*'3j EBIT'!$E$9)</f>
        <v>1.7366373010883625</v>
      </c>
      <c r="T78" s="133" t="str">
        <f>IF(T72="-","-",SUM(T70:T77)*'3j EBIT'!$E$9)</f>
        <v>-</v>
      </c>
      <c r="U78" s="133" t="str">
        <f>IF(U72="-","-",SUM(U70:U77)*'3j EBIT'!$E$9)</f>
        <v>-</v>
      </c>
      <c r="V78" s="133" t="str">
        <f>IF(V72="-","-",SUM(V70:V77)*'3j EBIT'!$E$9)</f>
        <v>-</v>
      </c>
      <c r="W78" s="133" t="str">
        <f>IF(W72="-","-",SUM(W70:W77)*'3j EBIT'!$E$9)</f>
        <v>-</v>
      </c>
      <c r="X78" s="133" t="str">
        <f>IF(X72="-","-",SUM(X70:X77)*'3j EBIT'!$E$9)</f>
        <v>-</v>
      </c>
      <c r="Y78" s="133" t="str">
        <f>IF(Y72="-","-",SUM(Y70:Y77)*'3j EBIT'!$E$9)</f>
        <v>-</v>
      </c>
      <c r="Z78" s="133" t="str">
        <f>IF(Z72="-","-",SUM(Z70:Z77)*'3j EBIT'!$E$9)</f>
        <v>-</v>
      </c>
      <c r="AA78" s="29"/>
    </row>
    <row r="79" spans="1:27" s="30" customFormat="1" ht="12.4" customHeight="1" x14ac:dyDescent="0.15">
      <c r="A79" s="267">
        <v>10</v>
      </c>
      <c r="B79" s="136" t="s">
        <v>292</v>
      </c>
      <c r="C79" s="186" t="s">
        <v>537</v>
      </c>
      <c r="D79" s="139" t="s">
        <v>321</v>
      </c>
      <c r="E79" s="134"/>
      <c r="F79" s="31"/>
      <c r="G79" s="133">
        <f>IF(G74="-","-",SUM(G70:G72,G74:G78)*'3k HAP'!$E$10)</f>
        <v>0.7458956019335965</v>
      </c>
      <c r="H79" s="133">
        <f>IF(H74="-","-",SUM(H70:H72,H74:H78)*'3k HAP'!$E$10)</f>
        <v>0.74716747353241353</v>
      </c>
      <c r="I79" s="133">
        <f>IF(I74="-","-",SUM(I70:I72,I74:I78)*'3k HAP'!$E$10)</f>
        <v>0.74469421463988472</v>
      </c>
      <c r="J79" s="133">
        <f>IF(J74="-","-",SUM(J70:J72,J74:J78)*'3k HAP'!$E$10)</f>
        <v>0.74850982943633615</v>
      </c>
      <c r="K79" s="133">
        <f>IF(K74="-","-",SUM(K70:K72,K74:K78)*'3k HAP'!$E$10)</f>
        <v>0.75672824828216734</v>
      </c>
      <c r="L79" s="133">
        <f>IF(L74="-","-",SUM(L70:L72,L74:L78)*'3k HAP'!$E$10)</f>
        <v>0.76302993768295713</v>
      </c>
      <c r="M79" s="133">
        <f>IF(M74="-","-",SUM(M70:M72,M74:M78)*'3k HAP'!$E$10)</f>
        <v>0.80610051415174178</v>
      </c>
      <c r="N79" s="133">
        <f>IF(N74="-","-",SUM(N70:N72,N74:N78)*'3k HAP'!$E$10)</f>
        <v>0.90593822611233721</v>
      </c>
      <c r="O79" s="31"/>
      <c r="P79" s="133">
        <f>IF(P74="-","-",SUM(P70:P72,P74:P78)*'3k HAP'!$E$10)</f>
        <v>0.90593822611233721</v>
      </c>
      <c r="Q79" s="133">
        <f>IF(Q74="-","-",SUM(Q70:Q72,Q74:Q78)*'3k HAP'!$E$10)</f>
        <v>0.94136152362728809</v>
      </c>
      <c r="R79" s="133">
        <f>IF(R74="-","-",SUM(R70:R72,R74:R78)*'3k HAP'!$E$10)</f>
        <v>0.9462111953164255</v>
      </c>
      <c r="S79" s="133">
        <f>IF(S74="-","-",SUM(S70:S72,S74:S78)*'3k HAP'!$E$10)</f>
        <v>0.98070433217993902</v>
      </c>
      <c r="T79" s="133" t="str">
        <f>IF(T74="-","-",SUM(T70:T72,T74:T78)*'3k HAP'!$E$10)</f>
        <v>-</v>
      </c>
      <c r="U79" s="133" t="str">
        <f>IF(U74="-","-",SUM(U70:U72,U74:U78)*'3k HAP'!$E$10)</f>
        <v>-</v>
      </c>
      <c r="V79" s="133" t="str">
        <f>IF(V74="-","-",SUM(V70:V72,V74:V78)*'3k HAP'!$E$10)</f>
        <v>-</v>
      </c>
      <c r="W79" s="133" t="str">
        <f>IF(W74="-","-",SUM(W70:W72,W74:W78)*'3k HAP'!$E$10)</f>
        <v>-</v>
      </c>
      <c r="X79" s="133" t="str">
        <f>IF(X74="-","-",SUM(X70:X72,X74:X78)*'3k HAP'!$E$10)</f>
        <v>-</v>
      </c>
      <c r="Y79" s="133" t="str">
        <f>IF(Y74="-","-",SUM(Y70:Y72,Y74:Y78)*'3k HAP'!$E$10)</f>
        <v>-</v>
      </c>
      <c r="Z79" s="133" t="str">
        <f>IF(Z74="-","-",SUM(Z70:Z72,Z74:Z78)*'3k HAP'!$E$10)</f>
        <v>-</v>
      </c>
      <c r="AA79" s="29"/>
    </row>
    <row r="80" spans="1:27" s="30" customFormat="1" ht="11.25" customHeight="1" x14ac:dyDescent="0.15">
      <c r="A80" s="267">
        <v>11</v>
      </c>
      <c r="B80" s="136" t="s">
        <v>44</v>
      </c>
      <c r="C80" s="136" t="str">
        <f>B80&amp;"_"&amp;D80</f>
        <v>Total_Northern</v>
      </c>
      <c r="D80" s="139" t="s">
        <v>321</v>
      </c>
      <c r="E80" s="135"/>
      <c r="F80" s="31"/>
      <c r="G80" s="133">
        <f t="shared" ref="G80:N80" si="10">IF(G74="-","-",SUM(G70:G79))</f>
        <v>86.257068843761104</v>
      </c>
      <c r="H80" s="133">
        <f t="shared" si="10"/>
        <v>86.345211256908783</v>
      </c>
      <c r="I80" s="133">
        <f t="shared" si="10"/>
        <v>71.172311087796402</v>
      </c>
      <c r="J80" s="133">
        <f t="shared" si="10"/>
        <v>71.43673832723951</v>
      </c>
      <c r="K80" s="133">
        <f t="shared" si="10"/>
        <v>70.290785811438212</v>
      </c>
      <c r="L80" s="133">
        <f t="shared" si="10"/>
        <v>70.727501366066051</v>
      </c>
      <c r="M80" s="133">
        <f t="shared" si="10"/>
        <v>75.500850268385847</v>
      </c>
      <c r="N80" s="133">
        <f t="shared" si="10"/>
        <v>82.41973804254134</v>
      </c>
      <c r="O80" s="31"/>
      <c r="P80" s="133">
        <f t="shared" ref="P80:Z80" si="11">IF(P74="-","-",SUM(P70:P79))</f>
        <v>82.41973804254134</v>
      </c>
      <c r="Q80" s="133">
        <f t="shared" si="11"/>
        <v>85.568120223667449</v>
      </c>
      <c r="R80" s="133">
        <f t="shared" si="11"/>
        <v>85.904208997134972</v>
      </c>
      <c r="S80" s="133">
        <f t="shared" si="11"/>
        <v>92.382629793551374</v>
      </c>
      <c r="T80" s="133" t="str">
        <f t="shared" si="11"/>
        <v>-</v>
      </c>
      <c r="U80" s="133" t="str">
        <f t="shared" si="11"/>
        <v>-</v>
      </c>
      <c r="V80" s="133" t="str">
        <f t="shared" si="11"/>
        <v>-</v>
      </c>
      <c r="W80" s="133" t="str">
        <f t="shared" si="11"/>
        <v>-</v>
      </c>
      <c r="X80" s="133" t="str">
        <f t="shared" si="11"/>
        <v>-</v>
      </c>
      <c r="Y80" s="133" t="str">
        <f t="shared" si="11"/>
        <v>-</v>
      </c>
      <c r="Z80" s="133" t="str">
        <f t="shared" si="11"/>
        <v>-</v>
      </c>
      <c r="AA80" s="29"/>
    </row>
    <row r="81" spans="1:27" s="30" customFormat="1" ht="11.25" customHeight="1" x14ac:dyDescent="0.15">
      <c r="A81" s="267">
        <v>1</v>
      </c>
      <c r="B81" s="140" t="s">
        <v>350</v>
      </c>
      <c r="C81" s="140" t="s">
        <v>341</v>
      </c>
      <c r="D81" s="138" t="s">
        <v>322</v>
      </c>
      <c r="E81" s="132"/>
      <c r="F81" s="31"/>
      <c r="G81" s="41" t="s">
        <v>333</v>
      </c>
      <c r="H81" s="41" t="s">
        <v>333</v>
      </c>
      <c r="I81" s="41" t="s">
        <v>333</v>
      </c>
      <c r="J81" s="41" t="s">
        <v>333</v>
      </c>
      <c r="K81" s="41" t="s">
        <v>333</v>
      </c>
      <c r="L81" s="41" t="s">
        <v>333</v>
      </c>
      <c r="M81" s="41" t="s">
        <v>333</v>
      </c>
      <c r="N81" s="41" t="s">
        <v>333</v>
      </c>
      <c r="O81" s="31"/>
      <c r="P81" s="41" t="s">
        <v>333</v>
      </c>
      <c r="Q81" s="41" t="s">
        <v>333</v>
      </c>
      <c r="R81" s="41" t="s">
        <v>333</v>
      </c>
      <c r="S81" s="41" t="s">
        <v>333</v>
      </c>
      <c r="T81" s="41" t="s">
        <v>333</v>
      </c>
      <c r="U81" s="41" t="s">
        <v>333</v>
      </c>
      <c r="V81" s="41" t="s">
        <v>333</v>
      </c>
      <c r="W81" s="41" t="s">
        <v>333</v>
      </c>
      <c r="X81" s="41" t="s">
        <v>333</v>
      </c>
      <c r="Y81" s="41" t="s">
        <v>333</v>
      </c>
      <c r="Z81" s="41" t="s">
        <v>333</v>
      </c>
      <c r="AA81" s="29"/>
    </row>
    <row r="82" spans="1:27" s="30" customFormat="1" ht="11.25" x14ac:dyDescent="0.15">
      <c r="A82" s="267">
        <v>2</v>
      </c>
      <c r="B82" s="140" t="s">
        <v>350</v>
      </c>
      <c r="C82" s="140" t="s">
        <v>300</v>
      </c>
      <c r="D82" s="138" t="s">
        <v>322</v>
      </c>
      <c r="E82" s="132"/>
      <c r="F82" s="31"/>
      <c r="G82" s="41" t="s">
        <v>333</v>
      </c>
      <c r="H82" s="41" t="s">
        <v>333</v>
      </c>
      <c r="I82" s="41" t="s">
        <v>333</v>
      </c>
      <c r="J82" s="41" t="s">
        <v>333</v>
      </c>
      <c r="K82" s="41" t="s">
        <v>333</v>
      </c>
      <c r="L82" s="41" t="s">
        <v>333</v>
      </c>
      <c r="M82" s="41" t="s">
        <v>333</v>
      </c>
      <c r="N82" s="41" t="s">
        <v>333</v>
      </c>
      <c r="O82" s="31"/>
      <c r="P82" s="41" t="s">
        <v>333</v>
      </c>
      <c r="Q82" s="41" t="s">
        <v>333</v>
      </c>
      <c r="R82" s="41" t="s">
        <v>333</v>
      </c>
      <c r="S82" s="41" t="s">
        <v>333</v>
      </c>
      <c r="T82" s="41" t="s">
        <v>333</v>
      </c>
      <c r="U82" s="41" t="s">
        <v>333</v>
      </c>
      <c r="V82" s="41" t="s">
        <v>333</v>
      </c>
      <c r="W82" s="41" t="s">
        <v>333</v>
      </c>
      <c r="X82" s="41" t="s">
        <v>333</v>
      </c>
      <c r="Y82" s="41" t="s">
        <v>333</v>
      </c>
      <c r="Z82" s="41" t="s">
        <v>333</v>
      </c>
      <c r="AA82" s="29"/>
    </row>
    <row r="83" spans="1:27" s="30" customFormat="1" ht="11.25" x14ac:dyDescent="0.15">
      <c r="A83" s="267">
        <v>3</v>
      </c>
      <c r="B83" s="140" t="s">
        <v>2</v>
      </c>
      <c r="C83" s="140" t="s">
        <v>342</v>
      </c>
      <c r="D83" s="138" t="s">
        <v>322</v>
      </c>
      <c r="E83" s="132"/>
      <c r="F83" s="31"/>
      <c r="G83" s="41">
        <f>IF('3c PC'!G14="-","-",'3c PC'!G61)</f>
        <v>6.5567588596821027</v>
      </c>
      <c r="H83" s="41">
        <f>IF('3c PC'!H14="-","-",'3c PC'!H61)</f>
        <v>6.5567588596821027</v>
      </c>
      <c r="I83" s="41">
        <f>IF('3c PC'!I14="-","-",'3c PC'!I61)</f>
        <v>6.6197359495950758</v>
      </c>
      <c r="J83" s="41">
        <f>IF('3c PC'!J14="-","-",'3c PC'!J61)</f>
        <v>6.6197359495950758</v>
      </c>
      <c r="K83" s="41">
        <f>IF('3c PC'!K14="-","-",'3c PC'!K61)</f>
        <v>6.6995028867368616</v>
      </c>
      <c r="L83" s="41">
        <f>IF('3c PC'!L14="-","-",'3c PC'!L61)</f>
        <v>6.6995028867368616</v>
      </c>
      <c r="M83" s="41">
        <f>IF('3c PC'!M14="-","-",'3c PC'!M61)</f>
        <v>7.1131218301273513</v>
      </c>
      <c r="N83" s="41">
        <f>IF('3c PC'!N14="-","-",'3c PC'!N61)</f>
        <v>7.1131218301273513</v>
      </c>
      <c r="O83" s="31"/>
      <c r="P83" s="41">
        <f>'3c PC'!P61</f>
        <v>7.1131218301273513</v>
      </c>
      <c r="Q83" s="41">
        <f>'3c PC'!Q61</f>
        <v>7.2804579515147188</v>
      </c>
      <c r="R83" s="41">
        <f>'3c PC'!R61</f>
        <v>7.1935840895118579</v>
      </c>
      <c r="S83" s="41">
        <f>'3c PC'!S61</f>
        <v>7.3593999937099728</v>
      </c>
      <c r="T83" s="41" t="str">
        <f>'3c PC'!T61</f>
        <v>-</v>
      </c>
      <c r="U83" s="41" t="str">
        <f>'3c PC'!U61</f>
        <v>-</v>
      </c>
      <c r="V83" s="41" t="str">
        <f>'3c PC'!V61</f>
        <v>-</v>
      </c>
      <c r="W83" s="41" t="str">
        <f>'3c PC'!W61</f>
        <v>-</v>
      </c>
      <c r="X83" s="41" t="str">
        <f>'3c PC'!X61</f>
        <v>-</v>
      </c>
      <c r="Y83" s="41" t="str">
        <f>'3c PC'!Y61</f>
        <v>-</v>
      </c>
      <c r="Z83" s="41" t="str">
        <f>'3c PC'!Z61</f>
        <v>-</v>
      </c>
      <c r="AA83" s="29"/>
    </row>
    <row r="84" spans="1:27" s="30" customFormat="1" ht="11.25" x14ac:dyDescent="0.15">
      <c r="A84" s="267">
        <v>4</v>
      </c>
      <c r="B84" s="140" t="s">
        <v>352</v>
      </c>
      <c r="C84" s="140" t="s">
        <v>343</v>
      </c>
      <c r="D84" s="138" t="s">
        <v>322</v>
      </c>
      <c r="E84" s="132"/>
      <c r="F84" s="31"/>
      <c r="G84" s="41">
        <f>IF('3d NC-Elec'!H48="-","-",'3d NC-Elec'!H48)</f>
        <v>17.227999999999998</v>
      </c>
      <c r="H84" s="41">
        <f>IF('3d NC-Elec'!I48="-","-",'3d NC-Elec'!I48)</f>
        <v>17.227999999999998</v>
      </c>
      <c r="I84" s="41">
        <f>IF('3d NC-Elec'!J48="-","-",'3d NC-Elec'!J48)</f>
        <v>11.753000000000002</v>
      </c>
      <c r="J84" s="41">
        <f>IF('3d NC-Elec'!K48="-","-",'3d NC-Elec'!K48)</f>
        <v>11.753000000000002</v>
      </c>
      <c r="K84" s="41">
        <f>IF('3d NC-Elec'!L48="-","-",'3d NC-Elec'!L48)</f>
        <v>11.4245</v>
      </c>
      <c r="L84" s="41">
        <f>IF('3d NC-Elec'!M48="-","-",'3d NC-Elec'!M48)</f>
        <v>11.4245</v>
      </c>
      <c r="M84" s="41">
        <f>IF('3d NC-Elec'!N48="-","-",'3d NC-Elec'!N48)</f>
        <v>12.0815</v>
      </c>
      <c r="N84" s="41">
        <f>IF('3d NC-Elec'!O48="-","-",'3d NC-Elec'!O48)</f>
        <v>12.0815</v>
      </c>
      <c r="O84" s="31"/>
      <c r="P84" s="41">
        <f>'3d NC-Elec'!Q48</f>
        <v>12.0815</v>
      </c>
      <c r="Q84" s="41">
        <f>'3d NC-Elec'!R48</f>
        <v>13.176499999999999</v>
      </c>
      <c r="R84" s="41">
        <f>'3d NC-Elec'!S48</f>
        <v>13.176499999999999</v>
      </c>
      <c r="S84" s="41">
        <f>'3d NC-Elec'!T48</f>
        <v>14.308</v>
      </c>
      <c r="T84" s="41" t="str">
        <f>'3d NC-Elec'!U48</f>
        <v>-</v>
      </c>
      <c r="U84" s="41" t="str">
        <f>'3d NC-Elec'!V48</f>
        <v>-</v>
      </c>
      <c r="V84" s="41" t="str">
        <f>'3d NC-Elec'!W48</f>
        <v>-</v>
      </c>
      <c r="W84" s="41" t="str">
        <f>'3d NC-Elec'!X48</f>
        <v>-</v>
      </c>
      <c r="X84" s="41" t="str">
        <f>'3d NC-Elec'!Y48</f>
        <v>-</v>
      </c>
      <c r="Y84" s="41" t="str">
        <f>'3d NC-Elec'!Z48</f>
        <v>-</v>
      </c>
      <c r="Z84" s="41" t="str">
        <f>'3d NC-Elec'!AA48</f>
        <v>-</v>
      </c>
      <c r="AA84" s="29"/>
    </row>
    <row r="85" spans="1:27" s="30" customFormat="1" ht="11.25" x14ac:dyDescent="0.15">
      <c r="A85" s="267">
        <v>5</v>
      </c>
      <c r="B85" s="140" t="s">
        <v>349</v>
      </c>
      <c r="C85" s="140" t="s">
        <v>344</v>
      </c>
      <c r="D85" s="138" t="s">
        <v>322</v>
      </c>
      <c r="E85" s="132"/>
      <c r="F85" s="31"/>
      <c r="G85" s="41">
        <f>IF('3f CPIH'!C$16="-","-",'3g OC '!$E$9*('3f CPIH'!C$16/'3f CPIH'!$G$16))</f>
        <v>39.034507632093934</v>
      </c>
      <c r="H85" s="41">
        <f>IF('3f CPIH'!D$16="-","-",'3g OC '!$E$9*('3f CPIH'!D$16/'3f CPIH'!$G$16))</f>
        <v>39.112654794520544</v>
      </c>
      <c r="I85" s="41">
        <f>IF('3f CPIH'!E$16="-","-",'3g OC '!$E$9*('3f CPIH'!E$16/'3f CPIH'!$G$16))</f>
        <v>39.229875538160471</v>
      </c>
      <c r="J85" s="41">
        <f>IF('3f CPIH'!F$16="-","-",'3g OC '!$E$9*('3f CPIH'!F$16/'3f CPIH'!$G$16))</f>
        <v>39.464317025440316</v>
      </c>
      <c r="K85" s="41">
        <f>IF('3f CPIH'!G$16="-","-",'3g OC '!$E$9*('3f CPIH'!G$16/'3f CPIH'!$G$16))</f>
        <v>39.933199999999999</v>
      </c>
      <c r="L85" s="41">
        <f>IF('3f CPIH'!H$16="-","-",'3g OC '!$E$9*('3f CPIH'!H$16/'3f CPIH'!$G$16))</f>
        <v>40.441156555772999</v>
      </c>
      <c r="M85" s="41">
        <f>IF('3f CPIH'!I$16="-","-",'3g OC '!$E$9*('3f CPIH'!I$16/'3f CPIH'!$G$16))</f>
        <v>41.027260273972601</v>
      </c>
      <c r="N85" s="41">
        <f>IF('3f CPIH'!J$16="-","-",'3g OC '!$E$9*('3f CPIH'!J$16/'3f CPIH'!$G$16))</f>
        <v>41.378922504892373</v>
      </c>
      <c r="O85" s="31"/>
      <c r="P85" s="41">
        <f>IF('3f CPIH'!L$16="-","-",'3g OC '!$E$9*('3f CPIH'!L$16/'3f CPIH'!$G$16))</f>
        <v>41.378922504892373</v>
      </c>
      <c r="Q85" s="41">
        <f>IF('3f CPIH'!M$16="-","-",'3g OC '!$E$9*('3f CPIH'!M$16/'3f CPIH'!$G$16))</f>
        <v>41.847805479452056</v>
      </c>
      <c r="R85" s="41">
        <f>IF('3f CPIH'!N$16="-","-",'3g OC '!$E$9*('3f CPIH'!N$16/'3f CPIH'!$G$16))</f>
        <v>42.160394129158512</v>
      </c>
      <c r="S85" s="41">
        <f>IF('3f CPIH'!O$16="-","-",'3g OC '!$E$9*('3f CPIH'!O$16/'3f CPIH'!$G$16))</f>
        <v>42.394835616438357</v>
      </c>
      <c r="T85" s="41" t="str">
        <f>IF('3f CPIH'!P$16="-","-",'3g OC '!$E$9*('3f CPIH'!P$16/'3f CPIH'!$G$16))</f>
        <v>-</v>
      </c>
      <c r="U85" s="41" t="str">
        <f>IF('3f CPIH'!Q$16="-","-",'3g OC '!$E$9*('3f CPIH'!Q$16/'3f CPIH'!$G$16))</f>
        <v>-</v>
      </c>
      <c r="V85" s="41" t="str">
        <f>IF('3f CPIH'!R$16="-","-",'3g OC '!$E$9*('3f CPIH'!R$16/'3f CPIH'!$G$16))</f>
        <v>-</v>
      </c>
      <c r="W85" s="41" t="str">
        <f>IF('3f CPIH'!S$16="-","-",'3g OC '!$E$9*('3f CPIH'!S$16/'3f CPIH'!$G$16))</f>
        <v>-</v>
      </c>
      <c r="X85" s="41" t="str">
        <f>IF('3f CPIH'!T$16="-","-",'3g OC '!$E$9*('3f CPIH'!T$16/'3f CPIH'!$G$16))</f>
        <v>-</v>
      </c>
      <c r="Y85" s="41" t="str">
        <f>IF('3f CPIH'!U$16="-","-",'3g OC '!$E$9*('3f CPIH'!U$16/'3f CPIH'!$G$16))</f>
        <v>-</v>
      </c>
      <c r="Z85" s="41" t="str">
        <f>IF('3f CPIH'!V$16="-","-",'3g OC '!$E$9*('3f CPIH'!V$16/'3f CPIH'!$G$16))</f>
        <v>-</v>
      </c>
      <c r="AA85" s="29"/>
    </row>
    <row r="86" spans="1:27" s="30" customFormat="1" ht="11.25" customHeight="1" x14ac:dyDescent="0.15">
      <c r="A86" s="267">
        <v>6</v>
      </c>
      <c r="B86" s="140" t="s">
        <v>349</v>
      </c>
      <c r="C86" s="140" t="s">
        <v>43</v>
      </c>
      <c r="D86" s="138" t="s">
        <v>322</v>
      </c>
      <c r="E86" s="132"/>
      <c r="F86" s="31"/>
      <c r="G86" s="41" t="s">
        <v>333</v>
      </c>
      <c r="H86" s="41" t="s">
        <v>333</v>
      </c>
      <c r="I86" s="41" t="s">
        <v>333</v>
      </c>
      <c r="J86" s="41" t="s">
        <v>333</v>
      </c>
      <c r="K86" s="41">
        <f>IF('3h SMNCC'!F$36="-","-",'3h SMNCC'!F$44)</f>
        <v>0</v>
      </c>
      <c r="L86" s="41">
        <f>IF('3h SMNCC'!G$36="-","-",'3h SMNCC'!G$44)</f>
        <v>-0.13106672002308281</v>
      </c>
      <c r="M86" s="41">
        <f>IF('3h SMNCC'!H$36="-","-",'3h SMNCC'!H$44)</f>
        <v>1.6490085512788448</v>
      </c>
      <c r="N86" s="41">
        <f>IF('3h SMNCC'!I$36="-","-",'3h SMNCC'!I$44)</f>
        <v>7.9249698553751093</v>
      </c>
      <c r="O86" s="31"/>
      <c r="P86" s="41">
        <f>IF('3h SMNCC'!K$36="-","-",'3h SMNCC'!K$44)</f>
        <v>7.9249698553751093</v>
      </c>
      <c r="Q86" s="41">
        <f>IF('3h SMNCC'!L$36="-","-",'3h SMNCC'!L$44)</f>
        <v>9.5945159615724194</v>
      </c>
      <c r="R86" s="41">
        <f>IF('3h SMNCC'!M$36="-","-",'3h SMNCC'!M$44)</f>
        <v>9.6655312765157912</v>
      </c>
      <c r="S86" s="41">
        <f>IF('3h SMNCC'!N$36="-","-",'3h SMNCC'!N$44)</f>
        <v>11.448655558303892</v>
      </c>
      <c r="T86" s="41" t="str">
        <f>IF('3h SMNCC'!O$36="-","-",'3h SMNCC'!O$44)</f>
        <v>-</v>
      </c>
      <c r="U86" s="41" t="str">
        <f>IF('3h SMNCC'!P$36="-","-",'3h SMNCC'!P$44)</f>
        <v>-</v>
      </c>
      <c r="V86" s="41" t="str">
        <f>IF('3h SMNCC'!Q$36="-","-",'3h SMNCC'!Q$44)</f>
        <v>-</v>
      </c>
      <c r="W86" s="41" t="str">
        <f>IF('3h SMNCC'!R$36="-","-",'3h SMNCC'!R$44)</f>
        <v>-</v>
      </c>
      <c r="X86" s="41" t="str">
        <f>IF('3h SMNCC'!S$36="-","-",'3h SMNCC'!S$44)</f>
        <v>-</v>
      </c>
      <c r="Y86" s="41" t="str">
        <f>IF('3h SMNCC'!T$36="-","-",'3h SMNCC'!T$44)</f>
        <v>-</v>
      </c>
      <c r="Z86" s="41" t="str">
        <f>IF('3h SMNCC'!U$36="-","-",'3h SMNCC'!U$44)</f>
        <v>-</v>
      </c>
      <c r="AA86" s="29"/>
    </row>
    <row r="87" spans="1:27" s="30" customFormat="1" ht="11.25" customHeight="1" x14ac:dyDescent="0.15">
      <c r="A87" s="267">
        <v>7</v>
      </c>
      <c r="B87" s="140" t="s">
        <v>349</v>
      </c>
      <c r="C87" s="140" t="s">
        <v>394</v>
      </c>
      <c r="D87" s="138" t="s">
        <v>322</v>
      </c>
      <c r="E87" s="132"/>
      <c r="F87" s="31"/>
      <c r="G87" s="41">
        <f>IF('3f CPIH'!C$16="-","-",'3i PAAC PAP'!$G$13*('3f CPIH'!C$16/'3f CPIH'!$G$16))</f>
        <v>3.3460635029354204</v>
      </c>
      <c r="H87" s="41">
        <f>IF('3f CPIH'!D$16="-","-",'3i PAAC PAP'!$G$13*('3f CPIH'!D$16/'3f CPIH'!$G$16))</f>
        <v>3.3527623287671227</v>
      </c>
      <c r="I87" s="41">
        <f>IF('3f CPIH'!E$16="-","-",'3i PAAC PAP'!$G$13*('3f CPIH'!E$16/'3f CPIH'!$G$16))</f>
        <v>3.3628105675146771</v>
      </c>
      <c r="J87" s="41">
        <f>IF('3f CPIH'!F$16="-","-",'3i PAAC PAP'!$G$13*('3f CPIH'!F$16/'3f CPIH'!$G$16))</f>
        <v>3.3829070450097847</v>
      </c>
      <c r="K87" s="41">
        <f>IF('3f CPIH'!G$16="-","-",'3i PAAC PAP'!$G$13*('3f CPIH'!G$16/'3f CPIH'!$G$16))</f>
        <v>3.4230999999999998</v>
      </c>
      <c r="L87" s="41">
        <f>IF('3f CPIH'!H$16="-","-",'3i PAAC PAP'!$G$13*('3f CPIH'!H$16/'3f CPIH'!$G$16))</f>
        <v>3.4666423679060667</v>
      </c>
      <c r="M87" s="41">
        <f>IF('3f CPIH'!I$16="-","-",'3i PAAC PAP'!$G$13*('3f CPIH'!I$16/'3f CPIH'!$G$16))</f>
        <v>3.516883561643835</v>
      </c>
      <c r="N87" s="41">
        <f>IF('3f CPIH'!J$16="-","-",'3i PAAC PAP'!$G$13*('3f CPIH'!J$16/'3f CPIH'!$G$16))</f>
        <v>3.547028277886497</v>
      </c>
      <c r="O87" s="31"/>
      <c r="P87" s="41">
        <f>IF('3f CPIH'!L$16="-","-",'3i PAAC PAP'!$G$13*('3f CPIH'!L$16/'3f CPIH'!$G$16))</f>
        <v>3.547028277886497</v>
      </c>
      <c r="Q87" s="41">
        <f>IF('3f CPIH'!M$16="-","-",'3i PAAC PAP'!$G$13*('3f CPIH'!M$16/'3f CPIH'!$G$16))</f>
        <v>3.5872212328767121</v>
      </c>
      <c r="R87" s="41">
        <f>IF('3f CPIH'!N$16="-","-",'3i PAAC PAP'!$G$13*('3f CPIH'!N$16/'3f CPIH'!$G$16))</f>
        <v>3.6140165362035224</v>
      </c>
      <c r="S87" s="41">
        <f>IF('3f CPIH'!O$16="-","-",'3i PAAC PAP'!$G$13*('3f CPIH'!O$16/'3f CPIH'!$G$16))</f>
        <v>3.6341130136986299</v>
      </c>
      <c r="T87" s="41" t="str">
        <f>IF('3f CPIH'!P$16="-","-",'3i PAAC PAP'!$G$13*('3f CPIH'!P$16/'3f CPIH'!$G$16))</f>
        <v>-</v>
      </c>
      <c r="U87" s="41" t="str">
        <f>IF('3f CPIH'!Q$16="-","-",'3i PAAC PAP'!$G$13*('3f CPIH'!Q$16/'3f CPIH'!$G$16))</f>
        <v>-</v>
      </c>
      <c r="V87" s="41" t="str">
        <f>IF('3f CPIH'!R$16="-","-",'3i PAAC PAP'!$G$13*('3f CPIH'!R$16/'3f CPIH'!$G$16))</f>
        <v>-</v>
      </c>
      <c r="W87" s="41" t="str">
        <f>IF('3f CPIH'!S$16="-","-",'3i PAAC PAP'!$G$13*('3f CPIH'!S$16/'3f CPIH'!$G$16))</f>
        <v>-</v>
      </c>
      <c r="X87" s="41" t="str">
        <f>IF('3f CPIH'!T$16="-","-",'3i PAAC PAP'!$G$13*('3f CPIH'!T$16/'3f CPIH'!$G$16))</f>
        <v>-</v>
      </c>
      <c r="Y87" s="41" t="str">
        <f>IF('3f CPIH'!U$16="-","-",'3i PAAC PAP'!$G$13*('3f CPIH'!U$16/'3f CPIH'!$G$16))</f>
        <v>-</v>
      </c>
      <c r="Z87" s="41" t="str">
        <f>IF('3f CPIH'!V$16="-","-",'3i PAAC PAP'!$G$13*('3f CPIH'!V$16/'3f CPIH'!$G$16))</f>
        <v>-</v>
      </c>
      <c r="AA87" s="29"/>
    </row>
    <row r="88" spans="1:27" s="30" customFormat="1" ht="11.25" customHeight="1" x14ac:dyDescent="0.15">
      <c r="A88" s="267">
        <v>8</v>
      </c>
      <c r="B88" s="140" t="s">
        <v>349</v>
      </c>
      <c r="C88" s="140" t="s">
        <v>412</v>
      </c>
      <c r="D88" s="138" t="s">
        <v>322</v>
      </c>
      <c r="E88" s="132"/>
      <c r="F88" s="31"/>
      <c r="G88" s="41">
        <f>IF(G83="-","-",SUM(G81:G86)*'3i PAAC PAP'!$G$25)</f>
        <v>0.30065300942964013</v>
      </c>
      <c r="H88" s="41">
        <f>IF(H83="-","-",SUM(H81:H86)*'3i PAAC PAP'!$G$25)</f>
        <v>0.30102702174901386</v>
      </c>
      <c r="I88" s="41">
        <f>IF(I83="-","-",SUM(I81:I86)*'3i PAAC PAP'!$G$25)</f>
        <v>0.27568609858039811</v>
      </c>
      <c r="J88" s="41">
        <f>IF(J83="-","-",SUM(J81:J86)*'3i PAAC PAP'!$G$25)</f>
        <v>0.27680813553851941</v>
      </c>
      <c r="K88" s="41">
        <f>IF(K83="-","-",SUM(K81:K86)*'3i PAAC PAP'!$G$25)</f>
        <v>0.27786177301592263</v>
      </c>
      <c r="L88" s="41">
        <f>IF(L83="-","-",SUM(L81:L86)*'3i PAAC PAP'!$G$25)</f>
        <v>0.27966556776982171</v>
      </c>
      <c r="M88" s="41">
        <f>IF(M83="-","-",SUM(M81:M86)*'3i PAAC PAP'!$G$25)</f>
        <v>0.29611408267664296</v>
      </c>
      <c r="N88" s="41">
        <f>IF(N83="-","-",SUM(N81:N86)*'3i PAAC PAP'!$G$25)</f>
        <v>0.32783388891522969</v>
      </c>
      <c r="O88" s="31"/>
      <c r="P88" s="41">
        <f>IF(P83="-","-",SUM(P81:P86)*'3i PAAC PAP'!$G$25)</f>
        <v>0.32783388891522969</v>
      </c>
      <c r="Q88" s="41">
        <f>IF(Q83="-","-",SUM(Q81:Q86)*'3i PAAC PAP'!$G$25)</f>
        <v>0.34410995117269261</v>
      </c>
      <c r="R88" s="41">
        <f>IF(R83="-","-",SUM(R81:R86)*'3i PAAC PAP'!$G$25)</f>
        <v>0.34553010144396101</v>
      </c>
      <c r="S88" s="41">
        <f>IF(S83="-","-",SUM(S81:S86)*'3i PAAC PAP'!$G$25)</f>
        <v>0.36139512513221234</v>
      </c>
      <c r="T88" s="41" t="str">
        <f>IF(T83="-","-",SUM(T81:T86)*'3i PAAC PAP'!$G$25)</f>
        <v>-</v>
      </c>
      <c r="U88" s="41" t="str">
        <f>IF(U83="-","-",SUM(U81:U86)*'3i PAAC PAP'!$G$25)</f>
        <v>-</v>
      </c>
      <c r="V88" s="41" t="str">
        <f>IF(V83="-","-",SUM(V81:V86)*'3i PAAC PAP'!$G$25)</f>
        <v>-</v>
      </c>
      <c r="W88" s="41" t="str">
        <f>IF(W83="-","-",SUM(W81:W86)*'3i PAAC PAP'!$G$25)</f>
        <v>-</v>
      </c>
      <c r="X88" s="41" t="str">
        <f>IF(X83="-","-",SUM(X81:X86)*'3i PAAC PAP'!$G$25)</f>
        <v>-</v>
      </c>
      <c r="Y88" s="41" t="str">
        <f>IF(Y83="-","-",SUM(Y81:Y86)*'3i PAAC PAP'!$G$25)</f>
        <v>-</v>
      </c>
      <c r="Z88" s="41" t="str">
        <f>IF(Z83="-","-",SUM(Z81:Z86)*'3i PAAC PAP'!$G$25)</f>
        <v>-</v>
      </c>
      <c r="AA88" s="29"/>
    </row>
    <row r="89" spans="1:27" s="30" customFormat="1" ht="11.25" customHeight="1" x14ac:dyDescent="0.15">
      <c r="A89" s="267">
        <v>9</v>
      </c>
      <c r="B89" s="140" t="s">
        <v>393</v>
      </c>
      <c r="C89" s="140" t="s">
        <v>536</v>
      </c>
      <c r="D89" s="138" t="s">
        <v>322</v>
      </c>
      <c r="E89" s="132"/>
      <c r="F89" s="31"/>
      <c r="G89" s="41">
        <f>IF(G83="-","-",SUM(G81:G88)*'3j EBIT'!$E$9)</f>
        <v>1.2873131588242046</v>
      </c>
      <c r="H89" s="41">
        <f>IF(H83="-","-",SUM(H81:H88)*'3j EBIT'!$E$9)</f>
        <v>1.2889636997953933</v>
      </c>
      <c r="I89" s="41">
        <f>IF(I83="-","-",SUM(I81:I88)*'3j EBIT'!$E$9)</f>
        <v>1.186117782723779</v>
      </c>
      <c r="J89" s="41">
        <f>IF(J83="-","-",SUM(J81:J88)*'3j EBIT'!$E$9)</f>
        <v>1.191069405637345</v>
      </c>
      <c r="K89" s="41">
        <f>IF(K83="-","-",SUM(K81:K88)*'3j EBIT'!$E$9)</f>
        <v>1.1961321331300918</v>
      </c>
      <c r="L89" s="41">
        <f>IF(L83="-","-",SUM(L81:L88)*'3j EBIT'!$E$9)</f>
        <v>1.2043099999472944</v>
      </c>
      <c r="M89" s="41">
        <f>IF(M83="-","-",SUM(M81:M88)*'3j EBIT'!$E$9)</f>
        <v>1.2721655485885757</v>
      </c>
      <c r="N89" s="41">
        <f>IF(N83="-","-",SUM(N81:N88)*'3j EBIT'!$E$9)</f>
        <v>1.401727553286183</v>
      </c>
      <c r="O89" s="31"/>
      <c r="P89" s="41">
        <f>IF(P83="-","-",SUM(P81:P88)*'3j EBIT'!$E$9)</f>
        <v>1.401727553286183</v>
      </c>
      <c r="Q89" s="41">
        <f>IF(Q83="-","-",SUM(Q81:Q88)*'3j EBIT'!$E$9)</f>
        <v>1.4686872656473682</v>
      </c>
      <c r="R89" s="41">
        <f>IF(R83="-","-",SUM(R81:R88)*'3j EBIT'!$E$9)</f>
        <v>1.4749808111807219</v>
      </c>
      <c r="S89" s="41">
        <f>IF(S83="-","-",SUM(S81:S88)*'3j EBIT'!$E$9)</f>
        <v>1.5398799417834583</v>
      </c>
      <c r="T89" s="41" t="str">
        <f>IF(T83="-","-",SUM(T81:T88)*'3j EBIT'!$E$9)</f>
        <v>-</v>
      </c>
      <c r="U89" s="41" t="str">
        <f>IF(U83="-","-",SUM(U81:U88)*'3j EBIT'!$E$9)</f>
        <v>-</v>
      </c>
      <c r="V89" s="41" t="str">
        <f>IF(V83="-","-",SUM(V81:V88)*'3j EBIT'!$E$9)</f>
        <v>-</v>
      </c>
      <c r="W89" s="41" t="str">
        <f>IF(W83="-","-",SUM(W81:W88)*'3j EBIT'!$E$9)</f>
        <v>-</v>
      </c>
      <c r="X89" s="41" t="str">
        <f>IF(X83="-","-",SUM(X81:X88)*'3j EBIT'!$E$9)</f>
        <v>-</v>
      </c>
      <c r="Y89" s="41" t="str">
        <f>IF(Y83="-","-",SUM(Y81:Y88)*'3j EBIT'!$E$9)</f>
        <v>-</v>
      </c>
      <c r="Z89" s="41" t="str">
        <f>IF(Z83="-","-",SUM(Z81:Z88)*'3j EBIT'!$E$9)</f>
        <v>-</v>
      </c>
      <c r="AA89" s="29"/>
    </row>
    <row r="90" spans="1:27" s="30" customFormat="1" ht="11.25" customHeight="1" x14ac:dyDescent="0.15">
      <c r="A90" s="267">
        <v>10</v>
      </c>
      <c r="B90" s="140" t="s">
        <v>292</v>
      </c>
      <c r="C90" s="188" t="s">
        <v>537</v>
      </c>
      <c r="D90" s="138" t="s">
        <v>322</v>
      </c>
      <c r="E90" s="131"/>
      <c r="F90" s="31"/>
      <c r="G90" s="41">
        <f>IF(G85="-","-",SUM(G81:G83,G85:G89)*'3k HAP'!$E$10)</f>
        <v>0.73974086112197501</v>
      </c>
      <c r="H90" s="41">
        <f>IF(H85="-","-",SUM(H81:H83,H85:H89)*'3k HAP'!$E$10)</f>
        <v>0.74101273272079204</v>
      </c>
      <c r="I90" s="41">
        <f>IF(I85="-","-",SUM(I81:I83,I85:I89)*'3k HAP'!$E$10)</f>
        <v>0.74192134193738579</v>
      </c>
      <c r="J90" s="41">
        <f>IF(J85="-","-",SUM(J81:J83,J85:J89)*'3k HAP'!$E$10)</f>
        <v>0.74573695673383722</v>
      </c>
      <c r="K90" s="41">
        <f>IF(K85="-","-",SUM(K81:K83,K85:K89)*'3k HAP'!$E$10)</f>
        <v>0.75444775484459803</v>
      </c>
      <c r="L90" s="41">
        <f>IF(L85="-","-",SUM(L81:L83,L85:L89)*'3k HAP'!$E$10)</f>
        <v>0.76074944424538771</v>
      </c>
      <c r="M90" s="41">
        <f>IF(M85="-","-",SUM(M81:M83,M85:M89)*'3k HAP'!$E$10)</f>
        <v>0.80341834289278258</v>
      </c>
      <c r="N90" s="41">
        <f>IF(N85="-","-",SUM(N81:N83,N85:N89)*'3k HAP'!$E$10)</f>
        <v>0.9032560548533779</v>
      </c>
      <c r="O90" s="31"/>
      <c r="P90" s="41">
        <f>IF(P85="-","-",SUM(P81:P83,P85:P89)*'3k HAP'!$E$10)</f>
        <v>0.9032560548533779</v>
      </c>
      <c r="Q90" s="41">
        <f>IF(Q85="-","-",SUM(Q81:Q83,Q85:Q89)*'3k HAP'!$E$10)</f>
        <v>0.93882188320817683</v>
      </c>
      <c r="R90" s="41">
        <f>IF(R85="-","-",SUM(R81:R83,R85:R89)*'3k HAP'!$E$10)</f>
        <v>0.94367155489731447</v>
      </c>
      <c r="S90" s="41">
        <f>IF(S85="-","-",SUM(S81:S83,S85:S89)*'3k HAP'!$E$10)</f>
        <v>0.97711514648558295</v>
      </c>
      <c r="T90" s="41" t="str">
        <f>IF(T85="-","-",SUM(T81:T83,T85:T89)*'3k HAP'!$E$10)</f>
        <v>-</v>
      </c>
      <c r="U90" s="41" t="str">
        <f>IF(U85="-","-",SUM(U81:U83,U85:U89)*'3k HAP'!$E$10)</f>
        <v>-</v>
      </c>
      <c r="V90" s="41" t="str">
        <f>IF(V85="-","-",SUM(V81:V83,V85:V89)*'3k HAP'!$E$10)</f>
        <v>-</v>
      </c>
      <c r="W90" s="41" t="str">
        <f>IF(W85="-","-",SUM(W81:W83,W85:W89)*'3k HAP'!$E$10)</f>
        <v>-</v>
      </c>
      <c r="X90" s="41" t="str">
        <f>IF(X85="-","-",SUM(X81:X83,X85:X89)*'3k HAP'!$E$10)</f>
        <v>-</v>
      </c>
      <c r="Y90" s="41" t="str">
        <f>IF(Y85="-","-",SUM(Y81:Y83,Y85:Y89)*'3k HAP'!$E$10)</f>
        <v>-</v>
      </c>
      <c r="Z90" s="41" t="str">
        <f>IF(Z85="-","-",SUM(Z81:Z83,Z85:Z89)*'3k HAP'!$E$10)</f>
        <v>-</v>
      </c>
      <c r="AA90" s="29"/>
    </row>
    <row r="91" spans="1:27" s="30" customFormat="1" ht="11.25" customHeight="1" x14ac:dyDescent="0.15">
      <c r="A91" s="267">
        <v>11</v>
      </c>
      <c r="B91" s="140" t="s">
        <v>44</v>
      </c>
      <c r="C91" s="140" t="str">
        <f>B91&amp;"_"&amp;D91</f>
        <v>Total_North West</v>
      </c>
      <c r="D91" s="138" t="s">
        <v>322</v>
      </c>
      <c r="E91" s="132"/>
      <c r="F91" s="31"/>
      <c r="G91" s="41">
        <f t="shared" ref="G91:N91" si="12">IF(G85="-","-",SUM(G81:G90))</f>
        <v>68.493037024087272</v>
      </c>
      <c r="H91" s="41">
        <f t="shared" si="12"/>
        <v>68.581179437234951</v>
      </c>
      <c r="I91" s="41">
        <f t="shared" si="12"/>
        <v>63.169147278511794</v>
      </c>
      <c r="J91" s="41">
        <f t="shared" si="12"/>
        <v>63.433574517954874</v>
      </c>
      <c r="K91" s="41">
        <f t="shared" si="12"/>
        <v>63.70874454772747</v>
      </c>
      <c r="L91" s="41">
        <f t="shared" si="12"/>
        <v>64.145460102355344</v>
      </c>
      <c r="M91" s="41">
        <f t="shared" si="12"/>
        <v>67.759472191180635</v>
      </c>
      <c r="N91" s="41">
        <f t="shared" si="12"/>
        <v>74.678359965336114</v>
      </c>
      <c r="O91" s="31"/>
      <c r="P91" s="41">
        <f t="shared" ref="P91:Z91" si="13">IF(P85="-","-",SUM(P81:P90))</f>
        <v>74.678359965336114</v>
      </c>
      <c r="Q91" s="41">
        <f t="shared" si="13"/>
        <v>78.23811972544415</v>
      </c>
      <c r="R91" s="41">
        <f t="shared" si="13"/>
        <v>78.574208498911688</v>
      </c>
      <c r="S91" s="41">
        <f t="shared" si="13"/>
        <v>82.023394395552103</v>
      </c>
      <c r="T91" s="41" t="str">
        <f t="shared" si="13"/>
        <v>-</v>
      </c>
      <c r="U91" s="41" t="str">
        <f t="shared" si="13"/>
        <v>-</v>
      </c>
      <c r="V91" s="41" t="str">
        <f t="shared" si="13"/>
        <v>-</v>
      </c>
      <c r="W91" s="41" t="str">
        <f t="shared" si="13"/>
        <v>-</v>
      </c>
      <c r="X91" s="41" t="str">
        <f t="shared" si="13"/>
        <v>-</v>
      </c>
      <c r="Y91" s="41" t="str">
        <f t="shared" si="13"/>
        <v>-</v>
      </c>
      <c r="Z91" s="41" t="str">
        <f t="shared" si="13"/>
        <v>-</v>
      </c>
      <c r="AA91" s="29"/>
    </row>
    <row r="92" spans="1:27" s="30" customFormat="1" ht="12.4" customHeight="1" x14ac:dyDescent="0.15">
      <c r="A92" s="267">
        <v>1</v>
      </c>
      <c r="B92" s="136" t="s">
        <v>350</v>
      </c>
      <c r="C92" s="136" t="s">
        <v>341</v>
      </c>
      <c r="D92" s="139" t="s">
        <v>323</v>
      </c>
      <c r="E92" s="135"/>
      <c r="F92" s="31"/>
      <c r="G92" s="133" t="s">
        <v>333</v>
      </c>
      <c r="H92" s="133" t="s">
        <v>333</v>
      </c>
      <c r="I92" s="133" t="s">
        <v>333</v>
      </c>
      <c r="J92" s="133" t="s">
        <v>333</v>
      </c>
      <c r="K92" s="133" t="s">
        <v>333</v>
      </c>
      <c r="L92" s="133" t="s">
        <v>333</v>
      </c>
      <c r="M92" s="133" t="s">
        <v>333</v>
      </c>
      <c r="N92" s="133" t="s">
        <v>333</v>
      </c>
      <c r="O92" s="31"/>
      <c r="P92" s="133" t="s">
        <v>333</v>
      </c>
      <c r="Q92" s="133" t="s">
        <v>333</v>
      </c>
      <c r="R92" s="133" t="s">
        <v>333</v>
      </c>
      <c r="S92" s="133" t="s">
        <v>333</v>
      </c>
      <c r="T92" s="133" t="s">
        <v>333</v>
      </c>
      <c r="U92" s="133" t="s">
        <v>333</v>
      </c>
      <c r="V92" s="133" t="s">
        <v>333</v>
      </c>
      <c r="W92" s="133" t="s">
        <v>333</v>
      </c>
      <c r="X92" s="133" t="s">
        <v>333</v>
      </c>
      <c r="Y92" s="133" t="s">
        <v>333</v>
      </c>
      <c r="Z92" s="133" t="s">
        <v>333</v>
      </c>
      <c r="AA92" s="29"/>
    </row>
    <row r="93" spans="1:27" s="30" customFormat="1" ht="11.25" x14ac:dyDescent="0.15">
      <c r="A93" s="267">
        <v>2</v>
      </c>
      <c r="B93" s="136" t="s">
        <v>350</v>
      </c>
      <c r="C93" s="136" t="s">
        <v>300</v>
      </c>
      <c r="D93" s="139" t="s">
        <v>323</v>
      </c>
      <c r="E93" s="135"/>
      <c r="F93" s="31"/>
      <c r="G93" s="133" t="s">
        <v>333</v>
      </c>
      <c r="H93" s="133" t="s">
        <v>333</v>
      </c>
      <c r="I93" s="133" t="s">
        <v>333</v>
      </c>
      <c r="J93" s="133" t="s">
        <v>333</v>
      </c>
      <c r="K93" s="133" t="s">
        <v>333</v>
      </c>
      <c r="L93" s="133" t="s">
        <v>333</v>
      </c>
      <c r="M93" s="133" t="s">
        <v>333</v>
      </c>
      <c r="N93" s="133" t="s">
        <v>333</v>
      </c>
      <c r="O93" s="31"/>
      <c r="P93" s="133" t="s">
        <v>333</v>
      </c>
      <c r="Q93" s="133" t="s">
        <v>333</v>
      </c>
      <c r="R93" s="133" t="s">
        <v>333</v>
      </c>
      <c r="S93" s="133" t="s">
        <v>333</v>
      </c>
      <c r="T93" s="133" t="s">
        <v>333</v>
      </c>
      <c r="U93" s="133" t="s">
        <v>333</v>
      </c>
      <c r="V93" s="133" t="s">
        <v>333</v>
      </c>
      <c r="W93" s="133" t="s">
        <v>333</v>
      </c>
      <c r="X93" s="133" t="s">
        <v>333</v>
      </c>
      <c r="Y93" s="133" t="s">
        <v>333</v>
      </c>
      <c r="Z93" s="133" t="s">
        <v>333</v>
      </c>
      <c r="AA93" s="29"/>
    </row>
    <row r="94" spans="1:27" s="30" customFormat="1" ht="11.25" x14ac:dyDescent="0.15">
      <c r="A94" s="267">
        <v>3</v>
      </c>
      <c r="B94" s="136" t="s">
        <v>2</v>
      </c>
      <c r="C94" s="136" t="s">
        <v>342</v>
      </c>
      <c r="D94" s="139" t="s">
        <v>323</v>
      </c>
      <c r="E94" s="135"/>
      <c r="F94" s="31"/>
      <c r="G94" s="133">
        <f>IF('3c PC'!G14="-","-",'3c PC'!G61)</f>
        <v>6.5567588596821027</v>
      </c>
      <c r="H94" s="133">
        <f>IF('3c PC'!H14="-","-",'3c PC'!H61)</f>
        <v>6.5567588596821027</v>
      </c>
      <c r="I94" s="133">
        <f>IF('3c PC'!I14="-","-",'3c PC'!I61)</f>
        <v>6.6197359495950758</v>
      </c>
      <c r="J94" s="133">
        <f>IF('3c PC'!J14="-","-",'3c PC'!J61)</f>
        <v>6.6197359495950758</v>
      </c>
      <c r="K94" s="133">
        <f>IF('3c PC'!K14="-","-",'3c PC'!K61)</f>
        <v>6.6995028867368616</v>
      </c>
      <c r="L94" s="133">
        <f>IF('3c PC'!L14="-","-",'3c PC'!L61)</f>
        <v>6.6995028867368616</v>
      </c>
      <c r="M94" s="133">
        <f>IF('3c PC'!M14="-","-",'3c PC'!M61)</f>
        <v>7.1131218301273513</v>
      </c>
      <c r="N94" s="133">
        <f>IF('3c PC'!N14="-","-",'3c PC'!N61)</f>
        <v>7.1131218301273513</v>
      </c>
      <c r="O94" s="31"/>
      <c r="P94" s="133">
        <f>'3c PC'!P61</f>
        <v>7.1131218301273513</v>
      </c>
      <c r="Q94" s="133">
        <f>'3c PC'!Q61</f>
        <v>7.2804579515147188</v>
      </c>
      <c r="R94" s="133">
        <f>'3c PC'!R61</f>
        <v>7.1935840895118579</v>
      </c>
      <c r="S94" s="133">
        <f>'3c PC'!S61</f>
        <v>7.3593999937099728</v>
      </c>
      <c r="T94" s="133" t="str">
        <f>'3c PC'!T61</f>
        <v>-</v>
      </c>
      <c r="U94" s="133" t="str">
        <f>'3c PC'!U61</f>
        <v>-</v>
      </c>
      <c r="V94" s="133" t="str">
        <f>'3c PC'!V61</f>
        <v>-</v>
      </c>
      <c r="W94" s="133" t="str">
        <f>'3c PC'!W61</f>
        <v>-</v>
      </c>
      <c r="X94" s="133" t="str">
        <f>'3c PC'!X61</f>
        <v>-</v>
      </c>
      <c r="Y94" s="133" t="str">
        <f>'3c PC'!Y61</f>
        <v>-</v>
      </c>
      <c r="Z94" s="133" t="str">
        <f>'3c PC'!Z61</f>
        <v>-</v>
      </c>
      <c r="AA94" s="29"/>
    </row>
    <row r="95" spans="1:27" s="30" customFormat="1" ht="11.25" x14ac:dyDescent="0.15">
      <c r="A95" s="267">
        <v>4</v>
      </c>
      <c r="B95" s="136" t="s">
        <v>352</v>
      </c>
      <c r="C95" s="136" t="s">
        <v>343</v>
      </c>
      <c r="D95" s="139" t="s">
        <v>323</v>
      </c>
      <c r="E95" s="135"/>
      <c r="F95" s="31"/>
      <c r="G95" s="133">
        <f>IF('3d NC-Elec'!H49="-","-",'3d NC-Elec'!H49)</f>
        <v>11.753000000000002</v>
      </c>
      <c r="H95" s="133">
        <f>IF('3d NC-Elec'!I49="-","-",'3d NC-Elec'!I49)</f>
        <v>11.753000000000002</v>
      </c>
      <c r="I95" s="133">
        <f>IF('3d NC-Elec'!J49="-","-",'3d NC-Elec'!J49)</f>
        <v>10.621500000000001</v>
      </c>
      <c r="J95" s="133">
        <f>IF('3d NC-Elec'!K49="-","-",'3d NC-Elec'!K49)</f>
        <v>10.621500000000001</v>
      </c>
      <c r="K95" s="133">
        <f>IF('3d NC-Elec'!L49="-","-",'3d NC-Elec'!L49)</f>
        <v>11.095999999999998</v>
      </c>
      <c r="L95" s="133">
        <f>IF('3d NC-Elec'!M49="-","-",'3d NC-Elec'!M49)</f>
        <v>11.095999999999998</v>
      </c>
      <c r="M95" s="133">
        <f>IF('3d NC-Elec'!N49="-","-",'3d NC-Elec'!N49)</f>
        <v>10.804</v>
      </c>
      <c r="N95" s="133">
        <f>IF('3d NC-Elec'!O49="-","-",'3d NC-Elec'!O49)</f>
        <v>10.804</v>
      </c>
      <c r="O95" s="31"/>
      <c r="P95" s="133">
        <f>'3d NC-Elec'!Q49</f>
        <v>10.804</v>
      </c>
      <c r="Q95" s="133">
        <f>'3d NC-Elec'!R49</f>
        <v>11.315</v>
      </c>
      <c r="R95" s="133">
        <f>'3d NC-Elec'!S49</f>
        <v>11.315</v>
      </c>
      <c r="S95" s="133">
        <f>'3d NC-Elec'!T49</f>
        <v>12.811499999999999</v>
      </c>
      <c r="T95" s="133" t="str">
        <f>'3d NC-Elec'!U49</f>
        <v>-</v>
      </c>
      <c r="U95" s="133" t="str">
        <f>'3d NC-Elec'!V49</f>
        <v>-</v>
      </c>
      <c r="V95" s="133" t="str">
        <f>'3d NC-Elec'!W49</f>
        <v>-</v>
      </c>
      <c r="W95" s="133" t="str">
        <f>'3d NC-Elec'!X49</f>
        <v>-</v>
      </c>
      <c r="X95" s="133" t="str">
        <f>'3d NC-Elec'!Y49</f>
        <v>-</v>
      </c>
      <c r="Y95" s="133" t="str">
        <f>'3d NC-Elec'!Z49</f>
        <v>-</v>
      </c>
      <c r="Z95" s="133" t="str">
        <f>'3d NC-Elec'!AA49</f>
        <v>-</v>
      </c>
      <c r="AA95" s="29"/>
    </row>
    <row r="96" spans="1:27" s="30" customFormat="1" ht="11.25" customHeight="1" x14ac:dyDescent="0.15">
      <c r="A96" s="267">
        <v>5</v>
      </c>
      <c r="B96" s="136" t="s">
        <v>349</v>
      </c>
      <c r="C96" s="136" t="s">
        <v>344</v>
      </c>
      <c r="D96" s="139" t="s">
        <v>323</v>
      </c>
      <c r="E96" s="135"/>
      <c r="F96" s="31"/>
      <c r="G96" s="133">
        <f>IF('3f CPIH'!C$16="-","-",'3g OC '!$E$9*('3f CPIH'!C$16/'3f CPIH'!$G$16))</f>
        <v>39.034507632093934</v>
      </c>
      <c r="H96" s="133">
        <f>IF('3f CPIH'!D$16="-","-",'3g OC '!$E$9*('3f CPIH'!D$16/'3f CPIH'!$G$16))</f>
        <v>39.112654794520544</v>
      </c>
      <c r="I96" s="133">
        <f>IF('3f CPIH'!E$16="-","-",'3g OC '!$E$9*('3f CPIH'!E$16/'3f CPIH'!$G$16))</f>
        <v>39.229875538160471</v>
      </c>
      <c r="J96" s="133">
        <f>IF('3f CPIH'!F$16="-","-",'3g OC '!$E$9*('3f CPIH'!F$16/'3f CPIH'!$G$16))</f>
        <v>39.464317025440316</v>
      </c>
      <c r="K96" s="133">
        <f>IF('3f CPIH'!G$16="-","-",'3g OC '!$E$9*('3f CPIH'!G$16/'3f CPIH'!$G$16))</f>
        <v>39.933199999999999</v>
      </c>
      <c r="L96" s="133">
        <f>IF('3f CPIH'!H$16="-","-",'3g OC '!$E$9*('3f CPIH'!H$16/'3f CPIH'!$G$16))</f>
        <v>40.441156555772999</v>
      </c>
      <c r="M96" s="133">
        <f>IF('3f CPIH'!I$16="-","-",'3g OC '!$E$9*('3f CPIH'!I$16/'3f CPIH'!$G$16))</f>
        <v>41.027260273972601</v>
      </c>
      <c r="N96" s="133">
        <f>IF('3f CPIH'!J$16="-","-",'3g OC '!$E$9*('3f CPIH'!J$16/'3f CPIH'!$G$16))</f>
        <v>41.378922504892373</v>
      </c>
      <c r="O96" s="31"/>
      <c r="P96" s="133">
        <f>IF('3f CPIH'!L$16="-","-",'3g OC '!$E$9*('3f CPIH'!L$16/'3f CPIH'!$G$16))</f>
        <v>41.378922504892373</v>
      </c>
      <c r="Q96" s="133">
        <f>IF('3f CPIH'!M$16="-","-",'3g OC '!$E$9*('3f CPIH'!M$16/'3f CPIH'!$G$16))</f>
        <v>41.847805479452056</v>
      </c>
      <c r="R96" s="133">
        <f>IF('3f CPIH'!N$16="-","-",'3g OC '!$E$9*('3f CPIH'!N$16/'3f CPIH'!$G$16))</f>
        <v>42.160394129158512</v>
      </c>
      <c r="S96" s="133">
        <f>IF('3f CPIH'!O$16="-","-",'3g OC '!$E$9*('3f CPIH'!O$16/'3f CPIH'!$G$16))</f>
        <v>42.394835616438357</v>
      </c>
      <c r="T96" s="133" t="str">
        <f>IF('3f CPIH'!P$16="-","-",'3g OC '!$E$9*('3f CPIH'!P$16/'3f CPIH'!$G$16))</f>
        <v>-</v>
      </c>
      <c r="U96" s="133" t="str">
        <f>IF('3f CPIH'!Q$16="-","-",'3g OC '!$E$9*('3f CPIH'!Q$16/'3f CPIH'!$G$16))</f>
        <v>-</v>
      </c>
      <c r="V96" s="133" t="str">
        <f>IF('3f CPIH'!R$16="-","-",'3g OC '!$E$9*('3f CPIH'!R$16/'3f CPIH'!$G$16))</f>
        <v>-</v>
      </c>
      <c r="W96" s="133" t="str">
        <f>IF('3f CPIH'!S$16="-","-",'3g OC '!$E$9*('3f CPIH'!S$16/'3f CPIH'!$G$16))</f>
        <v>-</v>
      </c>
      <c r="X96" s="133" t="str">
        <f>IF('3f CPIH'!T$16="-","-",'3g OC '!$E$9*('3f CPIH'!T$16/'3f CPIH'!$G$16))</f>
        <v>-</v>
      </c>
      <c r="Y96" s="133" t="str">
        <f>IF('3f CPIH'!U$16="-","-",'3g OC '!$E$9*('3f CPIH'!U$16/'3f CPIH'!$G$16))</f>
        <v>-</v>
      </c>
      <c r="Z96" s="133" t="str">
        <f>IF('3f CPIH'!V$16="-","-",'3g OC '!$E$9*('3f CPIH'!V$16/'3f CPIH'!$G$16))</f>
        <v>-</v>
      </c>
      <c r="AA96" s="29"/>
    </row>
    <row r="97" spans="1:27" s="30" customFormat="1" ht="11.25" customHeight="1" x14ac:dyDescent="0.15">
      <c r="A97" s="267">
        <v>6</v>
      </c>
      <c r="B97" s="136" t="s">
        <v>349</v>
      </c>
      <c r="C97" s="136" t="s">
        <v>43</v>
      </c>
      <c r="D97" s="139" t="s">
        <v>323</v>
      </c>
      <c r="E97" s="135"/>
      <c r="F97" s="31"/>
      <c r="G97" s="133" t="s">
        <v>333</v>
      </c>
      <c r="H97" s="133" t="s">
        <v>333</v>
      </c>
      <c r="I97" s="133" t="s">
        <v>333</v>
      </c>
      <c r="J97" s="133" t="s">
        <v>333</v>
      </c>
      <c r="K97" s="133">
        <f>IF('3h SMNCC'!F$36="-","-",'3h SMNCC'!F$44)</f>
        <v>0</v>
      </c>
      <c r="L97" s="133">
        <f>IF('3h SMNCC'!G$36="-","-",'3h SMNCC'!G$44)</f>
        <v>-0.13106672002308281</v>
      </c>
      <c r="M97" s="133">
        <f>IF('3h SMNCC'!H$36="-","-",'3h SMNCC'!H$44)</f>
        <v>1.6490085512788448</v>
      </c>
      <c r="N97" s="133">
        <f>IF('3h SMNCC'!I$36="-","-",'3h SMNCC'!I$44)</f>
        <v>7.9249698553751093</v>
      </c>
      <c r="O97" s="31"/>
      <c r="P97" s="133">
        <f>IF('3h SMNCC'!K$36="-","-",'3h SMNCC'!K$44)</f>
        <v>7.9249698553751093</v>
      </c>
      <c r="Q97" s="133">
        <f>IF('3h SMNCC'!L$36="-","-",'3h SMNCC'!L$44)</f>
        <v>9.5945159615724194</v>
      </c>
      <c r="R97" s="133">
        <f>IF('3h SMNCC'!M$36="-","-",'3h SMNCC'!M$44)</f>
        <v>9.6655312765157912</v>
      </c>
      <c r="S97" s="133">
        <f>IF('3h SMNCC'!N$36="-","-",'3h SMNCC'!N$44)</f>
        <v>11.448655558303892</v>
      </c>
      <c r="T97" s="133" t="str">
        <f>IF('3h SMNCC'!O$36="-","-",'3h SMNCC'!O$44)</f>
        <v>-</v>
      </c>
      <c r="U97" s="133" t="str">
        <f>IF('3h SMNCC'!P$36="-","-",'3h SMNCC'!P$44)</f>
        <v>-</v>
      </c>
      <c r="V97" s="133" t="str">
        <f>IF('3h SMNCC'!Q$36="-","-",'3h SMNCC'!Q$44)</f>
        <v>-</v>
      </c>
      <c r="W97" s="133" t="str">
        <f>IF('3h SMNCC'!R$36="-","-",'3h SMNCC'!R$44)</f>
        <v>-</v>
      </c>
      <c r="X97" s="133" t="str">
        <f>IF('3h SMNCC'!S$36="-","-",'3h SMNCC'!S$44)</f>
        <v>-</v>
      </c>
      <c r="Y97" s="133" t="str">
        <f>IF('3h SMNCC'!T$36="-","-",'3h SMNCC'!T$44)</f>
        <v>-</v>
      </c>
      <c r="Z97" s="133" t="str">
        <f>IF('3h SMNCC'!U$36="-","-",'3h SMNCC'!U$44)</f>
        <v>-</v>
      </c>
      <c r="AA97" s="29"/>
    </row>
    <row r="98" spans="1:27" s="30" customFormat="1" ht="11.25" customHeight="1" x14ac:dyDescent="0.15">
      <c r="A98" s="267">
        <v>7</v>
      </c>
      <c r="B98" s="136" t="s">
        <v>349</v>
      </c>
      <c r="C98" s="136" t="s">
        <v>394</v>
      </c>
      <c r="D98" s="139" t="s">
        <v>323</v>
      </c>
      <c r="E98" s="135"/>
      <c r="F98" s="31"/>
      <c r="G98" s="133">
        <f>IF('3f CPIH'!C$16="-","-",'3i PAAC PAP'!$G$13*('3f CPIH'!C$16/'3f CPIH'!$G$16))</f>
        <v>3.3460635029354204</v>
      </c>
      <c r="H98" s="133">
        <f>IF('3f CPIH'!D$16="-","-",'3i PAAC PAP'!$G$13*('3f CPIH'!D$16/'3f CPIH'!$G$16))</f>
        <v>3.3527623287671227</v>
      </c>
      <c r="I98" s="133">
        <f>IF('3f CPIH'!E$16="-","-",'3i PAAC PAP'!$G$13*('3f CPIH'!E$16/'3f CPIH'!$G$16))</f>
        <v>3.3628105675146771</v>
      </c>
      <c r="J98" s="133">
        <f>IF('3f CPIH'!F$16="-","-",'3i PAAC PAP'!$G$13*('3f CPIH'!F$16/'3f CPIH'!$G$16))</f>
        <v>3.3829070450097847</v>
      </c>
      <c r="K98" s="133">
        <f>IF('3f CPIH'!G$16="-","-",'3i PAAC PAP'!$G$13*('3f CPIH'!G$16/'3f CPIH'!$G$16))</f>
        <v>3.4230999999999998</v>
      </c>
      <c r="L98" s="133">
        <f>IF('3f CPIH'!H$16="-","-",'3i PAAC PAP'!$G$13*('3f CPIH'!H$16/'3f CPIH'!$G$16))</f>
        <v>3.4666423679060667</v>
      </c>
      <c r="M98" s="133">
        <f>IF('3f CPIH'!I$16="-","-",'3i PAAC PAP'!$G$13*('3f CPIH'!I$16/'3f CPIH'!$G$16))</f>
        <v>3.516883561643835</v>
      </c>
      <c r="N98" s="133">
        <f>IF('3f CPIH'!J$16="-","-",'3i PAAC PAP'!$G$13*('3f CPIH'!J$16/'3f CPIH'!$G$16))</f>
        <v>3.547028277886497</v>
      </c>
      <c r="O98" s="31"/>
      <c r="P98" s="133">
        <f>IF('3f CPIH'!L$16="-","-",'3i PAAC PAP'!$G$13*('3f CPIH'!L$16/'3f CPIH'!$G$16))</f>
        <v>3.547028277886497</v>
      </c>
      <c r="Q98" s="133">
        <f>IF('3f CPIH'!M$16="-","-",'3i PAAC PAP'!$G$13*('3f CPIH'!M$16/'3f CPIH'!$G$16))</f>
        <v>3.5872212328767121</v>
      </c>
      <c r="R98" s="133">
        <f>IF('3f CPIH'!N$16="-","-",'3i PAAC PAP'!$G$13*('3f CPIH'!N$16/'3f CPIH'!$G$16))</f>
        <v>3.6140165362035224</v>
      </c>
      <c r="S98" s="133">
        <f>IF('3f CPIH'!O$16="-","-",'3i PAAC PAP'!$G$13*('3f CPIH'!O$16/'3f CPIH'!$G$16))</f>
        <v>3.6341130136986299</v>
      </c>
      <c r="T98" s="133" t="str">
        <f>IF('3f CPIH'!P$16="-","-",'3i PAAC PAP'!$G$13*('3f CPIH'!P$16/'3f CPIH'!$G$16))</f>
        <v>-</v>
      </c>
      <c r="U98" s="133" t="str">
        <f>IF('3f CPIH'!Q$16="-","-",'3i PAAC PAP'!$G$13*('3f CPIH'!Q$16/'3f CPIH'!$G$16))</f>
        <v>-</v>
      </c>
      <c r="V98" s="133" t="str">
        <f>IF('3f CPIH'!R$16="-","-",'3i PAAC PAP'!$G$13*('3f CPIH'!R$16/'3f CPIH'!$G$16))</f>
        <v>-</v>
      </c>
      <c r="W98" s="133" t="str">
        <f>IF('3f CPIH'!S$16="-","-",'3i PAAC PAP'!$G$13*('3f CPIH'!S$16/'3f CPIH'!$G$16))</f>
        <v>-</v>
      </c>
      <c r="X98" s="133" t="str">
        <f>IF('3f CPIH'!T$16="-","-",'3i PAAC PAP'!$G$13*('3f CPIH'!T$16/'3f CPIH'!$G$16))</f>
        <v>-</v>
      </c>
      <c r="Y98" s="133" t="str">
        <f>IF('3f CPIH'!U$16="-","-",'3i PAAC PAP'!$G$13*('3f CPIH'!U$16/'3f CPIH'!$G$16))</f>
        <v>-</v>
      </c>
      <c r="Z98" s="133" t="str">
        <f>IF('3f CPIH'!V$16="-","-",'3i PAAC PAP'!$G$13*('3f CPIH'!V$16/'3f CPIH'!$G$16))</f>
        <v>-</v>
      </c>
      <c r="AA98" s="29"/>
    </row>
    <row r="99" spans="1:27" s="30" customFormat="1" ht="11.25" customHeight="1" x14ac:dyDescent="0.15">
      <c r="A99" s="267">
        <v>8</v>
      </c>
      <c r="B99" s="136" t="s">
        <v>349</v>
      </c>
      <c r="C99" s="136" t="s">
        <v>412</v>
      </c>
      <c r="D99" s="139" t="s">
        <v>323</v>
      </c>
      <c r="E99" s="135"/>
      <c r="F99" s="31"/>
      <c r="G99" s="133">
        <f>IF(G94="-","-",SUM(G92:G97)*'3i PAAC PAP'!$G$25)</f>
        <v>0.27444965942964017</v>
      </c>
      <c r="H99" s="133">
        <f>IF(H94="-","-",SUM(H92:H97)*'3i PAAC PAP'!$G$25)</f>
        <v>0.2748236717490139</v>
      </c>
      <c r="I99" s="133">
        <f>IF(I94="-","-",SUM(I92:I97)*'3i PAAC PAP'!$G$25)</f>
        <v>0.2702707395803981</v>
      </c>
      <c r="J99" s="133">
        <f>IF(J94="-","-",SUM(J92:J97)*'3i PAAC PAP'!$G$25)</f>
        <v>0.2713927765385194</v>
      </c>
      <c r="K99" s="133">
        <f>IF(K94="-","-",SUM(K92:K97)*'3i PAAC PAP'!$G$25)</f>
        <v>0.27628957201592258</v>
      </c>
      <c r="L99" s="133">
        <f>IF(L94="-","-",SUM(L92:L97)*'3i PAAC PAP'!$G$25)</f>
        <v>0.27809336676982171</v>
      </c>
      <c r="M99" s="133">
        <f>IF(M94="-","-",SUM(M92:M97)*'3i PAAC PAP'!$G$25)</f>
        <v>0.28999996767664293</v>
      </c>
      <c r="N99" s="133">
        <f>IF(N94="-","-",SUM(N92:N97)*'3i PAAC PAP'!$G$25)</f>
        <v>0.32171977391522966</v>
      </c>
      <c r="O99" s="31"/>
      <c r="P99" s="133">
        <f>IF(P94="-","-",SUM(P92:P97)*'3i PAAC PAP'!$G$25)</f>
        <v>0.32171977391522966</v>
      </c>
      <c r="Q99" s="133">
        <f>IF(Q94="-","-",SUM(Q92:Q97)*'3i PAAC PAP'!$G$25)</f>
        <v>0.3352008121726926</v>
      </c>
      <c r="R99" s="133">
        <f>IF(R94="-","-",SUM(R92:R97)*'3i PAAC PAP'!$G$25)</f>
        <v>0.33662096244396095</v>
      </c>
      <c r="S99" s="133">
        <f>IF(S94="-","-",SUM(S92:S97)*'3i PAAC PAP'!$G$25)</f>
        <v>0.35423287613221233</v>
      </c>
      <c r="T99" s="133" t="str">
        <f>IF(T94="-","-",SUM(T92:T97)*'3i PAAC PAP'!$G$25)</f>
        <v>-</v>
      </c>
      <c r="U99" s="133" t="str">
        <f>IF(U94="-","-",SUM(U92:U97)*'3i PAAC PAP'!$G$25)</f>
        <v>-</v>
      </c>
      <c r="V99" s="133" t="str">
        <f>IF(V94="-","-",SUM(V92:V97)*'3i PAAC PAP'!$G$25)</f>
        <v>-</v>
      </c>
      <c r="W99" s="133" t="str">
        <f>IF(W94="-","-",SUM(W92:W97)*'3i PAAC PAP'!$G$25)</f>
        <v>-</v>
      </c>
      <c r="X99" s="133" t="str">
        <f>IF(X94="-","-",SUM(X92:X97)*'3i PAAC PAP'!$G$25)</f>
        <v>-</v>
      </c>
      <c r="Y99" s="133" t="str">
        <f>IF(Y94="-","-",SUM(Y92:Y97)*'3i PAAC PAP'!$G$25)</f>
        <v>-</v>
      </c>
      <c r="Z99" s="133" t="str">
        <f>IF(Z94="-","-",SUM(Z92:Z97)*'3i PAAC PAP'!$G$25)</f>
        <v>-</v>
      </c>
      <c r="AA99" s="29"/>
    </row>
    <row r="100" spans="1:27" s="30" customFormat="1" ht="11.25" customHeight="1" x14ac:dyDescent="0.15">
      <c r="A100" s="267">
        <v>9</v>
      </c>
      <c r="B100" s="136" t="s">
        <v>393</v>
      </c>
      <c r="C100" s="136" t="s">
        <v>536</v>
      </c>
      <c r="D100" s="139" t="s">
        <v>323</v>
      </c>
      <c r="E100" s="135"/>
      <c r="F100" s="31"/>
      <c r="G100" s="133">
        <f>IF(G94="-","-",SUM(G92:G99)*'3j EBIT'!$E$9)</f>
        <v>1.1807658523414049</v>
      </c>
      <c r="H100" s="133">
        <f>IF(H94="-","-",SUM(H92:H99)*'3j EBIT'!$E$9)</f>
        <v>1.1824163933125933</v>
      </c>
      <c r="I100" s="133">
        <f>IF(I94="-","-",SUM(I92:I99)*'3j EBIT'!$E$9)</f>
        <v>1.1640980060506669</v>
      </c>
      <c r="J100" s="133">
        <f>IF(J94="-","-",SUM(J92:J99)*'3j EBIT'!$E$9)</f>
        <v>1.1690496289642329</v>
      </c>
      <c r="K100" s="133">
        <f>IF(K94="-","-",SUM(K92:K99)*'3j EBIT'!$E$9)</f>
        <v>1.1897392947411236</v>
      </c>
      <c r="L100" s="133">
        <f>IF(L94="-","-",SUM(L92:L99)*'3j EBIT'!$E$9)</f>
        <v>1.1979171615583266</v>
      </c>
      <c r="M100" s="133">
        <f>IF(M94="-","-",SUM(M92:M99)*'3j EBIT'!$E$9)</f>
        <v>1.2473045104092557</v>
      </c>
      <c r="N100" s="133">
        <f>IF(N94="-","-",SUM(N92:N99)*'3j EBIT'!$E$9)</f>
        <v>1.3768665151068629</v>
      </c>
      <c r="O100" s="31"/>
      <c r="P100" s="133">
        <f>IF(P94="-","-",SUM(P92:P99)*'3j EBIT'!$E$9)</f>
        <v>1.3768665151068629</v>
      </c>
      <c r="Q100" s="133">
        <f>IF(Q94="-","-",SUM(Q92:Q99)*'3j EBIT'!$E$9)</f>
        <v>1.4324611814432158</v>
      </c>
      <c r="R100" s="133">
        <f>IF(R94="-","-",SUM(R92:R99)*'3j EBIT'!$E$9)</f>
        <v>1.4387547269765699</v>
      </c>
      <c r="S100" s="133">
        <f>IF(S94="-","-",SUM(S92:S99)*'3j EBIT'!$E$9)</f>
        <v>1.5107570113448263</v>
      </c>
      <c r="T100" s="133" t="str">
        <f>IF(T94="-","-",SUM(T92:T99)*'3j EBIT'!$E$9)</f>
        <v>-</v>
      </c>
      <c r="U100" s="133" t="str">
        <f>IF(U94="-","-",SUM(U92:U99)*'3j EBIT'!$E$9)</f>
        <v>-</v>
      </c>
      <c r="V100" s="133" t="str">
        <f>IF(V94="-","-",SUM(V92:V99)*'3j EBIT'!$E$9)</f>
        <v>-</v>
      </c>
      <c r="W100" s="133" t="str">
        <f>IF(W94="-","-",SUM(W92:W99)*'3j EBIT'!$E$9)</f>
        <v>-</v>
      </c>
      <c r="X100" s="133" t="str">
        <f>IF(X94="-","-",SUM(X92:X99)*'3j EBIT'!$E$9)</f>
        <v>-</v>
      </c>
      <c r="Y100" s="133" t="str">
        <f>IF(Y94="-","-",SUM(Y92:Y99)*'3j EBIT'!$E$9)</f>
        <v>-</v>
      </c>
      <c r="Z100" s="133" t="str">
        <f>IF(Z94="-","-",SUM(Z92:Z99)*'3j EBIT'!$E$9)</f>
        <v>-</v>
      </c>
      <c r="AA100" s="29"/>
    </row>
    <row r="101" spans="1:27" s="30" customFormat="1" ht="11.25" customHeight="1" x14ac:dyDescent="0.15">
      <c r="A101" s="267">
        <v>10</v>
      </c>
      <c r="B101" s="136" t="s">
        <v>292</v>
      </c>
      <c r="C101" s="186" t="s">
        <v>537</v>
      </c>
      <c r="D101" s="139" t="s">
        <v>323</v>
      </c>
      <c r="E101" s="134"/>
      <c r="F101" s="31"/>
      <c r="G101" s="133">
        <f>IF(G96="-","-",SUM(G92:G94,G96:G100)*'3k HAP'!$E$10)</f>
        <v>0.73779725876041036</v>
      </c>
      <c r="H101" s="133">
        <f>IF(H96="-","-",SUM(H92:H94,H96:H100)*'3k HAP'!$E$10)</f>
        <v>0.73906913035922739</v>
      </c>
      <c r="I101" s="133">
        <f>IF(I96="-","-",SUM(I92:I94,I96:I100)*'3k HAP'!$E$10)</f>
        <v>0.74151966411599568</v>
      </c>
      <c r="J101" s="133">
        <f>IF(J96="-","-",SUM(J92:J94,J96:J100)*'3k HAP'!$E$10)</f>
        <v>0.74533527891244722</v>
      </c>
      <c r="K101" s="133">
        <f>IF(K96="-","-",SUM(K92:K94,K96:K100)*'3k HAP'!$E$10)</f>
        <v>0.75433113870290414</v>
      </c>
      <c r="L101" s="133">
        <f>IF(L96="-","-",SUM(L92:L94,L96:L100)*'3k HAP'!$E$10)</f>
        <v>0.76063282810369404</v>
      </c>
      <c r="M101" s="133">
        <f>IF(M96="-","-",SUM(M92:M94,M96:M100)*'3k HAP'!$E$10)</f>
        <v>0.80296483567508414</v>
      </c>
      <c r="N101" s="133">
        <f>IF(N96="-","-",SUM(N92:N94,N96:N100)*'3k HAP'!$E$10)</f>
        <v>0.90280254763567935</v>
      </c>
      <c r="O101" s="31"/>
      <c r="P101" s="133">
        <f>IF(P96="-","-",SUM(P92:P94,P96:P100)*'3k HAP'!$E$10)</f>
        <v>0.90280254763567935</v>
      </c>
      <c r="Q101" s="133">
        <f>IF(Q96="-","-",SUM(Q92:Q94,Q96:Q100)*'3k HAP'!$E$10)</f>
        <v>0.93816105840524477</v>
      </c>
      <c r="R101" s="133">
        <f>IF(R96="-","-",SUM(R92:R94,R96:R100)*'3k HAP'!$E$10)</f>
        <v>0.94301073009438241</v>
      </c>
      <c r="S101" s="133">
        <f>IF(S96="-","-",SUM(S92:S94,S96:S100)*'3k HAP'!$E$10)</f>
        <v>0.97658389517342181</v>
      </c>
      <c r="T101" s="133" t="str">
        <f>IF(T96="-","-",SUM(T92:T94,T96:T100)*'3k HAP'!$E$10)</f>
        <v>-</v>
      </c>
      <c r="U101" s="133" t="str">
        <f>IF(U96="-","-",SUM(U92:U94,U96:U100)*'3k HAP'!$E$10)</f>
        <v>-</v>
      </c>
      <c r="V101" s="133" t="str">
        <f>IF(V96="-","-",SUM(V92:V94,V96:V100)*'3k HAP'!$E$10)</f>
        <v>-</v>
      </c>
      <c r="W101" s="133" t="str">
        <f>IF(W96="-","-",SUM(W92:W94,W96:W100)*'3k HAP'!$E$10)</f>
        <v>-</v>
      </c>
      <c r="X101" s="133" t="str">
        <f>IF(X96="-","-",SUM(X92:X94,X96:X100)*'3k HAP'!$E$10)</f>
        <v>-</v>
      </c>
      <c r="Y101" s="133" t="str">
        <f>IF(Y96="-","-",SUM(Y92:Y94,Y96:Y100)*'3k HAP'!$E$10)</f>
        <v>-</v>
      </c>
      <c r="Z101" s="133" t="str">
        <f>IF(Z96="-","-",SUM(Z92:Z94,Z96:Z100)*'3k HAP'!$E$10)</f>
        <v>-</v>
      </c>
      <c r="AA101" s="29"/>
    </row>
    <row r="102" spans="1:27" s="30" customFormat="1" ht="11.25" x14ac:dyDescent="0.15">
      <c r="A102" s="267">
        <v>11</v>
      </c>
      <c r="B102" s="136" t="s">
        <v>44</v>
      </c>
      <c r="C102" s="136" t="str">
        <f>B102&amp;"_"&amp;D102</f>
        <v>Total_Southern</v>
      </c>
      <c r="D102" s="139" t="s">
        <v>323</v>
      </c>
      <c r="E102" s="135"/>
      <c r="F102" s="31"/>
      <c r="G102" s="133">
        <f t="shared" ref="G102:N102" si="14">IF(G96="-","-",SUM(G92:G101))</f>
        <v>62.883342765242915</v>
      </c>
      <c r="H102" s="133">
        <f t="shared" si="14"/>
        <v>62.971485178390601</v>
      </c>
      <c r="I102" s="133">
        <f t="shared" si="14"/>
        <v>62.009810465017289</v>
      </c>
      <c r="J102" s="133">
        <f t="shared" si="14"/>
        <v>62.274237704460376</v>
      </c>
      <c r="K102" s="133">
        <f t="shared" si="14"/>
        <v>63.372162892196798</v>
      </c>
      <c r="L102" s="133">
        <f t="shared" si="14"/>
        <v>63.808878446824693</v>
      </c>
      <c r="M102" s="133">
        <f t="shared" si="14"/>
        <v>66.450543530783619</v>
      </c>
      <c r="N102" s="133">
        <f t="shared" si="14"/>
        <v>73.369431304939098</v>
      </c>
      <c r="O102" s="31"/>
      <c r="P102" s="133">
        <f t="shared" ref="P102:Z102" si="15">IF(P96="-","-",SUM(P92:P101))</f>
        <v>73.369431304939098</v>
      </c>
      <c r="Q102" s="133">
        <f t="shared" si="15"/>
        <v>76.330823677437053</v>
      </c>
      <c r="R102" s="133">
        <f t="shared" si="15"/>
        <v>76.66691245090459</v>
      </c>
      <c r="S102" s="133">
        <f t="shared" si="15"/>
        <v>80.490077964801301</v>
      </c>
      <c r="T102" s="133" t="str">
        <f t="shared" si="15"/>
        <v>-</v>
      </c>
      <c r="U102" s="133" t="str">
        <f t="shared" si="15"/>
        <v>-</v>
      </c>
      <c r="V102" s="133" t="str">
        <f t="shared" si="15"/>
        <v>-</v>
      </c>
      <c r="W102" s="133" t="str">
        <f t="shared" si="15"/>
        <v>-</v>
      </c>
      <c r="X102" s="133" t="str">
        <f t="shared" si="15"/>
        <v>-</v>
      </c>
      <c r="Y102" s="133" t="str">
        <f t="shared" si="15"/>
        <v>-</v>
      </c>
      <c r="Z102" s="133" t="str">
        <f t="shared" si="15"/>
        <v>-</v>
      </c>
      <c r="AA102" s="29"/>
    </row>
    <row r="103" spans="1:27" s="30" customFormat="1" ht="11.25" x14ac:dyDescent="0.15">
      <c r="A103" s="267">
        <v>1</v>
      </c>
      <c r="B103" s="140" t="s">
        <v>350</v>
      </c>
      <c r="C103" s="140" t="s">
        <v>341</v>
      </c>
      <c r="D103" s="138" t="s">
        <v>324</v>
      </c>
      <c r="E103" s="132"/>
      <c r="F103" s="31"/>
      <c r="G103" s="41" t="s">
        <v>333</v>
      </c>
      <c r="H103" s="41" t="s">
        <v>333</v>
      </c>
      <c r="I103" s="41" t="s">
        <v>333</v>
      </c>
      <c r="J103" s="41" t="s">
        <v>333</v>
      </c>
      <c r="K103" s="41" t="s">
        <v>333</v>
      </c>
      <c r="L103" s="41" t="s">
        <v>333</v>
      </c>
      <c r="M103" s="41" t="s">
        <v>333</v>
      </c>
      <c r="N103" s="41" t="s">
        <v>333</v>
      </c>
      <c r="O103" s="31"/>
      <c r="P103" s="41" t="s">
        <v>333</v>
      </c>
      <c r="Q103" s="41" t="s">
        <v>333</v>
      </c>
      <c r="R103" s="41" t="s">
        <v>333</v>
      </c>
      <c r="S103" s="41" t="s">
        <v>333</v>
      </c>
      <c r="T103" s="41" t="s">
        <v>333</v>
      </c>
      <c r="U103" s="41" t="s">
        <v>333</v>
      </c>
      <c r="V103" s="41" t="s">
        <v>333</v>
      </c>
      <c r="W103" s="41" t="s">
        <v>333</v>
      </c>
      <c r="X103" s="41" t="s">
        <v>333</v>
      </c>
      <c r="Y103" s="41" t="s">
        <v>333</v>
      </c>
      <c r="Z103" s="41" t="s">
        <v>333</v>
      </c>
      <c r="AA103" s="29"/>
    </row>
    <row r="104" spans="1:27" s="30" customFormat="1" ht="11.25" x14ac:dyDescent="0.15">
      <c r="A104" s="267">
        <v>2</v>
      </c>
      <c r="B104" s="140" t="s">
        <v>350</v>
      </c>
      <c r="C104" s="140" t="s">
        <v>300</v>
      </c>
      <c r="D104" s="138" t="s">
        <v>324</v>
      </c>
      <c r="E104" s="132"/>
      <c r="F104" s="31"/>
      <c r="G104" s="41" t="s">
        <v>333</v>
      </c>
      <c r="H104" s="41" t="s">
        <v>333</v>
      </c>
      <c r="I104" s="41" t="s">
        <v>333</v>
      </c>
      <c r="J104" s="41" t="s">
        <v>333</v>
      </c>
      <c r="K104" s="41" t="s">
        <v>333</v>
      </c>
      <c r="L104" s="41" t="s">
        <v>333</v>
      </c>
      <c r="M104" s="41" t="s">
        <v>333</v>
      </c>
      <c r="N104" s="41" t="s">
        <v>333</v>
      </c>
      <c r="O104" s="31"/>
      <c r="P104" s="41" t="s">
        <v>333</v>
      </c>
      <c r="Q104" s="41" t="s">
        <v>333</v>
      </c>
      <c r="R104" s="41" t="s">
        <v>333</v>
      </c>
      <c r="S104" s="41" t="s">
        <v>333</v>
      </c>
      <c r="T104" s="41" t="s">
        <v>333</v>
      </c>
      <c r="U104" s="41" t="s">
        <v>333</v>
      </c>
      <c r="V104" s="41" t="s">
        <v>333</v>
      </c>
      <c r="W104" s="41" t="s">
        <v>333</v>
      </c>
      <c r="X104" s="41" t="s">
        <v>333</v>
      </c>
      <c r="Y104" s="41" t="s">
        <v>333</v>
      </c>
      <c r="Z104" s="41" t="s">
        <v>333</v>
      </c>
      <c r="AA104" s="29"/>
    </row>
    <row r="105" spans="1:27" s="30" customFormat="1" ht="12.4" customHeight="1" x14ac:dyDescent="0.15">
      <c r="A105" s="267">
        <v>3</v>
      </c>
      <c r="B105" s="140" t="s">
        <v>2</v>
      </c>
      <c r="C105" s="140" t="s">
        <v>342</v>
      </c>
      <c r="D105" s="138" t="s">
        <v>324</v>
      </c>
      <c r="E105" s="132"/>
      <c r="F105" s="31"/>
      <c r="G105" s="41">
        <f>IF('3c PC'!G14="-","-",'3c PC'!G61)</f>
        <v>6.5567588596821027</v>
      </c>
      <c r="H105" s="41">
        <f>IF('3c PC'!H14="-","-",'3c PC'!H61)</f>
        <v>6.5567588596821027</v>
      </c>
      <c r="I105" s="41">
        <f>IF('3c PC'!I14="-","-",'3c PC'!I61)</f>
        <v>6.6197359495950758</v>
      </c>
      <c r="J105" s="41">
        <f>IF('3c PC'!J14="-","-",'3c PC'!J61)</f>
        <v>6.6197359495950758</v>
      </c>
      <c r="K105" s="41">
        <f>IF('3c PC'!K14="-","-",'3c PC'!K61)</f>
        <v>6.6995028867368616</v>
      </c>
      <c r="L105" s="41">
        <f>IF('3c PC'!L14="-","-",'3c PC'!L61)</f>
        <v>6.6995028867368616</v>
      </c>
      <c r="M105" s="41">
        <f>IF('3c PC'!M14="-","-",'3c PC'!M61)</f>
        <v>7.1131218301273513</v>
      </c>
      <c r="N105" s="41">
        <f>IF('3c PC'!N14="-","-",'3c PC'!N61)</f>
        <v>7.1131218301273513</v>
      </c>
      <c r="O105" s="31"/>
      <c r="P105" s="41">
        <f>'3c PC'!P61</f>
        <v>7.1131218301273513</v>
      </c>
      <c r="Q105" s="41">
        <f>'3c PC'!Q61</f>
        <v>7.2804579515147188</v>
      </c>
      <c r="R105" s="41">
        <f>'3c PC'!R61</f>
        <v>7.1935840895118579</v>
      </c>
      <c r="S105" s="41">
        <f>'3c PC'!S61</f>
        <v>7.3593999937099728</v>
      </c>
      <c r="T105" s="41" t="str">
        <f>'3c PC'!T61</f>
        <v>-</v>
      </c>
      <c r="U105" s="41" t="str">
        <f>'3c PC'!U61</f>
        <v>-</v>
      </c>
      <c r="V105" s="41" t="str">
        <f>'3c PC'!V61</f>
        <v>-</v>
      </c>
      <c r="W105" s="41" t="str">
        <f>'3c PC'!W61</f>
        <v>-</v>
      </c>
      <c r="X105" s="41" t="str">
        <f>'3c PC'!X61</f>
        <v>-</v>
      </c>
      <c r="Y105" s="41" t="str">
        <f>'3c PC'!Y61</f>
        <v>-</v>
      </c>
      <c r="Z105" s="41" t="str">
        <f>'3c PC'!Z61</f>
        <v>-</v>
      </c>
      <c r="AA105" s="29"/>
    </row>
    <row r="106" spans="1:27" s="30" customFormat="1" ht="11.25" customHeight="1" x14ac:dyDescent="0.15">
      <c r="A106" s="267">
        <v>4</v>
      </c>
      <c r="B106" s="140" t="s">
        <v>352</v>
      </c>
      <c r="C106" s="140" t="s">
        <v>343</v>
      </c>
      <c r="D106" s="138" t="s">
        <v>324</v>
      </c>
      <c r="E106" s="132"/>
      <c r="F106" s="31"/>
      <c r="G106" s="41">
        <f>IF('3d NC-Elec'!H50="-","-",'3d NC-Elec'!H50)</f>
        <v>17.118500000000001</v>
      </c>
      <c r="H106" s="41">
        <f>IF('3d NC-Elec'!I50="-","-",'3d NC-Elec'!I50)</f>
        <v>17.118500000000001</v>
      </c>
      <c r="I106" s="41">
        <f>IF('3d NC-Elec'!J50="-","-",'3d NC-Elec'!J50)</f>
        <v>24.9879</v>
      </c>
      <c r="J106" s="41">
        <f>IF('3d NC-Elec'!K50="-","-",'3d NC-Elec'!K50)</f>
        <v>24.9879</v>
      </c>
      <c r="K106" s="41">
        <f>IF('3d NC-Elec'!L50="-","-",'3d NC-Elec'!L50)</f>
        <v>16.461499999999997</v>
      </c>
      <c r="L106" s="41">
        <f>IF('3d NC-Elec'!M50="-","-",'3d NC-Elec'!M50)</f>
        <v>16.461499999999997</v>
      </c>
      <c r="M106" s="41">
        <f>IF('3d NC-Elec'!N50="-","-",'3d NC-Elec'!N50)</f>
        <v>16.169499999999999</v>
      </c>
      <c r="N106" s="41">
        <f>IF('3d NC-Elec'!O50="-","-",'3d NC-Elec'!O50)</f>
        <v>16.169499999999999</v>
      </c>
      <c r="O106" s="31"/>
      <c r="P106" s="41">
        <f>'3d NC-Elec'!Q50</f>
        <v>16.169499999999999</v>
      </c>
      <c r="Q106" s="41">
        <f>'3d NC-Elec'!R50</f>
        <v>16.972500000000004</v>
      </c>
      <c r="R106" s="41">
        <f>'3d NC-Elec'!S50</f>
        <v>16.972500000000004</v>
      </c>
      <c r="S106" s="41">
        <f>'3d NC-Elec'!T50</f>
        <v>17.666</v>
      </c>
      <c r="T106" s="41" t="str">
        <f>'3d NC-Elec'!U50</f>
        <v>-</v>
      </c>
      <c r="U106" s="41" t="str">
        <f>'3d NC-Elec'!V50</f>
        <v>-</v>
      </c>
      <c r="V106" s="41" t="str">
        <f>'3d NC-Elec'!W50</f>
        <v>-</v>
      </c>
      <c r="W106" s="41" t="str">
        <f>'3d NC-Elec'!X50</f>
        <v>-</v>
      </c>
      <c r="X106" s="41" t="str">
        <f>'3d NC-Elec'!Y50</f>
        <v>-</v>
      </c>
      <c r="Y106" s="41" t="str">
        <f>'3d NC-Elec'!Z50</f>
        <v>-</v>
      </c>
      <c r="Z106" s="41" t="str">
        <f>'3d NC-Elec'!AA50</f>
        <v>-</v>
      </c>
      <c r="AA106" s="29"/>
    </row>
    <row r="107" spans="1:27" s="30" customFormat="1" ht="11.25" customHeight="1" x14ac:dyDescent="0.15">
      <c r="A107" s="267">
        <v>5</v>
      </c>
      <c r="B107" s="140" t="s">
        <v>349</v>
      </c>
      <c r="C107" s="140" t="s">
        <v>344</v>
      </c>
      <c r="D107" s="138" t="s">
        <v>324</v>
      </c>
      <c r="E107" s="132"/>
      <c r="F107" s="31"/>
      <c r="G107" s="41">
        <f>IF('3f CPIH'!C$16="-","-",'3g OC '!$E$9*('3f CPIH'!C$16/'3f CPIH'!$G$16))</f>
        <v>39.034507632093934</v>
      </c>
      <c r="H107" s="41">
        <f>IF('3f CPIH'!D$16="-","-",'3g OC '!$E$9*('3f CPIH'!D$16/'3f CPIH'!$G$16))</f>
        <v>39.112654794520544</v>
      </c>
      <c r="I107" s="41">
        <f>IF('3f CPIH'!E$16="-","-",'3g OC '!$E$9*('3f CPIH'!E$16/'3f CPIH'!$G$16))</f>
        <v>39.229875538160471</v>
      </c>
      <c r="J107" s="41">
        <f>IF('3f CPIH'!F$16="-","-",'3g OC '!$E$9*('3f CPIH'!F$16/'3f CPIH'!$G$16))</f>
        <v>39.464317025440316</v>
      </c>
      <c r="K107" s="41">
        <f>IF('3f CPIH'!G$16="-","-",'3g OC '!$E$9*('3f CPIH'!G$16/'3f CPIH'!$G$16))</f>
        <v>39.933199999999999</v>
      </c>
      <c r="L107" s="41">
        <f>IF('3f CPIH'!H$16="-","-",'3g OC '!$E$9*('3f CPIH'!H$16/'3f CPIH'!$G$16))</f>
        <v>40.441156555772999</v>
      </c>
      <c r="M107" s="41">
        <f>IF('3f CPIH'!I$16="-","-",'3g OC '!$E$9*('3f CPIH'!I$16/'3f CPIH'!$G$16))</f>
        <v>41.027260273972601</v>
      </c>
      <c r="N107" s="41">
        <f>IF('3f CPIH'!J$16="-","-",'3g OC '!$E$9*('3f CPIH'!J$16/'3f CPIH'!$G$16))</f>
        <v>41.378922504892373</v>
      </c>
      <c r="O107" s="31"/>
      <c r="P107" s="41">
        <f>IF('3f CPIH'!L$16="-","-",'3g OC '!$E$9*('3f CPIH'!L$16/'3f CPIH'!$G$16))</f>
        <v>41.378922504892373</v>
      </c>
      <c r="Q107" s="41">
        <f>IF('3f CPIH'!M$16="-","-",'3g OC '!$E$9*('3f CPIH'!M$16/'3f CPIH'!$G$16))</f>
        <v>41.847805479452056</v>
      </c>
      <c r="R107" s="41">
        <f>IF('3f CPIH'!N$16="-","-",'3g OC '!$E$9*('3f CPIH'!N$16/'3f CPIH'!$G$16))</f>
        <v>42.160394129158512</v>
      </c>
      <c r="S107" s="41">
        <f>IF('3f CPIH'!O$16="-","-",'3g OC '!$E$9*('3f CPIH'!O$16/'3f CPIH'!$G$16))</f>
        <v>42.394835616438357</v>
      </c>
      <c r="T107" s="41" t="str">
        <f>IF('3f CPIH'!P$16="-","-",'3g OC '!$E$9*('3f CPIH'!P$16/'3f CPIH'!$G$16))</f>
        <v>-</v>
      </c>
      <c r="U107" s="41" t="str">
        <f>IF('3f CPIH'!Q$16="-","-",'3g OC '!$E$9*('3f CPIH'!Q$16/'3f CPIH'!$G$16))</f>
        <v>-</v>
      </c>
      <c r="V107" s="41" t="str">
        <f>IF('3f CPIH'!R$16="-","-",'3g OC '!$E$9*('3f CPIH'!R$16/'3f CPIH'!$G$16))</f>
        <v>-</v>
      </c>
      <c r="W107" s="41" t="str">
        <f>IF('3f CPIH'!S$16="-","-",'3g OC '!$E$9*('3f CPIH'!S$16/'3f CPIH'!$G$16))</f>
        <v>-</v>
      </c>
      <c r="X107" s="41" t="str">
        <f>IF('3f CPIH'!T$16="-","-",'3g OC '!$E$9*('3f CPIH'!T$16/'3f CPIH'!$G$16))</f>
        <v>-</v>
      </c>
      <c r="Y107" s="41" t="str">
        <f>IF('3f CPIH'!U$16="-","-",'3g OC '!$E$9*('3f CPIH'!U$16/'3f CPIH'!$G$16))</f>
        <v>-</v>
      </c>
      <c r="Z107" s="41" t="str">
        <f>IF('3f CPIH'!V$16="-","-",'3g OC '!$E$9*('3f CPIH'!V$16/'3f CPIH'!$G$16))</f>
        <v>-</v>
      </c>
      <c r="AA107" s="29"/>
    </row>
    <row r="108" spans="1:27" s="30" customFormat="1" ht="11.25" customHeight="1" x14ac:dyDescent="0.15">
      <c r="A108" s="267">
        <v>6</v>
      </c>
      <c r="B108" s="140" t="s">
        <v>349</v>
      </c>
      <c r="C108" s="140" t="s">
        <v>43</v>
      </c>
      <c r="D108" s="138" t="s">
        <v>324</v>
      </c>
      <c r="E108" s="132"/>
      <c r="F108" s="31"/>
      <c r="G108" s="41" t="s">
        <v>333</v>
      </c>
      <c r="H108" s="41" t="s">
        <v>333</v>
      </c>
      <c r="I108" s="41" t="s">
        <v>333</v>
      </c>
      <c r="J108" s="41" t="s">
        <v>333</v>
      </c>
      <c r="K108" s="41">
        <f>IF('3h SMNCC'!F$36="-","-",'3h SMNCC'!F$44)</f>
        <v>0</v>
      </c>
      <c r="L108" s="41">
        <f>IF('3h SMNCC'!G$36="-","-",'3h SMNCC'!G$44)</f>
        <v>-0.13106672002308281</v>
      </c>
      <c r="M108" s="41">
        <f>IF('3h SMNCC'!H$36="-","-",'3h SMNCC'!H$44)</f>
        <v>1.6490085512788448</v>
      </c>
      <c r="N108" s="41">
        <f>IF('3h SMNCC'!I$36="-","-",'3h SMNCC'!I$44)</f>
        <v>7.9249698553751093</v>
      </c>
      <c r="O108" s="31"/>
      <c r="P108" s="41">
        <f>IF('3h SMNCC'!K$36="-","-",'3h SMNCC'!K$44)</f>
        <v>7.9249698553751093</v>
      </c>
      <c r="Q108" s="41">
        <f>IF('3h SMNCC'!L$36="-","-",'3h SMNCC'!L$44)</f>
        <v>9.5945159615724194</v>
      </c>
      <c r="R108" s="41">
        <f>IF('3h SMNCC'!M$36="-","-",'3h SMNCC'!M$44)</f>
        <v>9.6655312765157912</v>
      </c>
      <c r="S108" s="41">
        <f>IF('3h SMNCC'!N$36="-","-",'3h SMNCC'!N$44)</f>
        <v>11.448655558303892</v>
      </c>
      <c r="T108" s="41" t="str">
        <f>IF('3h SMNCC'!O$36="-","-",'3h SMNCC'!O$44)</f>
        <v>-</v>
      </c>
      <c r="U108" s="41" t="str">
        <f>IF('3h SMNCC'!P$36="-","-",'3h SMNCC'!P$44)</f>
        <v>-</v>
      </c>
      <c r="V108" s="41" t="str">
        <f>IF('3h SMNCC'!Q$36="-","-",'3h SMNCC'!Q$44)</f>
        <v>-</v>
      </c>
      <c r="W108" s="41" t="str">
        <f>IF('3h SMNCC'!R$36="-","-",'3h SMNCC'!R$44)</f>
        <v>-</v>
      </c>
      <c r="X108" s="41" t="str">
        <f>IF('3h SMNCC'!S$36="-","-",'3h SMNCC'!S$44)</f>
        <v>-</v>
      </c>
      <c r="Y108" s="41" t="str">
        <f>IF('3h SMNCC'!T$36="-","-",'3h SMNCC'!T$44)</f>
        <v>-</v>
      </c>
      <c r="Z108" s="41" t="str">
        <f>IF('3h SMNCC'!U$36="-","-",'3h SMNCC'!U$44)</f>
        <v>-</v>
      </c>
      <c r="AA108" s="29"/>
    </row>
    <row r="109" spans="1:27" s="30" customFormat="1" ht="11.25" customHeight="1" x14ac:dyDescent="0.15">
      <c r="A109" s="267">
        <v>7</v>
      </c>
      <c r="B109" s="140" t="s">
        <v>349</v>
      </c>
      <c r="C109" s="140" t="s">
        <v>394</v>
      </c>
      <c r="D109" s="138" t="s">
        <v>324</v>
      </c>
      <c r="E109" s="132"/>
      <c r="F109" s="31"/>
      <c r="G109" s="41">
        <f>IF('3f CPIH'!C$16="-","-",'3i PAAC PAP'!$G$13*('3f CPIH'!C$16/'3f CPIH'!$G$16))</f>
        <v>3.3460635029354204</v>
      </c>
      <c r="H109" s="41">
        <f>IF('3f CPIH'!D$16="-","-",'3i PAAC PAP'!$G$13*('3f CPIH'!D$16/'3f CPIH'!$G$16))</f>
        <v>3.3527623287671227</v>
      </c>
      <c r="I109" s="41">
        <f>IF('3f CPIH'!E$16="-","-",'3i PAAC PAP'!$G$13*('3f CPIH'!E$16/'3f CPIH'!$G$16))</f>
        <v>3.3628105675146771</v>
      </c>
      <c r="J109" s="41">
        <f>IF('3f CPIH'!F$16="-","-",'3i PAAC PAP'!$G$13*('3f CPIH'!F$16/'3f CPIH'!$G$16))</f>
        <v>3.3829070450097847</v>
      </c>
      <c r="K109" s="41">
        <f>IF('3f CPIH'!G$16="-","-",'3i PAAC PAP'!$G$13*('3f CPIH'!G$16/'3f CPIH'!$G$16))</f>
        <v>3.4230999999999998</v>
      </c>
      <c r="L109" s="41">
        <f>IF('3f CPIH'!H$16="-","-",'3i PAAC PAP'!$G$13*('3f CPIH'!H$16/'3f CPIH'!$G$16))</f>
        <v>3.4666423679060667</v>
      </c>
      <c r="M109" s="41">
        <f>IF('3f CPIH'!I$16="-","-",'3i PAAC PAP'!$G$13*('3f CPIH'!I$16/'3f CPIH'!$G$16))</f>
        <v>3.516883561643835</v>
      </c>
      <c r="N109" s="41">
        <f>IF('3f CPIH'!J$16="-","-",'3i PAAC PAP'!$G$13*('3f CPIH'!J$16/'3f CPIH'!$G$16))</f>
        <v>3.547028277886497</v>
      </c>
      <c r="O109" s="31"/>
      <c r="P109" s="41">
        <f>IF('3f CPIH'!L$16="-","-",'3i PAAC PAP'!$G$13*('3f CPIH'!L$16/'3f CPIH'!$G$16))</f>
        <v>3.547028277886497</v>
      </c>
      <c r="Q109" s="41">
        <f>IF('3f CPIH'!M$16="-","-",'3i PAAC PAP'!$G$13*('3f CPIH'!M$16/'3f CPIH'!$G$16))</f>
        <v>3.5872212328767121</v>
      </c>
      <c r="R109" s="41">
        <f>IF('3f CPIH'!N$16="-","-",'3i PAAC PAP'!$G$13*('3f CPIH'!N$16/'3f CPIH'!$G$16))</f>
        <v>3.6140165362035224</v>
      </c>
      <c r="S109" s="41">
        <f>IF('3f CPIH'!O$16="-","-",'3i PAAC PAP'!$G$13*('3f CPIH'!O$16/'3f CPIH'!$G$16))</f>
        <v>3.6341130136986299</v>
      </c>
      <c r="T109" s="41" t="str">
        <f>IF('3f CPIH'!P$16="-","-",'3i PAAC PAP'!$G$13*('3f CPIH'!P$16/'3f CPIH'!$G$16))</f>
        <v>-</v>
      </c>
      <c r="U109" s="41" t="str">
        <f>IF('3f CPIH'!Q$16="-","-",'3i PAAC PAP'!$G$13*('3f CPIH'!Q$16/'3f CPIH'!$G$16))</f>
        <v>-</v>
      </c>
      <c r="V109" s="41" t="str">
        <f>IF('3f CPIH'!R$16="-","-",'3i PAAC PAP'!$G$13*('3f CPIH'!R$16/'3f CPIH'!$G$16))</f>
        <v>-</v>
      </c>
      <c r="W109" s="41" t="str">
        <f>IF('3f CPIH'!S$16="-","-",'3i PAAC PAP'!$G$13*('3f CPIH'!S$16/'3f CPIH'!$G$16))</f>
        <v>-</v>
      </c>
      <c r="X109" s="41" t="str">
        <f>IF('3f CPIH'!T$16="-","-",'3i PAAC PAP'!$G$13*('3f CPIH'!T$16/'3f CPIH'!$G$16))</f>
        <v>-</v>
      </c>
      <c r="Y109" s="41" t="str">
        <f>IF('3f CPIH'!U$16="-","-",'3i PAAC PAP'!$G$13*('3f CPIH'!U$16/'3f CPIH'!$G$16))</f>
        <v>-</v>
      </c>
      <c r="Z109" s="41" t="str">
        <f>IF('3f CPIH'!V$16="-","-",'3i PAAC PAP'!$G$13*('3f CPIH'!V$16/'3f CPIH'!$G$16))</f>
        <v>-</v>
      </c>
      <c r="AA109" s="29"/>
    </row>
    <row r="110" spans="1:27" s="30" customFormat="1" ht="11.25" customHeight="1" x14ac:dyDescent="0.15">
      <c r="A110" s="267">
        <v>8</v>
      </c>
      <c r="B110" s="140" t="s">
        <v>349</v>
      </c>
      <c r="C110" s="140" t="s">
        <v>412</v>
      </c>
      <c r="D110" s="138" t="s">
        <v>324</v>
      </c>
      <c r="E110" s="132"/>
      <c r="F110" s="31"/>
      <c r="G110" s="41">
        <f>IF(G105="-","-",SUM(G103:G108)*'3i PAAC PAP'!$G$25)</f>
        <v>0.30012894242964011</v>
      </c>
      <c r="H110" s="41">
        <f>IF(H105="-","-",SUM(H103:H108)*'3i PAAC PAP'!$G$25)</f>
        <v>0.3005029547490139</v>
      </c>
      <c r="I110" s="41">
        <f>IF(I105="-","-",SUM(I103:I108)*'3i PAAC PAP'!$G$25)</f>
        <v>0.33902832998039806</v>
      </c>
      <c r="J110" s="41">
        <f>IF(J105="-","-",SUM(J103:J108)*'3i PAAC PAP'!$G$25)</f>
        <v>0.34015036693851941</v>
      </c>
      <c r="K110" s="41">
        <f>IF(K105="-","-",SUM(K103:K108)*'3i PAAC PAP'!$G$25)</f>
        <v>0.30196885501592263</v>
      </c>
      <c r="L110" s="41">
        <f>IF(L105="-","-",SUM(L103:L108)*'3i PAAC PAP'!$G$25)</f>
        <v>0.30377264976982171</v>
      </c>
      <c r="M110" s="41">
        <f>IF(M105="-","-",SUM(M103:M108)*'3i PAAC PAP'!$G$25)</f>
        <v>0.31567925067664293</v>
      </c>
      <c r="N110" s="41">
        <f>IF(N105="-","-",SUM(N103:N108)*'3i PAAC PAP'!$G$25)</f>
        <v>0.34739905691522971</v>
      </c>
      <c r="O110" s="31"/>
      <c r="P110" s="41">
        <f>IF(P105="-","-",SUM(P103:P108)*'3i PAAC PAP'!$G$25)</f>
        <v>0.34739905691522971</v>
      </c>
      <c r="Q110" s="41">
        <f>IF(Q105="-","-",SUM(Q103:Q108)*'3i PAAC PAP'!$G$25)</f>
        <v>0.36227760717269258</v>
      </c>
      <c r="R110" s="41">
        <f>IF(R105="-","-",SUM(R103:R108)*'3i PAAC PAP'!$G$25)</f>
        <v>0.36369775744396104</v>
      </c>
      <c r="S110" s="41">
        <f>IF(S105="-","-",SUM(S103:S108)*'3i PAAC PAP'!$G$25)</f>
        <v>0.37746651313221236</v>
      </c>
      <c r="T110" s="41" t="str">
        <f>IF(T105="-","-",SUM(T103:T108)*'3i PAAC PAP'!$G$25)</f>
        <v>-</v>
      </c>
      <c r="U110" s="41" t="str">
        <f>IF(U105="-","-",SUM(U103:U108)*'3i PAAC PAP'!$G$25)</f>
        <v>-</v>
      </c>
      <c r="V110" s="41" t="str">
        <f>IF(V105="-","-",SUM(V103:V108)*'3i PAAC PAP'!$G$25)</f>
        <v>-</v>
      </c>
      <c r="W110" s="41" t="str">
        <f>IF(W105="-","-",SUM(W103:W108)*'3i PAAC PAP'!$G$25)</f>
        <v>-</v>
      </c>
      <c r="X110" s="41" t="str">
        <f>IF(X105="-","-",SUM(X103:X108)*'3i PAAC PAP'!$G$25)</f>
        <v>-</v>
      </c>
      <c r="Y110" s="41" t="str">
        <f>IF(Y105="-","-",SUM(Y103:Y108)*'3i PAAC PAP'!$G$25)</f>
        <v>-</v>
      </c>
      <c r="Z110" s="41" t="str">
        <f>IF(Z105="-","-",SUM(Z103:Z108)*'3i PAAC PAP'!$G$25)</f>
        <v>-</v>
      </c>
      <c r="AA110" s="29"/>
    </row>
    <row r="111" spans="1:27" s="30" customFormat="1" ht="11.25" customHeight="1" x14ac:dyDescent="0.15">
      <c r="A111" s="267">
        <v>9</v>
      </c>
      <c r="B111" s="140" t="s">
        <v>393</v>
      </c>
      <c r="C111" s="140" t="s">
        <v>536</v>
      </c>
      <c r="D111" s="138" t="s">
        <v>324</v>
      </c>
      <c r="E111" s="132"/>
      <c r="F111" s="31"/>
      <c r="G111" s="41">
        <f>IF(G105="-","-",SUM(G103:G110)*'3j EBIT'!$E$9)</f>
        <v>1.2851822126945487</v>
      </c>
      <c r="H111" s="41">
        <f>IF(H105="-","-",SUM(H103:H110)*'3j EBIT'!$E$9)</f>
        <v>1.2868327536657371</v>
      </c>
      <c r="I111" s="41">
        <f>IF(I105="-","-",SUM(I103:I110)*'3j EBIT'!$E$9)</f>
        <v>1.4436781382615338</v>
      </c>
      <c r="J111" s="41">
        <f>IF(J105="-","-",SUM(J103:J110)*'3j EBIT'!$E$9)</f>
        <v>1.4486297611751</v>
      </c>
      <c r="K111" s="41">
        <f>IF(K105="-","-",SUM(K103:K110)*'3j EBIT'!$E$9)</f>
        <v>1.2941556550942679</v>
      </c>
      <c r="L111" s="41">
        <f>IF(L105="-","-",SUM(L103:L110)*'3j EBIT'!$E$9)</f>
        <v>1.3023335219114704</v>
      </c>
      <c r="M111" s="41">
        <f>IF(M105="-","-",SUM(M103:M110)*'3j EBIT'!$E$9)</f>
        <v>1.3517208707623996</v>
      </c>
      <c r="N111" s="41">
        <f>IF(N105="-","-",SUM(N103:N110)*'3j EBIT'!$E$9)</f>
        <v>1.4812828754600071</v>
      </c>
      <c r="O111" s="31"/>
      <c r="P111" s="41">
        <f>IF(P105="-","-",SUM(P103:P110)*'3j EBIT'!$E$9)</f>
        <v>1.4812828754600071</v>
      </c>
      <c r="Q111" s="41">
        <f>IF(Q105="-","-",SUM(Q103:Q110)*'3j EBIT'!$E$9)</f>
        <v>1.5425600648087758</v>
      </c>
      <c r="R111" s="41">
        <f>IF(R105="-","-",SUM(R103:R110)*'3j EBIT'!$E$9)</f>
        <v>1.54885361034213</v>
      </c>
      <c r="S111" s="41">
        <f>IF(S105="-","-",SUM(S103:S110)*'3j EBIT'!$E$9)</f>
        <v>1.6052289564262423</v>
      </c>
      <c r="T111" s="41" t="str">
        <f>IF(T105="-","-",SUM(T103:T110)*'3j EBIT'!$E$9)</f>
        <v>-</v>
      </c>
      <c r="U111" s="41" t="str">
        <f>IF(U105="-","-",SUM(U103:U110)*'3j EBIT'!$E$9)</f>
        <v>-</v>
      </c>
      <c r="V111" s="41" t="str">
        <f>IF(V105="-","-",SUM(V103:V110)*'3j EBIT'!$E$9)</f>
        <v>-</v>
      </c>
      <c r="W111" s="41" t="str">
        <f>IF(W105="-","-",SUM(W103:W110)*'3j EBIT'!$E$9)</f>
        <v>-</v>
      </c>
      <c r="X111" s="41" t="str">
        <f>IF(X105="-","-",SUM(X103:X110)*'3j EBIT'!$E$9)</f>
        <v>-</v>
      </c>
      <c r="Y111" s="41" t="str">
        <f>IF(Y105="-","-",SUM(Y103:Y110)*'3j EBIT'!$E$9)</f>
        <v>-</v>
      </c>
      <c r="Z111" s="41" t="str">
        <f>IF(Z105="-","-",SUM(Z103:Z110)*'3j EBIT'!$E$9)</f>
        <v>-</v>
      </c>
      <c r="AA111" s="29"/>
    </row>
    <row r="112" spans="1:27" s="30" customFormat="1" ht="11.25" x14ac:dyDescent="0.15">
      <c r="A112" s="267">
        <v>10</v>
      </c>
      <c r="B112" s="140" t="s">
        <v>292</v>
      </c>
      <c r="C112" s="188" t="s">
        <v>537</v>
      </c>
      <c r="D112" s="138" t="s">
        <v>324</v>
      </c>
      <c r="E112" s="131"/>
      <c r="F112" s="31"/>
      <c r="G112" s="41">
        <f>IF(G107="-","-",SUM(G103:G105,G107:G111)*'3k HAP'!$E$10)</f>
        <v>0.73970198907474372</v>
      </c>
      <c r="H112" s="41">
        <f>IF(H107="-","-",SUM(H103:H105,H107:H111)*'3k HAP'!$E$10)</f>
        <v>0.74097386067356075</v>
      </c>
      <c r="I112" s="41">
        <f>IF(I107="-","-",SUM(I103:I105,I107:I111)*'3k HAP'!$E$10)</f>
        <v>0.74661967671274143</v>
      </c>
      <c r="J112" s="41">
        <f>IF(J107="-","-",SUM(J103:J105,J107:J111)*'3k HAP'!$E$10)</f>
        <v>0.75043529150919286</v>
      </c>
      <c r="K112" s="41">
        <f>IF(K107="-","-",SUM(K103:K105,K107:K111)*'3k HAP'!$E$10)</f>
        <v>0.75623586901723749</v>
      </c>
      <c r="L112" s="41">
        <f>IF(L107="-","-",SUM(L103:L105,L107:L111)*'3k HAP'!$E$10)</f>
        <v>0.76253755841802728</v>
      </c>
      <c r="M112" s="41">
        <f>IF(M107="-","-",SUM(M103:M105,M107:M111)*'3k HAP'!$E$10)</f>
        <v>0.8048695659894175</v>
      </c>
      <c r="N112" s="41">
        <f>IF(N107="-","-",SUM(N103:N105,N107:N111)*'3k HAP'!$E$10)</f>
        <v>0.90470727795001282</v>
      </c>
      <c r="O112" s="31"/>
      <c r="P112" s="41">
        <f>IF(P107="-","-",SUM(P103:P105,P107:P111)*'3k HAP'!$E$10)</f>
        <v>0.90470727795001282</v>
      </c>
      <c r="Q112" s="41">
        <f>IF(Q107="-","-",SUM(Q103:Q105,Q107:Q111)*'3k HAP'!$E$10)</f>
        <v>0.940169447512195</v>
      </c>
      <c r="R112" s="41">
        <f>IF(R107="-","-",SUM(R103:R105,R107:R111)*'3k HAP'!$E$10)</f>
        <v>0.94501911920133241</v>
      </c>
      <c r="S112" s="41">
        <f>IF(S107="-","-",SUM(S103:S105,S107:S111)*'3k HAP'!$E$10)</f>
        <v>0.97830722260067604</v>
      </c>
      <c r="T112" s="41" t="str">
        <f>IF(T107="-","-",SUM(T103:T105,T107:T111)*'3k HAP'!$E$10)</f>
        <v>-</v>
      </c>
      <c r="U112" s="41" t="str">
        <f>IF(U107="-","-",SUM(U103:U105,U107:U111)*'3k HAP'!$E$10)</f>
        <v>-</v>
      </c>
      <c r="V112" s="41" t="str">
        <f>IF(V107="-","-",SUM(V103:V105,V107:V111)*'3k HAP'!$E$10)</f>
        <v>-</v>
      </c>
      <c r="W112" s="41" t="str">
        <f>IF(W107="-","-",SUM(W103:W105,W107:W111)*'3k HAP'!$E$10)</f>
        <v>-</v>
      </c>
      <c r="X112" s="41" t="str">
        <f>IF(X107="-","-",SUM(X103:X105,X107:X111)*'3k HAP'!$E$10)</f>
        <v>-</v>
      </c>
      <c r="Y112" s="41" t="str">
        <f>IF(Y107="-","-",SUM(Y103:Y105,Y107:Y111)*'3k HAP'!$E$10)</f>
        <v>-</v>
      </c>
      <c r="Z112" s="41" t="str">
        <f>IF(Z107="-","-",SUM(Z103:Z105,Z107:Z111)*'3k HAP'!$E$10)</f>
        <v>-</v>
      </c>
      <c r="AA112" s="29"/>
    </row>
    <row r="113" spans="1:27" s="30" customFormat="1" ht="11.25" x14ac:dyDescent="0.15">
      <c r="A113" s="267">
        <v>11</v>
      </c>
      <c r="B113" s="140" t="s">
        <v>44</v>
      </c>
      <c r="C113" s="140" t="str">
        <f>B113&amp;"_"&amp;D113</f>
        <v>Total_South East</v>
      </c>
      <c r="D113" s="138" t="s">
        <v>324</v>
      </c>
      <c r="E113" s="132"/>
      <c r="F113" s="31"/>
      <c r="G113" s="41">
        <f t="shared" ref="G113:N113" si="16">IF(G107="-","-",SUM(G103:G112))</f>
        <v>68.380843138910393</v>
      </c>
      <c r="H113" s="41">
        <f t="shared" si="16"/>
        <v>68.468985552058072</v>
      </c>
      <c r="I113" s="41">
        <f t="shared" si="16"/>
        <v>76.729648200224887</v>
      </c>
      <c r="J113" s="41">
        <f t="shared" si="16"/>
        <v>76.994075439667981</v>
      </c>
      <c r="K113" s="41">
        <f t="shared" si="16"/>
        <v>68.86966326586429</v>
      </c>
      <c r="L113" s="41">
        <f t="shared" si="16"/>
        <v>69.306378820492156</v>
      </c>
      <c r="M113" s="41">
        <f t="shared" si="16"/>
        <v>71.948043904451097</v>
      </c>
      <c r="N113" s="41">
        <f t="shared" si="16"/>
        <v>78.866931678606591</v>
      </c>
      <c r="O113" s="31"/>
      <c r="P113" s="41">
        <f t="shared" ref="P113:Z113" si="17">IF(P107="-","-",SUM(P103:P112))</f>
        <v>78.866931678606591</v>
      </c>
      <c r="Q113" s="41">
        <f t="shared" si="17"/>
        <v>82.127507744909565</v>
      </c>
      <c r="R113" s="41">
        <f t="shared" si="17"/>
        <v>82.463596518377116</v>
      </c>
      <c r="S113" s="41">
        <f t="shared" si="17"/>
        <v>85.464006874309987</v>
      </c>
      <c r="T113" s="41" t="str">
        <f t="shared" si="17"/>
        <v>-</v>
      </c>
      <c r="U113" s="41" t="str">
        <f t="shared" si="17"/>
        <v>-</v>
      </c>
      <c r="V113" s="41" t="str">
        <f t="shared" si="17"/>
        <v>-</v>
      </c>
      <c r="W113" s="41" t="str">
        <f t="shared" si="17"/>
        <v>-</v>
      </c>
      <c r="X113" s="41" t="str">
        <f t="shared" si="17"/>
        <v>-</v>
      </c>
      <c r="Y113" s="41" t="str">
        <f t="shared" si="17"/>
        <v>-</v>
      </c>
      <c r="Z113" s="41" t="str">
        <f t="shared" si="17"/>
        <v>-</v>
      </c>
      <c r="AA113" s="29"/>
    </row>
    <row r="114" spans="1:27" s="30" customFormat="1" ht="11.25" x14ac:dyDescent="0.15">
      <c r="A114" s="267">
        <v>1</v>
      </c>
      <c r="B114" s="136" t="s">
        <v>350</v>
      </c>
      <c r="C114" s="136" t="s">
        <v>341</v>
      </c>
      <c r="D114" s="139" t="s">
        <v>325</v>
      </c>
      <c r="E114" s="135"/>
      <c r="F114" s="31"/>
      <c r="G114" s="133" t="s">
        <v>333</v>
      </c>
      <c r="H114" s="133" t="s">
        <v>333</v>
      </c>
      <c r="I114" s="133" t="s">
        <v>333</v>
      </c>
      <c r="J114" s="133" t="s">
        <v>333</v>
      </c>
      <c r="K114" s="133" t="s">
        <v>333</v>
      </c>
      <c r="L114" s="133" t="s">
        <v>333</v>
      </c>
      <c r="M114" s="133" t="s">
        <v>333</v>
      </c>
      <c r="N114" s="133" t="s">
        <v>333</v>
      </c>
      <c r="O114" s="31"/>
      <c r="P114" s="133" t="s">
        <v>333</v>
      </c>
      <c r="Q114" s="133" t="s">
        <v>333</v>
      </c>
      <c r="R114" s="133" t="s">
        <v>333</v>
      </c>
      <c r="S114" s="133" t="s">
        <v>333</v>
      </c>
      <c r="T114" s="133" t="s">
        <v>333</v>
      </c>
      <c r="U114" s="133" t="s">
        <v>333</v>
      </c>
      <c r="V114" s="133" t="s">
        <v>333</v>
      </c>
      <c r="W114" s="133" t="s">
        <v>333</v>
      </c>
      <c r="X114" s="133" t="s">
        <v>333</v>
      </c>
      <c r="Y114" s="133" t="s">
        <v>333</v>
      </c>
      <c r="Z114" s="133" t="s">
        <v>333</v>
      </c>
      <c r="AA114" s="29"/>
    </row>
    <row r="115" spans="1:27" s="30" customFormat="1" ht="11.25" x14ac:dyDescent="0.15">
      <c r="A115" s="267">
        <v>2</v>
      </c>
      <c r="B115" s="136" t="s">
        <v>350</v>
      </c>
      <c r="C115" s="136" t="s">
        <v>300</v>
      </c>
      <c r="D115" s="139" t="s">
        <v>325</v>
      </c>
      <c r="E115" s="135"/>
      <c r="F115" s="31"/>
      <c r="G115" s="133" t="s">
        <v>333</v>
      </c>
      <c r="H115" s="133" t="s">
        <v>333</v>
      </c>
      <c r="I115" s="133" t="s">
        <v>333</v>
      </c>
      <c r="J115" s="133" t="s">
        <v>333</v>
      </c>
      <c r="K115" s="133" t="s">
        <v>333</v>
      </c>
      <c r="L115" s="133" t="s">
        <v>333</v>
      </c>
      <c r="M115" s="133" t="s">
        <v>333</v>
      </c>
      <c r="N115" s="133" t="s">
        <v>333</v>
      </c>
      <c r="O115" s="31"/>
      <c r="P115" s="133" t="s">
        <v>333</v>
      </c>
      <c r="Q115" s="133" t="s">
        <v>333</v>
      </c>
      <c r="R115" s="133" t="s">
        <v>333</v>
      </c>
      <c r="S115" s="133" t="s">
        <v>333</v>
      </c>
      <c r="T115" s="133" t="s">
        <v>333</v>
      </c>
      <c r="U115" s="133" t="s">
        <v>333</v>
      </c>
      <c r="V115" s="133" t="s">
        <v>333</v>
      </c>
      <c r="W115" s="133" t="s">
        <v>333</v>
      </c>
      <c r="X115" s="133" t="s">
        <v>333</v>
      </c>
      <c r="Y115" s="133" t="s">
        <v>333</v>
      </c>
      <c r="Z115" s="133" t="s">
        <v>333</v>
      </c>
      <c r="AA115" s="29"/>
    </row>
    <row r="116" spans="1:27" s="30" customFormat="1" ht="11.25" customHeight="1" x14ac:dyDescent="0.15">
      <c r="A116" s="267">
        <v>3</v>
      </c>
      <c r="B116" s="136" t="s">
        <v>2</v>
      </c>
      <c r="C116" s="136" t="s">
        <v>342</v>
      </c>
      <c r="D116" s="139" t="s">
        <v>325</v>
      </c>
      <c r="E116" s="135"/>
      <c r="F116" s="31"/>
      <c r="G116" s="133">
        <f>IF('3c PC'!G14="-","-",'3c PC'!G61)</f>
        <v>6.5567588596821027</v>
      </c>
      <c r="H116" s="133">
        <f>IF('3c PC'!H14="-","-",'3c PC'!H61)</f>
        <v>6.5567588596821027</v>
      </c>
      <c r="I116" s="133">
        <f>IF('3c PC'!I14="-","-",'3c PC'!I61)</f>
        <v>6.6197359495950758</v>
      </c>
      <c r="J116" s="133">
        <f>IF('3c PC'!J14="-","-",'3c PC'!J61)</f>
        <v>6.6197359495950758</v>
      </c>
      <c r="K116" s="133">
        <f>IF('3c PC'!K14="-","-",'3c PC'!K61)</f>
        <v>6.6995028867368616</v>
      </c>
      <c r="L116" s="133">
        <f>IF('3c PC'!L14="-","-",'3c PC'!L61)</f>
        <v>6.6995028867368616</v>
      </c>
      <c r="M116" s="133">
        <f>IF('3c PC'!M14="-","-",'3c PC'!M61)</f>
        <v>7.1131218301273513</v>
      </c>
      <c r="N116" s="133">
        <f>IF('3c PC'!N14="-","-",'3c PC'!N61)</f>
        <v>7.1131218301273513</v>
      </c>
      <c r="O116" s="31"/>
      <c r="P116" s="133">
        <f>'3c PC'!P61</f>
        <v>7.1131218301273513</v>
      </c>
      <c r="Q116" s="133">
        <f>'3c PC'!Q61</f>
        <v>7.2804579515147188</v>
      </c>
      <c r="R116" s="133">
        <f>'3c PC'!R61</f>
        <v>7.1935840895118579</v>
      </c>
      <c r="S116" s="133">
        <f>'3c PC'!S61</f>
        <v>7.3593999937099728</v>
      </c>
      <c r="T116" s="133" t="str">
        <f>'3c PC'!T61</f>
        <v>-</v>
      </c>
      <c r="U116" s="133" t="str">
        <f>'3c PC'!U61</f>
        <v>-</v>
      </c>
      <c r="V116" s="133" t="str">
        <f>'3c PC'!V61</f>
        <v>-</v>
      </c>
      <c r="W116" s="133" t="str">
        <f>'3c PC'!W61</f>
        <v>-</v>
      </c>
      <c r="X116" s="133" t="str">
        <f>'3c PC'!X61</f>
        <v>-</v>
      </c>
      <c r="Y116" s="133" t="str">
        <f>'3c PC'!Y61</f>
        <v>-</v>
      </c>
      <c r="Z116" s="133" t="str">
        <f>'3c PC'!Z61</f>
        <v>-</v>
      </c>
      <c r="AA116" s="29"/>
    </row>
    <row r="117" spans="1:27" s="30" customFormat="1" ht="11.25" customHeight="1" x14ac:dyDescent="0.15">
      <c r="A117" s="267">
        <v>4</v>
      </c>
      <c r="B117" s="136" t="s">
        <v>352</v>
      </c>
      <c r="C117" s="136" t="s">
        <v>343</v>
      </c>
      <c r="D117" s="139" t="s">
        <v>325</v>
      </c>
      <c r="E117" s="135"/>
      <c r="F117" s="31"/>
      <c r="G117" s="133">
        <f>IF('3d NC-Elec'!H51="-","-",'3d NC-Elec'!H51)</f>
        <v>14.490500000000003</v>
      </c>
      <c r="H117" s="133">
        <f>IF('3d NC-Elec'!I51="-","-",'3d NC-Elec'!I51)</f>
        <v>14.490500000000003</v>
      </c>
      <c r="I117" s="133">
        <f>IF('3d NC-Elec'!J51="-","-",'3d NC-Elec'!J51)</f>
        <v>20.293999999999997</v>
      </c>
      <c r="J117" s="133">
        <f>IF('3d NC-Elec'!K51="-","-",'3d NC-Elec'!K51)</f>
        <v>20.293999999999997</v>
      </c>
      <c r="K117" s="133">
        <f>IF('3d NC-Elec'!L51="-","-",'3d NC-Elec'!L51)</f>
        <v>16.206000000000003</v>
      </c>
      <c r="L117" s="133">
        <f>IF('3d NC-Elec'!M51="-","-",'3d NC-Elec'!M51)</f>
        <v>16.206000000000003</v>
      </c>
      <c r="M117" s="133">
        <f>IF('3d NC-Elec'!N51="-","-",'3d NC-Elec'!N51)</f>
        <v>16.716999999999999</v>
      </c>
      <c r="N117" s="133">
        <f>IF('3d NC-Elec'!O51="-","-",'3d NC-Elec'!O51)</f>
        <v>16.716999999999999</v>
      </c>
      <c r="O117" s="31"/>
      <c r="P117" s="133">
        <f>'3d NC-Elec'!Q51</f>
        <v>16.716999999999999</v>
      </c>
      <c r="Q117" s="133">
        <f>'3d NC-Elec'!R51</f>
        <v>15.9505</v>
      </c>
      <c r="R117" s="133">
        <f>'3d NC-Elec'!S51</f>
        <v>15.9505</v>
      </c>
      <c r="S117" s="133">
        <f>'3d NC-Elec'!T51</f>
        <v>16.023499999999999</v>
      </c>
      <c r="T117" s="133" t="str">
        <f>'3d NC-Elec'!U51</f>
        <v>-</v>
      </c>
      <c r="U117" s="133" t="str">
        <f>'3d NC-Elec'!V51</f>
        <v>-</v>
      </c>
      <c r="V117" s="133" t="str">
        <f>'3d NC-Elec'!W51</f>
        <v>-</v>
      </c>
      <c r="W117" s="133" t="str">
        <f>'3d NC-Elec'!X51</f>
        <v>-</v>
      </c>
      <c r="X117" s="133" t="str">
        <f>'3d NC-Elec'!Y51</f>
        <v>-</v>
      </c>
      <c r="Y117" s="133" t="str">
        <f>'3d NC-Elec'!Z51</f>
        <v>-</v>
      </c>
      <c r="Z117" s="133" t="str">
        <f>'3d NC-Elec'!AA51</f>
        <v>-</v>
      </c>
      <c r="AA117" s="29"/>
    </row>
    <row r="118" spans="1:27" s="30" customFormat="1" ht="12.4" customHeight="1" x14ac:dyDescent="0.15">
      <c r="A118" s="267">
        <v>5</v>
      </c>
      <c r="B118" s="136" t="s">
        <v>349</v>
      </c>
      <c r="C118" s="136" t="s">
        <v>344</v>
      </c>
      <c r="D118" s="139" t="s">
        <v>325</v>
      </c>
      <c r="E118" s="135"/>
      <c r="F118" s="31"/>
      <c r="G118" s="133">
        <f>IF('3f CPIH'!C$16="-","-",'3g OC '!$E$9*('3f CPIH'!C$16/'3f CPIH'!$G$16))</f>
        <v>39.034507632093934</v>
      </c>
      <c r="H118" s="133">
        <f>IF('3f CPIH'!D$16="-","-",'3g OC '!$E$9*('3f CPIH'!D$16/'3f CPIH'!$G$16))</f>
        <v>39.112654794520544</v>
      </c>
      <c r="I118" s="133">
        <f>IF('3f CPIH'!E$16="-","-",'3g OC '!$E$9*('3f CPIH'!E$16/'3f CPIH'!$G$16))</f>
        <v>39.229875538160471</v>
      </c>
      <c r="J118" s="133">
        <f>IF('3f CPIH'!F$16="-","-",'3g OC '!$E$9*('3f CPIH'!F$16/'3f CPIH'!$G$16))</f>
        <v>39.464317025440316</v>
      </c>
      <c r="K118" s="133">
        <f>IF('3f CPIH'!G$16="-","-",'3g OC '!$E$9*('3f CPIH'!G$16/'3f CPIH'!$G$16))</f>
        <v>39.933199999999999</v>
      </c>
      <c r="L118" s="133">
        <f>IF('3f CPIH'!H$16="-","-",'3g OC '!$E$9*('3f CPIH'!H$16/'3f CPIH'!$G$16))</f>
        <v>40.441156555772999</v>
      </c>
      <c r="M118" s="133">
        <f>IF('3f CPIH'!I$16="-","-",'3g OC '!$E$9*('3f CPIH'!I$16/'3f CPIH'!$G$16))</f>
        <v>41.027260273972601</v>
      </c>
      <c r="N118" s="133">
        <f>IF('3f CPIH'!J$16="-","-",'3g OC '!$E$9*('3f CPIH'!J$16/'3f CPIH'!$G$16))</f>
        <v>41.378922504892373</v>
      </c>
      <c r="O118" s="31"/>
      <c r="P118" s="133">
        <f>IF('3f CPIH'!L$16="-","-",'3g OC '!$E$9*('3f CPIH'!L$16/'3f CPIH'!$G$16))</f>
        <v>41.378922504892373</v>
      </c>
      <c r="Q118" s="133">
        <f>IF('3f CPIH'!M$16="-","-",'3g OC '!$E$9*('3f CPIH'!M$16/'3f CPIH'!$G$16))</f>
        <v>41.847805479452056</v>
      </c>
      <c r="R118" s="133">
        <f>IF('3f CPIH'!N$16="-","-",'3g OC '!$E$9*('3f CPIH'!N$16/'3f CPIH'!$G$16))</f>
        <v>42.160394129158512</v>
      </c>
      <c r="S118" s="133">
        <f>IF('3f CPIH'!O$16="-","-",'3g OC '!$E$9*('3f CPIH'!O$16/'3f CPIH'!$G$16))</f>
        <v>42.394835616438357</v>
      </c>
      <c r="T118" s="133" t="str">
        <f>IF('3f CPIH'!P$16="-","-",'3g OC '!$E$9*('3f CPIH'!P$16/'3f CPIH'!$G$16))</f>
        <v>-</v>
      </c>
      <c r="U118" s="133" t="str">
        <f>IF('3f CPIH'!Q$16="-","-",'3g OC '!$E$9*('3f CPIH'!Q$16/'3f CPIH'!$G$16))</f>
        <v>-</v>
      </c>
      <c r="V118" s="133" t="str">
        <f>IF('3f CPIH'!R$16="-","-",'3g OC '!$E$9*('3f CPIH'!R$16/'3f CPIH'!$G$16))</f>
        <v>-</v>
      </c>
      <c r="W118" s="133" t="str">
        <f>IF('3f CPIH'!S$16="-","-",'3g OC '!$E$9*('3f CPIH'!S$16/'3f CPIH'!$G$16))</f>
        <v>-</v>
      </c>
      <c r="X118" s="133" t="str">
        <f>IF('3f CPIH'!T$16="-","-",'3g OC '!$E$9*('3f CPIH'!T$16/'3f CPIH'!$G$16))</f>
        <v>-</v>
      </c>
      <c r="Y118" s="133" t="str">
        <f>IF('3f CPIH'!U$16="-","-",'3g OC '!$E$9*('3f CPIH'!U$16/'3f CPIH'!$G$16))</f>
        <v>-</v>
      </c>
      <c r="Z118" s="133" t="str">
        <f>IF('3f CPIH'!V$16="-","-",'3g OC '!$E$9*('3f CPIH'!V$16/'3f CPIH'!$G$16))</f>
        <v>-</v>
      </c>
      <c r="AA118" s="29"/>
    </row>
    <row r="119" spans="1:27" s="30" customFormat="1" ht="11.25" customHeight="1" x14ac:dyDescent="0.15">
      <c r="A119" s="267">
        <v>6</v>
      </c>
      <c r="B119" s="136" t="s">
        <v>349</v>
      </c>
      <c r="C119" s="136" t="s">
        <v>43</v>
      </c>
      <c r="D119" s="139" t="s">
        <v>325</v>
      </c>
      <c r="E119" s="135"/>
      <c r="F119" s="31"/>
      <c r="G119" s="133" t="s">
        <v>333</v>
      </c>
      <c r="H119" s="133" t="s">
        <v>333</v>
      </c>
      <c r="I119" s="133" t="s">
        <v>333</v>
      </c>
      <c r="J119" s="133" t="s">
        <v>333</v>
      </c>
      <c r="K119" s="133">
        <f>IF('3h SMNCC'!F$36="-","-",'3h SMNCC'!F$44)</f>
        <v>0</v>
      </c>
      <c r="L119" s="133">
        <f>IF('3h SMNCC'!G$36="-","-",'3h SMNCC'!G$44)</f>
        <v>-0.13106672002308281</v>
      </c>
      <c r="M119" s="133">
        <f>IF('3h SMNCC'!H$36="-","-",'3h SMNCC'!H$44)</f>
        <v>1.6490085512788448</v>
      </c>
      <c r="N119" s="133">
        <f>IF('3h SMNCC'!I$36="-","-",'3h SMNCC'!I$44)</f>
        <v>7.9249698553751093</v>
      </c>
      <c r="O119" s="31"/>
      <c r="P119" s="133">
        <f>IF('3h SMNCC'!K$36="-","-",'3h SMNCC'!K$44)</f>
        <v>7.9249698553751093</v>
      </c>
      <c r="Q119" s="133">
        <f>IF('3h SMNCC'!L$36="-","-",'3h SMNCC'!L$44)</f>
        <v>9.5945159615724194</v>
      </c>
      <c r="R119" s="133">
        <f>IF('3h SMNCC'!M$36="-","-",'3h SMNCC'!M$44)</f>
        <v>9.6655312765157912</v>
      </c>
      <c r="S119" s="133">
        <f>IF('3h SMNCC'!N$36="-","-",'3h SMNCC'!N$44)</f>
        <v>11.448655558303892</v>
      </c>
      <c r="T119" s="133" t="str">
        <f>IF('3h SMNCC'!O$36="-","-",'3h SMNCC'!O$44)</f>
        <v>-</v>
      </c>
      <c r="U119" s="133" t="str">
        <f>IF('3h SMNCC'!P$36="-","-",'3h SMNCC'!P$44)</f>
        <v>-</v>
      </c>
      <c r="V119" s="133" t="str">
        <f>IF('3h SMNCC'!Q$36="-","-",'3h SMNCC'!Q$44)</f>
        <v>-</v>
      </c>
      <c r="W119" s="133" t="str">
        <f>IF('3h SMNCC'!R$36="-","-",'3h SMNCC'!R$44)</f>
        <v>-</v>
      </c>
      <c r="X119" s="133" t="str">
        <f>IF('3h SMNCC'!S$36="-","-",'3h SMNCC'!S$44)</f>
        <v>-</v>
      </c>
      <c r="Y119" s="133" t="str">
        <f>IF('3h SMNCC'!T$36="-","-",'3h SMNCC'!T$44)</f>
        <v>-</v>
      </c>
      <c r="Z119" s="133" t="str">
        <f>IF('3h SMNCC'!U$36="-","-",'3h SMNCC'!U$44)</f>
        <v>-</v>
      </c>
      <c r="AA119" s="29"/>
    </row>
    <row r="120" spans="1:27" s="30" customFormat="1" ht="11.25" customHeight="1" x14ac:dyDescent="0.15">
      <c r="A120" s="267">
        <v>7</v>
      </c>
      <c r="B120" s="136" t="s">
        <v>349</v>
      </c>
      <c r="C120" s="136" t="s">
        <v>394</v>
      </c>
      <c r="D120" s="139" t="s">
        <v>325</v>
      </c>
      <c r="E120" s="135"/>
      <c r="F120" s="31"/>
      <c r="G120" s="133">
        <f>IF('3f CPIH'!C$16="-","-",'3i PAAC PAP'!$G$13*('3f CPIH'!C$16/'3f CPIH'!$G$16))</f>
        <v>3.3460635029354204</v>
      </c>
      <c r="H120" s="133">
        <f>IF('3f CPIH'!D$16="-","-",'3i PAAC PAP'!$G$13*('3f CPIH'!D$16/'3f CPIH'!$G$16))</f>
        <v>3.3527623287671227</v>
      </c>
      <c r="I120" s="133">
        <f>IF('3f CPIH'!E$16="-","-",'3i PAAC PAP'!$G$13*('3f CPIH'!E$16/'3f CPIH'!$G$16))</f>
        <v>3.3628105675146771</v>
      </c>
      <c r="J120" s="133">
        <f>IF('3f CPIH'!F$16="-","-",'3i PAAC PAP'!$G$13*('3f CPIH'!F$16/'3f CPIH'!$G$16))</f>
        <v>3.3829070450097847</v>
      </c>
      <c r="K120" s="133">
        <f>IF('3f CPIH'!G$16="-","-",'3i PAAC PAP'!$G$13*('3f CPIH'!G$16/'3f CPIH'!$G$16))</f>
        <v>3.4230999999999998</v>
      </c>
      <c r="L120" s="133">
        <f>IF('3f CPIH'!H$16="-","-",'3i PAAC PAP'!$G$13*('3f CPIH'!H$16/'3f CPIH'!$G$16))</f>
        <v>3.4666423679060667</v>
      </c>
      <c r="M120" s="133">
        <f>IF('3f CPIH'!I$16="-","-",'3i PAAC PAP'!$G$13*('3f CPIH'!I$16/'3f CPIH'!$G$16))</f>
        <v>3.516883561643835</v>
      </c>
      <c r="N120" s="133">
        <f>IF('3f CPIH'!J$16="-","-",'3i PAAC PAP'!$G$13*('3f CPIH'!J$16/'3f CPIH'!$G$16))</f>
        <v>3.547028277886497</v>
      </c>
      <c r="O120" s="31"/>
      <c r="P120" s="133">
        <f>IF('3f CPIH'!L$16="-","-",'3i PAAC PAP'!$G$13*('3f CPIH'!L$16/'3f CPIH'!$G$16))</f>
        <v>3.547028277886497</v>
      </c>
      <c r="Q120" s="133">
        <f>IF('3f CPIH'!M$16="-","-",'3i PAAC PAP'!$G$13*('3f CPIH'!M$16/'3f CPIH'!$G$16))</f>
        <v>3.5872212328767121</v>
      </c>
      <c r="R120" s="133">
        <f>IF('3f CPIH'!N$16="-","-",'3i PAAC PAP'!$G$13*('3f CPIH'!N$16/'3f CPIH'!$G$16))</f>
        <v>3.6140165362035224</v>
      </c>
      <c r="S120" s="133">
        <f>IF('3f CPIH'!O$16="-","-",'3i PAAC PAP'!$G$13*('3f CPIH'!O$16/'3f CPIH'!$G$16))</f>
        <v>3.6341130136986299</v>
      </c>
      <c r="T120" s="133" t="str">
        <f>IF('3f CPIH'!P$16="-","-",'3i PAAC PAP'!$G$13*('3f CPIH'!P$16/'3f CPIH'!$G$16))</f>
        <v>-</v>
      </c>
      <c r="U120" s="133" t="str">
        <f>IF('3f CPIH'!Q$16="-","-",'3i PAAC PAP'!$G$13*('3f CPIH'!Q$16/'3f CPIH'!$G$16))</f>
        <v>-</v>
      </c>
      <c r="V120" s="133" t="str">
        <f>IF('3f CPIH'!R$16="-","-",'3i PAAC PAP'!$G$13*('3f CPIH'!R$16/'3f CPIH'!$G$16))</f>
        <v>-</v>
      </c>
      <c r="W120" s="133" t="str">
        <f>IF('3f CPIH'!S$16="-","-",'3i PAAC PAP'!$G$13*('3f CPIH'!S$16/'3f CPIH'!$G$16))</f>
        <v>-</v>
      </c>
      <c r="X120" s="133" t="str">
        <f>IF('3f CPIH'!T$16="-","-",'3i PAAC PAP'!$G$13*('3f CPIH'!T$16/'3f CPIH'!$G$16))</f>
        <v>-</v>
      </c>
      <c r="Y120" s="133" t="str">
        <f>IF('3f CPIH'!U$16="-","-",'3i PAAC PAP'!$G$13*('3f CPIH'!U$16/'3f CPIH'!$G$16))</f>
        <v>-</v>
      </c>
      <c r="Z120" s="133" t="str">
        <f>IF('3f CPIH'!V$16="-","-",'3i PAAC PAP'!$G$13*('3f CPIH'!V$16/'3f CPIH'!$G$16))</f>
        <v>-</v>
      </c>
      <c r="AA120" s="29"/>
    </row>
    <row r="121" spans="1:27" s="30" customFormat="1" ht="11.25" customHeight="1" x14ac:dyDescent="0.15">
      <c r="A121" s="267">
        <v>8</v>
      </c>
      <c r="B121" s="136" t="s">
        <v>349</v>
      </c>
      <c r="C121" s="136" t="s">
        <v>412</v>
      </c>
      <c r="D121" s="139" t="s">
        <v>325</v>
      </c>
      <c r="E121" s="135"/>
      <c r="F121" s="31"/>
      <c r="G121" s="133">
        <f>IF(G116="-","-",SUM(G114:G119)*'3i PAAC PAP'!$G$25)</f>
        <v>0.28755133442964015</v>
      </c>
      <c r="H121" s="133">
        <f>IF(H116="-","-",SUM(H114:H119)*'3i PAAC PAP'!$G$25)</f>
        <v>0.28792534674901393</v>
      </c>
      <c r="I121" s="133">
        <f>IF(I116="-","-",SUM(I114:I119)*'3i PAAC PAP'!$G$25)</f>
        <v>0.3165633245803981</v>
      </c>
      <c r="J121" s="133">
        <f>IF(J116="-","-",SUM(J114:J119)*'3i PAAC PAP'!$G$25)</f>
        <v>0.3176853615385194</v>
      </c>
      <c r="K121" s="133">
        <f>IF(K116="-","-",SUM(K114:K119)*'3i PAAC PAP'!$G$25)</f>
        <v>0.30074603201592265</v>
      </c>
      <c r="L121" s="133">
        <f>IF(L116="-","-",SUM(L114:L119)*'3i PAAC PAP'!$G$25)</f>
        <v>0.30254982676982173</v>
      </c>
      <c r="M121" s="133">
        <f>IF(M116="-","-",SUM(M114:M119)*'3i PAAC PAP'!$G$25)</f>
        <v>0.3182995856766429</v>
      </c>
      <c r="N121" s="133">
        <f>IF(N116="-","-",SUM(N114:N119)*'3i PAAC PAP'!$G$25)</f>
        <v>0.35001939191522974</v>
      </c>
      <c r="O121" s="31"/>
      <c r="P121" s="133">
        <f>IF(P116="-","-",SUM(P114:P119)*'3i PAAC PAP'!$G$25)</f>
        <v>0.35001939191522974</v>
      </c>
      <c r="Q121" s="133">
        <f>IF(Q116="-","-",SUM(Q114:Q119)*'3i PAAC PAP'!$G$25)</f>
        <v>0.35738631517269265</v>
      </c>
      <c r="R121" s="133">
        <f>IF(R116="-","-",SUM(R114:R119)*'3i PAAC PAP'!$G$25)</f>
        <v>0.358806465443961</v>
      </c>
      <c r="S121" s="133">
        <f>IF(S116="-","-",SUM(S114:S119)*'3i PAAC PAP'!$G$25)</f>
        <v>0.36960550813221238</v>
      </c>
      <c r="T121" s="133" t="str">
        <f>IF(T116="-","-",SUM(T114:T119)*'3i PAAC PAP'!$G$25)</f>
        <v>-</v>
      </c>
      <c r="U121" s="133" t="str">
        <f>IF(U116="-","-",SUM(U114:U119)*'3i PAAC PAP'!$G$25)</f>
        <v>-</v>
      </c>
      <c r="V121" s="133" t="str">
        <f>IF(V116="-","-",SUM(V114:V119)*'3i PAAC PAP'!$G$25)</f>
        <v>-</v>
      </c>
      <c r="W121" s="133" t="str">
        <f>IF(W116="-","-",SUM(W114:W119)*'3i PAAC PAP'!$G$25)</f>
        <v>-</v>
      </c>
      <c r="X121" s="133" t="str">
        <f>IF(X116="-","-",SUM(X114:X119)*'3i PAAC PAP'!$G$25)</f>
        <v>-</v>
      </c>
      <c r="Y121" s="133" t="str">
        <f>IF(Y116="-","-",SUM(Y114:Y119)*'3i PAAC PAP'!$G$25)</f>
        <v>-</v>
      </c>
      <c r="Z121" s="133" t="str">
        <f>IF(Z116="-","-",SUM(Z114:Z119)*'3i PAAC PAP'!$G$25)</f>
        <v>-</v>
      </c>
      <c r="AA121" s="29"/>
    </row>
    <row r="122" spans="1:27" s="30" customFormat="1" ht="11.25" x14ac:dyDescent="0.15">
      <c r="A122" s="267">
        <v>9</v>
      </c>
      <c r="B122" s="136" t="s">
        <v>393</v>
      </c>
      <c r="C122" s="136" t="s">
        <v>536</v>
      </c>
      <c r="D122" s="139" t="s">
        <v>325</v>
      </c>
      <c r="E122" s="135"/>
      <c r="F122" s="31"/>
      <c r="G122" s="133">
        <f>IF(G116="-","-",SUM(G114:G121)*'3j EBIT'!$E$9)</f>
        <v>1.2340395055828048</v>
      </c>
      <c r="H122" s="133">
        <f>IF(H116="-","-",SUM(H114:H121)*'3j EBIT'!$E$9)</f>
        <v>1.2356900465539935</v>
      </c>
      <c r="I122" s="133">
        <f>IF(I116="-","-",SUM(I114:I121)*'3j EBIT'!$E$9)</f>
        <v>1.3523315808369467</v>
      </c>
      <c r="J122" s="133">
        <f>IF(J116="-","-",SUM(J114:J121)*'3j EBIT'!$E$9)</f>
        <v>1.3572832037505131</v>
      </c>
      <c r="K122" s="133">
        <f>IF(K116="-","-",SUM(K114:K121)*'3j EBIT'!$E$9)</f>
        <v>1.2891834474584041</v>
      </c>
      <c r="L122" s="133">
        <f>IF(L116="-","-",SUM(L114:L121)*'3j EBIT'!$E$9)</f>
        <v>1.2973613142756064</v>
      </c>
      <c r="M122" s="133">
        <f>IF(M116="-","-",SUM(M114:M121)*'3j EBIT'!$E$9)</f>
        <v>1.3623756014106796</v>
      </c>
      <c r="N122" s="133">
        <f>IF(N116="-","-",SUM(N114:N121)*'3j EBIT'!$E$9)</f>
        <v>1.491937606108287</v>
      </c>
      <c r="O122" s="31"/>
      <c r="P122" s="133">
        <f>IF(P116="-","-",SUM(P114:P121)*'3j EBIT'!$E$9)</f>
        <v>1.491937606108287</v>
      </c>
      <c r="Q122" s="133">
        <f>IF(Q116="-","-",SUM(Q114:Q121)*'3j EBIT'!$E$9)</f>
        <v>1.5226712342653201</v>
      </c>
      <c r="R122" s="133">
        <f>IF(R116="-","-",SUM(R114:R121)*'3j EBIT'!$E$9)</f>
        <v>1.5289647797986741</v>
      </c>
      <c r="S122" s="133">
        <f>IF(S116="-","-",SUM(S114:S121)*'3j EBIT'!$E$9)</f>
        <v>1.5732647644814022</v>
      </c>
      <c r="T122" s="133" t="str">
        <f>IF(T116="-","-",SUM(T114:T121)*'3j EBIT'!$E$9)</f>
        <v>-</v>
      </c>
      <c r="U122" s="133" t="str">
        <f>IF(U116="-","-",SUM(U114:U121)*'3j EBIT'!$E$9)</f>
        <v>-</v>
      </c>
      <c r="V122" s="133" t="str">
        <f>IF(V116="-","-",SUM(V114:V121)*'3j EBIT'!$E$9)</f>
        <v>-</v>
      </c>
      <c r="W122" s="133" t="str">
        <f>IF(W116="-","-",SUM(W114:W121)*'3j EBIT'!$E$9)</f>
        <v>-</v>
      </c>
      <c r="X122" s="133" t="str">
        <f>IF(X116="-","-",SUM(X114:X121)*'3j EBIT'!$E$9)</f>
        <v>-</v>
      </c>
      <c r="Y122" s="133" t="str">
        <f>IF(Y116="-","-",SUM(Y114:Y121)*'3j EBIT'!$E$9)</f>
        <v>-</v>
      </c>
      <c r="Z122" s="133" t="str">
        <f>IF(Z116="-","-",SUM(Z114:Z121)*'3j EBIT'!$E$9)</f>
        <v>-</v>
      </c>
      <c r="AA122" s="29"/>
    </row>
    <row r="123" spans="1:27" s="30" customFormat="1" ht="11.25" x14ac:dyDescent="0.15">
      <c r="A123" s="267">
        <v>10</v>
      </c>
      <c r="B123" s="136" t="s">
        <v>292</v>
      </c>
      <c r="C123" s="186" t="s">
        <v>537</v>
      </c>
      <c r="D123" s="139" t="s">
        <v>325</v>
      </c>
      <c r="E123" s="134"/>
      <c r="F123" s="31"/>
      <c r="G123" s="133">
        <f>IF(G118="-","-",SUM(G114:G116,G118:G122)*'3k HAP'!$E$10)</f>
        <v>0.7387690599411928</v>
      </c>
      <c r="H123" s="133">
        <f>IF(H118="-","-",SUM(H114:H116,H118:H122)*'3k HAP'!$E$10)</f>
        <v>0.74004093154000972</v>
      </c>
      <c r="I123" s="133">
        <f>IF(I118="-","-",SUM(I114:I116,I118:I122)*'3k HAP'!$E$10)</f>
        <v>0.74495336162142667</v>
      </c>
      <c r="J123" s="133">
        <f>IF(J118="-","-",SUM(J114:J116,J118:J122)*'3k HAP'!$E$10)</f>
        <v>0.74876897641787821</v>
      </c>
      <c r="K123" s="133">
        <f>IF(K118="-","-",SUM(K114:K116,K118:K122)*'3k HAP'!$E$10)</f>
        <v>0.75614516757369787</v>
      </c>
      <c r="L123" s="133">
        <f>IF(L118="-","-",SUM(L114:L116,L118:L122)*'3k HAP'!$E$10)</f>
        <v>0.76244685697448766</v>
      </c>
      <c r="M123" s="133">
        <f>IF(M118="-","-",SUM(M114:M116,M118:M122)*'3k HAP'!$E$10)</f>
        <v>0.80506392622557399</v>
      </c>
      <c r="N123" s="133">
        <f>IF(N118="-","-",SUM(N114:N116,N118:N122)*'3k HAP'!$E$10)</f>
        <v>0.90490163818616931</v>
      </c>
      <c r="O123" s="31"/>
      <c r="P123" s="133">
        <f>IF(P118="-","-",SUM(P114:P116,P118:P122)*'3k HAP'!$E$10)</f>
        <v>0.90490163818616931</v>
      </c>
      <c r="Q123" s="133">
        <f>IF(Q118="-","-",SUM(Q114:Q116,Q118:Q122)*'3k HAP'!$E$10)</f>
        <v>0.93980664173803619</v>
      </c>
      <c r="R123" s="133">
        <f>IF(R118="-","-",SUM(R114:R116,R118:R122)*'3k HAP'!$E$10)</f>
        <v>0.94465631342717382</v>
      </c>
      <c r="S123" s="133">
        <f>IF(S118="-","-",SUM(S114:S116,S118:S122)*'3k HAP'!$E$10)</f>
        <v>0.97772414189220658</v>
      </c>
      <c r="T123" s="133" t="str">
        <f>IF(T118="-","-",SUM(T114:T116,T118:T122)*'3k HAP'!$E$10)</f>
        <v>-</v>
      </c>
      <c r="U123" s="133" t="str">
        <f>IF(U118="-","-",SUM(U114:U116,U118:U122)*'3k HAP'!$E$10)</f>
        <v>-</v>
      </c>
      <c r="V123" s="133" t="str">
        <f>IF(V118="-","-",SUM(V114:V116,V118:V122)*'3k HAP'!$E$10)</f>
        <v>-</v>
      </c>
      <c r="W123" s="133" t="str">
        <f>IF(W118="-","-",SUM(W114:W116,W118:W122)*'3k HAP'!$E$10)</f>
        <v>-</v>
      </c>
      <c r="X123" s="133" t="str">
        <f>IF(X118="-","-",SUM(X114:X116,X118:X122)*'3k HAP'!$E$10)</f>
        <v>-</v>
      </c>
      <c r="Y123" s="133" t="str">
        <f>IF(Y118="-","-",SUM(Y114:Y116,Y118:Y122)*'3k HAP'!$E$10)</f>
        <v>-</v>
      </c>
      <c r="Z123" s="133" t="str">
        <f>IF(Z118="-","-",SUM(Z114:Z116,Z118:Z122)*'3k HAP'!$E$10)</f>
        <v>-</v>
      </c>
      <c r="AA123" s="29"/>
    </row>
    <row r="124" spans="1:27" s="30" customFormat="1" ht="11.25" x14ac:dyDescent="0.15">
      <c r="A124" s="267">
        <v>11</v>
      </c>
      <c r="B124" s="136" t="s">
        <v>44</v>
      </c>
      <c r="C124" s="136" t="str">
        <f>B124&amp;"_"&amp;D124</f>
        <v>Total_South Wales</v>
      </c>
      <c r="D124" s="139" t="s">
        <v>325</v>
      </c>
      <c r="E124" s="135"/>
      <c r="F124" s="31"/>
      <c r="G124" s="133">
        <f t="shared" ref="G124:N124" si="18">IF(G118="-","-",SUM(G114:G123))</f>
        <v>65.688189894665101</v>
      </c>
      <c r="H124" s="133">
        <f t="shared" si="18"/>
        <v>65.776332307812794</v>
      </c>
      <c r="I124" s="133">
        <f t="shared" si="18"/>
        <v>71.920270322308994</v>
      </c>
      <c r="J124" s="133">
        <f t="shared" si="18"/>
        <v>72.184697561752088</v>
      </c>
      <c r="K124" s="133">
        <f t="shared" si="18"/>
        <v>68.607877533784887</v>
      </c>
      <c r="L124" s="133">
        <f t="shared" si="18"/>
        <v>69.044593088412753</v>
      </c>
      <c r="M124" s="133">
        <f t="shared" si="18"/>
        <v>72.50901333033552</v>
      </c>
      <c r="N124" s="133">
        <f t="shared" si="18"/>
        <v>79.427901104491013</v>
      </c>
      <c r="O124" s="31"/>
      <c r="P124" s="133">
        <f t="shared" ref="P124:Z124" si="19">IF(P118="-","-",SUM(P114:P123))</f>
        <v>79.427901104491013</v>
      </c>
      <c r="Q124" s="133">
        <f t="shared" si="19"/>
        <v>81.080364816591953</v>
      </c>
      <c r="R124" s="133">
        <f t="shared" si="19"/>
        <v>81.41645359005949</v>
      </c>
      <c r="S124" s="133">
        <f t="shared" si="19"/>
        <v>83.781098596656676</v>
      </c>
      <c r="T124" s="133" t="str">
        <f t="shared" si="19"/>
        <v>-</v>
      </c>
      <c r="U124" s="133" t="str">
        <f t="shared" si="19"/>
        <v>-</v>
      </c>
      <c r="V124" s="133" t="str">
        <f t="shared" si="19"/>
        <v>-</v>
      </c>
      <c r="W124" s="133" t="str">
        <f t="shared" si="19"/>
        <v>-</v>
      </c>
      <c r="X124" s="133" t="str">
        <f t="shared" si="19"/>
        <v>-</v>
      </c>
      <c r="Y124" s="133" t="str">
        <f t="shared" si="19"/>
        <v>-</v>
      </c>
      <c r="Z124" s="133" t="str">
        <f t="shared" si="19"/>
        <v>-</v>
      </c>
      <c r="AA124" s="29"/>
    </row>
    <row r="125" spans="1:27" s="30" customFormat="1" ht="11.25" x14ac:dyDescent="0.15">
      <c r="A125" s="267">
        <v>1</v>
      </c>
      <c r="B125" s="140" t="s">
        <v>350</v>
      </c>
      <c r="C125" s="140" t="s">
        <v>341</v>
      </c>
      <c r="D125" s="138" t="s">
        <v>326</v>
      </c>
      <c r="E125" s="132"/>
      <c r="F125" s="31"/>
      <c r="G125" s="41" t="s">
        <v>333</v>
      </c>
      <c r="H125" s="41" t="s">
        <v>333</v>
      </c>
      <c r="I125" s="41" t="s">
        <v>333</v>
      </c>
      <c r="J125" s="41" t="s">
        <v>333</v>
      </c>
      <c r="K125" s="41" t="s">
        <v>333</v>
      </c>
      <c r="L125" s="41" t="s">
        <v>333</v>
      </c>
      <c r="M125" s="41" t="s">
        <v>333</v>
      </c>
      <c r="N125" s="41" t="s">
        <v>333</v>
      </c>
      <c r="O125" s="31"/>
      <c r="P125" s="41" t="s">
        <v>333</v>
      </c>
      <c r="Q125" s="41" t="s">
        <v>333</v>
      </c>
      <c r="R125" s="41" t="s">
        <v>333</v>
      </c>
      <c r="S125" s="41" t="s">
        <v>333</v>
      </c>
      <c r="T125" s="41" t="s">
        <v>333</v>
      </c>
      <c r="U125" s="41" t="s">
        <v>333</v>
      </c>
      <c r="V125" s="41" t="s">
        <v>333</v>
      </c>
      <c r="W125" s="41" t="s">
        <v>333</v>
      </c>
      <c r="X125" s="41" t="s">
        <v>333</v>
      </c>
      <c r="Y125" s="41" t="s">
        <v>333</v>
      </c>
      <c r="Z125" s="41" t="s">
        <v>333</v>
      </c>
      <c r="AA125" s="29"/>
    </row>
    <row r="126" spans="1:27" s="30" customFormat="1" ht="11.25" customHeight="1" x14ac:dyDescent="0.15">
      <c r="A126" s="267">
        <v>2</v>
      </c>
      <c r="B126" s="140" t="s">
        <v>350</v>
      </c>
      <c r="C126" s="140" t="s">
        <v>300</v>
      </c>
      <c r="D126" s="138" t="s">
        <v>326</v>
      </c>
      <c r="E126" s="132"/>
      <c r="F126" s="31"/>
      <c r="G126" s="41" t="s">
        <v>333</v>
      </c>
      <c r="H126" s="41" t="s">
        <v>333</v>
      </c>
      <c r="I126" s="41" t="s">
        <v>333</v>
      </c>
      <c r="J126" s="41" t="s">
        <v>333</v>
      </c>
      <c r="K126" s="41" t="s">
        <v>333</v>
      </c>
      <c r="L126" s="41" t="s">
        <v>333</v>
      </c>
      <c r="M126" s="41" t="s">
        <v>333</v>
      </c>
      <c r="N126" s="41" t="s">
        <v>333</v>
      </c>
      <c r="O126" s="31"/>
      <c r="P126" s="41" t="s">
        <v>333</v>
      </c>
      <c r="Q126" s="41" t="s">
        <v>333</v>
      </c>
      <c r="R126" s="41" t="s">
        <v>333</v>
      </c>
      <c r="S126" s="41" t="s">
        <v>333</v>
      </c>
      <c r="T126" s="41" t="s">
        <v>333</v>
      </c>
      <c r="U126" s="41" t="s">
        <v>333</v>
      </c>
      <c r="V126" s="41" t="s">
        <v>333</v>
      </c>
      <c r="W126" s="41" t="s">
        <v>333</v>
      </c>
      <c r="X126" s="41" t="s">
        <v>333</v>
      </c>
      <c r="Y126" s="41" t="s">
        <v>333</v>
      </c>
      <c r="Z126" s="41" t="s">
        <v>333</v>
      </c>
      <c r="AA126" s="29"/>
    </row>
    <row r="127" spans="1:27" s="30" customFormat="1" ht="11.25" customHeight="1" x14ac:dyDescent="0.15">
      <c r="A127" s="267">
        <v>3</v>
      </c>
      <c r="B127" s="140" t="s">
        <v>2</v>
      </c>
      <c r="C127" s="140" t="s">
        <v>342</v>
      </c>
      <c r="D127" s="138" t="s">
        <v>326</v>
      </c>
      <c r="E127" s="132"/>
      <c r="F127" s="31"/>
      <c r="G127" s="41">
        <f>IF('3c PC'!G14="-","-",'3c PC'!G61)</f>
        <v>6.5567588596821027</v>
      </c>
      <c r="H127" s="41">
        <f>IF('3c PC'!H14="-","-",'3c PC'!H61)</f>
        <v>6.5567588596821027</v>
      </c>
      <c r="I127" s="41">
        <f>IF('3c PC'!I14="-","-",'3c PC'!I61)</f>
        <v>6.6197359495950758</v>
      </c>
      <c r="J127" s="41">
        <f>IF('3c PC'!J14="-","-",'3c PC'!J61)</f>
        <v>6.6197359495950758</v>
      </c>
      <c r="K127" s="41">
        <f>IF('3c PC'!K14="-","-",'3c PC'!K61)</f>
        <v>6.6995028867368616</v>
      </c>
      <c r="L127" s="41">
        <f>IF('3c PC'!L14="-","-",'3c PC'!L61)</f>
        <v>6.6995028867368616</v>
      </c>
      <c r="M127" s="41">
        <f>IF('3c PC'!M14="-","-",'3c PC'!M61)</f>
        <v>7.1131218301273513</v>
      </c>
      <c r="N127" s="41">
        <f>IF('3c PC'!N14="-","-",'3c PC'!N61)</f>
        <v>7.1131218301273513</v>
      </c>
      <c r="O127" s="31"/>
      <c r="P127" s="41">
        <f>'3c PC'!P61</f>
        <v>7.1131218301273513</v>
      </c>
      <c r="Q127" s="41">
        <f>'3c PC'!Q61</f>
        <v>7.2804579515147188</v>
      </c>
      <c r="R127" s="41">
        <f>'3c PC'!R61</f>
        <v>7.1935840895118579</v>
      </c>
      <c r="S127" s="41">
        <f>'3c PC'!S61</f>
        <v>7.3593999937099728</v>
      </c>
      <c r="T127" s="41" t="str">
        <f>'3c PC'!T61</f>
        <v>-</v>
      </c>
      <c r="U127" s="41" t="str">
        <f>'3c PC'!U61</f>
        <v>-</v>
      </c>
      <c r="V127" s="41" t="str">
        <f>'3c PC'!V61</f>
        <v>-</v>
      </c>
      <c r="W127" s="41" t="str">
        <f>'3c PC'!W61</f>
        <v>-</v>
      </c>
      <c r="X127" s="41" t="str">
        <f>'3c PC'!X61</f>
        <v>-</v>
      </c>
      <c r="Y127" s="41" t="str">
        <f>'3c PC'!Y61</f>
        <v>-</v>
      </c>
      <c r="Z127" s="41" t="str">
        <f>'3c PC'!Z61</f>
        <v>-</v>
      </c>
      <c r="AA127" s="29"/>
    </row>
    <row r="128" spans="1:27" s="30" customFormat="1" ht="11.25" customHeight="1" x14ac:dyDescent="0.15">
      <c r="A128" s="267">
        <v>4</v>
      </c>
      <c r="B128" s="140" t="s">
        <v>352</v>
      </c>
      <c r="C128" s="140" t="s">
        <v>343</v>
      </c>
      <c r="D128" s="138" t="s">
        <v>326</v>
      </c>
      <c r="E128" s="132"/>
      <c r="F128" s="31"/>
      <c r="G128" s="41">
        <f>IF('3d NC-Elec'!H52="-","-",'3d NC-Elec'!H52)</f>
        <v>16.643999999999998</v>
      </c>
      <c r="H128" s="41">
        <f>IF('3d NC-Elec'!I52="-","-",'3d NC-Elec'!I52)</f>
        <v>16.643999999999998</v>
      </c>
      <c r="I128" s="41">
        <f>IF('3d NC-Elec'!J52="-","-",'3d NC-Elec'!J52)</f>
        <v>22.191999999999997</v>
      </c>
      <c r="J128" s="41">
        <f>IF('3d NC-Elec'!K52="-","-",'3d NC-Elec'!K52)</f>
        <v>22.191999999999997</v>
      </c>
      <c r="K128" s="41">
        <f>IF('3d NC-Elec'!L52="-","-",'3d NC-Elec'!L52)</f>
        <v>17.009</v>
      </c>
      <c r="L128" s="41">
        <f>IF('3d NC-Elec'!M52="-","-",'3d NC-Elec'!M52)</f>
        <v>17.009</v>
      </c>
      <c r="M128" s="41">
        <f>IF('3d NC-Elec'!N52="-","-",'3d NC-Elec'!N52)</f>
        <v>19.162500000000001</v>
      </c>
      <c r="N128" s="41">
        <f>IF('3d NC-Elec'!O52="-","-",'3d NC-Elec'!O52)</f>
        <v>19.162500000000001</v>
      </c>
      <c r="O128" s="31"/>
      <c r="P128" s="41">
        <f>'3d NC-Elec'!Q52</f>
        <v>19.162500000000001</v>
      </c>
      <c r="Q128" s="41">
        <f>'3d NC-Elec'!R52</f>
        <v>18.614999999999998</v>
      </c>
      <c r="R128" s="41">
        <f>'3d NC-Elec'!S52</f>
        <v>18.614999999999998</v>
      </c>
      <c r="S128" s="41">
        <f>'3d NC-Elec'!T52</f>
        <v>17.957999999999998</v>
      </c>
      <c r="T128" s="41" t="str">
        <f>'3d NC-Elec'!U52</f>
        <v>-</v>
      </c>
      <c r="U128" s="41" t="str">
        <f>'3d NC-Elec'!V52</f>
        <v>-</v>
      </c>
      <c r="V128" s="41" t="str">
        <f>'3d NC-Elec'!W52</f>
        <v>-</v>
      </c>
      <c r="W128" s="41" t="str">
        <f>'3d NC-Elec'!X52</f>
        <v>-</v>
      </c>
      <c r="X128" s="41" t="str">
        <f>'3d NC-Elec'!Y52</f>
        <v>-</v>
      </c>
      <c r="Y128" s="41" t="str">
        <f>'3d NC-Elec'!Z52</f>
        <v>-</v>
      </c>
      <c r="Z128" s="41" t="str">
        <f>'3d NC-Elec'!AA52</f>
        <v>-</v>
      </c>
      <c r="AA128" s="29"/>
    </row>
    <row r="129" spans="1:27" s="30" customFormat="1" ht="11.25" customHeight="1" x14ac:dyDescent="0.15">
      <c r="A129" s="267">
        <v>5</v>
      </c>
      <c r="B129" s="140" t="s">
        <v>349</v>
      </c>
      <c r="C129" s="140" t="s">
        <v>344</v>
      </c>
      <c r="D129" s="138" t="s">
        <v>326</v>
      </c>
      <c r="E129" s="132"/>
      <c r="F129" s="31"/>
      <c r="G129" s="41">
        <f>IF('3f CPIH'!C$16="-","-",'3g OC '!$E$9*('3f CPIH'!C$16/'3f CPIH'!$G$16))</f>
        <v>39.034507632093934</v>
      </c>
      <c r="H129" s="41">
        <f>IF('3f CPIH'!D$16="-","-",'3g OC '!$E$9*('3f CPIH'!D$16/'3f CPIH'!$G$16))</f>
        <v>39.112654794520544</v>
      </c>
      <c r="I129" s="41">
        <f>IF('3f CPIH'!E$16="-","-",'3g OC '!$E$9*('3f CPIH'!E$16/'3f CPIH'!$G$16))</f>
        <v>39.229875538160471</v>
      </c>
      <c r="J129" s="41">
        <f>IF('3f CPIH'!F$16="-","-",'3g OC '!$E$9*('3f CPIH'!F$16/'3f CPIH'!$G$16))</f>
        <v>39.464317025440316</v>
      </c>
      <c r="K129" s="41">
        <f>IF('3f CPIH'!G$16="-","-",'3g OC '!$E$9*('3f CPIH'!G$16/'3f CPIH'!$G$16))</f>
        <v>39.933199999999999</v>
      </c>
      <c r="L129" s="41">
        <f>IF('3f CPIH'!H$16="-","-",'3g OC '!$E$9*('3f CPIH'!H$16/'3f CPIH'!$G$16))</f>
        <v>40.441156555772999</v>
      </c>
      <c r="M129" s="41">
        <f>IF('3f CPIH'!I$16="-","-",'3g OC '!$E$9*('3f CPIH'!I$16/'3f CPIH'!$G$16))</f>
        <v>41.027260273972601</v>
      </c>
      <c r="N129" s="41">
        <f>IF('3f CPIH'!J$16="-","-",'3g OC '!$E$9*('3f CPIH'!J$16/'3f CPIH'!$G$16))</f>
        <v>41.378922504892373</v>
      </c>
      <c r="O129" s="31"/>
      <c r="P129" s="41">
        <f>IF('3f CPIH'!L$16="-","-",'3g OC '!$E$9*('3f CPIH'!L$16/'3f CPIH'!$G$16))</f>
        <v>41.378922504892373</v>
      </c>
      <c r="Q129" s="41">
        <f>IF('3f CPIH'!M$16="-","-",'3g OC '!$E$9*('3f CPIH'!M$16/'3f CPIH'!$G$16))</f>
        <v>41.847805479452056</v>
      </c>
      <c r="R129" s="41">
        <f>IF('3f CPIH'!N$16="-","-",'3g OC '!$E$9*('3f CPIH'!N$16/'3f CPIH'!$G$16))</f>
        <v>42.160394129158512</v>
      </c>
      <c r="S129" s="41">
        <f>IF('3f CPIH'!O$16="-","-",'3g OC '!$E$9*('3f CPIH'!O$16/'3f CPIH'!$G$16))</f>
        <v>42.394835616438357</v>
      </c>
      <c r="T129" s="41" t="str">
        <f>IF('3f CPIH'!P$16="-","-",'3g OC '!$E$9*('3f CPIH'!P$16/'3f CPIH'!$G$16))</f>
        <v>-</v>
      </c>
      <c r="U129" s="41" t="str">
        <f>IF('3f CPIH'!Q$16="-","-",'3g OC '!$E$9*('3f CPIH'!Q$16/'3f CPIH'!$G$16))</f>
        <v>-</v>
      </c>
      <c r="V129" s="41" t="str">
        <f>IF('3f CPIH'!R$16="-","-",'3g OC '!$E$9*('3f CPIH'!R$16/'3f CPIH'!$G$16))</f>
        <v>-</v>
      </c>
      <c r="W129" s="41" t="str">
        <f>IF('3f CPIH'!S$16="-","-",'3g OC '!$E$9*('3f CPIH'!S$16/'3f CPIH'!$G$16))</f>
        <v>-</v>
      </c>
      <c r="X129" s="41" t="str">
        <f>IF('3f CPIH'!T$16="-","-",'3g OC '!$E$9*('3f CPIH'!T$16/'3f CPIH'!$G$16))</f>
        <v>-</v>
      </c>
      <c r="Y129" s="41" t="str">
        <f>IF('3f CPIH'!U$16="-","-",'3g OC '!$E$9*('3f CPIH'!U$16/'3f CPIH'!$G$16))</f>
        <v>-</v>
      </c>
      <c r="Z129" s="41" t="str">
        <f>IF('3f CPIH'!V$16="-","-",'3g OC '!$E$9*('3f CPIH'!V$16/'3f CPIH'!$G$16))</f>
        <v>-</v>
      </c>
      <c r="AA129" s="29"/>
    </row>
    <row r="130" spans="1:27" s="30" customFormat="1" ht="11.25" customHeight="1" x14ac:dyDescent="0.15">
      <c r="A130" s="267">
        <v>6</v>
      </c>
      <c r="B130" s="140" t="s">
        <v>349</v>
      </c>
      <c r="C130" s="140" t="s">
        <v>43</v>
      </c>
      <c r="D130" s="138" t="s">
        <v>326</v>
      </c>
      <c r="E130" s="132"/>
      <c r="F130" s="31"/>
      <c r="G130" s="41" t="s">
        <v>333</v>
      </c>
      <c r="H130" s="41" t="s">
        <v>333</v>
      </c>
      <c r="I130" s="41" t="s">
        <v>333</v>
      </c>
      <c r="J130" s="41" t="s">
        <v>333</v>
      </c>
      <c r="K130" s="41">
        <f>IF('3h SMNCC'!F$36="-","-",'3h SMNCC'!F$44)</f>
        <v>0</v>
      </c>
      <c r="L130" s="41">
        <f>IF('3h SMNCC'!G$36="-","-",'3h SMNCC'!G$44)</f>
        <v>-0.13106672002308281</v>
      </c>
      <c r="M130" s="41">
        <f>IF('3h SMNCC'!H$36="-","-",'3h SMNCC'!H$44)</f>
        <v>1.6490085512788448</v>
      </c>
      <c r="N130" s="41">
        <f>IF('3h SMNCC'!I$36="-","-",'3h SMNCC'!I$44)</f>
        <v>7.9249698553751093</v>
      </c>
      <c r="O130" s="31"/>
      <c r="P130" s="41">
        <f>IF('3h SMNCC'!K$36="-","-",'3h SMNCC'!K$44)</f>
        <v>7.9249698553751093</v>
      </c>
      <c r="Q130" s="41">
        <f>IF('3h SMNCC'!L$36="-","-",'3h SMNCC'!L$44)</f>
        <v>9.5945159615724194</v>
      </c>
      <c r="R130" s="41">
        <f>IF('3h SMNCC'!M$36="-","-",'3h SMNCC'!M$44)</f>
        <v>9.6655312765157912</v>
      </c>
      <c r="S130" s="41">
        <f>IF('3h SMNCC'!N$36="-","-",'3h SMNCC'!N$44)</f>
        <v>11.448655558303892</v>
      </c>
      <c r="T130" s="41" t="str">
        <f>IF('3h SMNCC'!O$36="-","-",'3h SMNCC'!O$44)</f>
        <v>-</v>
      </c>
      <c r="U130" s="41" t="str">
        <f>IF('3h SMNCC'!P$36="-","-",'3h SMNCC'!P$44)</f>
        <v>-</v>
      </c>
      <c r="V130" s="41" t="str">
        <f>IF('3h SMNCC'!Q$36="-","-",'3h SMNCC'!Q$44)</f>
        <v>-</v>
      </c>
      <c r="W130" s="41" t="str">
        <f>IF('3h SMNCC'!R$36="-","-",'3h SMNCC'!R$44)</f>
        <v>-</v>
      </c>
      <c r="X130" s="41" t="str">
        <f>IF('3h SMNCC'!S$36="-","-",'3h SMNCC'!S$44)</f>
        <v>-</v>
      </c>
      <c r="Y130" s="41" t="str">
        <f>IF('3h SMNCC'!T$36="-","-",'3h SMNCC'!T$44)</f>
        <v>-</v>
      </c>
      <c r="Z130" s="41" t="str">
        <f>IF('3h SMNCC'!U$36="-","-",'3h SMNCC'!U$44)</f>
        <v>-</v>
      </c>
      <c r="AA130" s="29"/>
    </row>
    <row r="131" spans="1:27" s="30" customFormat="1" ht="12.4" customHeight="1" x14ac:dyDescent="0.15">
      <c r="A131" s="267">
        <v>7</v>
      </c>
      <c r="B131" s="140" t="s">
        <v>349</v>
      </c>
      <c r="C131" s="140" t="s">
        <v>394</v>
      </c>
      <c r="D131" s="138" t="s">
        <v>326</v>
      </c>
      <c r="E131" s="132"/>
      <c r="F131" s="31"/>
      <c r="G131" s="41">
        <f>IF('3f CPIH'!C$16="-","-",'3i PAAC PAP'!$G$13*('3f CPIH'!C$16/'3f CPIH'!$G$16))</f>
        <v>3.3460635029354204</v>
      </c>
      <c r="H131" s="41">
        <f>IF('3f CPIH'!D$16="-","-",'3i PAAC PAP'!$G$13*('3f CPIH'!D$16/'3f CPIH'!$G$16))</f>
        <v>3.3527623287671227</v>
      </c>
      <c r="I131" s="41">
        <f>IF('3f CPIH'!E$16="-","-",'3i PAAC PAP'!$G$13*('3f CPIH'!E$16/'3f CPIH'!$G$16))</f>
        <v>3.3628105675146771</v>
      </c>
      <c r="J131" s="41">
        <f>IF('3f CPIH'!F$16="-","-",'3i PAAC PAP'!$G$13*('3f CPIH'!F$16/'3f CPIH'!$G$16))</f>
        <v>3.3829070450097847</v>
      </c>
      <c r="K131" s="41">
        <f>IF('3f CPIH'!G$16="-","-",'3i PAAC PAP'!$G$13*('3f CPIH'!G$16/'3f CPIH'!$G$16))</f>
        <v>3.4230999999999998</v>
      </c>
      <c r="L131" s="41">
        <f>IF('3f CPIH'!H$16="-","-",'3i PAAC PAP'!$G$13*('3f CPIH'!H$16/'3f CPIH'!$G$16))</f>
        <v>3.4666423679060667</v>
      </c>
      <c r="M131" s="41">
        <f>IF('3f CPIH'!I$16="-","-",'3i PAAC PAP'!$G$13*('3f CPIH'!I$16/'3f CPIH'!$G$16))</f>
        <v>3.516883561643835</v>
      </c>
      <c r="N131" s="41">
        <f>IF('3f CPIH'!J$16="-","-",'3i PAAC PAP'!$G$13*('3f CPIH'!J$16/'3f CPIH'!$G$16))</f>
        <v>3.547028277886497</v>
      </c>
      <c r="O131" s="31"/>
      <c r="P131" s="41">
        <f>IF('3f CPIH'!L$16="-","-",'3i PAAC PAP'!$G$13*('3f CPIH'!L$16/'3f CPIH'!$G$16))</f>
        <v>3.547028277886497</v>
      </c>
      <c r="Q131" s="41">
        <f>IF('3f CPIH'!M$16="-","-",'3i PAAC PAP'!$G$13*('3f CPIH'!M$16/'3f CPIH'!$G$16))</f>
        <v>3.5872212328767121</v>
      </c>
      <c r="R131" s="41">
        <f>IF('3f CPIH'!N$16="-","-",'3i PAAC PAP'!$G$13*('3f CPIH'!N$16/'3f CPIH'!$G$16))</f>
        <v>3.6140165362035224</v>
      </c>
      <c r="S131" s="41">
        <f>IF('3f CPIH'!O$16="-","-",'3i PAAC PAP'!$G$13*('3f CPIH'!O$16/'3f CPIH'!$G$16))</f>
        <v>3.6341130136986299</v>
      </c>
      <c r="T131" s="41" t="str">
        <f>IF('3f CPIH'!P$16="-","-",'3i PAAC PAP'!$G$13*('3f CPIH'!P$16/'3f CPIH'!$G$16))</f>
        <v>-</v>
      </c>
      <c r="U131" s="41" t="str">
        <f>IF('3f CPIH'!Q$16="-","-",'3i PAAC PAP'!$G$13*('3f CPIH'!Q$16/'3f CPIH'!$G$16))</f>
        <v>-</v>
      </c>
      <c r="V131" s="41" t="str">
        <f>IF('3f CPIH'!R$16="-","-",'3i PAAC PAP'!$G$13*('3f CPIH'!R$16/'3f CPIH'!$G$16))</f>
        <v>-</v>
      </c>
      <c r="W131" s="41" t="str">
        <f>IF('3f CPIH'!S$16="-","-",'3i PAAC PAP'!$G$13*('3f CPIH'!S$16/'3f CPIH'!$G$16))</f>
        <v>-</v>
      </c>
      <c r="X131" s="41" t="str">
        <f>IF('3f CPIH'!T$16="-","-",'3i PAAC PAP'!$G$13*('3f CPIH'!T$16/'3f CPIH'!$G$16))</f>
        <v>-</v>
      </c>
      <c r="Y131" s="41" t="str">
        <f>IF('3f CPIH'!U$16="-","-",'3i PAAC PAP'!$G$13*('3f CPIH'!U$16/'3f CPIH'!$G$16))</f>
        <v>-</v>
      </c>
      <c r="Z131" s="41" t="str">
        <f>IF('3f CPIH'!V$16="-","-",'3i PAAC PAP'!$G$13*('3f CPIH'!V$16/'3f CPIH'!$G$16))</f>
        <v>-</v>
      </c>
      <c r="AA131" s="29"/>
    </row>
    <row r="132" spans="1:27" s="30" customFormat="1" ht="11.25" customHeight="1" x14ac:dyDescent="0.15">
      <c r="A132" s="267">
        <v>8</v>
      </c>
      <c r="B132" s="140" t="s">
        <v>349</v>
      </c>
      <c r="C132" s="140" t="s">
        <v>412</v>
      </c>
      <c r="D132" s="138" t="s">
        <v>326</v>
      </c>
      <c r="E132" s="132"/>
      <c r="F132" s="31"/>
      <c r="G132" s="41">
        <f>IF(G127="-","-",SUM(G125:G130)*'3i PAAC PAP'!$G$25)</f>
        <v>0.29785798542964009</v>
      </c>
      <c r="H132" s="41">
        <f>IF(H127="-","-",SUM(H125:H130)*'3i PAAC PAP'!$G$25)</f>
        <v>0.29823199774901388</v>
      </c>
      <c r="I132" s="41">
        <f>IF(I127="-","-",SUM(I125:I130)*'3i PAAC PAP'!$G$25)</f>
        <v>0.32564715258039806</v>
      </c>
      <c r="J132" s="41">
        <f>IF(J127="-","-",SUM(J125:J130)*'3i PAAC PAP'!$G$25)</f>
        <v>0.32676918953851936</v>
      </c>
      <c r="K132" s="41">
        <f>IF(K127="-","-",SUM(K125:K130)*'3i PAAC PAP'!$G$25)</f>
        <v>0.30458919001592266</v>
      </c>
      <c r="L132" s="41">
        <f>IF(L127="-","-",SUM(L125:L130)*'3i PAAC PAP'!$G$25)</f>
        <v>0.30639298476982174</v>
      </c>
      <c r="M132" s="41">
        <f>IF(M127="-","-",SUM(M125:M130)*'3i PAAC PAP'!$G$25)</f>
        <v>0.33000374867664289</v>
      </c>
      <c r="N132" s="41">
        <f>IF(N127="-","-",SUM(N125:N130)*'3i PAAC PAP'!$G$25)</f>
        <v>0.36172355491522967</v>
      </c>
      <c r="O132" s="31"/>
      <c r="P132" s="41">
        <f>IF(P127="-","-",SUM(P125:P130)*'3i PAAC PAP'!$G$25)</f>
        <v>0.36172355491522967</v>
      </c>
      <c r="Q132" s="41">
        <f>IF(Q127="-","-",SUM(Q125:Q130)*'3i PAAC PAP'!$G$25)</f>
        <v>0.37013861217269267</v>
      </c>
      <c r="R132" s="41">
        <f>IF(R127="-","-",SUM(R125:R130)*'3i PAAC PAP'!$G$25)</f>
        <v>0.37155876244396102</v>
      </c>
      <c r="S132" s="41">
        <f>IF(S127="-","-",SUM(S125:S130)*'3i PAAC PAP'!$G$25)</f>
        <v>0.37886402513221235</v>
      </c>
      <c r="T132" s="41" t="str">
        <f>IF(T127="-","-",SUM(T125:T130)*'3i PAAC PAP'!$G$25)</f>
        <v>-</v>
      </c>
      <c r="U132" s="41" t="str">
        <f>IF(U127="-","-",SUM(U125:U130)*'3i PAAC PAP'!$G$25)</f>
        <v>-</v>
      </c>
      <c r="V132" s="41" t="str">
        <f>IF(V127="-","-",SUM(V125:V130)*'3i PAAC PAP'!$G$25)</f>
        <v>-</v>
      </c>
      <c r="W132" s="41" t="str">
        <f>IF(W127="-","-",SUM(W125:W130)*'3i PAAC PAP'!$G$25)</f>
        <v>-</v>
      </c>
      <c r="X132" s="41" t="str">
        <f>IF(X127="-","-",SUM(X125:X130)*'3i PAAC PAP'!$G$25)</f>
        <v>-</v>
      </c>
      <c r="Y132" s="41" t="str">
        <f>IF(Y127="-","-",SUM(Y125:Y130)*'3i PAAC PAP'!$G$25)</f>
        <v>-</v>
      </c>
      <c r="Z132" s="41" t="str">
        <f>IF(Z127="-","-",SUM(Z125:Z130)*'3i PAAC PAP'!$G$25)</f>
        <v>-</v>
      </c>
      <c r="AA132" s="29"/>
    </row>
    <row r="133" spans="1:27" s="30" customFormat="1" ht="11.25" x14ac:dyDescent="0.15">
      <c r="A133" s="267">
        <v>9</v>
      </c>
      <c r="B133" s="140" t="s">
        <v>393</v>
      </c>
      <c r="C133" s="140" t="s">
        <v>536</v>
      </c>
      <c r="D133" s="138" t="s">
        <v>326</v>
      </c>
      <c r="E133" s="132"/>
      <c r="F133" s="31"/>
      <c r="G133" s="41">
        <f>IF(G127="-","-",SUM(G125:G132)*'3j EBIT'!$E$9)</f>
        <v>1.2759481127993728</v>
      </c>
      <c r="H133" s="41">
        <f>IF(H127="-","-",SUM(H125:H132)*'3j EBIT'!$E$9)</f>
        <v>1.2775986537705615</v>
      </c>
      <c r="I133" s="41">
        <f>IF(I127="-","-",SUM(I125:I132)*'3j EBIT'!$E$9)</f>
        <v>1.3892679804176509</v>
      </c>
      <c r="J133" s="41">
        <f>IF(J127="-","-",SUM(J125:J132)*'3j EBIT'!$E$9)</f>
        <v>1.3942196033312171</v>
      </c>
      <c r="K133" s="41">
        <f>IF(K127="-","-",SUM(K125:K132)*'3j EBIT'!$E$9)</f>
        <v>1.3048103857425479</v>
      </c>
      <c r="L133" s="41">
        <f>IF(L127="-","-",SUM(L125:L132)*'3j EBIT'!$E$9)</f>
        <v>1.3129882525597503</v>
      </c>
      <c r="M133" s="41">
        <f>IF(M127="-","-",SUM(M125:M132)*'3j EBIT'!$E$9)</f>
        <v>1.4099667316396636</v>
      </c>
      <c r="N133" s="41">
        <f>IF(N127="-","-",SUM(N125:N132)*'3j EBIT'!$E$9)</f>
        <v>1.5395287363372709</v>
      </c>
      <c r="O133" s="31"/>
      <c r="P133" s="41">
        <f>IF(P127="-","-",SUM(P125:P132)*'3j EBIT'!$E$9)</f>
        <v>1.5395287363372709</v>
      </c>
      <c r="Q133" s="41">
        <f>IF(Q127="-","-",SUM(Q125:Q132)*'3j EBIT'!$E$9)</f>
        <v>1.5745242567536162</v>
      </c>
      <c r="R133" s="41">
        <f>IF(R127="-","-",SUM(R125:R132)*'3j EBIT'!$E$9)</f>
        <v>1.5808178022869701</v>
      </c>
      <c r="S133" s="41">
        <f>IF(S127="-","-",SUM(S125:S132)*'3j EBIT'!$E$9)</f>
        <v>1.6109114794386583</v>
      </c>
      <c r="T133" s="41" t="str">
        <f>IF(T127="-","-",SUM(T125:T132)*'3j EBIT'!$E$9)</f>
        <v>-</v>
      </c>
      <c r="U133" s="41" t="str">
        <f>IF(U127="-","-",SUM(U125:U132)*'3j EBIT'!$E$9)</f>
        <v>-</v>
      </c>
      <c r="V133" s="41" t="str">
        <f>IF(V127="-","-",SUM(V125:V132)*'3j EBIT'!$E$9)</f>
        <v>-</v>
      </c>
      <c r="W133" s="41" t="str">
        <f>IF(W127="-","-",SUM(W125:W132)*'3j EBIT'!$E$9)</f>
        <v>-</v>
      </c>
      <c r="X133" s="41" t="str">
        <f>IF(X127="-","-",SUM(X125:X132)*'3j EBIT'!$E$9)</f>
        <v>-</v>
      </c>
      <c r="Y133" s="41" t="str">
        <f>IF(Y127="-","-",SUM(Y125:Y132)*'3j EBIT'!$E$9)</f>
        <v>-</v>
      </c>
      <c r="Z133" s="41" t="str">
        <f>IF(Z127="-","-",SUM(Z125:Z132)*'3j EBIT'!$E$9)</f>
        <v>-</v>
      </c>
      <c r="AA133" s="29"/>
    </row>
    <row r="134" spans="1:27" s="30" customFormat="1" ht="11.25" x14ac:dyDescent="0.15">
      <c r="A134" s="267">
        <v>10</v>
      </c>
      <c r="B134" s="140" t="s">
        <v>292</v>
      </c>
      <c r="C134" s="188" t="s">
        <v>537</v>
      </c>
      <c r="D134" s="138" t="s">
        <v>326</v>
      </c>
      <c r="E134" s="131"/>
      <c r="F134" s="31"/>
      <c r="G134" s="41">
        <f>IF(G129="-","-",SUM(G125:G127,G129:G133)*'3k HAP'!$E$10)</f>
        <v>0.73953354353674139</v>
      </c>
      <c r="H134" s="41">
        <f>IF(H129="-","-",SUM(H125:H127,H129:H133)*'3k HAP'!$E$10)</f>
        <v>0.74080541513555842</v>
      </c>
      <c r="I134" s="41">
        <f>IF(I129="-","-",SUM(I125:I127,I129:I133)*'3k HAP'!$E$10)</f>
        <v>0.74562714377343564</v>
      </c>
      <c r="J134" s="41">
        <f>IF(J129="-","-",SUM(J125:J127,J129:J133)*'3k HAP'!$E$10)</f>
        <v>0.74944275856988718</v>
      </c>
      <c r="K134" s="41">
        <f>IF(K129="-","-",SUM(K125:K127,K129:K133)*'3k HAP'!$E$10)</f>
        <v>0.75643022925339409</v>
      </c>
      <c r="L134" s="41">
        <f>IF(L129="-","-",SUM(L125:L127,L129:L133)*'3k HAP'!$E$10)</f>
        <v>0.76273191865418377</v>
      </c>
      <c r="M134" s="41">
        <f>IF(M129="-","-",SUM(M125:M127,M129:M133)*'3k HAP'!$E$10)</f>
        <v>0.80593206861373956</v>
      </c>
      <c r="N134" s="41">
        <f>IF(N129="-","-",SUM(N125:N127,N129:N133)*'3k HAP'!$E$10)</f>
        <v>0.90576978057433488</v>
      </c>
      <c r="O134" s="31"/>
      <c r="P134" s="41">
        <f>IF(P129="-","-",SUM(P125:P127,P129:P133)*'3k HAP'!$E$10)</f>
        <v>0.90576978057433488</v>
      </c>
      <c r="Q134" s="41">
        <f>IF(Q129="-","-",SUM(Q125:Q127,Q129:Q133)*'3k HAP'!$E$10)</f>
        <v>0.94075252822066446</v>
      </c>
      <c r="R134" s="41">
        <f>IF(R129="-","-",SUM(R125:R127,R129:R133)*'3k HAP'!$E$10)</f>
        <v>0.94560219990980199</v>
      </c>
      <c r="S134" s="41">
        <f>IF(S129="-","-",SUM(S125:S127,S129:S133)*'3k HAP'!$E$10)</f>
        <v>0.97841088139329269</v>
      </c>
      <c r="T134" s="41" t="str">
        <f>IF(T129="-","-",SUM(T125:T127,T129:T133)*'3k HAP'!$E$10)</f>
        <v>-</v>
      </c>
      <c r="U134" s="41" t="str">
        <f>IF(U129="-","-",SUM(U125:U127,U129:U133)*'3k HAP'!$E$10)</f>
        <v>-</v>
      </c>
      <c r="V134" s="41" t="str">
        <f>IF(V129="-","-",SUM(V125:V127,V129:V133)*'3k HAP'!$E$10)</f>
        <v>-</v>
      </c>
      <c r="W134" s="41" t="str">
        <f>IF(W129="-","-",SUM(W125:W127,W129:W133)*'3k HAP'!$E$10)</f>
        <v>-</v>
      </c>
      <c r="X134" s="41" t="str">
        <f>IF(X129="-","-",SUM(X125:X127,X129:X133)*'3k HAP'!$E$10)</f>
        <v>-</v>
      </c>
      <c r="Y134" s="41" t="str">
        <f>IF(Y129="-","-",SUM(Y125:Y127,Y129:Y133)*'3k HAP'!$E$10)</f>
        <v>-</v>
      </c>
      <c r="Z134" s="41" t="str">
        <f>IF(Z129="-","-",SUM(Z125:Z127,Z129:Z133)*'3k HAP'!$E$10)</f>
        <v>-</v>
      </c>
      <c r="AA134" s="29"/>
    </row>
    <row r="135" spans="1:27" s="30" customFormat="1" ht="11.25" x14ac:dyDescent="0.15">
      <c r="A135" s="267">
        <v>11</v>
      </c>
      <c r="B135" s="140" t="s">
        <v>44</v>
      </c>
      <c r="C135" s="140" t="str">
        <f>B135&amp;"_"&amp;D135</f>
        <v>Total_Southern Western</v>
      </c>
      <c r="D135" s="138" t="s">
        <v>326</v>
      </c>
      <c r="E135" s="132"/>
      <c r="F135" s="31"/>
      <c r="G135" s="41">
        <f t="shared" ref="G135:N135" si="20">IF(G129="-","-",SUM(G125:G134))</f>
        <v>67.894669636477204</v>
      </c>
      <c r="H135" s="41">
        <f t="shared" si="20"/>
        <v>67.982812049624911</v>
      </c>
      <c r="I135" s="41">
        <f t="shared" si="20"/>
        <v>73.864964332041708</v>
      </c>
      <c r="J135" s="41">
        <f t="shared" si="20"/>
        <v>74.129391571484803</v>
      </c>
      <c r="K135" s="41">
        <f t="shared" si="20"/>
        <v>69.430632691748727</v>
      </c>
      <c r="L135" s="41">
        <f t="shared" si="20"/>
        <v>69.867348246376579</v>
      </c>
      <c r="M135" s="41">
        <f t="shared" si="20"/>
        <v>75.014676765952686</v>
      </c>
      <c r="N135" s="41">
        <f t="shared" si="20"/>
        <v>81.933564540108165</v>
      </c>
      <c r="O135" s="31"/>
      <c r="P135" s="41">
        <f t="shared" ref="P135:Z135" si="21">IF(P129="-","-",SUM(P125:P134))</f>
        <v>81.933564540108165</v>
      </c>
      <c r="Q135" s="41">
        <f t="shared" si="21"/>
        <v>83.810416022562904</v>
      </c>
      <c r="R135" s="41">
        <f t="shared" si="21"/>
        <v>84.146504796030428</v>
      </c>
      <c r="S135" s="41">
        <f t="shared" si="21"/>
        <v>85.763190568115007</v>
      </c>
      <c r="T135" s="41" t="str">
        <f t="shared" si="21"/>
        <v>-</v>
      </c>
      <c r="U135" s="41" t="str">
        <f t="shared" si="21"/>
        <v>-</v>
      </c>
      <c r="V135" s="41" t="str">
        <f t="shared" si="21"/>
        <v>-</v>
      </c>
      <c r="W135" s="41" t="str">
        <f t="shared" si="21"/>
        <v>-</v>
      </c>
      <c r="X135" s="41" t="str">
        <f t="shared" si="21"/>
        <v>-</v>
      </c>
      <c r="Y135" s="41" t="str">
        <f t="shared" si="21"/>
        <v>-</v>
      </c>
      <c r="Z135" s="41" t="str">
        <f t="shared" si="21"/>
        <v>-</v>
      </c>
      <c r="AA135" s="29"/>
    </row>
    <row r="136" spans="1:27" s="30" customFormat="1" ht="11.25" customHeight="1" x14ac:dyDescent="0.15">
      <c r="A136" s="267">
        <v>1</v>
      </c>
      <c r="B136" s="136" t="s">
        <v>350</v>
      </c>
      <c r="C136" s="136" t="s">
        <v>341</v>
      </c>
      <c r="D136" s="139" t="s">
        <v>327</v>
      </c>
      <c r="E136" s="135"/>
      <c r="F136" s="31"/>
      <c r="G136" s="133" t="s">
        <v>333</v>
      </c>
      <c r="H136" s="133" t="s">
        <v>333</v>
      </c>
      <c r="I136" s="133" t="s">
        <v>333</v>
      </c>
      <c r="J136" s="133" t="s">
        <v>333</v>
      </c>
      <c r="K136" s="133" t="s">
        <v>333</v>
      </c>
      <c r="L136" s="133" t="s">
        <v>333</v>
      </c>
      <c r="M136" s="133" t="s">
        <v>333</v>
      </c>
      <c r="N136" s="133" t="s">
        <v>333</v>
      </c>
      <c r="O136" s="31"/>
      <c r="P136" s="133" t="s">
        <v>333</v>
      </c>
      <c r="Q136" s="133" t="s">
        <v>333</v>
      </c>
      <c r="R136" s="133" t="s">
        <v>333</v>
      </c>
      <c r="S136" s="133" t="s">
        <v>333</v>
      </c>
      <c r="T136" s="133" t="s">
        <v>333</v>
      </c>
      <c r="U136" s="133" t="s">
        <v>333</v>
      </c>
      <c r="V136" s="133" t="s">
        <v>333</v>
      </c>
      <c r="W136" s="133" t="s">
        <v>333</v>
      </c>
      <c r="X136" s="133" t="s">
        <v>333</v>
      </c>
      <c r="Y136" s="133" t="s">
        <v>333</v>
      </c>
      <c r="Z136" s="133" t="s">
        <v>333</v>
      </c>
      <c r="AA136" s="29"/>
    </row>
    <row r="137" spans="1:27" s="30" customFormat="1" ht="11.25" customHeight="1" x14ac:dyDescent="0.15">
      <c r="A137" s="267">
        <v>2</v>
      </c>
      <c r="B137" s="136" t="s">
        <v>350</v>
      </c>
      <c r="C137" s="136" t="s">
        <v>300</v>
      </c>
      <c r="D137" s="139" t="s">
        <v>327</v>
      </c>
      <c r="E137" s="135"/>
      <c r="F137" s="31"/>
      <c r="G137" s="133" t="s">
        <v>333</v>
      </c>
      <c r="H137" s="133" t="s">
        <v>333</v>
      </c>
      <c r="I137" s="133" t="s">
        <v>333</v>
      </c>
      <c r="J137" s="133" t="s">
        <v>333</v>
      </c>
      <c r="K137" s="133" t="s">
        <v>333</v>
      </c>
      <c r="L137" s="133" t="s">
        <v>333</v>
      </c>
      <c r="M137" s="133" t="s">
        <v>333</v>
      </c>
      <c r="N137" s="133" t="s">
        <v>333</v>
      </c>
      <c r="O137" s="31"/>
      <c r="P137" s="133" t="s">
        <v>333</v>
      </c>
      <c r="Q137" s="133" t="s">
        <v>333</v>
      </c>
      <c r="R137" s="133" t="s">
        <v>333</v>
      </c>
      <c r="S137" s="133" t="s">
        <v>333</v>
      </c>
      <c r="T137" s="133" t="s">
        <v>333</v>
      </c>
      <c r="U137" s="133" t="s">
        <v>333</v>
      </c>
      <c r="V137" s="133" t="s">
        <v>333</v>
      </c>
      <c r="W137" s="133" t="s">
        <v>333</v>
      </c>
      <c r="X137" s="133" t="s">
        <v>333</v>
      </c>
      <c r="Y137" s="133" t="s">
        <v>333</v>
      </c>
      <c r="Z137" s="133" t="s">
        <v>333</v>
      </c>
      <c r="AA137" s="29"/>
    </row>
    <row r="138" spans="1:27" s="30" customFormat="1" ht="11.25" customHeight="1" x14ac:dyDescent="0.15">
      <c r="A138" s="267">
        <v>3</v>
      </c>
      <c r="B138" s="136" t="s">
        <v>2</v>
      </c>
      <c r="C138" s="136" t="s">
        <v>342</v>
      </c>
      <c r="D138" s="139" t="s">
        <v>327</v>
      </c>
      <c r="E138" s="135"/>
      <c r="F138" s="31"/>
      <c r="G138" s="133">
        <f>IF('3c PC'!G14="-","-",'3c PC'!G61)</f>
        <v>6.5567588596821027</v>
      </c>
      <c r="H138" s="133">
        <f>IF('3c PC'!H14="-","-",'3c PC'!H61)</f>
        <v>6.5567588596821027</v>
      </c>
      <c r="I138" s="133">
        <f>IF('3c PC'!I14="-","-",'3c PC'!I61)</f>
        <v>6.6197359495950758</v>
      </c>
      <c r="J138" s="133">
        <f>IF('3c PC'!J14="-","-",'3c PC'!J61)</f>
        <v>6.6197359495950758</v>
      </c>
      <c r="K138" s="133">
        <f>IF('3c PC'!K14="-","-",'3c PC'!K61)</f>
        <v>6.6995028867368616</v>
      </c>
      <c r="L138" s="133">
        <f>IF('3c PC'!L14="-","-",'3c PC'!L61)</f>
        <v>6.6995028867368616</v>
      </c>
      <c r="M138" s="133">
        <f>IF('3c PC'!M14="-","-",'3c PC'!M61)</f>
        <v>7.1131218301273513</v>
      </c>
      <c r="N138" s="133">
        <f>IF('3c PC'!N14="-","-",'3c PC'!N61)</f>
        <v>7.1131218301273513</v>
      </c>
      <c r="O138" s="31"/>
      <c r="P138" s="133">
        <f>'3c PC'!P61</f>
        <v>7.1131218301273513</v>
      </c>
      <c r="Q138" s="133">
        <f>'3c PC'!Q61</f>
        <v>7.2804579515147188</v>
      </c>
      <c r="R138" s="133">
        <f>'3c PC'!R61</f>
        <v>7.1935840895118579</v>
      </c>
      <c r="S138" s="133">
        <f>'3c PC'!S61</f>
        <v>7.3593999937099728</v>
      </c>
      <c r="T138" s="133" t="str">
        <f>'3c PC'!T61</f>
        <v>-</v>
      </c>
      <c r="U138" s="133" t="str">
        <f>'3c PC'!U61</f>
        <v>-</v>
      </c>
      <c r="V138" s="133" t="str">
        <f>'3c PC'!V61</f>
        <v>-</v>
      </c>
      <c r="W138" s="133" t="str">
        <f>'3c PC'!W61</f>
        <v>-</v>
      </c>
      <c r="X138" s="133" t="str">
        <f>'3c PC'!X61</f>
        <v>-</v>
      </c>
      <c r="Y138" s="133" t="str">
        <f>'3c PC'!Y61</f>
        <v>-</v>
      </c>
      <c r="Z138" s="133" t="str">
        <f>'3c PC'!Z61</f>
        <v>-</v>
      </c>
      <c r="AA138" s="29"/>
    </row>
    <row r="139" spans="1:27" s="30" customFormat="1" ht="11.25" customHeight="1" x14ac:dyDescent="0.15">
      <c r="A139" s="267">
        <v>4</v>
      </c>
      <c r="B139" s="136" t="s">
        <v>352</v>
      </c>
      <c r="C139" s="136" t="s">
        <v>343</v>
      </c>
      <c r="D139" s="139" t="s">
        <v>327</v>
      </c>
      <c r="E139" s="135"/>
      <c r="F139" s="31"/>
      <c r="G139" s="133">
        <f>IF('3d NC-Elec'!H53="-","-",'3d NC-Elec'!H53)</f>
        <v>28.031999999999996</v>
      </c>
      <c r="H139" s="133">
        <f>IF('3d NC-Elec'!I53="-","-",'3d NC-Elec'!I53)</f>
        <v>28.031999999999996</v>
      </c>
      <c r="I139" s="133">
        <f>IF('3d NC-Elec'!J53="-","-",'3d NC-Elec'!J53)</f>
        <v>19.381499999999999</v>
      </c>
      <c r="J139" s="133">
        <f>IF('3d NC-Elec'!K53="-","-",'3d NC-Elec'!K53)</f>
        <v>19.381499999999999</v>
      </c>
      <c r="K139" s="133">
        <f>IF('3d NC-Elec'!L53="-","-",'3d NC-Elec'!L53)</f>
        <v>18.651500000000002</v>
      </c>
      <c r="L139" s="133">
        <f>IF('3d NC-Elec'!M53="-","-",'3d NC-Elec'!M53)</f>
        <v>18.651500000000002</v>
      </c>
      <c r="M139" s="133">
        <f>IF('3d NC-Elec'!N53="-","-",'3d NC-Elec'!N53)</f>
        <v>18.906999999999996</v>
      </c>
      <c r="N139" s="133">
        <f>IF('3d NC-Elec'!O53="-","-",'3d NC-Elec'!O53)</f>
        <v>18.906999999999996</v>
      </c>
      <c r="O139" s="31"/>
      <c r="P139" s="133">
        <f>'3d NC-Elec'!Q53</f>
        <v>18.906999999999996</v>
      </c>
      <c r="Q139" s="133">
        <f>'3d NC-Elec'!R53</f>
        <v>21.097000000000001</v>
      </c>
      <c r="R139" s="133">
        <f>'3d NC-Elec'!S53</f>
        <v>21.097000000000001</v>
      </c>
      <c r="S139" s="133">
        <f>'3d NC-Elec'!T53</f>
        <v>24.856499999999997</v>
      </c>
      <c r="T139" s="133" t="str">
        <f>'3d NC-Elec'!U53</f>
        <v>-</v>
      </c>
      <c r="U139" s="133" t="str">
        <f>'3d NC-Elec'!V53</f>
        <v>-</v>
      </c>
      <c r="V139" s="133" t="str">
        <f>'3d NC-Elec'!W53</f>
        <v>-</v>
      </c>
      <c r="W139" s="133" t="str">
        <f>'3d NC-Elec'!X53</f>
        <v>-</v>
      </c>
      <c r="X139" s="133" t="str">
        <f>'3d NC-Elec'!Y53</f>
        <v>-</v>
      </c>
      <c r="Y139" s="133" t="str">
        <f>'3d NC-Elec'!Z53</f>
        <v>-</v>
      </c>
      <c r="Z139" s="133" t="str">
        <f>'3d NC-Elec'!AA53</f>
        <v>-</v>
      </c>
      <c r="AA139" s="29"/>
    </row>
    <row r="140" spans="1:27" s="30" customFormat="1" ht="11.25" customHeight="1" x14ac:dyDescent="0.15">
      <c r="A140" s="267">
        <v>5</v>
      </c>
      <c r="B140" s="136" t="s">
        <v>349</v>
      </c>
      <c r="C140" s="136" t="s">
        <v>344</v>
      </c>
      <c r="D140" s="139" t="s">
        <v>327</v>
      </c>
      <c r="E140" s="135"/>
      <c r="F140" s="31"/>
      <c r="G140" s="133">
        <f>IF('3f CPIH'!C$16="-","-",'3g OC '!$E$9*('3f CPIH'!C$16/'3f CPIH'!$G$16))</f>
        <v>39.034507632093934</v>
      </c>
      <c r="H140" s="133">
        <f>IF('3f CPIH'!D$16="-","-",'3g OC '!$E$9*('3f CPIH'!D$16/'3f CPIH'!$G$16))</f>
        <v>39.112654794520544</v>
      </c>
      <c r="I140" s="133">
        <f>IF('3f CPIH'!E$16="-","-",'3g OC '!$E$9*('3f CPIH'!E$16/'3f CPIH'!$G$16))</f>
        <v>39.229875538160471</v>
      </c>
      <c r="J140" s="133">
        <f>IF('3f CPIH'!F$16="-","-",'3g OC '!$E$9*('3f CPIH'!F$16/'3f CPIH'!$G$16))</f>
        <v>39.464317025440316</v>
      </c>
      <c r="K140" s="133">
        <f>IF('3f CPIH'!G$16="-","-",'3g OC '!$E$9*('3f CPIH'!G$16/'3f CPIH'!$G$16))</f>
        <v>39.933199999999999</v>
      </c>
      <c r="L140" s="133">
        <f>IF('3f CPIH'!H$16="-","-",'3g OC '!$E$9*('3f CPIH'!H$16/'3f CPIH'!$G$16))</f>
        <v>40.441156555772999</v>
      </c>
      <c r="M140" s="133">
        <f>IF('3f CPIH'!I$16="-","-",'3g OC '!$E$9*('3f CPIH'!I$16/'3f CPIH'!$G$16))</f>
        <v>41.027260273972601</v>
      </c>
      <c r="N140" s="133">
        <f>IF('3f CPIH'!J$16="-","-",'3g OC '!$E$9*('3f CPIH'!J$16/'3f CPIH'!$G$16))</f>
        <v>41.378922504892373</v>
      </c>
      <c r="O140" s="31"/>
      <c r="P140" s="133">
        <f>IF('3f CPIH'!L$16="-","-",'3g OC '!$E$9*('3f CPIH'!L$16/'3f CPIH'!$G$16))</f>
        <v>41.378922504892373</v>
      </c>
      <c r="Q140" s="133">
        <f>IF('3f CPIH'!M$16="-","-",'3g OC '!$E$9*('3f CPIH'!M$16/'3f CPIH'!$G$16))</f>
        <v>41.847805479452056</v>
      </c>
      <c r="R140" s="133">
        <f>IF('3f CPIH'!N$16="-","-",'3g OC '!$E$9*('3f CPIH'!N$16/'3f CPIH'!$G$16))</f>
        <v>42.160394129158512</v>
      </c>
      <c r="S140" s="133">
        <f>IF('3f CPIH'!O$16="-","-",'3g OC '!$E$9*('3f CPIH'!O$16/'3f CPIH'!$G$16))</f>
        <v>42.394835616438357</v>
      </c>
      <c r="T140" s="133" t="str">
        <f>IF('3f CPIH'!P$16="-","-",'3g OC '!$E$9*('3f CPIH'!P$16/'3f CPIH'!$G$16))</f>
        <v>-</v>
      </c>
      <c r="U140" s="133" t="str">
        <f>IF('3f CPIH'!Q$16="-","-",'3g OC '!$E$9*('3f CPIH'!Q$16/'3f CPIH'!$G$16))</f>
        <v>-</v>
      </c>
      <c r="V140" s="133" t="str">
        <f>IF('3f CPIH'!R$16="-","-",'3g OC '!$E$9*('3f CPIH'!R$16/'3f CPIH'!$G$16))</f>
        <v>-</v>
      </c>
      <c r="W140" s="133" t="str">
        <f>IF('3f CPIH'!S$16="-","-",'3g OC '!$E$9*('3f CPIH'!S$16/'3f CPIH'!$G$16))</f>
        <v>-</v>
      </c>
      <c r="X140" s="133" t="str">
        <f>IF('3f CPIH'!T$16="-","-",'3g OC '!$E$9*('3f CPIH'!T$16/'3f CPIH'!$G$16))</f>
        <v>-</v>
      </c>
      <c r="Y140" s="133" t="str">
        <f>IF('3f CPIH'!U$16="-","-",'3g OC '!$E$9*('3f CPIH'!U$16/'3f CPIH'!$G$16))</f>
        <v>-</v>
      </c>
      <c r="Z140" s="133" t="str">
        <f>IF('3f CPIH'!V$16="-","-",'3g OC '!$E$9*('3f CPIH'!V$16/'3f CPIH'!$G$16))</f>
        <v>-</v>
      </c>
      <c r="AA140" s="29"/>
    </row>
    <row r="141" spans="1:27" s="30" customFormat="1" ht="11.25" customHeight="1" x14ac:dyDescent="0.15">
      <c r="A141" s="267">
        <v>6</v>
      </c>
      <c r="B141" s="136" t="s">
        <v>349</v>
      </c>
      <c r="C141" s="136" t="s">
        <v>43</v>
      </c>
      <c r="D141" s="139" t="s">
        <v>327</v>
      </c>
      <c r="E141" s="135"/>
      <c r="F141" s="31"/>
      <c r="G141" s="133" t="s">
        <v>333</v>
      </c>
      <c r="H141" s="133" t="s">
        <v>333</v>
      </c>
      <c r="I141" s="133" t="s">
        <v>333</v>
      </c>
      <c r="J141" s="133" t="s">
        <v>333</v>
      </c>
      <c r="K141" s="133">
        <f>IF('3h SMNCC'!F$36="-","-",'3h SMNCC'!F$44)</f>
        <v>0</v>
      </c>
      <c r="L141" s="133">
        <f>IF('3h SMNCC'!G$36="-","-",'3h SMNCC'!G$44)</f>
        <v>-0.13106672002308281</v>
      </c>
      <c r="M141" s="133">
        <f>IF('3h SMNCC'!H$36="-","-",'3h SMNCC'!H$44)</f>
        <v>1.6490085512788448</v>
      </c>
      <c r="N141" s="133">
        <f>IF('3h SMNCC'!I$36="-","-",'3h SMNCC'!I$44)</f>
        <v>7.9249698553751093</v>
      </c>
      <c r="O141" s="31"/>
      <c r="P141" s="133">
        <f>IF('3h SMNCC'!K$36="-","-",'3h SMNCC'!K$44)</f>
        <v>7.9249698553751093</v>
      </c>
      <c r="Q141" s="133">
        <f>IF('3h SMNCC'!L$36="-","-",'3h SMNCC'!L$44)</f>
        <v>9.5945159615724194</v>
      </c>
      <c r="R141" s="133">
        <f>IF('3h SMNCC'!M$36="-","-",'3h SMNCC'!M$44)</f>
        <v>9.6655312765157912</v>
      </c>
      <c r="S141" s="133">
        <f>IF('3h SMNCC'!N$36="-","-",'3h SMNCC'!N$44)</f>
        <v>11.448655558303892</v>
      </c>
      <c r="T141" s="133" t="str">
        <f>IF('3h SMNCC'!O$36="-","-",'3h SMNCC'!O$44)</f>
        <v>-</v>
      </c>
      <c r="U141" s="133" t="str">
        <f>IF('3h SMNCC'!P$36="-","-",'3h SMNCC'!P$44)</f>
        <v>-</v>
      </c>
      <c r="V141" s="133" t="str">
        <f>IF('3h SMNCC'!Q$36="-","-",'3h SMNCC'!Q$44)</f>
        <v>-</v>
      </c>
      <c r="W141" s="133" t="str">
        <f>IF('3h SMNCC'!R$36="-","-",'3h SMNCC'!R$44)</f>
        <v>-</v>
      </c>
      <c r="X141" s="133" t="str">
        <f>IF('3h SMNCC'!S$36="-","-",'3h SMNCC'!S$44)</f>
        <v>-</v>
      </c>
      <c r="Y141" s="133" t="str">
        <f>IF('3h SMNCC'!T$36="-","-",'3h SMNCC'!T$44)</f>
        <v>-</v>
      </c>
      <c r="Z141" s="133" t="str">
        <f>IF('3h SMNCC'!U$36="-","-",'3h SMNCC'!U$44)</f>
        <v>-</v>
      </c>
      <c r="AA141" s="29"/>
    </row>
    <row r="142" spans="1:27" s="30" customFormat="1" ht="11.25" customHeight="1" x14ac:dyDescent="0.15">
      <c r="A142" s="267">
        <v>7</v>
      </c>
      <c r="B142" s="136" t="s">
        <v>349</v>
      </c>
      <c r="C142" s="136" t="s">
        <v>394</v>
      </c>
      <c r="D142" s="139" t="s">
        <v>327</v>
      </c>
      <c r="E142" s="135"/>
      <c r="F142" s="31"/>
      <c r="G142" s="133">
        <f>IF('3f CPIH'!C$16="-","-",'3i PAAC PAP'!$G$13*('3f CPIH'!C$16/'3f CPIH'!$G$16))</f>
        <v>3.3460635029354204</v>
      </c>
      <c r="H142" s="133">
        <f>IF('3f CPIH'!D$16="-","-",'3i PAAC PAP'!$G$13*('3f CPIH'!D$16/'3f CPIH'!$G$16))</f>
        <v>3.3527623287671227</v>
      </c>
      <c r="I142" s="133">
        <f>IF('3f CPIH'!E$16="-","-",'3i PAAC PAP'!$G$13*('3f CPIH'!E$16/'3f CPIH'!$G$16))</f>
        <v>3.3628105675146771</v>
      </c>
      <c r="J142" s="133">
        <f>IF('3f CPIH'!F$16="-","-",'3i PAAC PAP'!$G$13*('3f CPIH'!F$16/'3f CPIH'!$G$16))</f>
        <v>3.3829070450097847</v>
      </c>
      <c r="K142" s="133">
        <f>IF('3f CPIH'!G$16="-","-",'3i PAAC PAP'!$G$13*('3f CPIH'!G$16/'3f CPIH'!$G$16))</f>
        <v>3.4230999999999998</v>
      </c>
      <c r="L142" s="133">
        <f>IF('3f CPIH'!H$16="-","-",'3i PAAC PAP'!$G$13*('3f CPIH'!H$16/'3f CPIH'!$G$16))</f>
        <v>3.4666423679060667</v>
      </c>
      <c r="M142" s="133">
        <f>IF('3f CPIH'!I$16="-","-",'3i PAAC PAP'!$G$13*('3f CPIH'!I$16/'3f CPIH'!$G$16))</f>
        <v>3.516883561643835</v>
      </c>
      <c r="N142" s="133">
        <f>IF('3f CPIH'!J$16="-","-",'3i PAAC PAP'!$G$13*('3f CPIH'!J$16/'3f CPIH'!$G$16))</f>
        <v>3.547028277886497</v>
      </c>
      <c r="O142" s="31"/>
      <c r="P142" s="133">
        <f>IF('3f CPIH'!L$16="-","-",'3i PAAC PAP'!$G$13*('3f CPIH'!L$16/'3f CPIH'!$G$16))</f>
        <v>3.547028277886497</v>
      </c>
      <c r="Q142" s="133">
        <f>IF('3f CPIH'!M$16="-","-",'3i PAAC PAP'!$G$13*('3f CPIH'!M$16/'3f CPIH'!$G$16))</f>
        <v>3.5872212328767121</v>
      </c>
      <c r="R142" s="133">
        <f>IF('3f CPIH'!N$16="-","-",'3i PAAC PAP'!$G$13*('3f CPIH'!N$16/'3f CPIH'!$G$16))</f>
        <v>3.6140165362035224</v>
      </c>
      <c r="S142" s="133">
        <f>IF('3f CPIH'!O$16="-","-",'3i PAAC PAP'!$G$13*('3f CPIH'!O$16/'3f CPIH'!$G$16))</f>
        <v>3.6341130136986299</v>
      </c>
      <c r="T142" s="133" t="str">
        <f>IF('3f CPIH'!P$16="-","-",'3i PAAC PAP'!$G$13*('3f CPIH'!P$16/'3f CPIH'!$G$16))</f>
        <v>-</v>
      </c>
      <c r="U142" s="133" t="str">
        <f>IF('3f CPIH'!Q$16="-","-",'3i PAAC PAP'!$G$13*('3f CPIH'!Q$16/'3f CPIH'!$G$16))</f>
        <v>-</v>
      </c>
      <c r="V142" s="133" t="str">
        <f>IF('3f CPIH'!R$16="-","-",'3i PAAC PAP'!$G$13*('3f CPIH'!R$16/'3f CPIH'!$G$16))</f>
        <v>-</v>
      </c>
      <c r="W142" s="133" t="str">
        <f>IF('3f CPIH'!S$16="-","-",'3i PAAC PAP'!$G$13*('3f CPIH'!S$16/'3f CPIH'!$G$16))</f>
        <v>-</v>
      </c>
      <c r="X142" s="133" t="str">
        <f>IF('3f CPIH'!T$16="-","-",'3i PAAC PAP'!$G$13*('3f CPIH'!T$16/'3f CPIH'!$G$16))</f>
        <v>-</v>
      </c>
      <c r="Y142" s="133" t="str">
        <f>IF('3f CPIH'!U$16="-","-",'3i PAAC PAP'!$G$13*('3f CPIH'!U$16/'3f CPIH'!$G$16))</f>
        <v>-</v>
      </c>
      <c r="Z142" s="133" t="str">
        <f>IF('3f CPIH'!V$16="-","-",'3i PAAC PAP'!$G$13*('3f CPIH'!V$16/'3f CPIH'!$G$16))</f>
        <v>-</v>
      </c>
      <c r="AA142" s="29"/>
    </row>
    <row r="143" spans="1:27" s="30" customFormat="1" ht="11.25" x14ac:dyDescent="0.15">
      <c r="A143" s="267">
        <v>8</v>
      </c>
      <c r="B143" s="136" t="s">
        <v>349</v>
      </c>
      <c r="C143" s="136" t="s">
        <v>412</v>
      </c>
      <c r="D143" s="139" t="s">
        <v>327</v>
      </c>
      <c r="E143" s="135"/>
      <c r="F143" s="31"/>
      <c r="G143" s="133">
        <f>IF(G138="-","-",SUM(G136:G141)*'3i PAAC PAP'!$G$25)</f>
        <v>0.35236095342964013</v>
      </c>
      <c r="H143" s="133">
        <f>IF(H138="-","-",SUM(H136:H141)*'3i PAAC PAP'!$G$25)</f>
        <v>0.35273496574901386</v>
      </c>
      <c r="I143" s="133">
        <f>IF(I138="-","-",SUM(I136:I141)*'3i PAAC PAP'!$G$25)</f>
        <v>0.31219609958039807</v>
      </c>
      <c r="J143" s="133">
        <f>IF(J138="-","-",SUM(J136:J141)*'3i PAAC PAP'!$G$25)</f>
        <v>0.31331813653851942</v>
      </c>
      <c r="K143" s="133">
        <f>IF(K138="-","-",SUM(K136:K141)*'3i PAAC PAP'!$G$25)</f>
        <v>0.31245019501592264</v>
      </c>
      <c r="L143" s="133">
        <f>IF(L138="-","-",SUM(L136:L141)*'3i PAAC PAP'!$G$25)</f>
        <v>0.31425398976982177</v>
      </c>
      <c r="M143" s="133">
        <f>IF(M138="-","-",SUM(M136:M141)*'3i PAAC PAP'!$G$25)</f>
        <v>0.32878092567664291</v>
      </c>
      <c r="N143" s="133">
        <f>IF(N138="-","-",SUM(N136:N141)*'3i PAAC PAP'!$G$25)</f>
        <v>0.36050073191522969</v>
      </c>
      <c r="O143" s="31"/>
      <c r="P143" s="133">
        <f>IF(P138="-","-",SUM(P136:P141)*'3i PAAC PAP'!$G$25)</f>
        <v>0.36050073191522969</v>
      </c>
      <c r="Q143" s="133">
        <f>IF(Q138="-","-",SUM(Q136:Q141)*'3i PAAC PAP'!$G$25)</f>
        <v>0.38201746417269267</v>
      </c>
      <c r="R143" s="133">
        <f>IF(R138="-","-",SUM(R136:R141)*'3i PAAC PAP'!$G$25)</f>
        <v>0.38343761444396102</v>
      </c>
      <c r="S143" s="133">
        <f>IF(S138="-","-",SUM(S136:S141)*'3i PAAC PAP'!$G$25)</f>
        <v>0.41188024613221236</v>
      </c>
      <c r="T143" s="133" t="str">
        <f>IF(T138="-","-",SUM(T136:T141)*'3i PAAC PAP'!$G$25)</f>
        <v>-</v>
      </c>
      <c r="U143" s="133" t="str">
        <f>IF(U138="-","-",SUM(U136:U141)*'3i PAAC PAP'!$G$25)</f>
        <v>-</v>
      </c>
      <c r="V143" s="133" t="str">
        <f>IF(V138="-","-",SUM(V136:V141)*'3i PAAC PAP'!$G$25)</f>
        <v>-</v>
      </c>
      <c r="W143" s="133" t="str">
        <f>IF(W138="-","-",SUM(W136:W141)*'3i PAAC PAP'!$G$25)</f>
        <v>-</v>
      </c>
      <c r="X143" s="133" t="str">
        <f>IF(X138="-","-",SUM(X136:X141)*'3i PAAC PAP'!$G$25)</f>
        <v>-</v>
      </c>
      <c r="Y143" s="133" t="str">
        <f>IF(Y138="-","-",SUM(Y136:Y141)*'3i PAAC PAP'!$G$25)</f>
        <v>-</v>
      </c>
      <c r="Z143" s="133" t="str">
        <f>IF(Z138="-","-",SUM(Z136:Z141)*'3i PAAC PAP'!$G$25)</f>
        <v>-</v>
      </c>
      <c r="AA143" s="29"/>
    </row>
    <row r="144" spans="1:27" s="30" customFormat="1" ht="11.25" x14ac:dyDescent="0.15">
      <c r="A144" s="267">
        <v>9</v>
      </c>
      <c r="B144" s="136" t="s">
        <v>393</v>
      </c>
      <c r="C144" s="136" t="s">
        <v>536</v>
      </c>
      <c r="D144" s="139" t="s">
        <v>327</v>
      </c>
      <c r="E144" s="191"/>
      <c r="F144" s="31"/>
      <c r="G144" s="133">
        <f>IF(G138="-","-",SUM(G136:G143)*'3j EBIT'!$E$9)</f>
        <v>1.4975665102835967</v>
      </c>
      <c r="H144" s="133">
        <f>IF(H138="-","-",SUM(H136:H143)*'3j EBIT'!$E$9)</f>
        <v>1.4992170512547851</v>
      </c>
      <c r="I144" s="133">
        <f>IF(I138="-","-",SUM(I136:I143)*'3j EBIT'!$E$9)</f>
        <v>1.3345736964231467</v>
      </c>
      <c r="J144" s="133">
        <f>IF(J138="-","-",SUM(J136:J143)*'3j EBIT'!$E$9)</f>
        <v>1.3395253193367129</v>
      </c>
      <c r="K144" s="133">
        <f>IF(K138="-","-",SUM(K136:K143)*'3j EBIT'!$E$9)</f>
        <v>1.3367745776873881</v>
      </c>
      <c r="L144" s="133">
        <f>IF(L138="-","-",SUM(L136:L143)*'3j EBIT'!$E$9)</f>
        <v>1.3449524445045906</v>
      </c>
      <c r="M144" s="133">
        <f>IF(M138="-","-",SUM(M136:M143)*'3j EBIT'!$E$9)</f>
        <v>1.4049945240037993</v>
      </c>
      <c r="N144" s="133">
        <f>IF(N138="-","-",SUM(N136:N143)*'3j EBIT'!$E$9)</f>
        <v>1.5345565287014069</v>
      </c>
      <c r="O144" s="31"/>
      <c r="P144" s="133">
        <f>IF(P138="-","-",SUM(P136:P143)*'3j EBIT'!$E$9)</f>
        <v>1.5345565287014069</v>
      </c>
      <c r="Q144" s="133">
        <f>IF(Q138="-","-",SUM(Q136:Q143)*'3j EBIT'!$E$9)</f>
        <v>1.6228257023591521</v>
      </c>
      <c r="R144" s="133">
        <f>IF(R138="-","-",SUM(R136:R143)*'3j EBIT'!$E$9)</f>
        <v>1.6291192478925061</v>
      </c>
      <c r="S144" s="133">
        <f>IF(S138="-","-",SUM(S136:S143)*'3j EBIT'!$E$9)</f>
        <v>1.7451610856069864</v>
      </c>
      <c r="T144" s="133" t="str">
        <f>IF(T138="-","-",SUM(T136:T143)*'3j EBIT'!$E$9)</f>
        <v>-</v>
      </c>
      <c r="U144" s="133" t="str">
        <f>IF(U138="-","-",SUM(U136:U143)*'3j EBIT'!$E$9)</f>
        <v>-</v>
      </c>
      <c r="V144" s="133" t="str">
        <f>IF(V138="-","-",SUM(V136:V143)*'3j EBIT'!$E$9)</f>
        <v>-</v>
      </c>
      <c r="W144" s="133" t="str">
        <f>IF(W138="-","-",SUM(W136:W143)*'3j EBIT'!$E$9)</f>
        <v>-</v>
      </c>
      <c r="X144" s="133" t="str">
        <f>IF(X138="-","-",SUM(X136:X143)*'3j EBIT'!$E$9)</f>
        <v>-</v>
      </c>
      <c r="Y144" s="133" t="str">
        <f>IF(Y138="-","-",SUM(Y136:Y143)*'3j EBIT'!$E$9)</f>
        <v>-</v>
      </c>
      <c r="Z144" s="133" t="str">
        <f>IF(Z138="-","-",SUM(Z136:Z143)*'3j EBIT'!$E$9)</f>
        <v>-</v>
      </c>
      <c r="AA144" s="29"/>
    </row>
    <row r="145" spans="1:27" s="30" customFormat="1" ht="11.25" x14ac:dyDescent="0.15">
      <c r="A145" s="267">
        <v>10</v>
      </c>
      <c r="B145" s="136" t="s">
        <v>292</v>
      </c>
      <c r="C145" s="186" t="s">
        <v>537</v>
      </c>
      <c r="D145" s="139" t="s">
        <v>327</v>
      </c>
      <c r="E145" s="139"/>
      <c r="F145" s="31"/>
      <c r="G145" s="133">
        <f>IF(G140="-","-",SUM(G136:G138,G140:G144)*'3k HAP'!$E$10)</f>
        <v>0.743576236448796</v>
      </c>
      <c r="H145" s="133">
        <f>IF(H140="-","-",SUM(H136:H138,H140:H144)*'3k HAP'!$E$10)</f>
        <v>0.74484810804761292</v>
      </c>
      <c r="I145" s="133">
        <f>IF(I140="-","-",SUM(I136:I138,I140:I144)*'3k HAP'!$E$10)</f>
        <v>0.74462942789449926</v>
      </c>
      <c r="J145" s="133">
        <f>IF(J140="-","-",SUM(J136:J138,J140:J144)*'3k HAP'!$E$10)</f>
        <v>0.7484450426909508</v>
      </c>
      <c r="K145" s="133">
        <f>IF(K140="-","-",SUM(K136:K138,K140:K144)*'3k HAP'!$E$10)</f>
        <v>0.75701330996186345</v>
      </c>
      <c r="L145" s="133">
        <f>IF(L140="-","-",SUM(L136:L138,L140:L144)*'3k HAP'!$E$10)</f>
        <v>0.76331499936265323</v>
      </c>
      <c r="M145" s="133">
        <f>IF(M140="-","-",SUM(M136:M138,M140:M144)*'3k HAP'!$E$10)</f>
        <v>0.80584136717019972</v>
      </c>
      <c r="N145" s="133">
        <f>IF(N140="-","-",SUM(N136:N138,N140:N144)*'3k HAP'!$E$10)</f>
        <v>0.90567907913079515</v>
      </c>
      <c r="O145" s="31"/>
      <c r="P145" s="133">
        <f>IF(P140="-","-",SUM(P136:P138,P140:P144)*'3k HAP'!$E$10)</f>
        <v>0.90567907913079515</v>
      </c>
      <c r="Q145" s="133">
        <f>IF(Q140="-","-",SUM(Q136:Q138,Q140:Q144)*'3k HAP'!$E$10)</f>
        <v>0.94163362795790695</v>
      </c>
      <c r="R145" s="133">
        <f>IF(R140="-","-",SUM(R136:R138,R140:R144)*'3k HAP'!$E$10)</f>
        <v>0.9464832996470447</v>
      </c>
      <c r="S145" s="133">
        <f>IF(S140="-","-",SUM(S136:S138,S140:S144)*'3k HAP'!$E$10)</f>
        <v>0.9808598203688641</v>
      </c>
      <c r="T145" s="133" t="str">
        <f>IF(T140="-","-",SUM(T136:T138,T140:T144)*'3k HAP'!$E$10)</f>
        <v>-</v>
      </c>
      <c r="U145" s="133" t="str">
        <f>IF(U140="-","-",SUM(U136:U138,U140:U144)*'3k HAP'!$E$10)</f>
        <v>-</v>
      </c>
      <c r="V145" s="133" t="str">
        <f>IF(V140="-","-",SUM(V136:V138,V140:V144)*'3k HAP'!$E$10)</f>
        <v>-</v>
      </c>
      <c r="W145" s="133" t="str">
        <f>IF(W140="-","-",SUM(W136:W138,W140:W144)*'3k HAP'!$E$10)</f>
        <v>-</v>
      </c>
      <c r="X145" s="133" t="str">
        <f>IF(X140="-","-",SUM(X136:X138,X140:X144)*'3k HAP'!$E$10)</f>
        <v>-</v>
      </c>
      <c r="Y145" s="133" t="str">
        <f>IF(Y140="-","-",SUM(Y136:Y138,Y140:Y144)*'3k HAP'!$E$10)</f>
        <v>-</v>
      </c>
      <c r="Z145" s="133" t="str">
        <f>IF(Z140="-","-",SUM(Z136:Z138,Z140:Z144)*'3k HAP'!$E$10)</f>
        <v>-</v>
      </c>
      <c r="AA145" s="29"/>
    </row>
    <row r="146" spans="1:27" s="30" customFormat="1" ht="11.25" customHeight="1" x14ac:dyDescent="0.2">
      <c r="A146" s="267">
        <v>11</v>
      </c>
      <c r="B146" s="136" t="s">
        <v>44</v>
      </c>
      <c r="C146" s="136" t="str">
        <f>B146&amp;"_"&amp;D146</f>
        <v>Total_Yorkshire</v>
      </c>
      <c r="D146" s="139" t="s">
        <v>327</v>
      </c>
      <c r="E146" s="191"/>
      <c r="F146" s="31"/>
      <c r="G146" s="133">
        <f t="shared" ref="G146:N146" si="22">IF(G140="-","-",SUM(G136:G145))</f>
        <v>79.56283369487349</v>
      </c>
      <c r="H146" s="133">
        <f t="shared" si="22"/>
        <v>79.650976108021183</v>
      </c>
      <c r="I146" s="133">
        <f t="shared" si="22"/>
        <v>70.985321279168261</v>
      </c>
      <c r="J146" s="133">
        <f t="shared" si="22"/>
        <v>71.249748518611355</v>
      </c>
      <c r="K146" s="133">
        <f t="shared" si="22"/>
        <v>71.113540969402052</v>
      </c>
      <c r="L146" s="133">
        <f t="shared" si="22"/>
        <v>71.550256524029905</v>
      </c>
      <c r="M146" s="133">
        <f t="shared" si="22"/>
        <v>74.752891033873269</v>
      </c>
      <c r="N146" s="133">
        <f t="shared" si="22"/>
        <v>81.671778808028748</v>
      </c>
      <c r="O146" s="31"/>
      <c r="P146" s="133">
        <f t="shared" ref="P146:Z146" si="23">IF(P140="-","-",SUM(P136:P145))</f>
        <v>81.671778808028748</v>
      </c>
      <c r="Q146" s="133">
        <f t="shared" si="23"/>
        <v>86.353477419905673</v>
      </c>
      <c r="R146" s="133">
        <f t="shared" si="23"/>
        <v>86.689566193373196</v>
      </c>
      <c r="S146" s="133">
        <f t="shared" si="23"/>
        <v>92.831405334258903</v>
      </c>
      <c r="T146" s="133" t="str">
        <f t="shared" si="23"/>
        <v>-</v>
      </c>
      <c r="U146" s="133" t="str">
        <f t="shared" si="23"/>
        <v>-</v>
      </c>
      <c r="V146" s="133" t="str">
        <f t="shared" si="23"/>
        <v>-</v>
      </c>
      <c r="W146" s="133" t="str">
        <f t="shared" si="23"/>
        <v>-</v>
      </c>
      <c r="X146" s="133" t="str">
        <f t="shared" si="23"/>
        <v>-</v>
      </c>
      <c r="Y146" s="133" t="str">
        <f t="shared" si="23"/>
        <v>-</v>
      </c>
      <c r="Z146" s="133" t="str">
        <f t="shared" si="23"/>
        <v>-</v>
      </c>
      <c r="AA146" s="44"/>
    </row>
    <row r="147" spans="1:27" s="30" customFormat="1" ht="11.25" customHeight="1" x14ac:dyDescent="0.15">
      <c r="A147" s="267">
        <v>1</v>
      </c>
      <c r="B147" s="140" t="s">
        <v>350</v>
      </c>
      <c r="C147" s="140" t="s">
        <v>341</v>
      </c>
      <c r="D147" s="138" t="s">
        <v>328</v>
      </c>
      <c r="E147" s="190"/>
      <c r="F147" s="31"/>
      <c r="G147" s="41" t="s">
        <v>333</v>
      </c>
      <c r="H147" s="41" t="s">
        <v>333</v>
      </c>
      <c r="I147" s="41" t="s">
        <v>333</v>
      </c>
      <c r="J147" s="41" t="s">
        <v>333</v>
      </c>
      <c r="K147" s="41" t="s">
        <v>333</v>
      </c>
      <c r="L147" s="41" t="s">
        <v>333</v>
      </c>
      <c r="M147" s="41" t="s">
        <v>333</v>
      </c>
      <c r="N147" s="41" t="s">
        <v>333</v>
      </c>
      <c r="O147" s="31"/>
      <c r="P147" s="41" t="s">
        <v>333</v>
      </c>
      <c r="Q147" s="41" t="s">
        <v>333</v>
      </c>
      <c r="R147" s="41" t="s">
        <v>333</v>
      </c>
      <c r="S147" s="41" t="s">
        <v>333</v>
      </c>
      <c r="T147" s="41" t="s">
        <v>333</v>
      </c>
      <c r="U147" s="41" t="s">
        <v>333</v>
      </c>
      <c r="V147" s="41" t="s">
        <v>333</v>
      </c>
      <c r="W147" s="41" t="s">
        <v>333</v>
      </c>
      <c r="X147" s="41" t="s">
        <v>333</v>
      </c>
      <c r="Y147" s="41" t="s">
        <v>333</v>
      </c>
      <c r="Z147" s="41" t="s">
        <v>333</v>
      </c>
      <c r="AA147" s="29"/>
    </row>
    <row r="148" spans="1:27" s="30" customFormat="1" ht="11.25" customHeight="1" x14ac:dyDescent="0.15">
      <c r="A148" s="267">
        <v>2</v>
      </c>
      <c r="B148" s="140" t="s">
        <v>350</v>
      </c>
      <c r="C148" s="140" t="s">
        <v>300</v>
      </c>
      <c r="D148" s="138" t="s">
        <v>328</v>
      </c>
      <c r="E148" s="190"/>
      <c r="F148" s="31"/>
      <c r="G148" s="41" t="s">
        <v>333</v>
      </c>
      <c r="H148" s="41" t="s">
        <v>333</v>
      </c>
      <c r="I148" s="41" t="s">
        <v>333</v>
      </c>
      <c r="J148" s="41" t="s">
        <v>333</v>
      </c>
      <c r="K148" s="41" t="s">
        <v>333</v>
      </c>
      <c r="L148" s="41" t="s">
        <v>333</v>
      </c>
      <c r="M148" s="41" t="s">
        <v>333</v>
      </c>
      <c r="N148" s="41" t="s">
        <v>333</v>
      </c>
      <c r="O148" s="31"/>
      <c r="P148" s="41" t="s">
        <v>333</v>
      </c>
      <c r="Q148" s="41" t="s">
        <v>333</v>
      </c>
      <c r="R148" s="41" t="s">
        <v>333</v>
      </c>
      <c r="S148" s="41" t="s">
        <v>333</v>
      </c>
      <c r="T148" s="41" t="s">
        <v>333</v>
      </c>
      <c r="U148" s="41" t="s">
        <v>333</v>
      </c>
      <c r="V148" s="41" t="s">
        <v>333</v>
      </c>
      <c r="W148" s="41" t="s">
        <v>333</v>
      </c>
      <c r="X148" s="41" t="s">
        <v>333</v>
      </c>
      <c r="Y148" s="41" t="s">
        <v>333</v>
      </c>
      <c r="Z148" s="41" t="s">
        <v>333</v>
      </c>
      <c r="AA148" s="29"/>
    </row>
    <row r="149" spans="1:27" s="30" customFormat="1" ht="11.25" customHeight="1" x14ac:dyDescent="0.15">
      <c r="A149" s="267">
        <v>3</v>
      </c>
      <c r="B149" s="140" t="s">
        <v>2</v>
      </c>
      <c r="C149" s="140" t="s">
        <v>342</v>
      </c>
      <c r="D149" s="138" t="s">
        <v>328</v>
      </c>
      <c r="E149" s="190"/>
      <c r="F149" s="31"/>
      <c r="G149" s="41">
        <f>IF('3c PC'!G14="-","-",'3c PC'!G61)</f>
        <v>6.5567588596821027</v>
      </c>
      <c r="H149" s="41">
        <f>IF('3c PC'!H14="-","-",'3c PC'!H61)</f>
        <v>6.5567588596821027</v>
      </c>
      <c r="I149" s="41">
        <f>IF('3c PC'!I14="-","-",'3c PC'!I61)</f>
        <v>6.6197359495950758</v>
      </c>
      <c r="J149" s="41">
        <f>IF('3c PC'!J14="-","-",'3c PC'!J61)</f>
        <v>6.6197359495950758</v>
      </c>
      <c r="K149" s="41">
        <f>IF('3c PC'!K14="-","-",'3c PC'!K61)</f>
        <v>6.6995028867368616</v>
      </c>
      <c r="L149" s="41">
        <f>IF('3c PC'!L14="-","-",'3c PC'!L61)</f>
        <v>6.6995028867368616</v>
      </c>
      <c r="M149" s="41">
        <f>IF('3c PC'!M14="-","-",'3c PC'!M61)</f>
        <v>7.1131218301273513</v>
      </c>
      <c r="N149" s="41">
        <f>IF('3c PC'!N14="-","-",'3c PC'!N61)</f>
        <v>7.1131218301273513</v>
      </c>
      <c r="O149" s="31"/>
      <c r="P149" s="41">
        <f>'3c PC'!P61</f>
        <v>7.1131218301273513</v>
      </c>
      <c r="Q149" s="41">
        <f>'3c PC'!Q61</f>
        <v>7.2804579515147188</v>
      </c>
      <c r="R149" s="41">
        <f>'3c PC'!R61</f>
        <v>7.1935840895118579</v>
      </c>
      <c r="S149" s="41">
        <f>'3c PC'!S61</f>
        <v>7.3593999937099728</v>
      </c>
      <c r="T149" s="41" t="str">
        <f>'3c PC'!T61</f>
        <v>-</v>
      </c>
      <c r="U149" s="41" t="str">
        <f>'3c PC'!U61</f>
        <v>-</v>
      </c>
      <c r="V149" s="41" t="str">
        <f>'3c PC'!V61</f>
        <v>-</v>
      </c>
      <c r="W149" s="41" t="str">
        <f>'3c PC'!W61</f>
        <v>-</v>
      </c>
      <c r="X149" s="41" t="str">
        <f>'3c PC'!X61</f>
        <v>-</v>
      </c>
      <c r="Y149" s="41" t="str">
        <f>'3c PC'!Y61</f>
        <v>-</v>
      </c>
      <c r="Z149" s="41" t="str">
        <f>'3c PC'!Z61</f>
        <v>-</v>
      </c>
      <c r="AA149" s="29"/>
    </row>
    <row r="150" spans="1:27" s="30" customFormat="1" ht="11.25" customHeight="1" x14ac:dyDescent="0.15">
      <c r="A150" s="267">
        <v>4</v>
      </c>
      <c r="B150" s="140" t="s">
        <v>352</v>
      </c>
      <c r="C150" s="140" t="s">
        <v>343</v>
      </c>
      <c r="D150" s="138" t="s">
        <v>328</v>
      </c>
      <c r="E150" s="190"/>
      <c r="F150" s="31"/>
      <c r="G150" s="41">
        <f>IF('3d NC-Elec'!H54="-","-",'3d NC-Elec'!H54)</f>
        <v>18.2135</v>
      </c>
      <c r="H150" s="41">
        <f>IF('3d NC-Elec'!I54="-","-",'3d NC-Elec'!I54)</f>
        <v>18.2135</v>
      </c>
      <c r="I150" s="41">
        <f>IF('3d NC-Elec'!J54="-","-",'3d NC-Elec'!J54)</f>
        <v>18.140499999999999</v>
      </c>
      <c r="J150" s="41">
        <f>IF('3d NC-Elec'!K54="-","-",'3d NC-Elec'!K54)</f>
        <v>18.140499999999999</v>
      </c>
      <c r="K150" s="41">
        <f>IF('3d NC-Elec'!L54="-","-",'3d NC-Elec'!L54)</f>
        <v>18.797500000000003</v>
      </c>
      <c r="L150" s="41">
        <f>IF('3d NC-Elec'!M54="-","-",'3d NC-Elec'!M54)</f>
        <v>18.797500000000003</v>
      </c>
      <c r="M150" s="41">
        <f>IF('3d NC-Elec'!N54="-","-",'3d NC-Elec'!N54)</f>
        <v>18.614999999999998</v>
      </c>
      <c r="N150" s="41">
        <f>IF('3d NC-Elec'!O54="-","-",'3d NC-Elec'!O54)</f>
        <v>18.614999999999998</v>
      </c>
      <c r="O150" s="31"/>
      <c r="P150" s="41">
        <f>'3d NC-Elec'!Q54</f>
        <v>18.614999999999998</v>
      </c>
      <c r="Q150" s="41">
        <f>'3d NC-Elec'!R54</f>
        <v>16.8995</v>
      </c>
      <c r="R150" s="41">
        <f>'3d NC-Elec'!S54</f>
        <v>16.8995</v>
      </c>
      <c r="S150" s="41">
        <f>'3d NC-Elec'!T54</f>
        <v>15.768000000000002</v>
      </c>
      <c r="T150" s="41" t="str">
        <f>'3d NC-Elec'!U54</f>
        <v>-</v>
      </c>
      <c r="U150" s="41" t="str">
        <f>'3d NC-Elec'!V54</f>
        <v>-</v>
      </c>
      <c r="V150" s="41" t="str">
        <f>'3d NC-Elec'!W54</f>
        <v>-</v>
      </c>
      <c r="W150" s="41" t="str">
        <f>'3d NC-Elec'!X54</f>
        <v>-</v>
      </c>
      <c r="X150" s="41" t="str">
        <f>'3d NC-Elec'!Y54</f>
        <v>-</v>
      </c>
      <c r="Y150" s="41" t="str">
        <f>'3d NC-Elec'!Z54</f>
        <v>-</v>
      </c>
      <c r="Z150" s="41" t="str">
        <f>'3d NC-Elec'!AA54</f>
        <v>-</v>
      </c>
      <c r="AA150" s="29"/>
    </row>
    <row r="151" spans="1:27" s="30" customFormat="1" ht="11.25" customHeight="1" x14ac:dyDescent="0.15">
      <c r="A151" s="267">
        <v>5</v>
      </c>
      <c r="B151" s="140" t="s">
        <v>349</v>
      </c>
      <c r="C151" s="140" t="s">
        <v>344</v>
      </c>
      <c r="D151" s="138" t="s">
        <v>328</v>
      </c>
      <c r="E151" s="190"/>
      <c r="F151" s="31"/>
      <c r="G151" s="41">
        <f>IF('3f CPIH'!C$16="-","-",'3g OC '!$E$9*('3f CPIH'!C$16/'3f CPIH'!$G$16))</f>
        <v>39.034507632093934</v>
      </c>
      <c r="H151" s="41">
        <f>IF('3f CPIH'!D$16="-","-",'3g OC '!$E$9*('3f CPIH'!D$16/'3f CPIH'!$G$16))</f>
        <v>39.112654794520544</v>
      </c>
      <c r="I151" s="41">
        <f>IF('3f CPIH'!E$16="-","-",'3g OC '!$E$9*('3f CPIH'!E$16/'3f CPIH'!$G$16))</f>
        <v>39.229875538160471</v>
      </c>
      <c r="J151" s="41">
        <f>IF('3f CPIH'!F$16="-","-",'3g OC '!$E$9*('3f CPIH'!F$16/'3f CPIH'!$G$16))</f>
        <v>39.464317025440316</v>
      </c>
      <c r="K151" s="41">
        <f>IF('3f CPIH'!G$16="-","-",'3g OC '!$E$9*('3f CPIH'!G$16/'3f CPIH'!$G$16))</f>
        <v>39.933199999999999</v>
      </c>
      <c r="L151" s="41">
        <f>IF('3f CPIH'!H$16="-","-",'3g OC '!$E$9*('3f CPIH'!H$16/'3f CPIH'!$G$16))</f>
        <v>40.441156555772999</v>
      </c>
      <c r="M151" s="41">
        <f>IF('3f CPIH'!I$16="-","-",'3g OC '!$E$9*('3f CPIH'!I$16/'3f CPIH'!$G$16))</f>
        <v>41.027260273972601</v>
      </c>
      <c r="N151" s="41">
        <f>IF('3f CPIH'!J$16="-","-",'3g OC '!$E$9*('3f CPIH'!J$16/'3f CPIH'!$G$16))</f>
        <v>41.378922504892373</v>
      </c>
      <c r="O151" s="31"/>
      <c r="P151" s="41">
        <f>IF('3f CPIH'!L$16="-","-",'3g OC '!$E$9*('3f CPIH'!L$16/'3f CPIH'!$G$16))</f>
        <v>41.378922504892373</v>
      </c>
      <c r="Q151" s="41">
        <f>IF('3f CPIH'!M$16="-","-",'3g OC '!$E$9*('3f CPIH'!M$16/'3f CPIH'!$G$16))</f>
        <v>41.847805479452056</v>
      </c>
      <c r="R151" s="41">
        <f>IF('3f CPIH'!N$16="-","-",'3g OC '!$E$9*('3f CPIH'!N$16/'3f CPIH'!$G$16))</f>
        <v>42.160394129158512</v>
      </c>
      <c r="S151" s="41">
        <f>IF('3f CPIH'!O$16="-","-",'3g OC '!$E$9*('3f CPIH'!O$16/'3f CPIH'!$G$16))</f>
        <v>42.394835616438357</v>
      </c>
      <c r="T151" s="41" t="str">
        <f>IF('3f CPIH'!P$16="-","-",'3g OC '!$E$9*('3f CPIH'!P$16/'3f CPIH'!$G$16))</f>
        <v>-</v>
      </c>
      <c r="U151" s="41" t="str">
        <f>IF('3f CPIH'!Q$16="-","-",'3g OC '!$E$9*('3f CPIH'!Q$16/'3f CPIH'!$G$16))</f>
        <v>-</v>
      </c>
      <c r="V151" s="41" t="str">
        <f>IF('3f CPIH'!R$16="-","-",'3g OC '!$E$9*('3f CPIH'!R$16/'3f CPIH'!$G$16))</f>
        <v>-</v>
      </c>
      <c r="W151" s="41" t="str">
        <f>IF('3f CPIH'!S$16="-","-",'3g OC '!$E$9*('3f CPIH'!S$16/'3f CPIH'!$G$16))</f>
        <v>-</v>
      </c>
      <c r="X151" s="41" t="str">
        <f>IF('3f CPIH'!T$16="-","-",'3g OC '!$E$9*('3f CPIH'!T$16/'3f CPIH'!$G$16))</f>
        <v>-</v>
      </c>
      <c r="Y151" s="41" t="str">
        <f>IF('3f CPIH'!U$16="-","-",'3g OC '!$E$9*('3f CPIH'!U$16/'3f CPIH'!$G$16))</f>
        <v>-</v>
      </c>
      <c r="Z151" s="41" t="str">
        <f>IF('3f CPIH'!V$16="-","-",'3g OC '!$E$9*('3f CPIH'!V$16/'3f CPIH'!$G$16))</f>
        <v>-</v>
      </c>
      <c r="AA151" s="29"/>
    </row>
    <row r="152" spans="1:27" s="30" customFormat="1" ht="11.25" customHeight="1" x14ac:dyDescent="0.15">
      <c r="A152" s="267">
        <v>6</v>
      </c>
      <c r="B152" s="140" t="s">
        <v>349</v>
      </c>
      <c r="C152" s="140" t="s">
        <v>43</v>
      </c>
      <c r="D152" s="138" t="s">
        <v>328</v>
      </c>
      <c r="E152" s="190"/>
      <c r="F152" s="31"/>
      <c r="G152" s="41" t="s">
        <v>333</v>
      </c>
      <c r="H152" s="41" t="s">
        <v>333</v>
      </c>
      <c r="I152" s="41" t="s">
        <v>333</v>
      </c>
      <c r="J152" s="41" t="s">
        <v>333</v>
      </c>
      <c r="K152" s="41">
        <f>IF('3h SMNCC'!F$36="-","-",'3h SMNCC'!F$44)</f>
        <v>0</v>
      </c>
      <c r="L152" s="41">
        <f>IF('3h SMNCC'!G$36="-","-",'3h SMNCC'!G$44)</f>
        <v>-0.13106672002308281</v>
      </c>
      <c r="M152" s="41">
        <f>IF('3h SMNCC'!H$36="-","-",'3h SMNCC'!H$44)</f>
        <v>1.6490085512788448</v>
      </c>
      <c r="N152" s="41">
        <f>IF('3h SMNCC'!I$36="-","-",'3h SMNCC'!I$44)</f>
        <v>7.9249698553751093</v>
      </c>
      <c r="O152" s="31"/>
      <c r="P152" s="41">
        <f>IF('3h SMNCC'!K$36="-","-",'3h SMNCC'!K$44)</f>
        <v>7.9249698553751093</v>
      </c>
      <c r="Q152" s="41">
        <f>IF('3h SMNCC'!L$36="-","-",'3h SMNCC'!L$44)</f>
        <v>9.5945159615724194</v>
      </c>
      <c r="R152" s="41">
        <f>IF('3h SMNCC'!M$36="-","-",'3h SMNCC'!M$44)</f>
        <v>9.6655312765157912</v>
      </c>
      <c r="S152" s="41">
        <f>IF('3h SMNCC'!N$36="-","-",'3h SMNCC'!N$44)</f>
        <v>11.448655558303892</v>
      </c>
      <c r="T152" s="41" t="str">
        <f>IF('3h SMNCC'!O$36="-","-",'3h SMNCC'!O$44)</f>
        <v>-</v>
      </c>
      <c r="U152" s="41" t="str">
        <f>IF('3h SMNCC'!P$36="-","-",'3h SMNCC'!P$44)</f>
        <v>-</v>
      </c>
      <c r="V152" s="41" t="str">
        <f>IF('3h SMNCC'!Q$36="-","-",'3h SMNCC'!Q$44)</f>
        <v>-</v>
      </c>
      <c r="W152" s="41" t="str">
        <f>IF('3h SMNCC'!R$36="-","-",'3h SMNCC'!R$44)</f>
        <v>-</v>
      </c>
      <c r="X152" s="41" t="str">
        <f>IF('3h SMNCC'!S$36="-","-",'3h SMNCC'!S$44)</f>
        <v>-</v>
      </c>
      <c r="Y152" s="41" t="str">
        <f>IF('3h SMNCC'!T$36="-","-",'3h SMNCC'!T$44)</f>
        <v>-</v>
      </c>
      <c r="Z152" s="41" t="str">
        <f>IF('3h SMNCC'!U$36="-","-",'3h SMNCC'!U$44)</f>
        <v>-</v>
      </c>
      <c r="AA152" s="29"/>
    </row>
    <row r="153" spans="1:27" s="30" customFormat="1" ht="11.25" x14ac:dyDescent="0.15">
      <c r="A153" s="267">
        <v>7</v>
      </c>
      <c r="B153" s="140" t="s">
        <v>349</v>
      </c>
      <c r="C153" s="140" t="s">
        <v>394</v>
      </c>
      <c r="D153" s="138" t="s">
        <v>328</v>
      </c>
      <c r="E153" s="190"/>
      <c r="F153" s="31"/>
      <c r="G153" s="41">
        <f>IF('3f CPIH'!C$16="-","-",'3i PAAC PAP'!$G$13*('3f CPIH'!C$16/'3f CPIH'!$G$16))</f>
        <v>3.3460635029354204</v>
      </c>
      <c r="H153" s="41">
        <f>IF('3f CPIH'!D$16="-","-",'3i PAAC PAP'!$G$13*('3f CPIH'!D$16/'3f CPIH'!$G$16))</f>
        <v>3.3527623287671227</v>
      </c>
      <c r="I153" s="41">
        <f>IF('3f CPIH'!E$16="-","-",'3i PAAC PAP'!$G$13*('3f CPIH'!E$16/'3f CPIH'!$G$16))</f>
        <v>3.3628105675146771</v>
      </c>
      <c r="J153" s="41">
        <f>IF('3f CPIH'!F$16="-","-",'3i PAAC PAP'!$G$13*('3f CPIH'!F$16/'3f CPIH'!$G$16))</f>
        <v>3.3829070450097847</v>
      </c>
      <c r="K153" s="41">
        <f>IF('3f CPIH'!G$16="-","-",'3i PAAC PAP'!$G$13*('3f CPIH'!G$16/'3f CPIH'!$G$16))</f>
        <v>3.4230999999999998</v>
      </c>
      <c r="L153" s="41">
        <f>IF('3f CPIH'!H$16="-","-",'3i PAAC PAP'!$G$13*('3f CPIH'!H$16/'3f CPIH'!$G$16))</f>
        <v>3.4666423679060667</v>
      </c>
      <c r="M153" s="41">
        <f>IF('3f CPIH'!I$16="-","-",'3i PAAC PAP'!$G$13*('3f CPIH'!I$16/'3f CPIH'!$G$16))</f>
        <v>3.516883561643835</v>
      </c>
      <c r="N153" s="41">
        <f>IF('3f CPIH'!J$16="-","-",'3i PAAC PAP'!$G$13*('3f CPIH'!J$16/'3f CPIH'!$G$16))</f>
        <v>3.547028277886497</v>
      </c>
      <c r="O153" s="31"/>
      <c r="P153" s="41">
        <f>IF('3f CPIH'!L$16="-","-",'3i PAAC PAP'!$G$13*('3f CPIH'!L$16/'3f CPIH'!$G$16))</f>
        <v>3.547028277886497</v>
      </c>
      <c r="Q153" s="41">
        <f>IF('3f CPIH'!M$16="-","-",'3i PAAC PAP'!$G$13*('3f CPIH'!M$16/'3f CPIH'!$G$16))</f>
        <v>3.5872212328767121</v>
      </c>
      <c r="R153" s="41">
        <f>IF('3f CPIH'!N$16="-","-",'3i PAAC PAP'!$G$13*('3f CPIH'!N$16/'3f CPIH'!$G$16))</f>
        <v>3.6140165362035224</v>
      </c>
      <c r="S153" s="41">
        <f>IF('3f CPIH'!O$16="-","-",'3i PAAC PAP'!$G$13*('3f CPIH'!O$16/'3f CPIH'!$G$16))</f>
        <v>3.6341130136986299</v>
      </c>
      <c r="T153" s="41" t="str">
        <f>IF('3f CPIH'!P$16="-","-",'3i PAAC PAP'!$G$13*('3f CPIH'!P$16/'3f CPIH'!$G$16))</f>
        <v>-</v>
      </c>
      <c r="U153" s="41" t="str">
        <f>IF('3f CPIH'!Q$16="-","-",'3i PAAC PAP'!$G$13*('3f CPIH'!Q$16/'3f CPIH'!$G$16))</f>
        <v>-</v>
      </c>
      <c r="V153" s="41" t="str">
        <f>IF('3f CPIH'!R$16="-","-",'3i PAAC PAP'!$G$13*('3f CPIH'!R$16/'3f CPIH'!$G$16))</f>
        <v>-</v>
      </c>
      <c r="W153" s="41" t="str">
        <f>IF('3f CPIH'!S$16="-","-",'3i PAAC PAP'!$G$13*('3f CPIH'!S$16/'3f CPIH'!$G$16))</f>
        <v>-</v>
      </c>
      <c r="X153" s="41" t="str">
        <f>IF('3f CPIH'!T$16="-","-",'3i PAAC PAP'!$G$13*('3f CPIH'!T$16/'3f CPIH'!$G$16))</f>
        <v>-</v>
      </c>
      <c r="Y153" s="41" t="str">
        <f>IF('3f CPIH'!U$16="-","-",'3i PAAC PAP'!$G$13*('3f CPIH'!U$16/'3f CPIH'!$G$16))</f>
        <v>-</v>
      </c>
      <c r="Z153" s="41" t="str">
        <f>IF('3f CPIH'!V$16="-","-",'3i PAAC PAP'!$G$13*('3f CPIH'!V$16/'3f CPIH'!$G$16))</f>
        <v>-</v>
      </c>
      <c r="AA153" s="29"/>
    </row>
    <row r="154" spans="1:27" s="30" customFormat="1" ht="11.25" x14ac:dyDescent="0.15">
      <c r="A154" s="267">
        <v>8</v>
      </c>
      <c r="B154" s="140" t="s">
        <v>349</v>
      </c>
      <c r="C154" s="140" t="s">
        <v>412</v>
      </c>
      <c r="D154" s="138" t="s">
        <v>328</v>
      </c>
      <c r="E154" s="190"/>
      <c r="F154" s="31"/>
      <c r="G154" s="41">
        <f>IF(G149="-","-",SUM(G147:G152)*'3i PAAC PAP'!$G$25)</f>
        <v>0.30536961242964011</v>
      </c>
      <c r="H154" s="41">
        <f>IF(H149="-","-",SUM(H147:H152)*'3i PAAC PAP'!$G$25)</f>
        <v>0.3057436247490139</v>
      </c>
      <c r="I154" s="41">
        <f>IF(I149="-","-",SUM(I147:I152)*'3i PAAC PAP'!$G$25)</f>
        <v>0.30625667358039804</v>
      </c>
      <c r="J154" s="41">
        <f>IF(J149="-","-",SUM(J147:J152)*'3i PAAC PAP'!$G$25)</f>
        <v>0.3073787105385194</v>
      </c>
      <c r="K154" s="41">
        <f>IF(K149="-","-",SUM(K147:K152)*'3i PAAC PAP'!$G$25)</f>
        <v>0.31314895101592266</v>
      </c>
      <c r="L154" s="41">
        <f>IF(L149="-","-",SUM(L147:L152)*'3i PAAC PAP'!$G$25)</f>
        <v>0.31495274576982168</v>
      </c>
      <c r="M154" s="41">
        <f>IF(M149="-","-",SUM(M147:M152)*'3i PAAC PAP'!$G$25)</f>
        <v>0.32738341367664292</v>
      </c>
      <c r="N154" s="41">
        <f>IF(N149="-","-",SUM(N147:N152)*'3i PAAC PAP'!$G$25)</f>
        <v>0.3591032199152297</v>
      </c>
      <c r="O154" s="31"/>
      <c r="P154" s="41">
        <f>IF(P149="-","-",SUM(P147:P152)*'3i PAAC PAP'!$G$25)</f>
        <v>0.3591032199152297</v>
      </c>
      <c r="Q154" s="41">
        <f>IF(Q149="-","-",SUM(Q147:Q152)*'3i PAAC PAP'!$G$25)</f>
        <v>0.36192822917269257</v>
      </c>
      <c r="R154" s="41">
        <f>IF(R149="-","-",SUM(R147:R152)*'3i PAAC PAP'!$G$25)</f>
        <v>0.36334837944396098</v>
      </c>
      <c r="S154" s="41">
        <f>IF(S149="-","-",SUM(S147:S152)*'3i PAAC PAP'!$G$25)</f>
        <v>0.3683826851322124</v>
      </c>
      <c r="T154" s="41" t="str">
        <f>IF(T149="-","-",SUM(T147:T152)*'3i PAAC PAP'!$G$25)</f>
        <v>-</v>
      </c>
      <c r="U154" s="41" t="str">
        <f>IF(U149="-","-",SUM(U147:U152)*'3i PAAC PAP'!$G$25)</f>
        <v>-</v>
      </c>
      <c r="V154" s="41" t="str">
        <f>IF(V149="-","-",SUM(V147:V152)*'3i PAAC PAP'!$G$25)</f>
        <v>-</v>
      </c>
      <c r="W154" s="41" t="str">
        <f>IF(W149="-","-",SUM(W147:W152)*'3i PAAC PAP'!$G$25)</f>
        <v>-</v>
      </c>
      <c r="X154" s="41" t="str">
        <f>IF(X149="-","-",SUM(X147:X152)*'3i PAAC PAP'!$G$25)</f>
        <v>-</v>
      </c>
      <c r="Y154" s="41" t="str">
        <f>IF(Y149="-","-",SUM(Y147:Y152)*'3i PAAC PAP'!$G$25)</f>
        <v>-</v>
      </c>
      <c r="Z154" s="41" t="str">
        <f>IF(Z149="-","-",SUM(Z147:Z152)*'3i PAAC PAP'!$G$25)</f>
        <v>-</v>
      </c>
      <c r="AA154" s="29"/>
    </row>
    <row r="155" spans="1:27" s="30" customFormat="1" ht="11.25" x14ac:dyDescent="0.15">
      <c r="A155" s="267">
        <v>9</v>
      </c>
      <c r="B155" s="140" t="s">
        <v>393</v>
      </c>
      <c r="C155" s="140" t="s">
        <v>536</v>
      </c>
      <c r="D155" s="138" t="s">
        <v>328</v>
      </c>
      <c r="E155" s="190"/>
      <c r="F155" s="31"/>
      <c r="G155" s="41">
        <f>IF(G149="-","-",SUM(G147:G154)*'3j EBIT'!$E$9)</f>
        <v>1.3064916739911088</v>
      </c>
      <c r="H155" s="41">
        <f>IF(H149="-","-",SUM(H147:H154)*'3j EBIT'!$E$9)</f>
        <v>1.3081422149622972</v>
      </c>
      <c r="I155" s="41">
        <f>IF(I149="-","-",SUM(I147:I154)*'3j EBIT'!$E$9)</f>
        <v>1.3104229736203785</v>
      </c>
      <c r="J155" s="41">
        <f>IF(J149="-","-",SUM(J147:J154)*'3j EBIT'!$E$9)</f>
        <v>1.315374596533945</v>
      </c>
      <c r="K155" s="41">
        <f>IF(K149="-","-",SUM(K147:K154)*'3j EBIT'!$E$9)</f>
        <v>1.3396158391935959</v>
      </c>
      <c r="L155" s="41">
        <f>IF(L149="-","-",SUM(L147:L154)*'3j EBIT'!$E$9)</f>
        <v>1.3477937060107981</v>
      </c>
      <c r="M155" s="41">
        <f>IF(M149="-","-",SUM(M147:M154)*'3j EBIT'!$E$9)</f>
        <v>1.3993120009913835</v>
      </c>
      <c r="N155" s="41">
        <f>IF(N149="-","-",SUM(N147:N154)*'3j EBIT'!$E$9)</f>
        <v>1.5288740056889909</v>
      </c>
      <c r="O155" s="31"/>
      <c r="P155" s="41">
        <f>IF(P149="-","-",SUM(P147:P154)*'3j EBIT'!$E$9)</f>
        <v>1.5288740056889909</v>
      </c>
      <c r="Q155" s="41">
        <f>IF(Q149="-","-",SUM(Q147:Q154)*'3j EBIT'!$E$9)</f>
        <v>1.5411394340556719</v>
      </c>
      <c r="R155" s="41">
        <f>IF(R149="-","-",SUM(R147:R154)*'3j EBIT'!$E$9)</f>
        <v>1.547432979589026</v>
      </c>
      <c r="S155" s="41">
        <f>IF(S149="-","-",SUM(S147:S154)*'3j EBIT'!$E$9)</f>
        <v>1.5682925568455384</v>
      </c>
      <c r="T155" s="41" t="str">
        <f>IF(T149="-","-",SUM(T147:T154)*'3j EBIT'!$E$9)</f>
        <v>-</v>
      </c>
      <c r="U155" s="41" t="str">
        <f>IF(U149="-","-",SUM(U147:U154)*'3j EBIT'!$E$9)</f>
        <v>-</v>
      </c>
      <c r="V155" s="41" t="str">
        <f>IF(V149="-","-",SUM(V147:V154)*'3j EBIT'!$E$9)</f>
        <v>-</v>
      </c>
      <c r="W155" s="41" t="str">
        <f>IF(W149="-","-",SUM(W147:W154)*'3j EBIT'!$E$9)</f>
        <v>-</v>
      </c>
      <c r="X155" s="41" t="str">
        <f>IF(X149="-","-",SUM(X147:X154)*'3j EBIT'!$E$9)</f>
        <v>-</v>
      </c>
      <c r="Y155" s="41" t="str">
        <f>IF(Y149="-","-",SUM(Y147:Y154)*'3j EBIT'!$E$9)</f>
        <v>-</v>
      </c>
      <c r="Z155" s="41" t="str">
        <f>IF(Z149="-","-",SUM(Z147:Z154)*'3j EBIT'!$E$9)</f>
        <v>-</v>
      </c>
      <c r="AA155" s="29"/>
    </row>
    <row r="156" spans="1:27" s="30" customFormat="1" ht="11.25" customHeight="1" x14ac:dyDescent="0.15">
      <c r="A156" s="267">
        <v>10</v>
      </c>
      <c r="B156" s="140" t="s">
        <v>292</v>
      </c>
      <c r="C156" s="143" t="s">
        <v>537</v>
      </c>
      <c r="D156" s="138" t="s">
        <v>328</v>
      </c>
      <c r="E156" s="131"/>
      <c r="F156" s="31"/>
      <c r="G156" s="41">
        <f>IF(G151="-","-",SUM(G147:G149,G151:G155)*'3k HAP'!$E$10)</f>
        <v>0.7400907095470568</v>
      </c>
      <c r="H156" s="41">
        <f>IF(H151="-","-",SUM(H147:H149,H151:H155)*'3k HAP'!$E$10)</f>
        <v>0.74136258114587361</v>
      </c>
      <c r="I156" s="41">
        <f>IF(I151="-","-",SUM(I147:I149,I151:I155)*'3k HAP'!$E$10)</f>
        <v>0.74418887802587785</v>
      </c>
      <c r="J156" s="41">
        <f>IF(J151="-","-",SUM(J147:J149,J151:J155)*'3k HAP'!$E$10)</f>
        <v>0.74800449282232939</v>
      </c>
      <c r="K156" s="41">
        <f>IF(K151="-","-",SUM(K147:K149,K151:K155)*'3k HAP'!$E$10)</f>
        <v>0.75706513935817188</v>
      </c>
      <c r="L156" s="41">
        <f>IF(L151="-","-",SUM(L147:L149,L151:L155)*'3k HAP'!$E$10)</f>
        <v>0.76336682875896167</v>
      </c>
      <c r="M156" s="41">
        <f>IF(M151="-","-",SUM(M147:M149,M151:M155)*'3k HAP'!$E$10)</f>
        <v>0.80573770837758307</v>
      </c>
      <c r="N156" s="41">
        <f>IF(N151="-","-",SUM(N147:N149,N151:N155)*'3k HAP'!$E$10)</f>
        <v>0.90557542033817828</v>
      </c>
      <c r="O156" s="31"/>
      <c r="P156" s="41">
        <f>IF(P151="-","-",SUM(P147:P149,P151:P155)*'3k HAP'!$E$10)</f>
        <v>0.90557542033817828</v>
      </c>
      <c r="Q156" s="41">
        <f>IF(Q151="-","-",SUM(Q147:Q149,Q151:Q155)*'3k HAP'!$E$10)</f>
        <v>0.94014353281404062</v>
      </c>
      <c r="R156" s="41">
        <f>IF(R151="-","-",SUM(R147:R149,R151:R155)*'3k HAP'!$E$10)</f>
        <v>0.94499320450317836</v>
      </c>
      <c r="S156" s="41">
        <f>IF(S151="-","-",SUM(S147:S149,S151:S155)*'3k HAP'!$E$10)</f>
        <v>0.97763344044866685</v>
      </c>
      <c r="T156" s="41" t="str">
        <f>IF(T151="-","-",SUM(T147:T149,T151:T155)*'3k HAP'!$E$10)</f>
        <v>-</v>
      </c>
      <c r="U156" s="41" t="str">
        <f>IF(U151="-","-",SUM(U147:U149,U151:U155)*'3k HAP'!$E$10)</f>
        <v>-</v>
      </c>
      <c r="V156" s="41" t="str">
        <f>IF(V151="-","-",SUM(V147:V149,V151:V155)*'3k HAP'!$E$10)</f>
        <v>-</v>
      </c>
      <c r="W156" s="41" t="str">
        <f>IF(W151="-","-",SUM(W147:W149,W151:W155)*'3k HAP'!$E$10)</f>
        <v>-</v>
      </c>
      <c r="X156" s="41" t="str">
        <f>IF(X151="-","-",SUM(X147:X149,X151:X155)*'3k HAP'!$E$10)</f>
        <v>-</v>
      </c>
      <c r="Y156" s="41" t="str">
        <f>IF(Y151="-","-",SUM(Y147:Y149,Y151:Y155)*'3k HAP'!$E$10)</f>
        <v>-</v>
      </c>
      <c r="Z156" s="41" t="str">
        <f>IF(Z151="-","-",SUM(Z147:Z149,Z151:Z155)*'3k HAP'!$E$10)</f>
        <v>-</v>
      </c>
      <c r="AA156" s="29"/>
    </row>
    <row r="157" spans="1:27" s="30" customFormat="1" ht="11.25" customHeight="1" x14ac:dyDescent="0.2">
      <c r="A157" s="267">
        <v>11</v>
      </c>
      <c r="B157" s="140" t="s">
        <v>44</v>
      </c>
      <c r="C157" s="189" t="str">
        <f>B157&amp;"_"&amp;D157</f>
        <v>Total_Southern Scotland</v>
      </c>
      <c r="D157" s="138" t="s">
        <v>328</v>
      </c>
      <c r="E157" s="132"/>
      <c r="F157" s="31"/>
      <c r="G157" s="41">
        <f t="shared" ref="G157:N157" si="24">IF(G151="-","-",SUM(G147:G156))</f>
        <v>69.502781990679267</v>
      </c>
      <c r="H157" s="41">
        <f t="shared" si="24"/>
        <v>69.590924403826961</v>
      </c>
      <c r="I157" s="41">
        <f t="shared" si="24"/>
        <v>69.713790580496863</v>
      </c>
      <c r="J157" s="41">
        <f t="shared" si="24"/>
        <v>69.978217819939971</v>
      </c>
      <c r="K157" s="41">
        <f t="shared" si="24"/>
        <v>71.263132816304562</v>
      </c>
      <c r="L157" s="41">
        <f t="shared" si="24"/>
        <v>71.699848370932415</v>
      </c>
      <c r="M157" s="41">
        <f t="shared" si="24"/>
        <v>74.453707340068235</v>
      </c>
      <c r="N157" s="41">
        <f t="shared" si="24"/>
        <v>81.372595114223728</v>
      </c>
      <c r="O157" s="31"/>
      <c r="P157" s="41">
        <f t="shared" ref="P157:Z157" si="25">IF(P151="-","-",SUM(P147:P156))</f>
        <v>81.372595114223728</v>
      </c>
      <c r="Q157" s="41">
        <f t="shared" si="25"/>
        <v>82.052711821458288</v>
      </c>
      <c r="R157" s="41">
        <f t="shared" si="25"/>
        <v>82.388800594925854</v>
      </c>
      <c r="S157" s="41">
        <f t="shared" si="25"/>
        <v>83.519312864577273</v>
      </c>
      <c r="T157" s="41" t="str">
        <f t="shared" si="25"/>
        <v>-</v>
      </c>
      <c r="U157" s="41" t="str">
        <f t="shared" si="25"/>
        <v>-</v>
      </c>
      <c r="V157" s="41" t="str">
        <f t="shared" si="25"/>
        <v>-</v>
      </c>
      <c r="W157" s="41" t="str">
        <f t="shared" si="25"/>
        <v>-</v>
      </c>
      <c r="X157" s="41" t="str">
        <f t="shared" si="25"/>
        <v>-</v>
      </c>
      <c r="Y157" s="41" t="str">
        <f t="shared" si="25"/>
        <v>-</v>
      </c>
      <c r="Z157" s="41" t="str">
        <f t="shared" si="25"/>
        <v>-</v>
      </c>
      <c r="AA157" s="44"/>
    </row>
    <row r="158" spans="1:27" s="30" customFormat="1" ht="11.25" customHeight="1" x14ac:dyDescent="0.15">
      <c r="A158" s="267">
        <v>1</v>
      </c>
      <c r="B158" s="136" t="s">
        <v>350</v>
      </c>
      <c r="C158" s="187" t="s">
        <v>341</v>
      </c>
      <c r="D158" s="139" t="s">
        <v>329</v>
      </c>
      <c r="E158" s="135"/>
      <c r="F158" s="31"/>
      <c r="G158" s="133" t="s">
        <v>333</v>
      </c>
      <c r="H158" s="133" t="s">
        <v>333</v>
      </c>
      <c r="I158" s="133" t="s">
        <v>333</v>
      </c>
      <c r="J158" s="133" t="s">
        <v>333</v>
      </c>
      <c r="K158" s="133" t="s">
        <v>333</v>
      </c>
      <c r="L158" s="133" t="s">
        <v>333</v>
      </c>
      <c r="M158" s="133" t="s">
        <v>333</v>
      </c>
      <c r="N158" s="133" t="s">
        <v>333</v>
      </c>
      <c r="O158" s="31"/>
      <c r="P158" s="133" t="s">
        <v>333</v>
      </c>
      <c r="Q158" s="133" t="s">
        <v>333</v>
      </c>
      <c r="R158" s="133" t="s">
        <v>333</v>
      </c>
      <c r="S158" s="133" t="s">
        <v>333</v>
      </c>
      <c r="T158" s="133" t="s">
        <v>333</v>
      </c>
      <c r="U158" s="133" t="s">
        <v>333</v>
      </c>
      <c r="V158" s="133" t="s">
        <v>333</v>
      </c>
      <c r="W158" s="133" t="s">
        <v>333</v>
      </c>
      <c r="X158" s="133" t="s">
        <v>333</v>
      </c>
      <c r="Y158" s="133" t="s">
        <v>333</v>
      </c>
      <c r="Z158" s="133" t="s">
        <v>333</v>
      </c>
      <c r="AA158" s="29"/>
    </row>
    <row r="159" spans="1:27" s="30" customFormat="1" ht="11.25" customHeight="1" x14ac:dyDescent="0.15">
      <c r="A159" s="267">
        <v>2</v>
      </c>
      <c r="B159" s="136" t="s">
        <v>350</v>
      </c>
      <c r="C159" s="187" t="s">
        <v>300</v>
      </c>
      <c r="D159" s="139" t="s">
        <v>329</v>
      </c>
      <c r="E159" s="135"/>
      <c r="F159" s="31"/>
      <c r="G159" s="133" t="s">
        <v>333</v>
      </c>
      <c r="H159" s="133" t="s">
        <v>333</v>
      </c>
      <c r="I159" s="133" t="s">
        <v>333</v>
      </c>
      <c r="J159" s="133" t="s">
        <v>333</v>
      </c>
      <c r="K159" s="133" t="s">
        <v>333</v>
      </c>
      <c r="L159" s="133" t="s">
        <v>333</v>
      </c>
      <c r="M159" s="133" t="s">
        <v>333</v>
      </c>
      <c r="N159" s="133" t="s">
        <v>333</v>
      </c>
      <c r="O159" s="31"/>
      <c r="P159" s="133" t="s">
        <v>333</v>
      </c>
      <c r="Q159" s="133" t="s">
        <v>333</v>
      </c>
      <c r="R159" s="133" t="s">
        <v>333</v>
      </c>
      <c r="S159" s="133" t="s">
        <v>333</v>
      </c>
      <c r="T159" s="133" t="s">
        <v>333</v>
      </c>
      <c r="U159" s="133" t="s">
        <v>333</v>
      </c>
      <c r="V159" s="133" t="s">
        <v>333</v>
      </c>
      <c r="W159" s="133" t="s">
        <v>333</v>
      </c>
      <c r="X159" s="133" t="s">
        <v>333</v>
      </c>
      <c r="Y159" s="133" t="s">
        <v>333</v>
      </c>
      <c r="Z159" s="133" t="s">
        <v>333</v>
      </c>
      <c r="AA159" s="29"/>
    </row>
    <row r="160" spans="1:27" s="30" customFormat="1" ht="11.25" customHeight="1" x14ac:dyDescent="0.15">
      <c r="A160" s="267">
        <v>3</v>
      </c>
      <c r="B160" s="136" t="s">
        <v>2</v>
      </c>
      <c r="C160" s="187" t="s">
        <v>342</v>
      </c>
      <c r="D160" s="139" t="s">
        <v>329</v>
      </c>
      <c r="E160" s="135"/>
      <c r="F160" s="31"/>
      <c r="G160" s="133">
        <f>IF('3c PC'!G14="-","-",'3c PC'!G61)</f>
        <v>6.5567588596821027</v>
      </c>
      <c r="H160" s="133">
        <f>IF('3c PC'!H14="-","-",'3c PC'!H61)</f>
        <v>6.5567588596821027</v>
      </c>
      <c r="I160" s="133">
        <f>IF('3c PC'!I14="-","-",'3c PC'!I61)</f>
        <v>6.6197359495950758</v>
      </c>
      <c r="J160" s="133">
        <f>IF('3c PC'!J14="-","-",'3c PC'!J61)</f>
        <v>6.6197359495950758</v>
      </c>
      <c r="K160" s="133">
        <f>IF('3c PC'!K14="-","-",'3c PC'!K61)</f>
        <v>6.6995028867368616</v>
      </c>
      <c r="L160" s="133">
        <f>IF('3c PC'!L14="-","-",'3c PC'!L61)</f>
        <v>6.6995028867368616</v>
      </c>
      <c r="M160" s="133">
        <f>IF('3c PC'!M14="-","-",'3c PC'!M61)</f>
        <v>7.1131218301273513</v>
      </c>
      <c r="N160" s="133">
        <f>IF('3c PC'!N14="-","-",'3c PC'!N61)</f>
        <v>7.1131218301273513</v>
      </c>
      <c r="O160" s="31"/>
      <c r="P160" s="133">
        <f>'3c PC'!P61</f>
        <v>7.1131218301273513</v>
      </c>
      <c r="Q160" s="133">
        <f>'3c PC'!Q61</f>
        <v>7.2804579515147188</v>
      </c>
      <c r="R160" s="133">
        <f>'3c PC'!R61</f>
        <v>7.1935840895118579</v>
      </c>
      <c r="S160" s="133">
        <f>'3c PC'!S61</f>
        <v>7.3593999937099728</v>
      </c>
      <c r="T160" s="133" t="str">
        <f>'3c PC'!T61</f>
        <v>-</v>
      </c>
      <c r="U160" s="133" t="str">
        <f>'3c PC'!U61</f>
        <v>-</v>
      </c>
      <c r="V160" s="133" t="str">
        <f>'3c PC'!V61</f>
        <v>-</v>
      </c>
      <c r="W160" s="133" t="str">
        <f>'3c PC'!W61</f>
        <v>-</v>
      </c>
      <c r="X160" s="133" t="str">
        <f>'3c PC'!X61</f>
        <v>-</v>
      </c>
      <c r="Y160" s="133" t="str">
        <f>'3c PC'!Y61</f>
        <v>-</v>
      </c>
      <c r="Z160" s="133" t="str">
        <f>'3c PC'!Z61</f>
        <v>-</v>
      </c>
      <c r="AA160" s="29"/>
    </row>
    <row r="161" spans="1:27" s="30" customFormat="1" ht="11.25" customHeight="1" x14ac:dyDescent="0.15">
      <c r="A161" s="267">
        <v>4</v>
      </c>
      <c r="B161" s="136" t="s">
        <v>352</v>
      </c>
      <c r="C161" s="187" t="s">
        <v>343</v>
      </c>
      <c r="D161" s="139" t="s">
        <v>329</v>
      </c>
      <c r="E161" s="135"/>
      <c r="F161" s="31"/>
      <c r="G161" s="133">
        <f>IF('3d NC-Elec'!H55="-","-",'3d NC-Elec'!H55)</f>
        <v>27.776500000000002</v>
      </c>
      <c r="H161" s="133">
        <f>IF('3d NC-Elec'!I55="-","-",'3d NC-Elec'!I55)</f>
        <v>27.776500000000002</v>
      </c>
      <c r="I161" s="133">
        <f>IF('3d NC-Elec'!J55="-","-",'3d NC-Elec'!J55)</f>
        <v>25.732500000000002</v>
      </c>
      <c r="J161" s="133">
        <f>IF('3d NC-Elec'!K55="-","-",'3d NC-Elec'!K55)</f>
        <v>25.732500000000002</v>
      </c>
      <c r="K161" s="133">
        <f>IF('3d NC-Elec'!L55="-","-",'3d NC-Elec'!L55)</f>
        <v>29.784000000000002</v>
      </c>
      <c r="L161" s="133">
        <f>IF('3d NC-Elec'!M55="-","-",'3d NC-Elec'!M55)</f>
        <v>29.784000000000002</v>
      </c>
      <c r="M161" s="133">
        <f>IF('3d NC-Elec'!N55="-","-",'3d NC-Elec'!N55)</f>
        <v>29.272999999999996</v>
      </c>
      <c r="N161" s="133">
        <f>IF('3d NC-Elec'!O55="-","-",'3d NC-Elec'!O55)</f>
        <v>29.272999999999996</v>
      </c>
      <c r="O161" s="31"/>
      <c r="P161" s="133">
        <f>'3d NC-Elec'!Q55</f>
        <v>29.272999999999996</v>
      </c>
      <c r="Q161" s="133">
        <f>'3d NC-Elec'!R55</f>
        <v>24.381999999999998</v>
      </c>
      <c r="R161" s="133">
        <f>'3d NC-Elec'!S55</f>
        <v>24.381999999999998</v>
      </c>
      <c r="S161" s="133">
        <f>'3d NC-Elec'!T55</f>
        <v>24.527999999999999</v>
      </c>
      <c r="T161" s="133" t="str">
        <f>'3d NC-Elec'!U55</f>
        <v>-</v>
      </c>
      <c r="U161" s="133" t="str">
        <f>'3d NC-Elec'!V55</f>
        <v>-</v>
      </c>
      <c r="V161" s="133" t="str">
        <f>'3d NC-Elec'!W55</f>
        <v>-</v>
      </c>
      <c r="W161" s="133" t="str">
        <f>'3d NC-Elec'!X55</f>
        <v>-</v>
      </c>
      <c r="X161" s="133" t="str">
        <f>'3d NC-Elec'!Y55</f>
        <v>-</v>
      </c>
      <c r="Y161" s="133" t="str">
        <f>'3d NC-Elec'!Z55</f>
        <v>-</v>
      </c>
      <c r="Z161" s="133" t="str">
        <f>'3d NC-Elec'!AA55</f>
        <v>-</v>
      </c>
      <c r="AA161" s="29"/>
    </row>
    <row r="162" spans="1:27" s="30" customFormat="1" ht="11.25" customHeight="1" x14ac:dyDescent="0.15">
      <c r="A162" s="267">
        <v>5</v>
      </c>
      <c r="B162" s="136" t="s">
        <v>349</v>
      </c>
      <c r="C162" s="187" t="s">
        <v>344</v>
      </c>
      <c r="D162" s="139" t="s">
        <v>329</v>
      </c>
      <c r="E162" s="135"/>
      <c r="F162" s="31"/>
      <c r="G162" s="133">
        <f>IF('3f CPIH'!C$16="-","-",'3g OC '!$E$9*('3f CPIH'!C$16/'3f CPIH'!$G$16))</f>
        <v>39.034507632093934</v>
      </c>
      <c r="H162" s="133">
        <f>IF('3f CPIH'!D$16="-","-",'3g OC '!$E$9*('3f CPIH'!D$16/'3f CPIH'!$G$16))</f>
        <v>39.112654794520544</v>
      </c>
      <c r="I162" s="133">
        <f>IF('3f CPIH'!E$16="-","-",'3g OC '!$E$9*('3f CPIH'!E$16/'3f CPIH'!$G$16))</f>
        <v>39.229875538160471</v>
      </c>
      <c r="J162" s="133">
        <f>IF('3f CPIH'!F$16="-","-",'3g OC '!$E$9*('3f CPIH'!F$16/'3f CPIH'!$G$16))</f>
        <v>39.464317025440316</v>
      </c>
      <c r="K162" s="133">
        <f>IF('3f CPIH'!G$16="-","-",'3g OC '!$E$9*('3f CPIH'!G$16/'3f CPIH'!$G$16))</f>
        <v>39.933199999999999</v>
      </c>
      <c r="L162" s="133">
        <f>IF('3f CPIH'!H$16="-","-",'3g OC '!$E$9*('3f CPIH'!H$16/'3f CPIH'!$G$16))</f>
        <v>40.441156555772999</v>
      </c>
      <c r="M162" s="133">
        <f>IF('3f CPIH'!I$16="-","-",'3g OC '!$E$9*('3f CPIH'!I$16/'3f CPIH'!$G$16))</f>
        <v>41.027260273972601</v>
      </c>
      <c r="N162" s="133">
        <f>IF('3f CPIH'!J$16="-","-",'3g OC '!$E$9*('3f CPIH'!J$16/'3f CPIH'!$G$16))</f>
        <v>41.378922504892373</v>
      </c>
      <c r="O162" s="31"/>
      <c r="P162" s="133">
        <f>IF('3f CPIH'!L$16="-","-",'3g OC '!$E$9*('3f CPIH'!L$16/'3f CPIH'!$G$16))</f>
        <v>41.378922504892373</v>
      </c>
      <c r="Q162" s="133">
        <f>IF('3f CPIH'!M$16="-","-",'3g OC '!$E$9*('3f CPIH'!M$16/'3f CPIH'!$G$16))</f>
        <v>41.847805479452056</v>
      </c>
      <c r="R162" s="133">
        <f>IF('3f CPIH'!N$16="-","-",'3g OC '!$E$9*('3f CPIH'!N$16/'3f CPIH'!$G$16))</f>
        <v>42.160394129158512</v>
      </c>
      <c r="S162" s="133">
        <f>IF('3f CPIH'!O$16="-","-",'3g OC '!$E$9*('3f CPIH'!O$16/'3f CPIH'!$G$16))</f>
        <v>42.394835616438357</v>
      </c>
      <c r="T162" s="133" t="str">
        <f>IF('3f CPIH'!P$16="-","-",'3g OC '!$E$9*('3f CPIH'!P$16/'3f CPIH'!$G$16))</f>
        <v>-</v>
      </c>
      <c r="U162" s="133" t="str">
        <f>IF('3f CPIH'!Q$16="-","-",'3g OC '!$E$9*('3f CPIH'!Q$16/'3f CPIH'!$G$16))</f>
        <v>-</v>
      </c>
      <c r="V162" s="133" t="str">
        <f>IF('3f CPIH'!R$16="-","-",'3g OC '!$E$9*('3f CPIH'!R$16/'3f CPIH'!$G$16))</f>
        <v>-</v>
      </c>
      <c r="W162" s="133" t="str">
        <f>IF('3f CPIH'!S$16="-","-",'3g OC '!$E$9*('3f CPIH'!S$16/'3f CPIH'!$G$16))</f>
        <v>-</v>
      </c>
      <c r="X162" s="133" t="str">
        <f>IF('3f CPIH'!T$16="-","-",'3g OC '!$E$9*('3f CPIH'!T$16/'3f CPIH'!$G$16))</f>
        <v>-</v>
      </c>
      <c r="Y162" s="133" t="str">
        <f>IF('3f CPIH'!U$16="-","-",'3g OC '!$E$9*('3f CPIH'!U$16/'3f CPIH'!$G$16))</f>
        <v>-</v>
      </c>
      <c r="Z162" s="133" t="str">
        <f>IF('3f CPIH'!V$16="-","-",'3g OC '!$E$9*('3f CPIH'!V$16/'3f CPIH'!$G$16))</f>
        <v>-</v>
      </c>
      <c r="AA162" s="29"/>
    </row>
    <row r="163" spans="1:27" s="30" customFormat="1" ht="11.25" customHeight="1" x14ac:dyDescent="0.15">
      <c r="A163" s="267">
        <v>6</v>
      </c>
      <c r="B163" s="136" t="s">
        <v>349</v>
      </c>
      <c r="C163" s="187" t="s">
        <v>43</v>
      </c>
      <c r="D163" s="139" t="s">
        <v>329</v>
      </c>
      <c r="E163" s="135"/>
      <c r="F163" s="31"/>
      <c r="G163" s="133" t="s">
        <v>333</v>
      </c>
      <c r="H163" s="133" t="s">
        <v>333</v>
      </c>
      <c r="I163" s="133" t="s">
        <v>333</v>
      </c>
      <c r="J163" s="133" t="s">
        <v>333</v>
      </c>
      <c r="K163" s="133">
        <f>IF('3h SMNCC'!F$36="-","-",'3h SMNCC'!F$44)</f>
        <v>0</v>
      </c>
      <c r="L163" s="133">
        <f>IF('3h SMNCC'!G$36="-","-",'3h SMNCC'!G$44)</f>
        <v>-0.13106672002308281</v>
      </c>
      <c r="M163" s="133">
        <f>IF('3h SMNCC'!H$36="-","-",'3h SMNCC'!H$44)</f>
        <v>1.6490085512788448</v>
      </c>
      <c r="N163" s="133">
        <f>IF('3h SMNCC'!I$36="-","-",'3h SMNCC'!I$44)</f>
        <v>7.9249698553751093</v>
      </c>
      <c r="O163" s="31"/>
      <c r="P163" s="133">
        <f>IF('3h SMNCC'!K$36="-","-",'3h SMNCC'!K$44)</f>
        <v>7.9249698553751093</v>
      </c>
      <c r="Q163" s="133">
        <f>IF('3h SMNCC'!L$36="-","-",'3h SMNCC'!L$44)</f>
        <v>9.5945159615724194</v>
      </c>
      <c r="R163" s="133">
        <f>IF('3h SMNCC'!M$36="-","-",'3h SMNCC'!M$44)</f>
        <v>9.6655312765157912</v>
      </c>
      <c r="S163" s="133">
        <f>IF('3h SMNCC'!N$36="-","-",'3h SMNCC'!N$44)</f>
        <v>11.448655558303892</v>
      </c>
      <c r="T163" s="133" t="str">
        <f>IF('3h SMNCC'!O$36="-","-",'3h SMNCC'!O$44)</f>
        <v>-</v>
      </c>
      <c r="U163" s="133" t="str">
        <f>IF('3h SMNCC'!P$36="-","-",'3h SMNCC'!P$44)</f>
        <v>-</v>
      </c>
      <c r="V163" s="133" t="str">
        <f>IF('3h SMNCC'!Q$36="-","-",'3h SMNCC'!Q$44)</f>
        <v>-</v>
      </c>
      <c r="W163" s="133" t="str">
        <f>IF('3h SMNCC'!R$36="-","-",'3h SMNCC'!R$44)</f>
        <v>-</v>
      </c>
      <c r="X163" s="133" t="str">
        <f>IF('3h SMNCC'!S$36="-","-",'3h SMNCC'!S$44)</f>
        <v>-</v>
      </c>
      <c r="Y163" s="133" t="str">
        <f>IF('3h SMNCC'!T$36="-","-",'3h SMNCC'!T$44)</f>
        <v>-</v>
      </c>
      <c r="Z163" s="133" t="str">
        <f>IF('3h SMNCC'!U$36="-","-",'3h SMNCC'!U$44)</f>
        <v>-</v>
      </c>
      <c r="AA163" s="29"/>
    </row>
    <row r="164" spans="1:27" s="30" customFormat="1" ht="12.4" customHeight="1" x14ac:dyDescent="0.15">
      <c r="A164" s="267">
        <v>7</v>
      </c>
      <c r="B164" s="136" t="s">
        <v>349</v>
      </c>
      <c r="C164" s="187" t="s">
        <v>394</v>
      </c>
      <c r="D164" s="139" t="s">
        <v>329</v>
      </c>
      <c r="E164" s="135"/>
      <c r="F164" s="31"/>
      <c r="G164" s="133">
        <f>IF('3f CPIH'!C$16="-","-",'3i PAAC PAP'!$G$13*('3f CPIH'!C$16/'3f CPIH'!$G$16))</f>
        <v>3.3460635029354204</v>
      </c>
      <c r="H164" s="133">
        <f>IF('3f CPIH'!D$16="-","-",'3i PAAC PAP'!$G$13*('3f CPIH'!D$16/'3f CPIH'!$G$16))</f>
        <v>3.3527623287671227</v>
      </c>
      <c r="I164" s="133">
        <f>IF('3f CPIH'!E$16="-","-",'3i PAAC PAP'!$G$13*('3f CPIH'!E$16/'3f CPIH'!$G$16))</f>
        <v>3.3628105675146771</v>
      </c>
      <c r="J164" s="133">
        <f>IF('3f CPIH'!F$16="-","-",'3i PAAC PAP'!$G$13*('3f CPIH'!F$16/'3f CPIH'!$G$16))</f>
        <v>3.3829070450097847</v>
      </c>
      <c r="K164" s="133">
        <f>IF('3f CPIH'!G$16="-","-",'3i PAAC PAP'!$G$13*('3f CPIH'!G$16/'3f CPIH'!$G$16))</f>
        <v>3.4230999999999998</v>
      </c>
      <c r="L164" s="133">
        <f>IF('3f CPIH'!H$16="-","-",'3i PAAC PAP'!$G$13*('3f CPIH'!H$16/'3f CPIH'!$G$16))</f>
        <v>3.4666423679060667</v>
      </c>
      <c r="M164" s="133">
        <f>IF('3f CPIH'!I$16="-","-",'3i PAAC PAP'!$G$13*('3f CPIH'!I$16/'3f CPIH'!$G$16))</f>
        <v>3.516883561643835</v>
      </c>
      <c r="N164" s="133">
        <f>IF('3f CPIH'!J$16="-","-",'3i PAAC PAP'!$G$13*('3f CPIH'!J$16/'3f CPIH'!$G$16))</f>
        <v>3.547028277886497</v>
      </c>
      <c r="O164" s="31"/>
      <c r="P164" s="133">
        <f>IF('3f CPIH'!L$16="-","-",'3i PAAC PAP'!$G$13*('3f CPIH'!L$16/'3f CPIH'!$G$16))</f>
        <v>3.547028277886497</v>
      </c>
      <c r="Q164" s="133">
        <f>IF('3f CPIH'!M$16="-","-",'3i PAAC PAP'!$G$13*('3f CPIH'!M$16/'3f CPIH'!$G$16))</f>
        <v>3.5872212328767121</v>
      </c>
      <c r="R164" s="133">
        <f>IF('3f CPIH'!N$16="-","-",'3i PAAC PAP'!$G$13*('3f CPIH'!N$16/'3f CPIH'!$G$16))</f>
        <v>3.6140165362035224</v>
      </c>
      <c r="S164" s="133">
        <f>IF('3f CPIH'!O$16="-","-",'3i PAAC PAP'!$G$13*('3f CPIH'!O$16/'3f CPIH'!$G$16))</f>
        <v>3.6341130136986299</v>
      </c>
      <c r="T164" s="133" t="str">
        <f>IF('3f CPIH'!P$16="-","-",'3i PAAC PAP'!$G$13*('3f CPIH'!P$16/'3f CPIH'!$G$16))</f>
        <v>-</v>
      </c>
      <c r="U164" s="133" t="str">
        <f>IF('3f CPIH'!Q$16="-","-",'3i PAAC PAP'!$G$13*('3f CPIH'!Q$16/'3f CPIH'!$G$16))</f>
        <v>-</v>
      </c>
      <c r="V164" s="133" t="str">
        <f>IF('3f CPIH'!R$16="-","-",'3i PAAC PAP'!$G$13*('3f CPIH'!R$16/'3f CPIH'!$G$16))</f>
        <v>-</v>
      </c>
      <c r="W164" s="133" t="str">
        <f>IF('3f CPIH'!S$16="-","-",'3i PAAC PAP'!$G$13*('3f CPIH'!S$16/'3f CPIH'!$G$16))</f>
        <v>-</v>
      </c>
      <c r="X164" s="133" t="str">
        <f>IF('3f CPIH'!T$16="-","-",'3i PAAC PAP'!$G$13*('3f CPIH'!T$16/'3f CPIH'!$G$16))</f>
        <v>-</v>
      </c>
      <c r="Y164" s="133" t="str">
        <f>IF('3f CPIH'!U$16="-","-",'3i PAAC PAP'!$G$13*('3f CPIH'!U$16/'3f CPIH'!$G$16))</f>
        <v>-</v>
      </c>
      <c r="Z164" s="133" t="str">
        <f>IF('3f CPIH'!V$16="-","-",'3i PAAC PAP'!$G$13*('3f CPIH'!V$16/'3f CPIH'!$G$16))</f>
        <v>-</v>
      </c>
      <c r="AA164" s="29"/>
    </row>
    <row r="165" spans="1:27" s="30" customFormat="1" ht="11.25" customHeight="1" x14ac:dyDescent="0.15">
      <c r="A165" s="267">
        <v>8</v>
      </c>
      <c r="B165" s="136" t="s">
        <v>349</v>
      </c>
      <c r="C165" s="136" t="s">
        <v>412</v>
      </c>
      <c r="D165" s="139" t="s">
        <v>329</v>
      </c>
      <c r="E165" s="135"/>
      <c r="F165" s="31"/>
      <c r="G165" s="133">
        <f>IF(G160="-","-",SUM(G158:G163)*'3i PAAC PAP'!$G$25)</f>
        <v>0.35113813042964015</v>
      </c>
      <c r="H165" s="133">
        <f>IF(H160="-","-",SUM(H158:H163)*'3i PAAC PAP'!$G$25)</f>
        <v>0.35151214274901393</v>
      </c>
      <c r="I165" s="133">
        <f>IF(I160="-","-",SUM(I158:I163)*'3i PAAC PAP'!$G$25)</f>
        <v>0.34259198558039811</v>
      </c>
      <c r="J165" s="133">
        <f>IF(J160="-","-",SUM(J158:J163)*'3i PAAC PAP'!$G$25)</f>
        <v>0.3437140225385194</v>
      </c>
      <c r="K165" s="133">
        <f>IF(K160="-","-",SUM(K158:K163)*'3i PAAC PAP'!$G$25)</f>
        <v>0.36573034001592264</v>
      </c>
      <c r="L165" s="133">
        <f>IF(L160="-","-",SUM(L158:L163)*'3i PAAC PAP'!$G$25)</f>
        <v>0.36753413476982172</v>
      </c>
      <c r="M165" s="133">
        <f>IF(M160="-","-",SUM(M158:M163)*'3i PAAC PAP'!$G$25)</f>
        <v>0.3783926016766429</v>
      </c>
      <c r="N165" s="133">
        <f>IF(N160="-","-",SUM(N158:N163)*'3i PAAC PAP'!$G$25)</f>
        <v>0.41011240791522968</v>
      </c>
      <c r="O165" s="31"/>
      <c r="P165" s="133">
        <f>IF(P160="-","-",SUM(P158:P163)*'3i PAAC PAP'!$G$25)</f>
        <v>0.41011240791522968</v>
      </c>
      <c r="Q165" s="133">
        <f>IF(Q160="-","-",SUM(Q158:Q163)*'3i PAAC PAP'!$G$25)</f>
        <v>0.39773947417269262</v>
      </c>
      <c r="R165" s="133">
        <f>IF(R160="-","-",SUM(R158:R163)*'3i PAAC PAP'!$G$25)</f>
        <v>0.39915962444396097</v>
      </c>
      <c r="S165" s="133">
        <f>IF(S160="-","-",SUM(S158:S163)*'3i PAAC PAP'!$G$25)</f>
        <v>0.41030804513221236</v>
      </c>
      <c r="T165" s="133" t="str">
        <f>IF(T160="-","-",SUM(T158:T163)*'3i PAAC PAP'!$G$25)</f>
        <v>-</v>
      </c>
      <c r="U165" s="133" t="str">
        <f>IF(U160="-","-",SUM(U158:U163)*'3i PAAC PAP'!$G$25)</f>
        <v>-</v>
      </c>
      <c r="V165" s="133" t="str">
        <f>IF(V160="-","-",SUM(V158:V163)*'3i PAAC PAP'!$G$25)</f>
        <v>-</v>
      </c>
      <c r="W165" s="133" t="str">
        <f>IF(W160="-","-",SUM(W158:W163)*'3i PAAC PAP'!$G$25)</f>
        <v>-</v>
      </c>
      <c r="X165" s="133" t="str">
        <f>IF(X160="-","-",SUM(X158:X163)*'3i PAAC PAP'!$G$25)</f>
        <v>-</v>
      </c>
      <c r="Y165" s="133" t="str">
        <f>IF(Y160="-","-",SUM(Y158:Y163)*'3i PAAC PAP'!$G$25)</f>
        <v>-</v>
      </c>
      <c r="Z165" s="133" t="str">
        <f>IF(Z160="-","-",SUM(Z158:Z163)*'3i PAAC PAP'!$G$25)</f>
        <v>-</v>
      </c>
      <c r="AA165" s="29"/>
    </row>
    <row r="166" spans="1:27" x14ac:dyDescent="0.2">
      <c r="A166" s="267">
        <v>9</v>
      </c>
      <c r="B166" s="136" t="s">
        <v>393</v>
      </c>
      <c r="C166" s="187" t="s">
        <v>536</v>
      </c>
      <c r="D166" s="139" t="s">
        <v>329</v>
      </c>
      <c r="E166" s="135"/>
      <c r="F166" s="31"/>
      <c r="G166" s="133">
        <f>IF(G160="-","-",SUM(G158:G165)*'3j EBIT'!$E$9)</f>
        <v>1.4925943026477329</v>
      </c>
      <c r="H166" s="133">
        <f>IF(H160="-","-",SUM(H158:H165)*'3j EBIT'!$E$9)</f>
        <v>1.4942448436189217</v>
      </c>
      <c r="I166" s="133">
        <f>IF(I160="-","-",SUM(I158:I165)*'3j EBIT'!$E$9)</f>
        <v>1.4581685719431949</v>
      </c>
      <c r="J166" s="133">
        <f>IF(J160="-","-",SUM(J158:J165)*'3j EBIT'!$E$9)</f>
        <v>1.4631201948567611</v>
      </c>
      <c r="K166" s="133">
        <f>IF(K160="-","-",SUM(K158:K165)*'3j EBIT'!$E$9)</f>
        <v>1.5534207675357481</v>
      </c>
      <c r="L166" s="133">
        <f>IF(L160="-","-",SUM(L158:L165)*'3j EBIT'!$E$9)</f>
        <v>1.5615986343529504</v>
      </c>
      <c r="M166" s="133">
        <f>IF(M160="-","-",SUM(M158:M165)*'3j EBIT'!$E$9)</f>
        <v>1.6067240909445675</v>
      </c>
      <c r="N166" s="133">
        <f>IF(N160="-","-",SUM(N158:N165)*'3j EBIT'!$E$9)</f>
        <v>1.7362860956421751</v>
      </c>
      <c r="O166" s="31"/>
      <c r="P166" s="133">
        <f>IF(P160="-","-",SUM(P158:P165)*'3j EBIT'!$E$9)</f>
        <v>1.7362860956421751</v>
      </c>
      <c r="Q166" s="133">
        <f>IF(Q160="-","-",SUM(Q158:Q165)*'3j EBIT'!$E$9)</f>
        <v>1.6867540862488322</v>
      </c>
      <c r="R166" s="133">
        <f>IF(R160="-","-",SUM(R158:R165)*'3j EBIT'!$E$9)</f>
        <v>1.6930476317821861</v>
      </c>
      <c r="S166" s="133">
        <f>IF(S160="-","-",SUM(S158:S165)*'3j EBIT'!$E$9)</f>
        <v>1.7387682472180181</v>
      </c>
      <c r="T166" s="133" t="str">
        <f>IF(T160="-","-",SUM(T158:T165)*'3j EBIT'!$E$9)</f>
        <v>-</v>
      </c>
      <c r="U166" s="133" t="str">
        <f>IF(U160="-","-",SUM(U158:U165)*'3j EBIT'!$E$9)</f>
        <v>-</v>
      </c>
      <c r="V166" s="133" t="str">
        <f>IF(V160="-","-",SUM(V158:V165)*'3j EBIT'!$E$9)</f>
        <v>-</v>
      </c>
      <c r="W166" s="133" t="str">
        <f>IF(W160="-","-",SUM(W158:W165)*'3j EBIT'!$E$9)</f>
        <v>-</v>
      </c>
      <c r="X166" s="133" t="str">
        <f>IF(X160="-","-",SUM(X158:X165)*'3j EBIT'!$E$9)</f>
        <v>-</v>
      </c>
      <c r="Y166" s="133" t="str">
        <f>IF(Y160="-","-",SUM(Y158:Y165)*'3j EBIT'!$E$9)</f>
        <v>-</v>
      </c>
      <c r="Z166" s="133" t="str">
        <f>IF(Z160="-","-",SUM(Z158:Z165)*'3j EBIT'!$E$9)</f>
        <v>-</v>
      </c>
      <c r="AA166" s="29"/>
    </row>
    <row r="167" spans="1:27" x14ac:dyDescent="0.2">
      <c r="A167" s="267">
        <v>10</v>
      </c>
      <c r="B167" s="136" t="s">
        <v>292</v>
      </c>
      <c r="C167" s="185" t="s">
        <v>537</v>
      </c>
      <c r="D167" s="139" t="s">
        <v>329</v>
      </c>
      <c r="E167" s="134"/>
      <c r="F167" s="31"/>
      <c r="G167" s="133">
        <f>IF(G162="-","-",SUM(G158:G160,G162:G166)*'3k HAP'!$E$10)</f>
        <v>0.74348553500525627</v>
      </c>
      <c r="H167" s="133">
        <f>IF(H162="-","-",SUM(H158:H160,H162:H166)*'3k HAP'!$E$10)</f>
        <v>0.74475740660407341</v>
      </c>
      <c r="I167" s="133">
        <f>IF(I162="-","-",SUM(I158:I160,I162:I166)*'3k HAP'!$E$10)</f>
        <v>0.7468840066339143</v>
      </c>
      <c r="J167" s="133">
        <f>IF(J162="-","-",SUM(J158:J160,J162:J166)*'3k HAP'!$E$10)</f>
        <v>0.75069962143036584</v>
      </c>
      <c r="K167" s="133">
        <f>IF(K162="-","-",SUM(K158:K160,K162:K166)*'3k HAP'!$E$10)</f>
        <v>0.76096530143037833</v>
      </c>
      <c r="L167" s="133">
        <f>IF(L162="-","-",SUM(L158:L160,L162:L166)*'3k HAP'!$E$10)</f>
        <v>0.76726699083116801</v>
      </c>
      <c r="M167" s="133">
        <f>IF(M162="-","-",SUM(M158:M160,M162:M166)*'3k HAP'!$E$10)</f>
        <v>0.80952125430809563</v>
      </c>
      <c r="N167" s="133">
        <f>IF(N162="-","-",SUM(N158:N160,N162:N166)*'3k HAP'!$E$10)</f>
        <v>0.90935896626869095</v>
      </c>
      <c r="O167" s="31"/>
      <c r="P167" s="133">
        <f>IF(P162="-","-",SUM(P158:P160,P162:P166)*'3k HAP'!$E$10)</f>
        <v>0.90935896626869095</v>
      </c>
      <c r="Q167" s="133">
        <f>IF(Q162="-","-",SUM(Q158:Q160,Q162:Q166)*'3k HAP'!$E$10)</f>
        <v>0.94279978937484576</v>
      </c>
      <c r="R167" s="133">
        <f>IF(R162="-","-",SUM(R158:R160,R162:R166)*'3k HAP'!$E$10)</f>
        <v>0.94764946106398351</v>
      </c>
      <c r="S167" s="133">
        <f>IF(S162="-","-",SUM(S158:S160,S162:S166)*'3k HAP'!$E$10)</f>
        <v>0.98074320422717032</v>
      </c>
      <c r="T167" s="133" t="str">
        <f>IF(T162="-","-",SUM(T158:T160,T162:T166)*'3k HAP'!$E$10)</f>
        <v>-</v>
      </c>
      <c r="U167" s="133" t="str">
        <f>IF(U162="-","-",SUM(U158:U160,U162:U166)*'3k HAP'!$E$10)</f>
        <v>-</v>
      </c>
      <c r="V167" s="133" t="str">
        <f>IF(V162="-","-",SUM(V158:V160,V162:V166)*'3k HAP'!$E$10)</f>
        <v>-</v>
      </c>
      <c r="W167" s="133" t="str">
        <f>IF(W162="-","-",SUM(W158:W160,W162:W166)*'3k HAP'!$E$10)</f>
        <v>-</v>
      </c>
      <c r="X167" s="133" t="str">
        <f>IF(X162="-","-",SUM(X158:X160,X162:X166)*'3k HAP'!$E$10)</f>
        <v>-</v>
      </c>
      <c r="Y167" s="133" t="str">
        <f>IF(Y162="-","-",SUM(Y158:Y160,Y162:Y166)*'3k HAP'!$E$10)</f>
        <v>-</v>
      </c>
      <c r="Z167" s="133" t="str">
        <f>IF(Z162="-","-",SUM(Z158:Z160,Z162:Z166)*'3k HAP'!$E$10)</f>
        <v>-</v>
      </c>
      <c r="AA167" s="29"/>
    </row>
    <row r="168" spans="1:27" x14ac:dyDescent="0.2">
      <c r="A168" s="267">
        <v>11</v>
      </c>
      <c r="B168" s="136" t="s">
        <v>44</v>
      </c>
      <c r="C168" s="187" t="str">
        <f>B168&amp;"_"&amp;D168</f>
        <v>Total_Northern Scotland</v>
      </c>
      <c r="D168" s="139" t="s">
        <v>329</v>
      </c>
      <c r="E168" s="135"/>
      <c r="F168" s="31"/>
      <c r="G168" s="133">
        <f t="shared" ref="G168:N168" si="26">IF(G162="-","-",SUM(G158:G167))</f>
        <v>79.301047962794101</v>
      </c>
      <c r="H168" s="133">
        <f t="shared" si="26"/>
        <v>79.389190375941794</v>
      </c>
      <c r="I168" s="133">
        <f t="shared" si="26"/>
        <v>77.492566619427734</v>
      </c>
      <c r="J168" s="133">
        <f t="shared" si="26"/>
        <v>77.756993858870828</v>
      </c>
      <c r="K168" s="133">
        <f t="shared" si="26"/>
        <v>82.519919295718921</v>
      </c>
      <c r="L168" s="133">
        <f t="shared" si="26"/>
        <v>82.956634850346788</v>
      </c>
      <c r="M168" s="133">
        <f t="shared" si="26"/>
        <v>85.373912163951928</v>
      </c>
      <c r="N168" s="133">
        <f t="shared" si="26"/>
        <v>92.292799938107436</v>
      </c>
      <c r="O168" s="31"/>
      <c r="P168" s="133">
        <f t="shared" ref="P168:Z168" si="27">IF(P162="-","-",SUM(P158:P167))</f>
        <v>92.292799938107436</v>
      </c>
      <c r="Q168" s="133">
        <f t="shared" si="27"/>
        <v>89.719293975212281</v>
      </c>
      <c r="R168" s="133">
        <f t="shared" si="27"/>
        <v>90.055382748679833</v>
      </c>
      <c r="S168" s="133">
        <f t="shared" si="27"/>
        <v>92.494823678728238</v>
      </c>
      <c r="T168" s="133" t="str">
        <f t="shared" si="27"/>
        <v>-</v>
      </c>
      <c r="U168" s="133" t="str">
        <f t="shared" si="27"/>
        <v>-</v>
      </c>
      <c r="V168" s="133" t="str">
        <f t="shared" si="27"/>
        <v>-</v>
      </c>
      <c r="W168" s="133" t="str">
        <f t="shared" si="27"/>
        <v>-</v>
      </c>
      <c r="X168" s="133" t="str">
        <f t="shared" si="27"/>
        <v>-</v>
      </c>
      <c r="Y168" s="133" t="str">
        <f t="shared" si="27"/>
        <v>-</v>
      </c>
      <c r="Z168" s="133" t="str">
        <f t="shared" si="27"/>
        <v>-</v>
      </c>
    </row>
    <row r="169" spans="1:27" s="30" customFormat="1" ht="11.25" x14ac:dyDescent="0.15">
      <c r="A169" s="267"/>
      <c r="B169" s="140" t="s">
        <v>350</v>
      </c>
      <c r="C169" s="140" t="s">
        <v>341</v>
      </c>
      <c r="D169" s="138" t="s">
        <v>291</v>
      </c>
      <c r="E169" s="132"/>
      <c r="F169" s="31"/>
      <c r="G169" s="41" t="str">
        <f t="shared" ref="G169:N179" si="28">IF(G15="-","-",AVERAGE(G15,G26,G37,G48,G59,G70,G81,G92,G103,G114,G125,G136,G147,G158))</f>
        <v>-</v>
      </c>
      <c r="H169" s="41" t="str">
        <f t="shared" si="28"/>
        <v>-</v>
      </c>
      <c r="I169" s="41" t="str">
        <f t="shared" si="28"/>
        <v>-</v>
      </c>
      <c r="J169" s="41" t="str">
        <f t="shared" si="28"/>
        <v>-</v>
      </c>
      <c r="K169" s="41" t="str">
        <f t="shared" si="28"/>
        <v>-</v>
      </c>
      <c r="L169" s="41" t="str">
        <f t="shared" si="28"/>
        <v>-</v>
      </c>
      <c r="M169" s="41" t="str">
        <f t="shared" si="28"/>
        <v>-</v>
      </c>
      <c r="N169" s="41" t="str">
        <f t="shared" si="28"/>
        <v>-</v>
      </c>
      <c r="O169" s="31"/>
      <c r="P169" s="41" t="str">
        <f t="shared" ref="P169:Z169" si="29">IF(P15="-","-",AVERAGE(P15,P26,P37,P48,P59,P70,P81,P92,P103,P114,P125,P136,P147,P158))</f>
        <v>-</v>
      </c>
      <c r="Q169" s="41" t="str">
        <f t="shared" si="29"/>
        <v>-</v>
      </c>
      <c r="R169" s="41" t="str">
        <f t="shared" si="29"/>
        <v>-</v>
      </c>
      <c r="S169" s="41" t="str">
        <f t="shared" si="29"/>
        <v>-</v>
      </c>
      <c r="T169" s="41" t="str">
        <f t="shared" si="29"/>
        <v>-</v>
      </c>
      <c r="U169" s="41" t="str">
        <f t="shared" si="29"/>
        <v>-</v>
      </c>
      <c r="V169" s="41" t="str">
        <f t="shared" si="29"/>
        <v>-</v>
      </c>
      <c r="W169" s="41" t="str">
        <f t="shared" si="29"/>
        <v>-</v>
      </c>
      <c r="X169" s="41" t="str">
        <f t="shared" si="29"/>
        <v>-</v>
      </c>
      <c r="Y169" s="41" t="str">
        <f t="shared" si="29"/>
        <v>-</v>
      </c>
      <c r="Z169" s="41" t="str">
        <f t="shared" si="29"/>
        <v>-</v>
      </c>
      <c r="AA169" s="29"/>
    </row>
    <row r="170" spans="1:27" s="30" customFormat="1" ht="11.25" x14ac:dyDescent="0.15">
      <c r="A170" s="267"/>
      <c r="B170" s="140" t="s">
        <v>350</v>
      </c>
      <c r="C170" s="140" t="s">
        <v>300</v>
      </c>
      <c r="D170" s="138" t="s">
        <v>291</v>
      </c>
      <c r="E170" s="132"/>
      <c r="F170" s="31"/>
      <c r="G170" s="41" t="str">
        <f t="shared" si="28"/>
        <v>-</v>
      </c>
      <c r="H170" s="41" t="str">
        <f t="shared" si="28"/>
        <v>-</v>
      </c>
      <c r="I170" s="41" t="str">
        <f t="shared" si="28"/>
        <v>-</v>
      </c>
      <c r="J170" s="41" t="str">
        <f t="shared" si="28"/>
        <v>-</v>
      </c>
      <c r="K170" s="41" t="str">
        <f t="shared" si="28"/>
        <v>-</v>
      </c>
      <c r="L170" s="41" t="str">
        <f t="shared" si="28"/>
        <v>-</v>
      </c>
      <c r="M170" s="41" t="str">
        <f t="shared" si="28"/>
        <v>-</v>
      </c>
      <c r="N170" s="41" t="str">
        <f t="shared" si="28"/>
        <v>-</v>
      </c>
      <c r="O170" s="31"/>
      <c r="P170" s="41" t="str">
        <f t="shared" ref="P170:Z170" si="30">IF(P16="-","-",AVERAGE(P16,P27,P38,P49,P60,P71,P82,P93,P104,P115,P126,P137,P148,P159))</f>
        <v>-</v>
      </c>
      <c r="Q170" s="41" t="str">
        <f t="shared" si="30"/>
        <v>-</v>
      </c>
      <c r="R170" s="41" t="str">
        <f t="shared" si="30"/>
        <v>-</v>
      </c>
      <c r="S170" s="41" t="str">
        <f t="shared" si="30"/>
        <v>-</v>
      </c>
      <c r="T170" s="41" t="str">
        <f t="shared" si="30"/>
        <v>-</v>
      </c>
      <c r="U170" s="41" t="str">
        <f t="shared" si="30"/>
        <v>-</v>
      </c>
      <c r="V170" s="41" t="str">
        <f t="shared" si="30"/>
        <v>-</v>
      </c>
      <c r="W170" s="41" t="str">
        <f t="shared" si="30"/>
        <v>-</v>
      </c>
      <c r="X170" s="41" t="str">
        <f t="shared" si="30"/>
        <v>-</v>
      </c>
      <c r="Y170" s="41" t="str">
        <f t="shared" si="30"/>
        <v>-</v>
      </c>
      <c r="Z170" s="41" t="str">
        <f t="shared" si="30"/>
        <v>-</v>
      </c>
      <c r="AA170" s="29"/>
    </row>
    <row r="171" spans="1:27" s="30" customFormat="1" ht="11.25" x14ac:dyDescent="0.15">
      <c r="A171" s="267"/>
      <c r="B171" s="140" t="s">
        <v>2</v>
      </c>
      <c r="C171" s="140" t="s">
        <v>342</v>
      </c>
      <c r="D171" s="138" t="s">
        <v>291</v>
      </c>
      <c r="E171" s="132"/>
      <c r="F171" s="31"/>
      <c r="G171" s="41">
        <f t="shared" si="28"/>
        <v>6.5567588596821045</v>
      </c>
      <c r="H171" s="41">
        <f t="shared" si="28"/>
        <v>6.5567588596821045</v>
      </c>
      <c r="I171" s="41">
        <f t="shared" si="28"/>
        <v>6.6197359495950776</v>
      </c>
      <c r="J171" s="41">
        <f t="shared" si="28"/>
        <v>6.6197359495950776</v>
      </c>
      <c r="K171" s="41">
        <f t="shared" si="28"/>
        <v>6.6995028867368616</v>
      </c>
      <c r="L171" s="41">
        <f t="shared" si="28"/>
        <v>6.6995028867368616</v>
      </c>
      <c r="M171" s="41">
        <f t="shared" si="28"/>
        <v>7.113121830127354</v>
      </c>
      <c r="N171" s="41">
        <f t="shared" si="28"/>
        <v>7.113121830127354</v>
      </c>
      <c r="O171" s="31"/>
      <c r="P171" s="41">
        <f t="shared" ref="P171:Z171" si="31">IF(P17="-","-",AVERAGE(P17,P28,P39,P50,P61,P72,P83,P94,P105,P116,P127,P138,P149,P160))</f>
        <v>7.113121830127354</v>
      </c>
      <c r="Q171" s="41">
        <f t="shared" si="31"/>
        <v>7.2804579515147188</v>
      </c>
      <c r="R171" s="41">
        <f t="shared" si="31"/>
        <v>7.1935840895118579</v>
      </c>
      <c r="S171" s="41">
        <f t="shared" si="31"/>
        <v>7.3593999937099719</v>
      </c>
      <c r="T171" s="41" t="str">
        <f t="shared" si="31"/>
        <v>-</v>
      </c>
      <c r="U171" s="41" t="str">
        <f t="shared" si="31"/>
        <v>-</v>
      </c>
      <c r="V171" s="41" t="str">
        <f t="shared" si="31"/>
        <v>-</v>
      </c>
      <c r="W171" s="41" t="str">
        <f t="shared" si="31"/>
        <v>-</v>
      </c>
      <c r="X171" s="41" t="str">
        <f t="shared" si="31"/>
        <v>-</v>
      </c>
      <c r="Y171" s="41" t="str">
        <f t="shared" si="31"/>
        <v>-</v>
      </c>
      <c r="Z171" s="41" t="str">
        <f t="shared" si="31"/>
        <v>-</v>
      </c>
      <c r="AA171" s="29"/>
    </row>
    <row r="172" spans="1:27" s="30" customFormat="1" ht="11.25" x14ac:dyDescent="0.15">
      <c r="A172" s="267"/>
      <c r="B172" s="140" t="s">
        <v>352</v>
      </c>
      <c r="C172" s="140" t="s">
        <v>343</v>
      </c>
      <c r="D172" s="138" t="s">
        <v>291</v>
      </c>
      <c r="E172" s="132"/>
      <c r="F172" s="31"/>
      <c r="G172" s="41">
        <f t="shared" si="28"/>
        <v>18.601964285714285</v>
      </c>
      <c r="H172" s="41">
        <f t="shared" si="28"/>
        <v>18.601964285714285</v>
      </c>
      <c r="I172" s="41">
        <f t="shared" si="28"/>
        <v>18.844950000000004</v>
      </c>
      <c r="J172" s="41">
        <f t="shared" si="28"/>
        <v>18.844950000000004</v>
      </c>
      <c r="K172" s="41">
        <f t="shared" si="28"/>
        <v>16.43282142857143</v>
      </c>
      <c r="L172" s="41">
        <f t="shared" si="28"/>
        <v>16.43282142857143</v>
      </c>
      <c r="M172" s="41">
        <f t="shared" si="28"/>
        <v>16.727428571428572</v>
      </c>
      <c r="N172" s="41">
        <f t="shared" si="28"/>
        <v>16.727428571428572</v>
      </c>
      <c r="O172" s="31"/>
      <c r="P172" s="41">
        <f t="shared" ref="P172:Z172" si="32">IF(P18="-","-",AVERAGE(P18,P29,P40,P51,P62,P73,P84,P95,P106,P117,P128,P139,P150,P161))</f>
        <v>16.727428571428572</v>
      </c>
      <c r="Q172" s="41">
        <f t="shared" si="32"/>
        <v>16.54232142857143</v>
      </c>
      <c r="R172" s="41">
        <f t="shared" si="32"/>
        <v>16.54232142857143</v>
      </c>
      <c r="S172" s="41">
        <f t="shared" si="32"/>
        <v>17.267107142857146</v>
      </c>
      <c r="T172" s="41" t="str">
        <f t="shared" si="32"/>
        <v>-</v>
      </c>
      <c r="U172" s="41" t="str">
        <f t="shared" si="32"/>
        <v>-</v>
      </c>
      <c r="V172" s="41" t="str">
        <f t="shared" si="32"/>
        <v>-</v>
      </c>
      <c r="W172" s="41" t="str">
        <f t="shared" si="32"/>
        <v>-</v>
      </c>
      <c r="X172" s="41" t="str">
        <f t="shared" si="32"/>
        <v>-</v>
      </c>
      <c r="Y172" s="41" t="str">
        <f t="shared" si="32"/>
        <v>-</v>
      </c>
      <c r="Z172" s="41" t="str">
        <f t="shared" si="32"/>
        <v>-</v>
      </c>
      <c r="AA172" s="29"/>
    </row>
    <row r="173" spans="1:27" s="30" customFormat="1" ht="11.25" x14ac:dyDescent="0.15">
      <c r="A173" s="267"/>
      <c r="B173" s="140" t="s">
        <v>349</v>
      </c>
      <c r="C173" s="140" t="s">
        <v>344</v>
      </c>
      <c r="D173" s="138" t="s">
        <v>291</v>
      </c>
      <c r="E173" s="132"/>
      <c r="F173" s="31"/>
      <c r="G173" s="41">
        <f t="shared" si="28"/>
        <v>39.034507632093941</v>
      </c>
      <c r="H173" s="41">
        <f t="shared" si="28"/>
        <v>39.112654794520544</v>
      </c>
      <c r="I173" s="41">
        <f t="shared" si="28"/>
        <v>39.229875538160464</v>
      </c>
      <c r="J173" s="41">
        <f t="shared" si="28"/>
        <v>39.464317025440316</v>
      </c>
      <c r="K173" s="41">
        <f t="shared" si="28"/>
        <v>39.933199999999992</v>
      </c>
      <c r="L173" s="41">
        <f t="shared" si="28"/>
        <v>40.441156555772992</v>
      </c>
      <c r="M173" s="41">
        <f t="shared" si="28"/>
        <v>41.027260273972608</v>
      </c>
      <c r="N173" s="41">
        <f t="shared" si="28"/>
        <v>41.37892250489238</v>
      </c>
      <c r="O173" s="31"/>
      <c r="P173" s="41">
        <f t="shared" ref="P173:Z173" si="33">IF(P19="-","-",AVERAGE(P19,P30,P41,P52,P63,P74,P85,P96,P107,P118,P129,P140,P151,P162))</f>
        <v>41.37892250489238</v>
      </c>
      <c r="Q173" s="41">
        <f t="shared" si="33"/>
        <v>41.847805479452056</v>
      </c>
      <c r="R173" s="41">
        <f t="shared" si="33"/>
        <v>42.160394129158519</v>
      </c>
      <c r="S173" s="41">
        <f t="shared" si="33"/>
        <v>42.39483561643835</v>
      </c>
      <c r="T173" s="41" t="str">
        <f t="shared" si="33"/>
        <v>-</v>
      </c>
      <c r="U173" s="41" t="str">
        <f t="shared" si="33"/>
        <v>-</v>
      </c>
      <c r="V173" s="41" t="str">
        <f t="shared" si="33"/>
        <v>-</v>
      </c>
      <c r="W173" s="41" t="str">
        <f t="shared" si="33"/>
        <v>-</v>
      </c>
      <c r="X173" s="41" t="str">
        <f t="shared" si="33"/>
        <v>-</v>
      </c>
      <c r="Y173" s="41" t="str">
        <f t="shared" si="33"/>
        <v>-</v>
      </c>
      <c r="Z173" s="41" t="str">
        <f t="shared" si="33"/>
        <v>-</v>
      </c>
      <c r="AA173" s="29"/>
    </row>
    <row r="174" spans="1:27" s="30" customFormat="1" ht="11.25" x14ac:dyDescent="0.15">
      <c r="A174" s="267"/>
      <c r="B174" s="140" t="s">
        <v>349</v>
      </c>
      <c r="C174" s="140" t="s">
        <v>43</v>
      </c>
      <c r="D174" s="138" t="s">
        <v>291</v>
      </c>
      <c r="E174" s="132"/>
      <c r="F174" s="31"/>
      <c r="G174" s="41" t="str">
        <f t="shared" si="28"/>
        <v>-</v>
      </c>
      <c r="H174" s="41" t="str">
        <f t="shared" si="28"/>
        <v>-</v>
      </c>
      <c r="I174" s="41" t="str">
        <f t="shared" si="28"/>
        <v>-</v>
      </c>
      <c r="J174" s="41" t="str">
        <f t="shared" si="28"/>
        <v>-</v>
      </c>
      <c r="K174" s="41">
        <f t="shared" si="28"/>
        <v>0</v>
      </c>
      <c r="L174" s="41">
        <f t="shared" si="28"/>
        <v>-0.13106672002308281</v>
      </c>
      <c r="M174" s="41">
        <f t="shared" si="28"/>
        <v>1.6490085512788444</v>
      </c>
      <c r="N174" s="41">
        <f t="shared" si="28"/>
        <v>7.9249698553751093</v>
      </c>
      <c r="O174" s="31"/>
      <c r="P174" s="41">
        <f t="shared" ref="P174:Z174" si="34">IF(P20="-","-",AVERAGE(P20,P31,P42,P53,P64,P75,P86,P97,P108,P119,P130,P141,P152,P163))</f>
        <v>7.9249698553751093</v>
      </c>
      <c r="Q174" s="41">
        <f t="shared" si="34"/>
        <v>9.5945159615724229</v>
      </c>
      <c r="R174" s="41">
        <f t="shared" si="34"/>
        <v>9.6655312765157912</v>
      </c>
      <c r="S174" s="41">
        <f t="shared" si="34"/>
        <v>11.448655558303896</v>
      </c>
      <c r="T174" s="41" t="str">
        <f t="shared" si="34"/>
        <v>-</v>
      </c>
      <c r="U174" s="41" t="str">
        <f t="shared" si="34"/>
        <v>-</v>
      </c>
      <c r="V174" s="41" t="str">
        <f t="shared" si="34"/>
        <v>-</v>
      </c>
      <c r="W174" s="41" t="str">
        <f t="shared" si="34"/>
        <v>-</v>
      </c>
      <c r="X174" s="41" t="str">
        <f t="shared" si="34"/>
        <v>-</v>
      </c>
      <c r="Y174" s="41" t="str">
        <f t="shared" si="34"/>
        <v>-</v>
      </c>
      <c r="Z174" s="41" t="str">
        <f t="shared" si="34"/>
        <v>-</v>
      </c>
      <c r="AA174" s="29"/>
    </row>
    <row r="175" spans="1:27" s="30" customFormat="1" ht="11.25" x14ac:dyDescent="0.15">
      <c r="A175" s="267"/>
      <c r="B175" s="140" t="s">
        <v>349</v>
      </c>
      <c r="C175" s="140" t="s">
        <v>394</v>
      </c>
      <c r="D175" s="138" t="s">
        <v>291</v>
      </c>
      <c r="E175" s="132"/>
      <c r="F175" s="31"/>
      <c r="G175" s="41">
        <f t="shared" si="28"/>
        <v>3.3460635029354218</v>
      </c>
      <c r="H175" s="41">
        <f t="shared" si="28"/>
        <v>3.3527623287671227</v>
      </c>
      <c r="I175" s="41">
        <f t="shared" si="28"/>
        <v>3.362810567514678</v>
      </c>
      <c r="J175" s="41">
        <f t="shared" si="28"/>
        <v>3.3829070450097851</v>
      </c>
      <c r="K175" s="41">
        <f t="shared" si="28"/>
        <v>3.4230999999999985</v>
      </c>
      <c r="L175" s="41">
        <f t="shared" si="28"/>
        <v>3.4666423679060681</v>
      </c>
      <c r="M175" s="41">
        <f t="shared" si="28"/>
        <v>3.516883561643835</v>
      </c>
      <c r="N175" s="41">
        <f t="shared" si="28"/>
        <v>3.547028277886497</v>
      </c>
      <c r="O175" s="31"/>
      <c r="P175" s="41">
        <f t="shared" ref="P175:Z175" si="35">IF(P21="-","-",AVERAGE(P21,P32,P43,P54,P65,P76,P87,P98,P109,P120,P131,P142,P153,P164))</f>
        <v>3.547028277886497</v>
      </c>
      <c r="Q175" s="41">
        <f t="shared" si="35"/>
        <v>3.5872212328767126</v>
      </c>
      <c r="R175" s="41">
        <f t="shared" si="35"/>
        <v>3.6140165362035224</v>
      </c>
      <c r="S175" s="41">
        <f t="shared" si="35"/>
        <v>3.6341130136986304</v>
      </c>
      <c r="T175" s="41" t="str">
        <f t="shared" si="35"/>
        <v>-</v>
      </c>
      <c r="U175" s="41" t="str">
        <f t="shared" si="35"/>
        <v>-</v>
      </c>
      <c r="V175" s="41" t="str">
        <f t="shared" si="35"/>
        <v>-</v>
      </c>
      <c r="W175" s="41" t="str">
        <f t="shared" si="35"/>
        <v>-</v>
      </c>
      <c r="X175" s="41" t="str">
        <f t="shared" si="35"/>
        <v>-</v>
      </c>
      <c r="Y175" s="41" t="str">
        <f t="shared" si="35"/>
        <v>-</v>
      </c>
      <c r="Z175" s="41" t="str">
        <f t="shared" si="35"/>
        <v>-</v>
      </c>
      <c r="AA175" s="29"/>
    </row>
    <row r="176" spans="1:27" s="30" customFormat="1" ht="11.25" x14ac:dyDescent="0.15">
      <c r="A176" s="267"/>
      <c r="B176" s="140" t="s">
        <v>349</v>
      </c>
      <c r="C176" s="140" t="s">
        <v>412</v>
      </c>
      <c r="D176" s="138" t="s">
        <v>291</v>
      </c>
      <c r="E176" s="132"/>
      <c r="F176" s="31"/>
      <c r="G176" s="41">
        <f t="shared" si="28"/>
        <v>0.30722880250106865</v>
      </c>
      <c r="H176" s="41">
        <f t="shared" si="28"/>
        <v>0.30760281482044244</v>
      </c>
      <c r="I176" s="41">
        <f t="shared" si="28"/>
        <v>0.30962817128039805</v>
      </c>
      <c r="J176" s="41">
        <f t="shared" si="28"/>
        <v>0.3107502082385194</v>
      </c>
      <c r="K176" s="41">
        <f t="shared" si="28"/>
        <v>0.30183159937306542</v>
      </c>
      <c r="L176" s="41">
        <f t="shared" si="28"/>
        <v>0.30363539412696466</v>
      </c>
      <c r="M176" s="41">
        <f t="shared" si="28"/>
        <v>0.31834949681950009</v>
      </c>
      <c r="N176" s="41">
        <f t="shared" si="28"/>
        <v>0.35006930305808676</v>
      </c>
      <c r="O176" s="31"/>
      <c r="P176" s="41">
        <f t="shared" ref="P176:Z176" si="36">IF(P22="-","-",AVERAGE(P22,P33,P44,P55,P66,P77,P88,P99,P110,P121,P132,P143,P154,P165))</f>
        <v>0.35006930305808676</v>
      </c>
      <c r="Q176" s="41">
        <f t="shared" si="36"/>
        <v>0.36021877252983547</v>
      </c>
      <c r="R176" s="41">
        <f t="shared" si="36"/>
        <v>0.36163892280110382</v>
      </c>
      <c r="S176" s="41">
        <f t="shared" si="36"/>
        <v>0.37555741191792663</v>
      </c>
      <c r="T176" s="41" t="str">
        <f t="shared" si="36"/>
        <v>-</v>
      </c>
      <c r="U176" s="41" t="str">
        <f t="shared" si="36"/>
        <v>-</v>
      </c>
      <c r="V176" s="41" t="str">
        <f t="shared" si="36"/>
        <v>-</v>
      </c>
      <c r="W176" s="41" t="str">
        <f t="shared" si="36"/>
        <v>-</v>
      </c>
      <c r="X176" s="41" t="str">
        <f t="shared" si="36"/>
        <v>-</v>
      </c>
      <c r="Y176" s="41" t="str">
        <f t="shared" si="36"/>
        <v>-</v>
      </c>
      <c r="Z176" s="41" t="str">
        <f t="shared" si="36"/>
        <v>-</v>
      </c>
      <c r="AA176" s="29"/>
    </row>
    <row r="177" spans="1:27" s="30" customFormat="1" ht="11.25" x14ac:dyDescent="0.15">
      <c r="A177" s="267"/>
      <c r="B177" s="140" t="s">
        <v>393</v>
      </c>
      <c r="C177" s="140" t="s">
        <v>536</v>
      </c>
      <c r="D177" s="138" t="s">
        <v>291</v>
      </c>
      <c r="E177" s="132"/>
      <c r="F177" s="31"/>
      <c r="G177" s="41">
        <f t="shared" si="28"/>
        <v>1.3140514590701264</v>
      </c>
      <c r="H177" s="41">
        <f t="shared" si="28"/>
        <v>1.3157020000413151</v>
      </c>
      <c r="I177" s="41">
        <f t="shared" si="28"/>
        <v>1.3241320603878324</v>
      </c>
      <c r="J177" s="41">
        <f t="shared" si="28"/>
        <v>1.3290836833013988</v>
      </c>
      <c r="K177" s="41">
        <f t="shared" si="28"/>
        <v>1.2935975501555486</v>
      </c>
      <c r="L177" s="41">
        <f t="shared" si="28"/>
        <v>1.3017754169727509</v>
      </c>
      <c r="M177" s="41">
        <f t="shared" si="28"/>
        <v>1.3625785486611228</v>
      </c>
      <c r="N177" s="41">
        <f t="shared" si="28"/>
        <v>1.4921405533587304</v>
      </c>
      <c r="O177" s="31"/>
      <c r="P177" s="41">
        <f t="shared" ref="P177:Z177" si="37">IF(P23="-","-",AVERAGE(P23,P34,P45,P56,P67,P78,P89,P100,P111,P122,P133,P144,P155,P166))</f>
        <v>1.4921405533587304</v>
      </c>
      <c r="Q177" s="41">
        <f t="shared" si="37"/>
        <v>1.5341884907279846</v>
      </c>
      <c r="R177" s="41">
        <f t="shared" si="37"/>
        <v>1.5404820362613385</v>
      </c>
      <c r="S177" s="41">
        <f t="shared" si="37"/>
        <v>1.5974662240967812</v>
      </c>
      <c r="T177" s="41" t="str">
        <f t="shared" si="37"/>
        <v>-</v>
      </c>
      <c r="U177" s="41" t="str">
        <f t="shared" si="37"/>
        <v>-</v>
      </c>
      <c r="V177" s="41" t="str">
        <f t="shared" si="37"/>
        <v>-</v>
      </c>
      <c r="W177" s="41" t="str">
        <f t="shared" si="37"/>
        <v>-</v>
      </c>
      <c r="X177" s="41" t="str">
        <f t="shared" si="37"/>
        <v>-</v>
      </c>
      <c r="Y177" s="41" t="str">
        <f t="shared" si="37"/>
        <v>-</v>
      </c>
      <c r="Z177" s="41" t="str">
        <f t="shared" si="37"/>
        <v>-</v>
      </c>
      <c r="AA177" s="29"/>
    </row>
    <row r="178" spans="1:27" s="30" customFormat="1" ht="11.25" x14ac:dyDescent="0.15">
      <c r="A178" s="267"/>
      <c r="B178" s="140" t="s">
        <v>292</v>
      </c>
      <c r="C178" s="140" t="s">
        <v>537</v>
      </c>
      <c r="D178" s="138" t="s">
        <v>291</v>
      </c>
      <c r="E178" s="132"/>
      <c r="F178" s="31"/>
      <c r="G178" s="41">
        <f t="shared" si="28"/>
        <v>0.74022861276223417</v>
      </c>
      <c r="H178" s="41">
        <f t="shared" si="28"/>
        <v>0.7415004843610512</v>
      </c>
      <c r="I178" s="41">
        <f t="shared" si="28"/>
        <v>0.74443895486306588</v>
      </c>
      <c r="J178" s="41">
        <f t="shared" si="28"/>
        <v>0.74825456965951742</v>
      </c>
      <c r="K178" s="41">
        <f t="shared" si="28"/>
        <v>0.75622568824296266</v>
      </c>
      <c r="L178" s="41">
        <f t="shared" si="28"/>
        <v>0.76252737764375234</v>
      </c>
      <c r="M178" s="41">
        <f t="shared" si="28"/>
        <v>0.80506762832531009</v>
      </c>
      <c r="N178" s="41">
        <f t="shared" si="28"/>
        <v>0.90490534028590552</v>
      </c>
      <c r="O178" s="31"/>
      <c r="P178" s="41">
        <f t="shared" ref="P178:Z178" si="38">IF(P24="-","-",AVERAGE(P24,P35,P46,P57,P68,P79,P90,P101,P112,P123,P134,P145,P156,P167))</f>
        <v>0.90490534028590552</v>
      </c>
      <c r="Q178" s="41">
        <f t="shared" si="38"/>
        <v>0.94001673589807211</v>
      </c>
      <c r="R178" s="41">
        <f t="shared" si="38"/>
        <v>0.94486640758720952</v>
      </c>
      <c r="S178" s="41">
        <f t="shared" si="38"/>
        <v>0.9781656172857619</v>
      </c>
      <c r="T178" s="41" t="str">
        <f t="shared" si="38"/>
        <v>-</v>
      </c>
      <c r="U178" s="41" t="str">
        <f t="shared" si="38"/>
        <v>-</v>
      </c>
      <c r="V178" s="41" t="str">
        <f t="shared" si="38"/>
        <v>-</v>
      </c>
      <c r="W178" s="41" t="str">
        <f t="shared" si="38"/>
        <v>-</v>
      </c>
      <c r="X178" s="41" t="str">
        <f t="shared" si="38"/>
        <v>-</v>
      </c>
      <c r="Y178" s="41" t="str">
        <f t="shared" si="38"/>
        <v>-</v>
      </c>
      <c r="Z178" s="41" t="str">
        <f t="shared" si="38"/>
        <v>-</v>
      </c>
      <c r="AA178" s="29"/>
    </row>
    <row r="179" spans="1:27" s="30" customFormat="1" ht="11.25" x14ac:dyDescent="0.15">
      <c r="A179" s="267"/>
      <c r="B179" s="140" t="s">
        <v>44</v>
      </c>
      <c r="C179" s="140" t="str">
        <f>B179&amp;"_"&amp;D179</f>
        <v>Total_GB average</v>
      </c>
      <c r="D179" s="131" t="s">
        <v>291</v>
      </c>
      <c r="E179" s="132"/>
      <c r="F179" s="31"/>
      <c r="G179" s="41">
        <f t="shared" si="28"/>
        <v>69.900803154759174</v>
      </c>
      <c r="H179" s="41">
        <f t="shared" si="28"/>
        <v>69.988945567906867</v>
      </c>
      <c r="I179" s="41">
        <f t="shared" si="28"/>
        <v>70.435571241801512</v>
      </c>
      <c r="J179" s="41">
        <f t="shared" si="28"/>
        <v>70.699998481244606</v>
      </c>
      <c r="K179" s="41">
        <f t="shared" si="28"/>
        <v>68.840279153079877</v>
      </c>
      <c r="L179" s="41">
        <f t="shared" si="28"/>
        <v>69.276994707707715</v>
      </c>
      <c r="M179" s="41">
        <f t="shared" si="28"/>
        <v>72.519698462257139</v>
      </c>
      <c r="N179" s="41">
        <f t="shared" si="28"/>
        <v>79.438586236412604</v>
      </c>
      <c r="O179" s="31"/>
      <c r="P179" s="41">
        <f t="shared" ref="P179:Z179" si="39">IF(P25="-","-",AVERAGE(P25,P36,P47,P58,P69,P80,P91,P102,P113,P124,P135,P146,P157,P168))</f>
        <v>79.438586236412604</v>
      </c>
      <c r="Q179" s="41">
        <f t="shared" si="39"/>
        <v>81.686746053143224</v>
      </c>
      <c r="R179" s="41">
        <f t="shared" si="39"/>
        <v>82.022834826610762</v>
      </c>
      <c r="S179" s="41">
        <f t="shared" si="39"/>
        <v>85.055300578308461</v>
      </c>
      <c r="T179" s="41" t="str">
        <f t="shared" si="39"/>
        <v>-</v>
      </c>
      <c r="U179" s="41" t="str">
        <f t="shared" si="39"/>
        <v>-</v>
      </c>
      <c r="V179" s="41" t="str">
        <f t="shared" si="39"/>
        <v>-</v>
      </c>
      <c r="W179" s="41" t="str">
        <f t="shared" si="39"/>
        <v>-</v>
      </c>
      <c r="X179" s="41" t="str">
        <f t="shared" si="39"/>
        <v>-</v>
      </c>
      <c r="Y179" s="41" t="str">
        <f t="shared" si="39"/>
        <v>-</v>
      </c>
      <c r="Z179" s="41" t="str">
        <f t="shared" si="39"/>
        <v>-</v>
      </c>
      <c r="AA179" s="29"/>
    </row>
    <row r="180" spans="1:27" x14ac:dyDescent="0.2"/>
    <row r="181" spans="1:27" x14ac:dyDescent="0.2"/>
    <row r="182" spans="1:27" x14ac:dyDescent="0.2"/>
    <row r="183" spans="1:27" x14ac:dyDescent="0.2"/>
    <row r="184" spans="1:27" x14ac:dyDescent="0.2"/>
    <row r="185" spans="1:27" x14ac:dyDescent="0.2"/>
    <row r="186" spans="1:27" x14ac:dyDescent="0.2"/>
    <row r="187" spans="1:27" x14ac:dyDescent="0.2"/>
    <row r="188" spans="1:27" x14ac:dyDescent="0.2"/>
    <row r="189" spans="1:27" x14ac:dyDescent="0.2"/>
    <row r="190" spans="1:27" x14ac:dyDescent="0.2"/>
    <row r="191" spans="1:27" x14ac:dyDescent="0.2"/>
    <row r="192" spans="1:27"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sheetData>
  <sortState ref="A15:AB182">
    <sortCondition ref="A15:A182"/>
  </sortState>
  <mergeCells count="9">
    <mergeCell ref="P10:Z10"/>
    <mergeCell ref="G11:N11"/>
    <mergeCell ref="P11:Z11"/>
    <mergeCell ref="B3:H3"/>
    <mergeCell ref="B10:B14"/>
    <mergeCell ref="C10:C14"/>
    <mergeCell ref="D10:D14"/>
    <mergeCell ref="E10:E11"/>
    <mergeCell ref="G10:N10"/>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A444"/>
  <sheetViews>
    <sheetView workbookViewId="0"/>
  </sheetViews>
  <sheetFormatPr defaultColWidth="0" defaultRowHeight="14.25" zeroHeight="1" x14ac:dyDescent="0.2"/>
  <cols>
    <col min="1" max="1" width="9" style="266" customWidth="1"/>
    <col min="2" max="2" width="35" style="44" customWidth="1"/>
    <col min="3" max="3" width="21.375" style="44" customWidth="1"/>
    <col min="4" max="4" width="19.75" style="44" customWidth="1"/>
    <col min="5" max="5" width="25.125" style="44" customWidth="1"/>
    <col min="6" max="6" width="2.5" style="44" customWidth="1"/>
    <col min="7" max="14" width="15.625" style="44" customWidth="1"/>
    <col min="15" max="15" width="2.5" style="44" customWidth="1"/>
    <col min="16" max="26" width="15.625" style="44" customWidth="1"/>
    <col min="27" max="27" width="9" style="44" customWidth="1"/>
    <col min="28" max="16384" width="0" style="44" hidden="1"/>
  </cols>
  <sheetData>
    <row r="1" spans="1:27" s="73" customFormat="1" ht="12.4" customHeight="1" x14ac:dyDescent="0.2">
      <c r="A1" s="265"/>
    </row>
    <row r="2" spans="1:27" s="73" customFormat="1" ht="18.399999999999999" customHeight="1" x14ac:dyDescent="0.25">
      <c r="A2" s="265"/>
      <c r="B2" s="27" t="s">
        <v>461</v>
      </c>
      <c r="C2" s="27"/>
      <c r="D2" s="27"/>
    </row>
    <row r="3" spans="1:27" s="73" customFormat="1" ht="27" customHeight="1" x14ac:dyDescent="0.2">
      <c r="A3" s="265"/>
      <c r="B3" s="424" t="s">
        <v>526</v>
      </c>
      <c r="C3" s="424"/>
      <c r="D3" s="424"/>
      <c r="E3" s="424"/>
      <c r="F3" s="424"/>
      <c r="G3" s="424"/>
      <c r="H3" s="424"/>
      <c r="I3" s="75"/>
      <c r="J3" s="75"/>
      <c r="K3" s="75"/>
      <c r="L3" s="75"/>
      <c r="M3" s="75"/>
      <c r="N3" s="75"/>
      <c r="O3" s="75"/>
      <c r="P3" s="75"/>
      <c r="Q3" s="75"/>
    </row>
    <row r="4" spans="1:27" s="73" customFormat="1" ht="16.149999999999999" customHeight="1" x14ac:dyDescent="0.2">
      <c r="A4" s="265"/>
      <c r="B4" s="168"/>
      <c r="C4" s="168"/>
      <c r="D4" s="168"/>
      <c r="E4" s="168"/>
      <c r="F4" s="74"/>
      <c r="G4" s="74"/>
      <c r="I4" s="75"/>
      <c r="J4" s="75"/>
      <c r="K4" s="75"/>
      <c r="L4" s="75"/>
      <c r="M4" s="75"/>
      <c r="N4" s="75"/>
      <c r="O4" s="75"/>
      <c r="P4" s="75"/>
      <c r="Q4" s="75"/>
    </row>
    <row r="5" spans="1:27" ht="16.149999999999999" customHeight="1" x14ac:dyDescent="0.2">
      <c r="B5" s="78"/>
      <c r="C5" s="78"/>
      <c r="D5" s="78"/>
      <c r="E5" s="78"/>
      <c r="F5" s="78"/>
      <c r="G5" s="78"/>
      <c r="I5" s="79"/>
      <c r="J5" s="79"/>
      <c r="K5" s="79"/>
      <c r="L5" s="79"/>
      <c r="M5" s="79"/>
      <c r="N5" s="79"/>
      <c r="O5" s="79"/>
      <c r="P5" s="79"/>
      <c r="Q5" s="79"/>
    </row>
    <row r="6" spans="1:27" ht="23.25" x14ac:dyDescent="0.2">
      <c r="B6" s="82" t="s">
        <v>373</v>
      </c>
      <c r="C6" s="84" t="s">
        <v>498</v>
      </c>
      <c r="D6" s="78"/>
      <c r="E6" s="78"/>
      <c r="F6" s="78"/>
      <c r="G6" s="78"/>
      <c r="I6" s="79"/>
      <c r="J6" s="79"/>
      <c r="K6" s="79"/>
      <c r="L6" s="79"/>
      <c r="M6" s="79"/>
      <c r="N6" s="79"/>
      <c r="O6" s="79"/>
      <c r="P6" s="79"/>
      <c r="Q6" s="79"/>
    </row>
    <row r="7" spans="1:27" ht="14.65" customHeight="1" x14ac:dyDescent="0.2">
      <c r="B7" s="82" t="s">
        <v>485</v>
      </c>
      <c r="C7" s="84" t="s">
        <v>0</v>
      </c>
      <c r="D7" s="78"/>
      <c r="E7" s="78"/>
      <c r="F7" s="78"/>
      <c r="G7" s="78"/>
      <c r="I7" s="79"/>
      <c r="J7" s="79"/>
      <c r="K7" s="79"/>
      <c r="L7" s="79"/>
      <c r="M7" s="79"/>
      <c r="N7" s="79"/>
      <c r="O7" s="79"/>
      <c r="P7" s="79"/>
      <c r="Q7" s="79"/>
    </row>
    <row r="8" spans="1:27" ht="12.4" customHeight="1" x14ac:dyDescent="0.2">
      <c r="B8" s="83" t="s">
        <v>345</v>
      </c>
      <c r="C8" s="85" t="s">
        <v>1</v>
      </c>
    </row>
    <row r="9" spans="1:27" s="29" customFormat="1" ht="11.25" x14ac:dyDescent="0.15">
      <c r="A9" s="267"/>
    </row>
    <row r="10" spans="1:27" s="30" customFormat="1" ht="11.25" customHeight="1" x14ac:dyDescent="0.15">
      <c r="A10" s="267"/>
      <c r="B10" s="473" t="s">
        <v>346</v>
      </c>
      <c r="C10" s="473" t="s">
        <v>351</v>
      </c>
      <c r="D10" s="482" t="s">
        <v>302</v>
      </c>
      <c r="E10" s="483"/>
      <c r="F10" s="31"/>
      <c r="G10" s="474" t="s">
        <v>500</v>
      </c>
      <c r="H10" s="475"/>
      <c r="I10" s="475"/>
      <c r="J10" s="475"/>
      <c r="K10" s="475"/>
      <c r="L10" s="475"/>
      <c r="M10" s="475"/>
      <c r="N10" s="476"/>
      <c r="O10" s="31"/>
      <c r="P10" s="474" t="s">
        <v>492</v>
      </c>
      <c r="Q10" s="477"/>
      <c r="R10" s="477"/>
      <c r="S10" s="477"/>
      <c r="T10" s="477"/>
      <c r="U10" s="477"/>
      <c r="V10" s="477"/>
      <c r="W10" s="477"/>
      <c r="X10" s="477"/>
      <c r="Y10" s="477"/>
      <c r="Z10" s="478"/>
      <c r="AA10" s="29"/>
    </row>
    <row r="11" spans="1:27" s="30" customFormat="1" ht="11.25" customHeight="1" x14ac:dyDescent="0.15">
      <c r="A11" s="267"/>
      <c r="B11" s="473"/>
      <c r="C11" s="473"/>
      <c r="D11" s="482"/>
      <c r="E11" s="484"/>
      <c r="F11" s="31"/>
      <c r="G11" s="479" t="s">
        <v>479</v>
      </c>
      <c r="H11" s="480"/>
      <c r="I11" s="480"/>
      <c r="J11" s="480"/>
      <c r="K11" s="480"/>
      <c r="L11" s="480"/>
      <c r="M11" s="480"/>
      <c r="N11" s="481"/>
      <c r="O11" s="31"/>
      <c r="P11" s="479" t="s">
        <v>493</v>
      </c>
      <c r="Q11" s="480"/>
      <c r="R11" s="480"/>
      <c r="S11" s="480"/>
      <c r="T11" s="480"/>
      <c r="U11" s="480"/>
      <c r="V11" s="480"/>
      <c r="W11" s="480"/>
      <c r="X11" s="480"/>
      <c r="Y11" s="480"/>
      <c r="Z11" s="481"/>
      <c r="AA11" s="29"/>
    </row>
    <row r="12" spans="1:27" s="30" customFormat="1" ht="25.5" customHeight="1" x14ac:dyDescent="0.15">
      <c r="A12" s="267"/>
      <c r="B12" s="473"/>
      <c r="C12" s="473"/>
      <c r="D12" s="482"/>
      <c r="E12" s="32" t="s">
        <v>5</v>
      </c>
      <c r="F12" s="31"/>
      <c r="G12" s="111" t="s">
        <v>303</v>
      </c>
      <c r="H12" s="111" t="s">
        <v>297</v>
      </c>
      <c r="I12" s="111" t="s">
        <v>298</v>
      </c>
      <c r="J12" s="111" t="s">
        <v>299</v>
      </c>
      <c r="K12" s="111" t="s">
        <v>6</v>
      </c>
      <c r="L12" s="33" t="s">
        <v>7</v>
      </c>
      <c r="M12" s="111" t="s">
        <v>8</v>
      </c>
      <c r="N12" s="111" t="s">
        <v>304</v>
      </c>
      <c r="O12" s="31"/>
      <c r="P12" s="110" t="s">
        <v>467</v>
      </c>
      <c r="Q12" s="110" t="s">
        <v>9</v>
      </c>
      <c r="R12" s="110" t="s">
        <v>10</v>
      </c>
      <c r="S12" s="35" t="s">
        <v>11</v>
      </c>
      <c r="T12" s="110" t="s">
        <v>12</v>
      </c>
      <c r="U12" s="110" t="s">
        <v>13</v>
      </c>
      <c r="V12" s="110" t="s">
        <v>14</v>
      </c>
      <c r="W12" s="110" t="s">
        <v>15</v>
      </c>
      <c r="X12" s="110" t="s">
        <v>16</v>
      </c>
      <c r="Y12" s="110" t="s">
        <v>17</v>
      </c>
      <c r="Z12" s="110" t="s">
        <v>18</v>
      </c>
      <c r="AA12" s="29"/>
    </row>
    <row r="13" spans="1:27" s="30" customFormat="1" ht="15" customHeight="1" x14ac:dyDescent="0.15">
      <c r="A13" s="267"/>
      <c r="B13" s="473"/>
      <c r="C13" s="473"/>
      <c r="D13" s="482"/>
      <c r="E13" s="32" t="s">
        <v>379</v>
      </c>
      <c r="F13" s="31"/>
      <c r="G13" s="36" t="s">
        <v>305</v>
      </c>
      <c r="H13" s="36" t="s">
        <v>306</v>
      </c>
      <c r="I13" s="36" t="s">
        <v>307</v>
      </c>
      <c r="J13" s="36" t="s">
        <v>308</v>
      </c>
      <c r="K13" s="36" t="s">
        <v>19</v>
      </c>
      <c r="L13" s="37" t="s">
        <v>20</v>
      </c>
      <c r="M13" s="36" t="s">
        <v>21</v>
      </c>
      <c r="N13" s="36" t="s">
        <v>309</v>
      </c>
      <c r="O13" s="31"/>
      <c r="P13" s="36" t="s">
        <v>310</v>
      </c>
      <c r="Q13" s="36" t="s">
        <v>22</v>
      </c>
      <c r="R13" s="36" t="s">
        <v>23</v>
      </c>
      <c r="S13" s="38" t="s">
        <v>24</v>
      </c>
      <c r="T13" s="36" t="s">
        <v>25</v>
      </c>
      <c r="U13" s="36" t="s">
        <v>26</v>
      </c>
      <c r="V13" s="36" t="s">
        <v>27</v>
      </c>
      <c r="W13" s="36" t="s">
        <v>28</v>
      </c>
      <c r="X13" s="36" t="s">
        <v>29</v>
      </c>
      <c r="Y13" s="36" t="s">
        <v>30</v>
      </c>
      <c r="Z13" s="36" t="s">
        <v>31</v>
      </c>
      <c r="AA13" s="29"/>
    </row>
    <row r="14" spans="1:27" s="30" customFormat="1" ht="15" customHeight="1" x14ac:dyDescent="0.15">
      <c r="A14" s="267"/>
      <c r="B14" s="473"/>
      <c r="C14" s="473"/>
      <c r="D14" s="482"/>
      <c r="E14" s="40" t="s">
        <v>335</v>
      </c>
      <c r="F14" s="31"/>
      <c r="G14" s="110" t="s">
        <v>312</v>
      </c>
      <c r="H14" s="110" t="s">
        <v>312</v>
      </c>
      <c r="I14" s="110" t="s">
        <v>313</v>
      </c>
      <c r="J14" s="110" t="s">
        <v>313</v>
      </c>
      <c r="K14" s="110" t="s">
        <v>34</v>
      </c>
      <c r="L14" s="76" t="s">
        <v>34</v>
      </c>
      <c r="M14" s="110" t="s">
        <v>35</v>
      </c>
      <c r="N14" s="110" t="s">
        <v>35</v>
      </c>
      <c r="O14" s="31"/>
      <c r="P14" s="110" t="s">
        <v>314</v>
      </c>
      <c r="Q14" s="110" t="s">
        <v>36</v>
      </c>
      <c r="R14" s="110" t="s">
        <v>36</v>
      </c>
      <c r="S14" s="35" t="s">
        <v>37</v>
      </c>
      <c r="T14" s="110" t="s">
        <v>37</v>
      </c>
      <c r="U14" s="110" t="s">
        <v>38</v>
      </c>
      <c r="V14" s="110" t="s">
        <v>38</v>
      </c>
      <c r="W14" s="110" t="s">
        <v>39</v>
      </c>
      <c r="X14" s="110" t="s">
        <v>39</v>
      </c>
      <c r="Y14" s="110" t="s">
        <v>40</v>
      </c>
      <c r="Z14" s="110" t="s">
        <v>40</v>
      </c>
      <c r="AA14" s="29"/>
    </row>
    <row r="15" spans="1:27" s="30" customFormat="1" ht="12.4" customHeight="1" x14ac:dyDescent="0.15">
      <c r="A15" s="267">
        <v>1</v>
      </c>
      <c r="B15" s="140" t="s">
        <v>350</v>
      </c>
      <c r="C15" s="140" t="s">
        <v>341</v>
      </c>
      <c r="D15" s="131" t="s">
        <v>315</v>
      </c>
      <c r="E15" s="132"/>
      <c r="F15" s="31"/>
      <c r="G15" s="41" t="s">
        <v>333</v>
      </c>
      <c r="H15" s="41" t="s">
        <v>333</v>
      </c>
      <c r="I15" s="41" t="s">
        <v>333</v>
      </c>
      <c r="J15" s="41" t="s">
        <v>333</v>
      </c>
      <c r="K15" s="41" t="s">
        <v>333</v>
      </c>
      <c r="L15" s="41" t="s">
        <v>333</v>
      </c>
      <c r="M15" s="41" t="s">
        <v>333</v>
      </c>
      <c r="N15" s="41" t="s">
        <v>333</v>
      </c>
      <c r="O15" s="31"/>
      <c r="P15" s="41" t="s">
        <v>333</v>
      </c>
      <c r="Q15" s="41" t="s">
        <v>333</v>
      </c>
      <c r="R15" s="41" t="s">
        <v>333</v>
      </c>
      <c r="S15" s="41" t="s">
        <v>333</v>
      </c>
      <c r="T15" s="41" t="s">
        <v>333</v>
      </c>
      <c r="U15" s="41" t="s">
        <v>333</v>
      </c>
      <c r="V15" s="41" t="s">
        <v>333</v>
      </c>
      <c r="W15" s="41" t="s">
        <v>333</v>
      </c>
      <c r="X15" s="41" t="s">
        <v>333</v>
      </c>
      <c r="Y15" s="41" t="s">
        <v>333</v>
      </c>
      <c r="Z15" s="41" t="s">
        <v>333</v>
      </c>
      <c r="AA15" s="29"/>
    </row>
    <row r="16" spans="1:27" s="30" customFormat="1" ht="11.25" customHeight="1" x14ac:dyDescent="0.15">
      <c r="A16" s="267">
        <v>2</v>
      </c>
      <c r="B16" s="140" t="s">
        <v>350</v>
      </c>
      <c r="C16" s="140" t="s">
        <v>300</v>
      </c>
      <c r="D16" s="131" t="s">
        <v>315</v>
      </c>
      <c r="E16" s="132"/>
      <c r="F16" s="31"/>
      <c r="G16" s="41" t="s">
        <v>333</v>
      </c>
      <c r="H16" s="41" t="s">
        <v>333</v>
      </c>
      <c r="I16" s="41" t="s">
        <v>333</v>
      </c>
      <c r="J16" s="41" t="s">
        <v>333</v>
      </c>
      <c r="K16" s="41" t="s">
        <v>333</v>
      </c>
      <c r="L16" s="41" t="s">
        <v>333</v>
      </c>
      <c r="M16" s="41" t="s">
        <v>333</v>
      </c>
      <c r="N16" s="41" t="s">
        <v>333</v>
      </c>
      <c r="O16" s="31"/>
      <c r="P16" s="41" t="s">
        <v>333</v>
      </c>
      <c r="Q16" s="41" t="s">
        <v>333</v>
      </c>
      <c r="R16" s="41" t="s">
        <v>333</v>
      </c>
      <c r="S16" s="41" t="s">
        <v>333</v>
      </c>
      <c r="T16" s="41" t="s">
        <v>333</v>
      </c>
      <c r="U16" s="41" t="s">
        <v>333</v>
      </c>
      <c r="V16" s="41" t="s">
        <v>333</v>
      </c>
      <c r="W16" s="41" t="s">
        <v>333</v>
      </c>
      <c r="X16" s="41" t="s">
        <v>333</v>
      </c>
      <c r="Y16" s="41" t="s">
        <v>333</v>
      </c>
      <c r="Z16" s="41" t="s">
        <v>333</v>
      </c>
      <c r="AA16" s="29"/>
    </row>
    <row r="17" spans="1:27" s="30" customFormat="1" ht="11.25" customHeight="1" x14ac:dyDescent="0.15">
      <c r="A17" s="267">
        <v>3</v>
      </c>
      <c r="B17" s="140" t="s">
        <v>2</v>
      </c>
      <c r="C17" s="140" t="s">
        <v>342</v>
      </c>
      <c r="D17" s="131" t="s">
        <v>315</v>
      </c>
      <c r="E17" s="132"/>
      <c r="F17" s="31"/>
      <c r="G17" s="41">
        <f>IF('3c PC'!G14="-","-",'3c PC'!G61)</f>
        <v>6.5567588596821027</v>
      </c>
      <c r="H17" s="41">
        <f>IF('3c PC'!H14="-","-",'3c PC'!H61)</f>
        <v>6.5567588596821027</v>
      </c>
      <c r="I17" s="41">
        <f>IF('3c PC'!I14="-","-",'3c PC'!I61)</f>
        <v>6.6197359495950758</v>
      </c>
      <c r="J17" s="41">
        <f>IF('3c PC'!J14="-","-",'3c PC'!J61)</f>
        <v>6.6197359495950758</v>
      </c>
      <c r="K17" s="41">
        <f>IF('3c PC'!K14="-","-",'3c PC'!K61)</f>
        <v>6.6995028867368616</v>
      </c>
      <c r="L17" s="41">
        <f>IF('3c PC'!L14="-","-",'3c PC'!L61)</f>
        <v>6.6995028867368616</v>
      </c>
      <c r="M17" s="41">
        <f>IF('3c PC'!M14="-","-",'3c PC'!M61)</f>
        <v>7.1131218301273513</v>
      </c>
      <c r="N17" s="41">
        <f>IF('3c PC'!N14="-","-",'3c PC'!N61)</f>
        <v>7.1131218301273513</v>
      </c>
      <c r="O17" s="31"/>
      <c r="P17" s="41">
        <f>'3c PC'!P61</f>
        <v>7.1131218301273513</v>
      </c>
      <c r="Q17" s="41">
        <f>'3c PC'!Q61</f>
        <v>7.2804579515147188</v>
      </c>
      <c r="R17" s="41">
        <f>'3c PC'!R61</f>
        <v>7.1935840895118579</v>
      </c>
      <c r="S17" s="41">
        <f>'3c PC'!S61</f>
        <v>7.3593999937099728</v>
      </c>
      <c r="T17" s="41" t="str">
        <f>'3c PC'!T61</f>
        <v>-</v>
      </c>
      <c r="U17" s="41" t="str">
        <f>'3c PC'!U61</f>
        <v>-</v>
      </c>
      <c r="V17" s="41" t="str">
        <f>'3c PC'!V61</f>
        <v>-</v>
      </c>
      <c r="W17" s="41" t="str">
        <f>'3c PC'!W61</f>
        <v>-</v>
      </c>
      <c r="X17" s="41" t="str">
        <f>'3c PC'!X61</f>
        <v>-</v>
      </c>
      <c r="Y17" s="41" t="str">
        <f>'3c PC'!Y61</f>
        <v>-</v>
      </c>
      <c r="Z17" s="41" t="str">
        <f>'3c PC'!Z61</f>
        <v>-</v>
      </c>
      <c r="AA17" s="29"/>
    </row>
    <row r="18" spans="1:27" s="30" customFormat="1" ht="11.25" customHeight="1" x14ac:dyDescent="0.15">
      <c r="A18" s="267">
        <v>4</v>
      </c>
      <c r="B18" s="140" t="s">
        <v>352</v>
      </c>
      <c r="C18" s="140" t="s">
        <v>343</v>
      </c>
      <c r="D18" s="131" t="s">
        <v>315</v>
      </c>
      <c r="E18" s="132"/>
      <c r="F18" s="31"/>
      <c r="G18" s="41">
        <f>IF('3d NC-Elec'!H42="-","-",'3d NC-Elec'!H42)</f>
        <v>17.118500000000001</v>
      </c>
      <c r="H18" s="41">
        <f>IF('3d NC-Elec'!I42="-","-",'3d NC-Elec'!I42)</f>
        <v>17.118500000000001</v>
      </c>
      <c r="I18" s="41">
        <f>IF('3d NC-Elec'!J42="-","-",'3d NC-Elec'!J42)</f>
        <v>16.753499999999999</v>
      </c>
      <c r="J18" s="41">
        <f>IF('3d NC-Elec'!K42="-","-",'3d NC-Elec'!K42)</f>
        <v>16.753499999999999</v>
      </c>
      <c r="K18" s="41">
        <f>IF('3d NC-Elec'!L42="-","-",'3d NC-Elec'!L42)</f>
        <v>17.118500000000001</v>
      </c>
      <c r="L18" s="41">
        <f>IF('3d NC-Elec'!M42="-","-",'3d NC-Elec'!M42)</f>
        <v>17.118500000000001</v>
      </c>
      <c r="M18" s="41">
        <f>IF('3d NC-Elec'!N42="-","-",'3d NC-Elec'!N42)</f>
        <v>16.169499999999999</v>
      </c>
      <c r="N18" s="41">
        <f>IF('3d NC-Elec'!O42="-","-",'3d NC-Elec'!O42)</f>
        <v>16.169499999999999</v>
      </c>
      <c r="O18" s="31"/>
      <c r="P18" s="41">
        <f>'3d NC-Elec'!Q42</f>
        <v>16.169499999999999</v>
      </c>
      <c r="Q18" s="41">
        <f>'3d NC-Elec'!R42</f>
        <v>17.775500000000001</v>
      </c>
      <c r="R18" s="41">
        <f>'3d NC-Elec'!S42</f>
        <v>17.775500000000001</v>
      </c>
      <c r="S18" s="41">
        <f>'3d NC-Elec'!T42</f>
        <v>17.666</v>
      </c>
      <c r="T18" s="41" t="str">
        <f>'3d NC-Elec'!U42</f>
        <v>-</v>
      </c>
      <c r="U18" s="41" t="str">
        <f>'3d NC-Elec'!V42</f>
        <v>-</v>
      </c>
      <c r="V18" s="41" t="str">
        <f>'3d NC-Elec'!W42</f>
        <v>-</v>
      </c>
      <c r="W18" s="41" t="str">
        <f>'3d NC-Elec'!X42</f>
        <v>-</v>
      </c>
      <c r="X18" s="41" t="str">
        <f>'3d NC-Elec'!Y42</f>
        <v>-</v>
      </c>
      <c r="Y18" s="41" t="str">
        <f>'3d NC-Elec'!Z42</f>
        <v>-</v>
      </c>
      <c r="Z18" s="41" t="str">
        <f>'3d NC-Elec'!AA42</f>
        <v>-</v>
      </c>
      <c r="AA18" s="29"/>
    </row>
    <row r="19" spans="1:27" s="30" customFormat="1" ht="11.25" customHeight="1" x14ac:dyDescent="0.15">
      <c r="A19" s="267">
        <v>5</v>
      </c>
      <c r="B19" s="140" t="s">
        <v>349</v>
      </c>
      <c r="C19" s="140" t="s">
        <v>344</v>
      </c>
      <c r="D19" s="131" t="s">
        <v>315</v>
      </c>
      <c r="E19" s="132"/>
      <c r="F19" s="31"/>
      <c r="G19" s="41">
        <f>IF('3f CPIH'!C$16="-","-",'3g OC '!$E$9*('3f CPIH'!C$16/'3f CPIH'!$G$16))</f>
        <v>39.034507632093934</v>
      </c>
      <c r="H19" s="41">
        <f>IF('3f CPIH'!D$16="-","-",'3g OC '!$E$9*('3f CPIH'!D$16/'3f CPIH'!$G$16))</f>
        <v>39.112654794520544</v>
      </c>
      <c r="I19" s="41">
        <f>IF('3f CPIH'!E$16="-","-",'3g OC '!$E$9*('3f CPIH'!E$16/'3f CPIH'!$G$16))</f>
        <v>39.229875538160471</v>
      </c>
      <c r="J19" s="41">
        <f>IF('3f CPIH'!F$16="-","-",'3g OC '!$E$9*('3f CPIH'!F$16/'3f CPIH'!$G$16))</f>
        <v>39.464317025440316</v>
      </c>
      <c r="K19" s="41">
        <f>IF('3f CPIH'!G$16="-","-",'3g OC '!$E$9*('3f CPIH'!G$16/'3f CPIH'!$G$16))</f>
        <v>39.933199999999999</v>
      </c>
      <c r="L19" s="41">
        <f>IF('3f CPIH'!H$16="-","-",'3g OC '!$E$9*('3f CPIH'!H$16/'3f CPIH'!$G$16))</f>
        <v>40.441156555772999</v>
      </c>
      <c r="M19" s="41">
        <f>IF('3f CPIH'!I$16="-","-",'3g OC '!$E$9*('3f CPIH'!I$16/'3f CPIH'!$G$16))</f>
        <v>41.027260273972601</v>
      </c>
      <c r="N19" s="41">
        <f>IF('3f CPIH'!J$16="-","-",'3g OC '!$E$9*('3f CPIH'!J$16/'3f CPIH'!$G$16))</f>
        <v>41.378922504892373</v>
      </c>
      <c r="O19" s="31"/>
      <c r="P19" s="41">
        <f>IF('3f CPIH'!L$16="-","-",'3g OC '!$E$9*('3f CPIH'!L$16/'3f CPIH'!$G$16))</f>
        <v>41.378922504892373</v>
      </c>
      <c r="Q19" s="41">
        <f>IF('3f CPIH'!M$16="-","-",'3g OC '!$E$9*('3f CPIH'!M$16/'3f CPIH'!$G$16))</f>
        <v>41.847805479452056</v>
      </c>
      <c r="R19" s="41">
        <f>IF('3f CPIH'!N$16="-","-",'3g OC '!$E$9*('3f CPIH'!N$16/'3f CPIH'!$G$16))</f>
        <v>42.160394129158512</v>
      </c>
      <c r="S19" s="41">
        <f>IF('3f CPIH'!O$16="-","-",'3g OC '!$E$9*('3f CPIH'!O$16/'3f CPIH'!$G$16))</f>
        <v>42.394835616438357</v>
      </c>
      <c r="T19" s="41" t="str">
        <f>IF('3f CPIH'!P$16="-","-",'3g OC '!$E$9*('3f CPIH'!P$16/'3f CPIH'!$G$16))</f>
        <v>-</v>
      </c>
      <c r="U19" s="41" t="str">
        <f>IF('3f CPIH'!Q$16="-","-",'3g OC '!$E$9*('3f CPIH'!Q$16/'3f CPIH'!$G$16))</f>
        <v>-</v>
      </c>
      <c r="V19" s="41" t="str">
        <f>IF('3f CPIH'!R$16="-","-",'3g OC '!$E$9*('3f CPIH'!R$16/'3f CPIH'!$G$16))</f>
        <v>-</v>
      </c>
      <c r="W19" s="41" t="str">
        <f>IF('3f CPIH'!S$16="-","-",'3g OC '!$E$9*('3f CPIH'!S$16/'3f CPIH'!$G$16))</f>
        <v>-</v>
      </c>
      <c r="X19" s="41" t="str">
        <f>IF('3f CPIH'!T$16="-","-",'3g OC '!$E$9*('3f CPIH'!T$16/'3f CPIH'!$G$16))</f>
        <v>-</v>
      </c>
      <c r="Y19" s="41" t="str">
        <f>IF('3f CPIH'!U$16="-","-",'3g OC '!$E$9*('3f CPIH'!U$16/'3f CPIH'!$G$16))</f>
        <v>-</v>
      </c>
      <c r="Z19" s="41" t="str">
        <f>IF('3f CPIH'!V$16="-","-",'3g OC '!$E$9*('3f CPIH'!V$16/'3f CPIH'!$G$16))</f>
        <v>-</v>
      </c>
      <c r="AA19" s="29"/>
    </row>
    <row r="20" spans="1:27" s="30" customFormat="1" ht="11.25" customHeight="1" x14ac:dyDescent="0.15">
      <c r="A20" s="267">
        <v>6</v>
      </c>
      <c r="B20" s="140" t="s">
        <v>349</v>
      </c>
      <c r="C20" s="140" t="s">
        <v>43</v>
      </c>
      <c r="D20" s="131" t="s">
        <v>315</v>
      </c>
      <c r="E20" s="132"/>
      <c r="F20" s="31"/>
      <c r="G20" s="41" t="s">
        <v>333</v>
      </c>
      <c r="H20" s="41" t="s">
        <v>333</v>
      </c>
      <c r="I20" s="41" t="s">
        <v>333</v>
      </c>
      <c r="J20" s="41" t="s">
        <v>333</v>
      </c>
      <c r="K20" s="41">
        <f>IF('3h SMNCC'!F$36="-","-",'3h SMNCC'!F$44)</f>
        <v>0</v>
      </c>
      <c r="L20" s="41">
        <f>IF('3h SMNCC'!G$36="-","-",'3h SMNCC'!G$44)</f>
        <v>-0.13106672002308281</v>
      </c>
      <c r="M20" s="41">
        <f>IF('3h SMNCC'!H$36="-","-",'3h SMNCC'!H$44)</f>
        <v>1.6490085512788448</v>
      </c>
      <c r="N20" s="41">
        <f>IF('3h SMNCC'!I$36="-","-",'3h SMNCC'!I$44)</f>
        <v>7.9249698553751093</v>
      </c>
      <c r="O20" s="31"/>
      <c r="P20" s="41">
        <f>IF('3h SMNCC'!K$36="-","-",'3h SMNCC'!K$44)</f>
        <v>7.9249698553751093</v>
      </c>
      <c r="Q20" s="41">
        <f>IF('3h SMNCC'!L$36="-","-",'3h SMNCC'!L$44)</f>
        <v>9.5945159615724194</v>
      </c>
      <c r="R20" s="41">
        <f>IF('3h SMNCC'!M$36="-","-",'3h SMNCC'!M$44)</f>
        <v>9.6655312765157912</v>
      </c>
      <c r="S20" s="41">
        <f>IF('3h SMNCC'!N$36="-","-",'3h SMNCC'!N$44)</f>
        <v>11.448655558303892</v>
      </c>
      <c r="T20" s="41" t="str">
        <f>IF('3h SMNCC'!O$36="-","-",'3h SMNCC'!O$44)</f>
        <v>-</v>
      </c>
      <c r="U20" s="41" t="str">
        <f>IF('3h SMNCC'!P$36="-","-",'3h SMNCC'!P$44)</f>
        <v>-</v>
      </c>
      <c r="V20" s="41" t="str">
        <f>IF('3h SMNCC'!Q$36="-","-",'3h SMNCC'!Q$44)</f>
        <v>-</v>
      </c>
      <c r="W20" s="41" t="str">
        <f>IF('3h SMNCC'!R$36="-","-",'3h SMNCC'!R$44)</f>
        <v>-</v>
      </c>
      <c r="X20" s="41" t="str">
        <f>IF('3h SMNCC'!S$36="-","-",'3h SMNCC'!S$44)</f>
        <v>-</v>
      </c>
      <c r="Y20" s="41" t="str">
        <f>IF('3h SMNCC'!T$36="-","-",'3h SMNCC'!T$44)</f>
        <v>-</v>
      </c>
      <c r="Z20" s="41" t="str">
        <f>IF('3h SMNCC'!U$36="-","-",'3h SMNCC'!U$44)</f>
        <v>-</v>
      </c>
      <c r="AA20" s="29"/>
    </row>
    <row r="21" spans="1:27" s="30" customFormat="1" ht="11.25" customHeight="1" x14ac:dyDescent="0.15">
      <c r="A21" s="267">
        <v>7</v>
      </c>
      <c r="B21" s="140" t="s">
        <v>349</v>
      </c>
      <c r="C21" s="140" t="s">
        <v>394</v>
      </c>
      <c r="D21" s="131" t="s">
        <v>315</v>
      </c>
      <c r="E21" s="132"/>
      <c r="F21" s="31"/>
      <c r="G21" s="41">
        <f>IF('3f CPIH'!C$16="-","-",'3i PAAC PAP'!$G$11*('3f CPIH'!C$16/'3f CPIH'!$G$16))</f>
        <v>13.436452250489236</v>
      </c>
      <c r="H21" s="41">
        <f>IF('3f CPIH'!D$16="-","-",'3i PAAC PAP'!$G$11*('3f CPIH'!D$16/'3f CPIH'!$G$16))</f>
        <v>13.463352054794518</v>
      </c>
      <c r="I21" s="41">
        <f>IF('3f CPIH'!E$16="-","-",'3i PAAC PAP'!$G$11*('3f CPIH'!E$16/'3f CPIH'!$G$16))</f>
        <v>13.503701761252445</v>
      </c>
      <c r="J21" s="41">
        <f>IF('3f CPIH'!F$16="-","-",'3i PAAC PAP'!$G$11*('3f CPIH'!F$16/'3f CPIH'!$G$16))</f>
        <v>13.584401174168297</v>
      </c>
      <c r="K21" s="41">
        <f>IF('3f CPIH'!G$16="-","-",'3i PAAC PAP'!$G$11*('3f CPIH'!G$16/'3f CPIH'!$G$16))</f>
        <v>13.745799999999999</v>
      </c>
      <c r="L21" s="41">
        <f>IF('3f CPIH'!H$16="-","-",'3i PAAC PAP'!$G$11*('3f CPIH'!H$16/'3f CPIH'!$G$16))</f>
        <v>13.920648727984345</v>
      </c>
      <c r="M21" s="41">
        <f>IF('3f CPIH'!I$16="-","-",'3i PAAC PAP'!$G$11*('3f CPIH'!I$16/'3f CPIH'!$G$16))</f>
        <v>14.122397260273971</v>
      </c>
      <c r="N21" s="41">
        <f>IF('3f CPIH'!J$16="-","-",'3i PAAC PAP'!$G$11*('3f CPIH'!J$16/'3f CPIH'!$G$16))</f>
        <v>14.24344637964775</v>
      </c>
      <c r="O21" s="31"/>
      <c r="P21" s="41">
        <f>IF('3f CPIH'!L$16="-","-",'3i PAAC PAP'!$G$11*('3f CPIH'!L$16/'3f CPIH'!$G$16))</f>
        <v>14.24344637964775</v>
      </c>
      <c r="Q21" s="41">
        <f>IF('3f CPIH'!M$16="-","-",'3i PAAC PAP'!$G$11*('3f CPIH'!M$16/'3f CPIH'!$G$16))</f>
        <v>14.40484520547945</v>
      </c>
      <c r="R21" s="41">
        <f>IF('3f CPIH'!N$16="-","-",'3i PAAC PAP'!$G$11*('3f CPIH'!N$16/'3f CPIH'!$G$16))</f>
        <v>14.512444422700586</v>
      </c>
      <c r="S21" s="41">
        <f>IF('3f CPIH'!O$16="-","-",'3i PAAC PAP'!$G$11*('3f CPIH'!O$16/'3f CPIH'!$G$16))</f>
        <v>14.593143835616438</v>
      </c>
      <c r="T21" s="41" t="str">
        <f>IF('3f CPIH'!P$16="-","-",'3i PAAC PAP'!$G$11*('3f CPIH'!P$16/'3f CPIH'!$G$16))</f>
        <v>-</v>
      </c>
      <c r="U21" s="41" t="str">
        <f>IF('3f CPIH'!Q$16="-","-",'3i PAAC PAP'!$G$11*('3f CPIH'!Q$16/'3f CPIH'!$G$16))</f>
        <v>-</v>
      </c>
      <c r="V21" s="41" t="str">
        <f>IF('3f CPIH'!R$16="-","-",'3i PAAC PAP'!$G$11*('3f CPIH'!R$16/'3f CPIH'!$G$16))</f>
        <v>-</v>
      </c>
      <c r="W21" s="41" t="str">
        <f>IF('3f CPIH'!S$16="-","-",'3i PAAC PAP'!$G$11*('3f CPIH'!S$16/'3f CPIH'!$G$16))</f>
        <v>-</v>
      </c>
      <c r="X21" s="41" t="str">
        <f>IF('3f CPIH'!T$16="-","-",'3i PAAC PAP'!$G$11*('3f CPIH'!T$16/'3f CPIH'!$G$16))</f>
        <v>-</v>
      </c>
      <c r="Y21" s="41" t="str">
        <f>IF('3f CPIH'!U$16="-","-",'3i PAAC PAP'!$G$11*('3f CPIH'!U$16/'3f CPIH'!$G$16))</f>
        <v>-</v>
      </c>
      <c r="Z21" s="41" t="str">
        <f>IF('3f CPIH'!V$16="-","-",'3i PAAC PAP'!$G$11*('3f CPIH'!V$16/'3f CPIH'!$G$16))</f>
        <v>-</v>
      </c>
      <c r="AA21" s="29"/>
    </row>
    <row r="22" spans="1:27" s="30" customFormat="1" ht="11.25" x14ac:dyDescent="0.15">
      <c r="A22" s="267">
        <v>8</v>
      </c>
      <c r="B22" s="140" t="s">
        <v>349</v>
      </c>
      <c r="C22" s="140" t="s">
        <v>412</v>
      </c>
      <c r="D22" s="131" t="s">
        <v>315</v>
      </c>
      <c r="E22" s="132"/>
      <c r="F22" s="31"/>
      <c r="G22" s="41">
        <f>IF(G17="-","-",SUM(G15:G20)*'3i PAAC PAP'!$G$23)</f>
        <v>3.6311463189397997</v>
      </c>
      <c r="H22" s="41">
        <f>IF(H17="-","-",SUM(H15:H20)*'3i PAAC PAP'!$G$23)</f>
        <v>3.6356713522329498</v>
      </c>
      <c r="I22" s="41">
        <f>IF(I17="-","-",SUM(I15:I20)*'3i PAAC PAP'!$G$23)</f>
        <v>3.6249705675869968</v>
      </c>
      <c r="J22" s="41">
        <f>IF(J17="-","-",SUM(J15:J20)*'3i PAAC PAP'!$G$23)</f>
        <v>3.6385456674664494</v>
      </c>
      <c r="K22" s="41">
        <f>IF(K17="-","-",SUM(K15:K20)*'3i PAAC PAP'!$G$23)</f>
        <v>3.6914496519536111</v>
      </c>
      <c r="L22" s="41">
        <f>IF(L17="-","-",SUM(L15:L20)*'3i PAAC PAP'!$G$23)</f>
        <v>3.7132730810028738</v>
      </c>
      <c r="M22" s="41">
        <f>IF(M17="-","-",SUM(M15:M20)*'3i PAAC PAP'!$G$23)</f>
        <v>3.8192836045090535</v>
      </c>
      <c r="N22" s="41">
        <f>IF(N17="-","-",SUM(N15:N20)*'3i PAAC PAP'!$G$23)</f>
        <v>4.2030495176806228</v>
      </c>
      <c r="O22" s="31"/>
      <c r="P22" s="41">
        <f>IF(P17="-","-",SUM(P15:P20)*'3i PAAC PAP'!$G$23)</f>
        <v>4.2030495176806228</v>
      </c>
      <c r="Q22" s="41">
        <f>IF(Q17="-","-",SUM(Q15:Q20)*'3i PAAC PAP'!$G$23)</f>
        <v>4.4295563699455887</v>
      </c>
      <c r="R22" s="41">
        <f>IF(R17="-","-",SUM(R15:R20)*'3i PAAC PAP'!$G$23)</f>
        <v>4.4467382298092595</v>
      </c>
      <c r="S22" s="41">
        <f>IF(S17="-","-",SUM(S15:S20)*'3i PAAC PAP'!$G$23)</f>
        <v>4.5668242742180576</v>
      </c>
      <c r="T22" s="41" t="str">
        <f>IF(T17="-","-",SUM(T15:T20)*'3i PAAC PAP'!$G$23)</f>
        <v>-</v>
      </c>
      <c r="U22" s="41" t="str">
        <f>IF(U17="-","-",SUM(U15:U20)*'3i PAAC PAP'!$G$23)</f>
        <v>-</v>
      </c>
      <c r="V22" s="41" t="str">
        <f>IF(V17="-","-",SUM(V15:V20)*'3i PAAC PAP'!$G$23)</f>
        <v>-</v>
      </c>
      <c r="W22" s="41" t="str">
        <f>IF(W17="-","-",SUM(W15:W20)*'3i PAAC PAP'!$G$23)</f>
        <v>-</v>
      </c>
      <c r="X22" s="41" t="str">
        <f>IF(X17="-","-",SUM(X15:X20)*'3i PAAC PAP'!$G$23)</f>
        <v>-</v>
      </c>
      <c r="Y22" s="41" t="str">
        <f>IF(Y17="-","-",SUM(Y15:Y20)*'3i PAAC PAP'!$G$23)</f>
        <v>-</v>
      </c>
      <c r="Z22" s="41" t="str">
        <f>IF(Z17="-","-",SUM(Z15:Z20)*'3i PAAC PAP'!$G$23)</f>
        <v>-</v>
      </c>
      <c r="AA22" s="29"/>
    </row>
    <row r="23" spans="1:27" s="30" customFormat="1" ht="11.25" x14ac:dyDescent="0.15">
      <c r="A23" s="267">
        <v>9</v>
      </c>
      <c r="B23" s="140" t="s">
        <v>393</v>
      </c>
      <c r="C23" s="140" t="s">
        <v>536</v>
      </c>
      <c r="D23" s="131" t="s">
        <v>315</v>
      </c>
      <c r="E23" s="132"/>
      <c r="F23" s="31"/>
      <c r="G23" s="41">
        <f>IF(G17="-","-",SUM(G15:G22)*'3j EBIT'!$E$9)</f>
        <v>1.5451280065054198</v>
      </c>
      <c r="H23" s="41">
        <f>IF(H17="-","-",SUM(H15:H22)*'3j EBIT'!$E$9)</f>
        <v>1.5472501970019048</v>
      </c>
      <c r="I23" s="41">
        <f>IF(I17="-","-",SUM(I15:I22)*'3j EBIT'!$E$9)</f>
        <v>1.5442451889598117</v>
      </c>
      <c r="J23" s="41">
        <f>IF(J17="-","-",SUM(J15:J22)*'3j EBIT'!$E$9)</f>
        <v>1.5506117604492671</v>
      </c>
      <c r="K23" s="41">
        <f>IF(K17="-","-",SUM(K15:K22)*'3j EBIT'!$E$9)</f>
        <v>1.5724579487693571</v>
      </c>
      <c r="L23" s="41">
        <f>IF(L17="-","-",SUM(L15:L22)*'3j EBIT'!$E$9)</f>
        <v>1.583566697445588</v>
      </c>
      <c r="M23" s="41">
        <f>IF(M17="-","-",SUM(M15:M22)*'3j EBIT'!$E$9)</f>
        <v>1.6249862692024941</v>
      </c>
      <c r="N23" s="41">
        <f>IF(N17="-","-",SUM(N15:N22)*'3j EBIT'!$E$9)</f>
        <v>1.7631273393790232</v>
      </c>
      <c r="O23" s="31"/>
      <c r="P23" s="41">
        <f>IF(P17="-","-",SUM(P15:P22)*'3j EBIT'!$E$9)</f>
        <v>1.7631273393790232</v>
      </c>
      <c r="Q23" s="41">
        <f>IF(Q17="-","-",SUM(Q15:Q22)*'3j EBIT'!$E$9)</f>
        <v>1.8464033649875311</v>
      </c>
      <c r="R23" s="41">
        <f>IF(R17="-","-",SUM(R15:R22)*'3j EBIT'!$E$9)</f>
        <v>1.8545671935165762</v>
      </c>
      <c r="S23" s="41">
        <f>IF(S17="-","-",SUM(S15:S22)*'3j EBIT'!$E$9)</f>
        <v>1.8986229465018574</v>
      </c>
      <c r="T23" s="41" t="str">
        <f>IF(T17="-","-",SUM(T15:T22)*'3j EBIT'!$E$9)</f>
        <v>-</v>
      </c>
      <c r="U23" s="41" t="str">
        <f>IF(U17="-","-",SUM(U15:U22)*'3j EBIT'!$E$9)</f>
        <v>-</v>
      </c>
      <c r="V23" s="41" t="str">
        <f>IF(V17="-","-",SUM(V15:V22)*'3j EBIT'!$E$9)</f>
        <v>-</v>
      </c>
      <c r="W23" s="41" t="str">
        <f>IF(W17="-","-",SUM(W15:W22)*'3j EBIT'!$E$9)</f>
        <v>-</v>
      </c>
      <c r="X23" s="41" t="str">
        <f>IF(X17="-","-",SUM(X15:X22)*'3j EBIT'!$E$9)</f>
        <v>-</v>
      </c>
      <c r="Y23" s="41" t="str">
        <f>IF(Y17="-","-",SUM(Y15:Y22)*'3j EBIT'!$E$9)</f>
        <v>-</v>
      </c>
      <c r="Z23" s="41" t="str">
        <f>IF(Z17="-","-",SUM(Z15:Z22)*'3j EBIT'!$E$9)</f>
        <v>-</v>
      </c>
      <c r="AA23" s="29"/>
    </row>
    <row r="24" spans="1:27" s="30" customFormat="1" ht="11.25" x14ac:dyDescent="0.15">
      <c r="A24" s="267">
        <v>10</v>
      </c>
      <c r="B24" s="140" t="s">
        <v>292</v>
      </c>
      <c r="C24" s="188" t="s">
        <v>537</v>
      </c>
      <c r="D24" s="131" t="s">
        <v>315</v>
      </c>
      <c r="E24" s="131"/>
      <c r="F24" s="31"/>
      <c r="G24" s="41">
        <f>IF(G19="-","-",SUM(G15:G17,G19:G23)*'3k HAP'!$E$10)</f>
        <v>0.94001066250434939</v>
      </c>
      <c r="H24" s="41">
        <f>IF(H19="-","-",SUM(H15:H17,H19:H23)*'3k HAP'!$E$10)</f>
        <v>0.94164597714777498</v>
      </c>
      <c r="I24" s="41">
        <f>IF(I19="-","-",SUM(I15:I17,I19:I23)*'3k HAP'!$E$10)</f>
        <v>0.94467434717032783</v>
      </c>
      <c r="J24" s="41">
        <f>IF(J19="-","-",SUM(J15:J17,J19:J23)*'3k HAP'!$E$10)</f>
        <v>0.94958029110060527</v>
      </c>
      <c r="K24" s="41">
        <f>IF(K19="-","-",SUM(K15:K17,K19:K23)*'3k HAP'!$E$10)</f>
        <v>0.96107053194689906</v>
      </c>
      <c r="L24" s="41">
        <f>IF(L19="-","-",SUM(L15:L17,L19:L23)*'3k HAP'!$E$10)</f>
        <v>0.96963069627261145</v>
      </c>
      <c r="M24" s="41">
        <f>IF(M19="-","-",SUM(M15:M17,M19:M23)*'3k HAP'!$E$10)</f>
        <v>1.0154420420940831</v>
      </c>
      <c r="N24" s="41">
        <f>IF(N19="-","-",SUM(N15:N17,N19:N23)*'3k HAP'!$E$10)</f>
        <v>1.1218905985702039</v>
      </c>
      <c r="O24" s="31"/>
      <c r="P24" s="41">
        <f>IF(P19="-","-",SUM(P15:P17,P19:P23)*'3k HAP'!$E$10)</f>
        <v>1.1218905985702039</v>
      </c>
      <c r="Q24" s="41">
        <f>IF(Q19="-","-",SUM(Q15:Q17,Q19:Q23)*'3k HAP'!$E$10)</f>
        <v>1.1625478782187468</v>
      </c>
      <c r="R24" s="41">
        <f>IF(R19="-","-",SUM(R15:R17,R19:R23)*'3k HAP'!$E$10)</f>
        <v>1.1688387500146933</v>
      </c>
      <c r="S24" s="41">
        <f>IF(S19="-","-",SUM(S15:S17,S19:S23)*'3k HAP'!$E$10)</f>
        <v>1.2043903612531295</v>
      </c>
      <c r="T24" s="41" t="str">
        <f>IF(T19="-","-",SUM(T15:T17,T19:T23)*'3k HAP'!$E$10)</f>
        <v>-</v>
      </c>
      <c r="U24" s="41" t="str">
        <f>IF(U19="-","-",SUM(U15:U17,U19:U23)*'3k HAP'!$E$10)</f>
        <v>-</v>
      </c>
      <c r="V24" s="41" t="str">
        <f>IF(V19="-","-",SUM(V15:V17,V19:V23)*'3k HAP'!$E$10)</f>
        <v>-</v>
      </c>
      <c r="W24" s="41" t="str">
        <f>IF(W19="-","-",SUM(W15:W17,W19:W23)*'3k HAP'!$E$10)</f>
        <v>-</v>
      </c>
      <c r="X24" s="41" t="str">
        <f>IF(X19="-","-",SUM(X15:X17,X19:X23)*'3k HAP'!$E$10)</f>
        <v>-</v>
      </c>
      <c r="Y24" s="41" t="str">
        <f>IF(Y19="-","-",SUM(Y15:Y17,Y19:Y23)*'3k HAP'!$E$10)</f>
        <v>-</v>
      </c>
      <c r="Z24" s="41" t="str">
        <f>IF(Z19="-","-",SUM(Z15:Z17,Z19:Z23)*'3k HAP'!$E$10)</f>
        <v>-</v>
      </c>
      <c r="AA24" s="29"/>
    </row>
    <row r="25" spans="1:27" s="30" customFormat="1" ht="11.25" customHeight="1" x14ac:dyDescent="0.15">
      <c r="A25" s="267">
        <v>11</v>
      </c>
      <c r="B25" s="140" t="s">
        <v>44</v>
      </c>
      <c r="C25" s="140" t="str">
        <f>B25&amp;"_"&amp;D25</f>
        <v>Total_Eastern</v>
      </c>
      <c r="D25" s="131" t="s">
        <v>315</v>
      </c>
      <c r="E25" s="132"/>
      <c r="F25" s="31"/>
      <c r="G25" s="41">
        <f t="shared" ref="G25:N25" si="0">IF(G19="-","-",SUM(G15:G24))</f>
        <v>82.262503730214846</v>
      </c>
      <c r="H25" s="41">
        <f t="shared" si="0"/>
        <v>82.375833235379787</v>
      </c>
      <c r="I25" s="41">
        <f t="shared" si="0"/>
        <v>82.220703352725124</v>
      </c>
      <c r="J25" s="41">
        <f t="shared" si="0"/>
        <v>82.560691868220005</v>
      </c>
      <c r="K25" s="41">
        <f t="shared" si="0"/>
        <v>83.721981019406726</v>
      </c>
      <c r="L25" s="41">
        <f t="shared" si="0"/>
        <v>84.315211925192187</v>
      </c>
      <c r="M25" s="41">
        <f t="shared" si="0"/>
        <v>86.540999831458393</v>
      </c>
      <c r="N25" s="41">
        <f t="shared" si="0"/>
        <v>93.918028025672442</v>
      </c>
      <c r="O25" s="31"/>
      <c r="P25" s="41">
        <f t="shared" ref="P25:Z25" si="1">IF(P19="-","-",SUM(P15:P24))</f>
        <v>93.918028025672442</v>
      </c>
      <c r="Q25" s="41">
        <f t="shared" si="1"/>
        <v>98.341632211170506</v>
      </c>
      <c r="R25" s="41">
        <f t="shared" si="1"/>
        <v>98.777598091227276</v>
      </c>
      <c r="S25" s="41">
        <f t="shared" si="1"/>
        <v>101.13187258604172</v>
      </c>
      <c r="T25" s="41" t="str">
        <f t="shared" si="1"/>
        <v>-</v>
      </c>
      <c r="U25" s="41" t="str">
        <f t="shared" si="1"/>
        <v>-</v>
      </c>
      <c r="V25" s="41" t="str">
        <f t="shared" si="1"/>
        <v>-</v>
      </c>
      <c r="W25" s="41" t="str">
        <f t="shared" si="1"/>
        <v>-</v>
      </c>
      <c r="X25" s="41" t="str">
        <f t="shared" si="1"/>
        <v>-</v>
      </c>
      <c r="Y25" s="41" t="str">
        <f t="shared" si="1"/>
        <v>-</v>
      </c>
      <c r="Z25" s="41" t="str">
        <f t="shared" si="1"/>
        <v>-</v>
      </c>
      <c r="AA25" s="29"/>
    </row>
    <row r="26" spans="1:27" s="30" customFormat="1" ht="11.25" customHeight="1" x14ac:dyDescent="0.15">
      <c r="A26" s="267">
        <v>1</v>
      </c>
      <c r="B26" s="136" t="s">
        <v>350</v>
      </c>
      <c r="C26" s="136" t="s">
        <v>341</v>
      </c>
      <c r="D26" s="134" t="s">
        <v>317</v>
      </c>
      <c r="E26" s="135"/>
      <c r="F26" s="31"/>
      <c r="G26" s="133" t="s">
        <v>333</v>
      </c>
      <c r="H26" s="133" t="s">
        <v>333</v>
      </c>
      <c r="I26" s="133" t="s">
        <v>333</v>
      </c>
      <c r="J26" s="133" t="s">
        <v>333</v>
      </c>
      <c r="K26" s="133" t="s">
        <v>333</v>
      </c>
      <c r="L26" s="133" t="s">
        <v>333</v>
      </c>
      <c r="M26" s="133" t="s">
        <v>333</v>
      </c>
      <c r="N26" s="133" t="s">
        <v>333</v>
      </c>
      <c r="O26" s="31"/>
      <c r="P26" s="133" t="s">
        <v>333</v>
      </c>
      <c r="Q26" s="133" t="s">
        <v>333</v>
      </c>
      <c r="R26" s="133" t="s">
        <v>333</v>
      </c>
      <c r="S26" s="133" t="s">
        <v>333</v>
      </c>
      <c r="T26" s="133" t="s">
        <v>333</v>
      </c>
      <c r="U26" s="133" t="s">
        <v>333</v>
      </c>
      <c r="V26" s="133" t="s">
        <v>333</v>
      </c>
      <c r="W26" s="133" t="s">
        <v>333</v>
      </c>
      <c r="X26" s="133" t="s">
        <v>333</v>
      </c>
      <c r="Y26" s="133" t="s">
        <v>333</v>
      </c>
      <c r="Z26" s="133" t="s">
        <v>333</v>
      </c>
      <c r="AA26" s="29"/>
    </row>
    <row r="27" spans="1:27" s="30" customFormat="1" ht="11.25" customHeight="1" x14ac:dyDescent="0.15">
      <c r="A27" s="267">
        <v>2</v>
      </c>
      <c r="B27" s="136" t="s">
        <v>350</v>
      </c>
      <c r="C27" s="136" t="s">
        <v>300</v>
      </c>
      <c r="D27" s="134" t="s">
        <v>317</v>
      </c>
      <c r="E27" s="135"/>
      <c r="F27" s="31"/>
      <c r="G27" s="133" t="s">
        <v>333</v>
      </c>
      <c r="H27" s="133" t="s">
        <v>333</v>
      </c>
      <c r="I27" s="133" t="s">
        <v>333</v>
      </c>
      <c r="J27" s="133" t="s">
        <v>333</v>
      </c>
      <c r="K27" s="133" t="s">
        <v>333</v>
      </c>
      <c r="L27" s="133" t="s">
        <v>333</v>
      </c>
      <c r="M27" s="133" t="s">
        <v>333</v>
      </c>
      <c r="N27" s="133" t="s">
        <v>333</v>
      </c>
      <c r="O27" s="31"/>
      <c r="P27" s="133" t="s">
        <v>333</v>
      </c>
      <c r="Q27" s="133" t="s">
        <v>333</v>
      </c>
      <c r="R27" s="133" t="s">
        <v>333</v>
      </c>
      <c r="S27" s="133" t="s">
        <v>333</v>
      </c>
      <c r="T27" s="133" t="s">
        <v>333</v>
      </c>
      <c r="U27" s="133" t="s">
        <v>333</v>
      </c>
      <c r="V27" s="133" t="s">
        <v>333</v>
      </c>
      <c r="W27" s="133" t="s">
        <v>333</v>
      </c>
      <c r="X27" s="133" t="s">
        <v>333</v>
      </c>
      <c r="Y27" s="133" t="s">
        <v>333</v>
      </c>
      <c r="Z27" s="133" t="s">
        <v>333</v>
      </c>
      <c r="AA27" s="29"/>
    </row>
    <row r="28" spans="1:27" s="30" customFormat="1" ht="12.4" customHeight="1" x14ac:dyDescent="0.15">
      <c r="A28" s="267">
        <v>3</v>
      </c>
      <c r="B28" s="136" t="s">
        <v>2</v>
      </c>
      <c r="C28" s="136" t="s">
        <v>342</v>
      </c>
      <c r="D28" s="134" t="s">
        <v>317</v>
      </c>
      <c r="E28" s="135"/>
      <c r="F28" s="31"/>
      <c r="G28" s="133">
        <f>IF('3c PC'!G14="-","-",'3c PC'!G61)</f>
        <v>6.5567588596821027</v>
      </c>
      <c r="H28" s="133">
        <f>IF('3c PC'!H14="-","-",'3c PC'!H61)</f>
        <v>6.5567588596821027</v>
      </c>
      <c r="I28" s="133">
        <f>IF('3c PC'!I14="-","-",'3c PC'!I61)</f>
        <v>6.6197359495950758</v>
      </c>
      <c r="J28" s="133">
        <f>IF('3c PC'!J14="-","-",'3c PC'!J61)</f>
        <v>6.6197359495950758</v>
      </c>
      <c r="K28" s="133">
        <f>IF('3c PC'!K14="-","-",'3c PC'!K61)</f>
        <v>6.6995028867368616</v>
      </c>
      <c r="L28" s="133">
        <f>IF('3c PC'!L14="-","-",'3c PC'!L61)</f>
        <v>6.6995028867368616</v>
      </c>
      <c r="M28" s="133">
        <f>IF('3c PC'!M14="-","-",'3c PC'!M61)</f>
        <v>7.1131218301273513</v>
      </c>
      <c r="N28" s="133">
        <f>IF('3c PC'!N14="-","-",'3c PC'!N61)</f>
        <v>7.1131218301273513</v>
      </c>
      <c r="O28" s="31"/>
      <c r="P28" s="133">
        <f>'3c PC'!P61</f>
        <v>7.1131218301273513</v>
      </c>
      <c r="Q28" s="133">
        <f>'3c PC'!Q61</f>
        <v>7.2804579515147188</v>
      </c>
      <c r="R28" s="133">
        <f>'3c PC'!R61</f>
        <v>7.1935840895118579</v>
      </c>
      <c r="S28" s="133">
        <f>'3c PC'!S61</f>
        <v>7.3593999937099728</v>
      </c>
      <c r="T28" s="133" t="str">
        <f>'3c PC'!T61</f>
        <v>-</v>
      </c>
      <c r="U28" s="133" t="str">
        <f>'3c PC'!U61</f>
        <v>-</v>
      </c>
      <c r="V28" s="133" t="str">
        <f>'3c PC'!V61</f>
        <v>-</v>
      </c>
      <c r="W28" s="133" t="str">
        <f>'3c PC'!W61</f>
        <v>-</v>
      </c>
      <c r="X28" s="133" t="str">
        <f>'3c PC'!X61</f>
        <v>-</v>
      </c>
      <c r="Y28" s="133" t="str">
        <f>'3c PC'!Y61</f>
        <v>-</v>
      </c>
      <c r="Z28" s="133" t="str">
        <f>'3c PC'!Z61</f>
        <v>-</v>
      </c>
      <c r="AA28" s="29"/>
    </row>
    <row r="29" spans="1:27" s="30" customFormat="1" ht="11.25" customHeight="1" x14ac:dyDescent="0.15">
      <c r="A29" s="267">
        <v>4</v>
      </c>
      <c r="B29" s="136" t="s">
        <v>352</v>
      </c>
      <c r="C29" s="136" t="s">
        <v>343</v>
      </c>
      <c r="D29" s="134" t="s">
        <v>317</v>
      </c>
      <c r="E29" s="135"/>
      <c r="F29" s="31"/>
      <c r="G29" s="133">
        <f>IF('3d NC-Elec'!H43="-","-",'3d NC-Elec'!H43)</f>
        <v>9.5265000000000004</v>
      </c>
      <c r="H29" s="133">
        <f>IF('3d NC-Elec'!I43="-","-",'3d NC-Elec'!I43)</f>
        <v>9.5265000000000004</v>
      </c>
      <c r="I29" s="133">
        <f>IF('3d NC-Elec'!J43="-","-",'3d NC-Elec'!J43)</f>
        <v>16.352</v>
      </c>
      <c r="J29" s="133">
        <f>IF('3d NC-Elec'!K43="-","-",'3d NC-Elec'!K43)</f>
        <v>16.352</v>
      </c>
      <c r="K29" s="133">
        <f>IF('3d NC-Elec'!L43="-","-",'3d NC-Elec'!L43)</f>
        <v>11.388</v>
      </c>
      <c r="L29" s="133">
        <f>IF('3d NC-Elec'!M43="-","-",'3d NC-Elec'!M43)</f>
        <v>11.388</v>
      </c>
      <c r="M29" s="133">
        <f>IF('3d NC-Elec'!N43="-","-",'3d NC-Elec'!N43)</f>
        <v>12.0815</v>
      </c>
      <c r="N29" s="133">
        <f>IF('3d NC-Elec'!O43="-","-",'3d NC-Elec'!O43)</f>
        <v>12.0815</v>
      </c>
      <c r="O29" s="31"/>
      <c r="P29" s="133">
        <f>'3d NC-Elec'!Q43</f>
        <v>12.0815</v>
      </c>
      <c r="Q29" s="133">
        <f>'3d NC-Elec'!R43</f>
        <v>11.351499999999998</v>
      </c>
      <c r="R29" s="133">
        <f>'3d NC-Elec'!S43</f>
        <v>11.351499999999998</v>
      </c>
      <c r="S29" s="133">
        <f>'3d NC-Elec'!T43</f>
        <v>12.227499999999999</v>
      </c>
      <c r="T29" s="133" t="str">
        <f>'3d NC-Elec'!U43</f>
        <v>-</v>
      </c>
      <c r="U29" s="133" t="str">
        <f>'3d NC-Elec'!V43</f>
        <v>-</v>
      </c>
      <c r="V29" s="133" t="str">
        <f>'3d NC-Elec'!W43</f>
        <v>-</v>
      </c>
      <c r="W29" s="133" t="str">
        <f>'3d NC-Elec'!X43</f>
        <v>-</v>
      </c>
      <c r="X29" s="133" t="str">
        <f>'3d NC-Elec'!Y43</f>
        <v>-</v>
      </c>
      <c r="Y29" s="133" t="str">
        <f>'3d NC-Elec'!Z43</f>
        <v>-</v>
      </c>
      <c r="Z29" s="133" t="str">
        <f>'3d NC-Elec'!AA43</f>
        <v>-</v>
      </c>
      <c r="AA29" s="29"/>
    </row>
    <row r="30" spans="1:27" s="30" customFormat="1" ht="11.25" customHeight="1" x14ac:dyDescent="0.15">
      <c r="A30" s="267">
        <v>5</v>
      </c>
      <c r="B30" s="136" t="s">
        <v>349</v>
      </c>
      <c r="C30" s="136" t="s">
        <v>344</v>
      </c>
      <c r="D30" s="134" t="s">
        <v>317</v>
      </c>
      <c r="E30" s="135"/>
      <c r="F30" s="31"/>
      <c r="G30" s="133">
        <f>IF('3f CPIH'!C$16="-","-",'3g OC '!$E$9*('3f CPIH'!C$16/'3f CPIH'!$G$16))</f>
        <v>39.034507632093934</v>
      </c>
      <c r="H30" s="133">
        <f>IF('3f CPIH'!D$16="-","-",'3g OC '!$E$9*('3f CPIH'!D$16/'3f CPIH'!$G$16))</f>
        <v>39.112654794520544</v>
      </c>
      <c r="I30" s="133">
        <f>IF('3f CPIH'!E$16="-","-",'3g OC '!$E$9*('3f CPIH'!E$16/'3f CPIH'!$G$16))</f>
        <v>39.229875538160471</v>
      </c>
      <c r="J30" s="133">
        <f>IF('3f CPIH'!F$16="-","-",'3g OC '!$E$9*('3f CPIH'!F$16/'3f CPIH'!$G$16))</f>
        <v>39.464317025440316</v>
      </c>
      <c r="K30" s="133">
        <f>IF('3f CPIH'!G$16="-","-",'3g OC '!$E$9*('3f CPIH'!G$16/'3f CPIH'!$G$16))</f>
        <v>39.933199999999999</v>
      </c>
      <c r="L30" s="133">
        <f>IF('3f CPIH'!H$16="-","-",'3g OC '!$E$9*('3f CPIH'!H$16/'3f CPIH'!$G$16))</f>
        <v>40.441156555772999</v>
      </c>
      <c r="M30" s="133">
        <f>IF('3f CPIH'!I$16="-","-",'3g OC '!$E$9*('3f CPIH'!I$16/'3f CPIH'!$G$16))</f>
        <v>41.027260273972601</v>
      </c>
      <c r="N30" s="133">
        <f>IF('3f CPIH'!J$16="-","-",'3g OC '!$E$9*('3f CPIH'!J$16/'3f CPIH'!$G$16))</f>
        <v>41.378922504892373</v>
      </c>
      <c r="O30" s="31"/>
      <c r="P30" s="133">
        <f>IF('3f CPIH'!L$16="-","-",'3g OC '!$E$9*('3f CPIH'!L$16/'3f CPIH'!$G$16))</f>
        <v>41.378922504892373</v>
      </c>
      <c r="Q30" s="133">
        <f>IF('3f CPIH'!M$16="-","-",'3g OC '!$E$9*('3f CPIH'!M$16/'3f CPIH'!$G$16))</f>
        <v>41.847805479452056</v>
      </c>
      <c r="R30" s="133">
        <f>IF('3f CPIH'!N$16="-","-",'3g OC '!$E$9*('3f CPIH'!N$16/'3f CPIH'!$G$16))</f>
        <v>42.160394129158512</v>
      </c>
      <c r="S30" s="133">
        <f>IF('3f CPIH'!O$16="-","-",'3g OC '!$E$9*('3f CPIH'!O$16/'3f CPIH'!$G$16))</f>
        <v>42.394835616438357</v>
      </c>
      <c r="T30" s="133" t="str">
        <f>IF('3f CPIH'!P$16="-","-",'3g OC '!$E$9*('3f CPIH'!P$16/'3f CPIH'!$G$16))</f>
        <v>-</v>
      </c>
      <c r="U30" s="133" t="str">
        <f>IF('3f CPIH'!Q$16="-","-",'3g OC '!$E$9*('3f CPIH'!Q$16/'3f CPIH'!$G$16))</f>
        <v>-</v>
      </c>
      <c r="V30" s="133" t="str">
        <f>IF('3f CPIH'!R$16="-","-",'3g OC '!$E$9*('3f CPIH'!R$16/'3f CPIH'!$G$16))</f>
        <v>-</v>
      </c>
      <c r="W30" s="133" t="str">
        <f>IF('3f CPIH'!S$16="-","-",'3g OC '!$E$9*('3f CPIH'!S$16/'3f CPIH'!$G$16))</f>
        <v>-</v>
      </c>
      <c r="X30" s="133" t="str">
        <f>IF('3f CPIH'!T$16="-","-",'3g OC '!$E$9*('3f CPIH'!T$16/'3f CPIH'!$G$16))</f>
        <v>-</v>
      </c>
      <c r="Y30" s="133" t="str">
        <f>IF('3f CPIH'!U$16="-","-",'3g OC '!$E$9*('3f CPIH'!U$16/'3f CPIH'!$G$16))</f>
        <v>-</v>
      </c>
      <c r="Z30" s="133" t="str">
        <f>IF('3f CPIH'!V$16="-","-",'3g OC '!$E$9*('3f CPIH'!V$16/'3f CPIH'!$G$16))</f>
        <v>-</v>
      </c>
      <c r="AA30" s="29"/>
    </row>
    <row r="31" spans="1:27" s="30" customFormat="1" ht="11.25" customHeight="1" x14ac:dyDescent="0.15">
      <c r="A31" s="267">
        <v>6</v>
      </c>
      <c r="B31" s="136" t="s">
        <v>349</v>
      </c>
      <c r="C31" s="136" t="s">
        <v>43</v>
      </c>
      <c r="D31" s="134" t="s">
        <v>317</v>
      </c>
      <c r="E31" s="135"/>
      <c r="F31" s="31"/>
      <c r="G31" s="133" t="s">
        <v>333</v>
      </c>
      <c r="H31" s="133" t="s">
        <v>333</v>
      </c>
      <c r="I31" s="133" t="s">
        <v>333</v>
      </c>
      <c r="J31" s="133" t="s">
        <v>333</v>
      </c>
      <c r="K31" s="133">
        <f>IF('3h SMNCC'!F$36="-","-",'3h SMNCC'!F$44)</f>
        <v>0</v>
      </c>
      <c r="L31" s="133">
        <f>IF('3h SMNCC'!G$36="-","-",'3h SMNCC'!G$44)</f>
        <v>-0.13106672002308281</v>
      </c>
      <c r="M31" s="133">
        <f>IF('3h SMNCC'!H$36="-","-",'3h SMNCC'!H$44)</f>
        <v>1.6490085512788448</v>
      </c>
      <c r="N31" s="133">
        <f>IF('3h SMNCC'!I$36="-","-",'3h SMNCC'!I$44)</f>
        <v>7.9249698553751093</v>
      </c>
      <c r="O31" s="31"/>
      <c r="P31" s="133">
        <f>IF('3h SMNCC'!K$36="-","-",'3h SMNCC'!K$44)</f>
        <v>7.9249698553751093</v>
      </c>
      <c r="Q31" s="133">
        <f>IF('3h SMNCC'!L$36="-","-",'3h SMNCC'!L$44)</f>
        <v>9.5945159615724194</v>
      </c>
      <c r="R31" s="133">
        <f>IF('3h SMNCC'!M$36="-","-",'3h SMNCC'!M$44)</f>
        <v>9.6655312765157912</v>
      </c>
      <c r="S31" s="133">
        <f>IF('3h SMNCC'!N$36="-","-",'3h SMNCC'!N$44)</f>
        <v>11.448655558303892</v>
      </c>
      <c r="T31" s="133" t="str">
        <f>IF('3h SMNCC'!O$36="-","-",'3h SMNCC'!O$44)</f>
        <v>-</v>
      </c>
      <c r="U31" s="133" t="str">
        <f>IF('3h SMNCC'!P$36="-","-",'3h SMNCC'!P$44)</f>
        <v>-</v>
      </c>
      <c r="V31" s="133" t="str">
        <f>IF('3h SMNCC'!Q$36="-","-",'3h SMNCC'!Q$44)</f>
        <v>-</v>
      </c>
      <c r="W31" s="133" t="str">
        <f>IF('3h SMNCC'!R$36="-","-",'3h SMNCC'!R$44)</f>
        <v>-</v>
      </c>
      <c r="X31" s="133" t="str">
        <f>IF('3h SMNCC'!S$36="-","-",'3h SMNCC'!S$44)</f>
        <v>-</v>
      </c>
      <c r="Y31" s="133" t="str">
        <f>IF('3h SMNCC'!T$36="-","-",'3h SMNCC'!T$44)</f>
        <v>-</v>
      </c>
      <c r="Z31" s="133" t="str">
        <f>IF('3h SMNCC'!U$36="-","-",'3h SMNCC'!U$44)</f>
        <v>-</v>
      </c>
      <c r="AA31" s="29"/>
    </row>
    <row r="32" spans="1:27" s="30" customFormat="1" ht="11.25" x14ac:dyDescent="0.15">
      <c r="A32" s="267">
        <v>7</v>
      </c>
      <c r="B32" s="136" t="s">
        <v>349</v>
      </c>
      <c r="C32" s="136" t="s">
        <v>394</v>
      </c>
      <c r="D32" s="134" t="s">
        <v>317</v>
      </c>
      <c r="E32" s="135"/>
      <c r="F32" s="31"/>
      <c r="G32" s="133">
        <f>IF('3f CPIH'!C$16="-","-",'3i PAAC PAP'!$G$11*('3f CPIH'!C$16/'3f CPIH'!$G$16))</f>
        <v>13.436452250489236</v>
      </c>
      <c r="H32" s="133">
        <f>IF('3f CPIH'!D$16="-","-",'3i PAAC PAP'!$G$11*('3f CPIH'!D$16/'3f CPIH'!$G$16))</f>
        <v>13.463352054794518</v>
      </c>
      <c r="I32" s="133">
        <f>IF('3f CPIH'!E$16="-","-",'3i PAAC PAP'!$G$11*('3f CPIH'!E$16/'3f CPIH'!$G$16))</f>
        <v>13.503701761252445</v>
      </c>
      <c r="J32" s="133">
        <f>IF('3f CPIH'!F$16="-","-",'3i PAAC PAP'!$G$11*('3f CPIH'!F$16/'3f CPIH'!$G$16))</f>
        <v>13.584401174168297</v>
      </c>
      <c r="K32" s="133">
        <f>IF('3f CPIH'!G$16="-","-",'3i PAAC PAP'!$G$11*('3f CPIH'!G$16/'3f CPIH'!$G$16))</f>
        <v>13.745799999999999</v>
      </c>
      <c r="L32" s="133">
        <f>IF('3f CPIH'!H$16="-","-",'3i PAAC PAP'!$G$11*('3f CPIH'!H$16/'3f CPIH'!$G$16))</f>
        <v>13.920648727984345</v>
      </c>
      <c r="M32" s="133">
        <f>IF('3f CPIH'!I$16="-","-",'3i PAAC PAP'!$G$11*('3f CPIH'!I$16/'3f CPIH'!$G$16))</f>
        <v>14.122397260273971</v>
      </c>
      <c r="N32" s="133">
        <f>IF('3f CPIH'!J$16="-","-",'3i PAAC PAP'!$G$11*('3f CPIH'!J$16/'3f CPIH'!$G$16))</f>
        <v>14.24344637964775</v>
      </c>
      <c r="O32" s="31"/>
      <c r="P32" s="133">
        <f>IF('3f CPIH'!L$16="-","-",'3i PAAC PAP'!$G$11*('3f CPIH'!L$16/'3f CPIH'!$G$16))</f>
        <v>14.24344637964775</v>
      </c>
      <c r="Q32" s="133">
        <f>IF('3f CPIH'!M$16="-","-",'3i PAAC PAP'!$G$11*('3f CPIH'!M$16/'3f CPIH'!$G$16))</f>
        <v>14.40484520547945</v>
      </c>
      <c r="R32" s="133">
        <f>IF('3f CPIH'!N$16="-","-",'3i PAAC PAP'!$G$11*('3f CPIH'!N$16/'3f CPIH'!$G$16))</f>
        <v>14.512444422700586</v>
      </c>
      <c r="S32" s="133">
        <f>IF('3f CPIH'!O$16="-","-",'3i PAAC PAP'!$G$11*('3f CPIH'!O$16/'3f CPIH'!$G$16))</f>
        <v>14.593143835616438</v>
      </c>
      <c r="T32" s="133" t="str">
        <f>IF('3f CPIH'!P$16="-","-",'3i PAAC PAP'!$G$11*('3f CPIH'!P$16/'3f CPIH'!$G$16))</f>
        <v>-</v>
      </c>
      <c r="U32" s="133" t="str">
        <f>IF('3f CPIH'!Q$16="-","-",'3i PAAC PAP'!$G$11*('3f CPIH'!Q$16/'3f CPIH'!$G$16))</f>
        <v>-</v>
      </c>
      <c r="V32" s="133" t="str">
        <f>IF('3f CPIH'!R$16="-","-",'3i PAAC PAP'!$G$11*('3f CPIH'!R$16/'3f CPIH'!$G$16))</f>
        <v>-</v>
      </c>
      <c r="W32" s="133" t="str">
        <f>IF('3f CPIH'!S$16="-","-",'3i PAAC PAP'!$G$11*('3f CPIH'!S$16/'3f CPIH'!$G$16))</f>
        <v>-</v>
      </c>
      <c r="X32" s="133" t="str">
        <f>IF('3f CPIH'!T$16="-","-",'3i PAAC PAP'!$G$11*('3f CPIH'!T$16/'3f CPIH'!$G$16))</f>
        <v>-</v>
      </c>
      <c r="Y32" s="133" t="str">
        <f>IF('3f CPIH'!U$16="-","-",'3i PAAC PAP'!$G$11*('3f CPIH'!U$16/'3f CPIH'!$G$16))</f>
        <v>-</v>
      </c>
      <c r="Z32" s="133" t="str">
        <f>IF('3f CPIH'!V$16="-","-",'3i PAAC PAP'!$G$11*('3f CPIH'!V$16/'3f CPIH'!$G$16))</f>
        <v>-</v>
      </c>
      <c r="AA32" s="29"/>
    </row>
    <row r="33" spans="1:27" s="30" customFormat="1" ht="11.25" x14ac:dyDescent="0.15">
      <c r="A33" s="267">
        <v>8</v>
      </c>
      <c r="B33" s="136" t="s">
        <v>349</v>
      </c>
      <c r="C33" s="136" t="s">
        <v>412</v>
      </c>
      <c r="D33" s="134" t="s">
        <v>317</v>
      </c>
      <c r="E33" s="135"/>
      <c r="F33" s="31"/>
      <c r="G33" s="133">
        <f>IF(G28="-","-",SUM(G26:G31)*'3i PAAC PAP'!$G$23)</f>
        <v>3.1915391509397995</v>
      </c>
      <c r="H33" s="133">
        <f>IF(H28="-","-",SUM(H26:H31)*'3i PAAC PAP'!$G$23)</f>
        <v>3.19606418423295</v>
      </c>
      <c r="I33" s="133">
        <f>IF(I28="-","-",SUM(I26:I31)*'3i PAAC PAP'!$G$23)</f>
        <v>3.6017221115869966</v>
      </c>
      <c r="J33" s="133">
        <f>IF(J28="-","-",SUM(J26:J31)*'3i PAAC PAP'!$G$23)</f>
        <v>3.6152972114664492</v>
      </c>
      <c r="K33" s="133">
        <f>IF(K28="-","-",SUM(K26:K31)*'3i PAAC PAP'!$G$23)</f>
        <v>3.3596307799536107</v>
      </c>
      <c r="L33" s="133">
        <f>IF(L28="-","-",SUM(L26:L31)*'3i PAAC PAP'!$G$23)</f>
        <v>3.3814542090028743</v>
      </c>
      <c r="M33" s="133">
        <f>IF(M28="-","-",SUM(M26:M31)*'3i PAAC PAP'!$G$23)</f>
        <v>3.5825720525090539</v>
      </c>
      <c r="N33" s="133">
        <f>IF(N28="-","-",SUM(N26:N31)*'3i PAAC PAP'!$G$23)</f>
        <v>3.9663379656806219</v>
      </c>
      <c r="O33" s="31"/>
      <c r="P33" s="133">
        <f>IF(P28="-","-",SUM(P26:P31)*'3i PAAC PAP'!$G$23)</f>
        <v>3.9663379656806219</v>
      </c>
      <c r="Q33" s="133">
        <f>IF(Q28="-","-",SUM(Q26:Q31)*'3i PAAC PAP'!$G$23)</f>
        <v>4.0575810739455882</v>
      </c>
      <c r="R33" s="133">
        <f>IF(R28="-","-",SUM(R26:R31)*'3i PAAC PAP'!$G$23)</f>
        <v>4.074762933809259</v>
      </c>
      <c r="S33" s="133">
        <f>IF(S28="-","-",SUM(S26:S31)*'3i PAAC PAP'!$G$23)</f>
        <v>4.2519133702180572</v>
      </c>
      <c r="T33" s="133" t="str">
        <f>IF(T28="-","-",SUM(T26:T31)*'3i PAAC PAP'!$G$23)</f>
        <v>-</v>
      </c>
      <c r="U33" s="133" t="str">
        <f>IF(U28="-","-",SUM(U26:U31)*'3i PAAC PAP'!$G$23)</f>
        <v>-</v>
      </c>
      <c r="V33" s="133" t="str">
        <f>IF(V28="-","-",SUM(V26:V31)*'3i PAAC PAP'!$G$23)</f>
        <v>-</v>
      </c>
      <c r="W33" s="133" t="str">
        <f>IF(W28="-","-",SUM(W26:W31)*'3i PAAC PAP'!$G$23)</f>
        <v>-</v>
      </c>
      <c r="X33" s="133" t="str">
        <f>IF(X28="-","-",SUM(X26:X31)*'3i PAAC PAP'!$G$23)</f>
        <v>-</v>
      </c>
      <c r="Y33" s="133" t="str">
        <f>IF(Y28="-","-",SUM(Y26:Y31)*'3i PAAC PAP'!$G$23)</f>
        <v>-</v>
      </c>
      <c r="Z33" s="133" t="str">
        <f>IF(Z28="-","-",SUM(Z26:Z31)*'3i PAAC PAP'!$G$23)</f>
        <v>-</v>
      </c>
      <c r="AA33" s="29"/>
    </row>
    <row r="34" spans="1:27" s="30" customFormat="1" ht="11.25" x14ac:dyDescent="0.15">
      <c r="A34" s="267">
        <v>9</v>
      </c>
      <c r="B34" s="136" t="s">
        <v>393</v>
      </c>
      <c r="C34" s="136" t="s">
        <v>536</v>
      </c>
      <c r="D34" s="134" t="s">
        <v>317</v>
      </c>
      <c r="E34" s="135"/>
      <c r="F34" s="31"/>
      <c r="G34" s="133">
        <f>IF(G28="-","-",SUM(G26:G33)*'3j EBIT'!$E$9)</f>
        <v>1.389571838875596</v>
      </c>
      <c r="H34" s="133">
        <f>IF(H28="-","-",SUM(H26:H33)*'3j EBIT'!$E$9)</f>
        <v>1.391694029372081</v>
      </c>
      <c r="I34" s="133">
        <f>IF(I28="-","-",SUM(I26:I33)*'3j EBIT'!$E$9)</f>
        <v>1.5360186608640036</v>
      </c>
      <c r="J34" s="133">
        <f>IF(J28="-","-",SUM(J26:J33)*'3j EBIT'!$E$9)</f>
        <v>1.5423852323534593</v>
      </c>
      <c r="K34" s="133">
        <f>IF(K28="-","-",SUM(K26:K33)*'3j EBIT'!$E$9)</f>
        <v>1.4550429568564609</v>
      </c>
      <c r="L34" s="133">
        <f>IF(L28="-","-",SUM(L26:L33)*'3j EBIT'!$E$9)</f>
        <v>1.4661517055326923</v>
      </c>
      <c r="M34" s="133">
        <f>IF(M28="-","-",SUM(M26:M33)*'3j EBIT'!$E$9)</f>
        <v>1.5412252558633581</v>
      </c>
      <c r="N34" s="133">
        <f>IF(N28="-","-",SUM(N26:N33)*'3j EBIT'!$E$9)</f>
        <v>1.679366326039887</v>
      </c>
      <c r="O34" s="31"/>
      <c r="P34" s="133">
        <f>IF(P28="-","-",SUM(P26:P33)*'3j EBIT'!$E$9)</f>
        <v>1.679366326039887</v>
      </c>
      <c r="Q34" s="133">
        <f>IF(Q28="-","-",SUM(Q26:Q33)*'3j EBIT'!$E$9)</f>
        <v>1.7147789154546029</v>
      </c>
      <c r="R34" s="133">
        <f>IF(R28="-","-",SUM(R26:R33)*'3j EBIT'!$E$9)</f>
        <v>1.722942743983648</v>
      </c>
      <c r="S34" s="133">
        <f>IF(S28="-","-",SUM(S26:S33)*'3j EBIT'!$E$9)</f>
        <v>1.7871908841131852</v>
      </c>
      <c r="T34" s="133" t="str">
        <f>IF(T28="-","-",SUM(T26:T33)*'3j EBIT'!$E$9)</f>
        <v>-</v>
      </c>
      <c r="U34" s="133" t="str">
        <f>IF(U28="-","-",SUM(U26:U33)*'3j EBIT'!$E$9)</f>
        <v>-</v>
      </c>
      <c r="V34" s="133" t="str">
        <f>IF(V28="-","-",SUM(V26:V33)*'3j EBIT'!$E$9)</f>
        <v>-</v>
      </c>
      <c r="W34" s="133" t="str">
        <f>IF(W28="-","-",SUM(W26:W33)*'3j EBIT'!$E$9)</f>
        <v>-</v>
      </c>
      <c r="X34" s="133" t="str">
        <f>IF(X28="-","-",SUM(X26:X33)*'3j EBIT'!$E$9)</f>
        <v>-</v>
      </c>
      <c r="Y34" s="133" t="str">
        <f>IF(Y28="-","-",SUM(Y26:Y33)*'3j EBIT'!$E$9)</f>
        <v>-</v>
      </c>
      <c r="Z34" s="133" t="str">
        <f>IF(Z28="-","-",SUM(Z26:Z33)*'3j EBIT'!$E$9)</f>
        <v>-</v>
      </c>
      <c r="AA34" s="29"/>
    </row>
    <row r="35" spans="1:27" s="30" customFormat="1" ht="11.25" customHeight="1" x14ac:dyDescent="0.15">
      <c r="A35" s="267">
        <v>10</v>
      </c>
      <c r="B35" s="136" t="s">
        <v>292</v>
      </c>
      <c r="C35" s="186" t="s">
        <v>537</v>
      </c>
      <c r="D35" s="134" t="s">
        <v>317</v>
      </c>
      <c r="E35" s="134"/>
      <c r="F35" s="31"/>
      <c r="G35" s="133">
        <f>IF(G30="-","-",SUM(G26:G28,G30:G34)*'3k HAP'!$E$10)</f>
        <v>0.93129687610739309</v>
      </c>
      <c r="H35" s="133">
        <f>IF(H30="-","-",SUM(H26:H28,H30:H34)*'3k HAP'!$E$10)</f>
        <v>0.93293219075081879</v>
      </c>
      <c r="I35" s="133">
        <f>IF(I30="-","-",SUM(I26:I28,I30:I34)*'3k HAP'!$E$10)</f>
        <v>0.94421352192818109</v>
      </c>
      <c r="J35" s="133">
        <f>IF(J30="-","-",SUM(J26:J28,J30:J34)*'3k HAP'!$E$10)</f>
        <v>0.94911946585845841</v>
      </c>
      <c r="K35" s="133">
        <f>IF(K30="-","-",SUM(K26:K28,K30:K34)*'3k HAP'!$E$10)</f>
        <v>0.95449329894535062</v>
      </c>
      <c r="L35" s="133">
        <f>IF(L30="-","-",SUM(L26:L28,L30:L34)*'3k HAP'!$E$10)</f>
        <v>0.96305346327106278</v>
      </c>
      <c r="M35" s="133">
        <f>IF(M30="-","-",SUM(M26:M28,M30:M34)*'3k HAP'!$E$10)</f>
        <v>1.0107500032649526</v>
      </c>
      <c r="N35" s="133">
        <f>IF(N30="-","-",SUM(N26:N28,N30:N34)*'3k HAP'!$E$10)</f>
        <v>1.1171985597410734</v>
      </c>
      <c r="O35" s="31"/>
      <c r="P35" s="133">
        <f>IF(P30="-","-",SUM(P26:P28,P30:P34)*'3k HAP'!$E$10)</f>
        <v>1.1171985597410734</v>
      </c>
      <c r="Q35" s="133">
        <f>IF(Q30="-","-",SUM(Q26:Q28,Q30:Q34)*'3k HAP'!$E$10)</f>
        <v>1.1551746743443991</v>
      </c>
      <c r="R35" s="133">
        <f>IF(R30="-","-",SUM(R26:R28,R30:R34)*'3k HAP'!$E$10)</f>
        <v>1.1614655461403458</v>
      </c>
      <c r="S35" s="133">
        <f>IF(S30="-","-",SUM(S26:S28,S30:S34)*'3k HAP'!$E$10)</f>
        <v>1.1981482738822329</v>
      </c>
      <c r="T35" s="133" t="str">
        <f>IF(T30="-","-",SUM(T26:T28,T30:T34)*'3k HAP'!$E$10)</f>
        <v>-</v>
      </c>
      <c r="U35" s="133" t="str">
        <f>IF(U30="-","-",SUM(U26:U28,U30:U34)*'3k HAP'!$E$10)</f>
        <v>-</v>
      </c>
      <c r="V35" s="133" t="str">
        <f>IF(V30="-","-",SUM(V26:V28,V30:V34)*'3k HAP'!$E$10)</f>
        <v>-</v>
      </c>
      <c r="W35" s="133" t="str">
        <f>IF(W30="-","-",SUM(W26:W28,W30:W34)*'3k HAP'!$E$10)</f>
        <v>-</v>
      </c>
      <c r="X35" s="133" t="str">
        <f>IF(X30="-","-",SUM(X26:X28,X30:X34)*'3k HAP'!$E$10)</f>
        <v>-</v>
      </c>
      <c r="Y35" s="133" t="str">
        <f>IF(Y30="-","-",SUM(Y26:Y28,Y30:Y34)*'3k HAP'!$E$10)</f>
        <v>-</v>
      </c>
      <c r="Z35" s="133" t="str">
        <f>IF(Z30="-","-",SUM(Z26:Z28,Z30:Z34)*'3k HAP'!$E$10)</f>
        <v>-</v>
      </c>
      <c r="AA35" s="29"/>
    </row>
    <row r="36" spans="1:27" s="30" customFormat="1" ht="11.25" customHeight="1" x14ac:dyDescent="0.15">
      <c r="A36" s="267">
        <v>11</v>
      </c>
      <c r="B36" s="136" t="s">
        <v>44</v>
      </c>
      <c r="C36" s="136" t="str">
        <f>B36&amp;"_"&amp;D36</f>
        <v>Total_East Midlands</v>
      </c>
      <c r="D36" s="134" t="s">
        <v>317</v>
      </c>
      <c r="E36" s="135"/>
      <c r="F36" s="31"/>
      <c r="G36" s="133">
        <f t="shared" ref="G36:N36" si="2">IF(G30="-","-",SUM(G26:G35))</f>
        <v>74.066626608188074</v>
      </c>
      <c r="H36" s="133">
        <f t="shared" si="2"/>
        <v>74.179956113353015</v>
      </c>
      <c r="I36" s="133">
        <f t="shared" si="2"/>
        <v>81.787267543387159</v>
      </c>
      <c r="J36" s="133">
        <f t="shared" si="2"/>
        <v>82.127256058882054</v>
      </c>
      <c r="K36" s="133">
        <f t="shared" si="2"/>
        <v>77.535669922492275</v>
      </c>
      <c r="L36" s="133">
        <f t="shared" si="2"/>
        <v>78.12890082827775</v>
      </c>
      <c r="M36" s="133">
        <f t="shared" si="2"/>
        <v>82.12783522729012</v>
      </c>
      <c r="N36" s="133">
        <f t="shared" si="2"/>
        <v>89.504863421504155</v>
      </c>
      <c r="O36" s="31"/>
      <c r="P36" s="133">
        <f t="shared" ref="P36:Z36" si="3">IF(P30="-","-",SUM(P26:P35))</f>
        <v>89.504863421504155</v>
      </c>
      <c r="Q36" s="133">
        <f t="shared" si="3"/>
        <v>91.40665926176321</v>
      </c>
      <c r="R36" s="133">
        <f t="shared" si="3"/>
        <v>91.842625141819994</v>
      </c>
      <c r="S36" s="133">
        <f t="shared" si="3"/>
        <v>95.260787532282151</v>
      </c>
      <c r="T36" s="133" t="str">
        <f t="shared" si="3"/>
        <v>-</v>
      </c>
      <c r="U36" s="133" t="str">
        <f t="shared" si="3"/>
        <v>-</v>
      </c>
      <c r="V36" s="133" t="str">
        <f t="shared" si="3"/>
        <v>-</v>
      </c>
      <c r="W36" s="133" t="str">
        <f t="shared" si="3"/>
        <v>-</v>
      </c>
      <c r="X36" s="133" t="str">
        <f t="shared" si="3"/>
        <v>-</v>
      </c>
      <c r="Y36" s="133" t="str">
        <f t="shared" si="3"/>
        <v>-</v>
      </c>
      <c r="Z36" s="133" t="str">
        <f t="shared" si="3"/>
        <v>-</v>
      </c>
      <c r="AA36" s="29"/>
    </row>
    <row r="37" spans="1:27" s="30" customFormat="1" ht="11.25" customHeight="1" x14ac:dyDescent="0.15">
      <c r="A37" s="267">
        <v>1</v>
      </c>
      <c r="B37" s="140" t="s">
        <v>350</v>
      </c>
      <c r="C37" s="140" t="s">
        <v>341</v>
      </c>
      <c r="D37" s="131" t="s">
        <v>318</v>
      </c>
      <c r="E37" s="132"/>
      <c r="F37" s="31"/>
      <c r="G37" s="41" t="s">
        <v>333</v>
      </c>
      <c r="H37" s="41" t="s">
        <v>333</v>
      </c>
      <c r="I37" s="41" t="s">
        <v>333</v>
      </c>
      <c r="J37" s="41" t="s">
        <v>333</v>
      </c>
      <c r="K37" s="41" t="s">
        <v>333</v>
      </c>
      <c r="L37" s="41" t="s">
        <v>333</v>
      </c>
      <c r="M37" s="41" t="s">
        <v>333</v>
      </c>
      <c r="N37" s="41" t="s">
        <v>333</v>
      </c>
      <c r="O37" s="31"/>
      <c r="P37" s="41" t="s">
        <v>333</v>
      </c>
      <c r="Q37" s="41" t="s">
        <v>333</v>
      </c>
      <c r="R37" s="41" t="s">
        <v>333</v>
      </c>
      <c r="S37" s="41" t="s">
        <v>333</v>
      </c>
      <c r="T37" s="41" t="s">
        <v>333</v>
      </c>
      <c r="U37" s="41" t="s">
        <v>333</v>
      </c>
      <c r="V37" s="41" t="s">
        <v>333</v>
      </c>
      <c r="W37" s="41" t="s">
        <v>333</v>
      </c>
      <c r="X37" s="41" t="s">
        <v>333</v>
      </c>
      <c r="Y37" s="41" t="s">
        <v>333</v>
      </c>
      <c r="Z37" s="41" t="s">
        <v>333</v>
      </c>
      <c r="AA37" s="29"/>
    </row>
    <row r="38" spans="1:27" s="30" customFormat="1" ht="11.25" customHeight="1" x14ac:dyDescent="0.15">
      <c r="A38" s="267">
        <v>2</v>
      </c>
      <c r="B38" s="140" t="s">
        <v>350</v>
      </c>
      <c r="C38" s="140" t="s">
        <v>300</v>
      </c>
      <c r="D38" s="131" t="s">
        <v>318</v>
      </c>
      <c r="E38" s="132"/>
      <c r="F38" s="31"/>
      <c r="G38" s="41" t="s">
        <v>333</v>
      </c>
      <c r="H38" s="41" t="s">
        <v>333</v>
      </c>
      <c r="I38" s="41" t="s">
        <v>333</v>
      </c>
      <c r="J38" s="41" t="s">
        <v>333</v>
      </c>
      <c r="K38" s="41" t="s">
        <v>333</v>
      </c>
      <c r="L38" s="41" t="s">
        <v>333</v>
      </c>
      <c r="M38" s="41" t="s">
        <v>333</v>
      </c>
      <c r="N38" s="41" t="s">
        <v>333</v>
      </c>
      <c r="O38" s="31"/>
      <c r="P38" s="41" t="s">
        <v>333</v>
      </c>
      <c r="Q38" s="41" t="s">
        <v>333</v>
      </c>
      <c r="R38" s="41" t="s">
        <v>333</v>
      </c>
      <c r="S38" s="41" t="s">
        <v>333</v>
      </c>
      <c r="T38" s="41" t="s">
        <v>333</v>
      </c>
      <c r="U38" s="41" t="s">
        <v>333</v>
      </c>
      <c r="V38" s="41" t="s">
        <v>333</v>
      </c>
      <c r="W38" s="41" t="s">
        <v>333</v>
      </c>
      <c r="X38" s="41" t="s">
        <v>333</v>
      </c>
      <c r="Y38" s="41" t="s">
        <v>333</v>
      </c>
      <c r="Z38" s="41" t="s">
        <v>333</v>
      </c>
      <c r="AA38" s="29"/>
    </row>
    <row r="39" spans="1:27" s="30" customFormat="1" ht="11.25" customHeight="1" x14ac:dyDescent="0.15">
      <c r="A39" s="267">
        <v>3</v>
      </c>
      <c r="B39" s="140" t="s">
        <v>2</v>
      </c>
      <c r="C39" s="140" t="s">
        <v>342</v>
      </c>
      <c r="D39" s="131" t="s">
        <v>318</v>
      </c>
      <c r="E39" s="132"/>
      <c r="F39" s="31"/>
      <c r="G39" s="41">
        <f>IF('3c PC'!G14="-","-",'3c PC'!G61)</f>
        <v>6.5567588596821027</v>
      </c>
      <c r="H39" s="41">
        <f>IF('3c PC'!H14="-","-",'3c PC'!H61)</f>
        <v>6.5567588596821027</v>
      </c>
      <c r="I39" s="41">
        <f>IF('3c PC'!I14="-","-",'3c PC'!I61)</f>
        <v>6.6197359495950758</v>
      </c>
      <c r="J39" s="41">
        <f>IF('3c PC'!J14="-","-",'3c PC'!J61)</f>
        <v>6.6197359495950758</v>
      </c>
      <c r="K39" s="41">
        <f>IF('3c PC'!K14="-","-",'3c PC'!K61)</f>
        <v>6.6995028867368616</v>
      </c>
      <c r="L39" s="41">
        <f>IF('3c PC'!L14="-","-",'3c PC'!L61)</f>
        <v>6.6995028867368616</v>
      </c>
      <c r="M39" s="41">
        <f>IF('3c PC'!M14="-","-",'3c PC'!M61)</f>
        <v>7.1131218301273513</v>
      </c>
      <c r="N39" s="41">
        <f>IF('3c PC'!N14="-","-",'3c PC'!N61)</f>
        <v>7.1131218301273513</v>
      </c>
      <c r="O39" s="31"/>
      <c r="P39" s="41">
        <f>'3c PC'!P61</f>
        <v>7.1131218301273513</v>
      </c>
      <c r="Q39" s="41">
        <f>'3c PC'!Q61</f>
        <v>7.2804579515147188</v>
      </c>
      <c r="R39" s="41">
        <f>'3c PC'!R61</f>
        <v>7.1935840895118579</v>
      </c>
      <c r="S39" s="41">
        <f>'3c PC'!S61</f>
        <v>7.3593999937099728</v>
      </c>
      <c r="T39" s="41" t="str">
        <f>'3c PC'!T61</f>
        <v>-</v>
      </c>
      <c r="U39" s="41" t="str">
        <f>'3c PC'!U61</f>
        <v>-</v>
      </c>
      <c r="V39" s="41" t="str">
        <f>'3c PC'!V61</f>
        <v>-</v>
      </c>
      <c r="W39" s="41" t="str">
        <f>'3c PC'!W61</f>
        <v>-</v>
      </c>
      <c r="X39" s="41" t="str">
        <f>'3c PC'!X61</f>
        <v>-</v>
      </c>
      <c r="Y39" s="41" t="str">
        <f>'3c PC'!Y61</f>
        <v>-</v>
      </c>
      <c r="Z39" s="41" t="str">
        <f>'3c PC'!Z61</f>
        <v>-</v>
      </c>
      <c r="AA39" s="29"/>
    </row>
    <row r="40" spans="1:27" s="30" customFormat="1" ht="11.25" customHeight="1" x14ac:dyDescent="0.15">
      <c r="A40" s="267">
        <v>4</v>
      </c>
      <c r="B40" s="140" t="s">
        <v>352</v>
      </c>
      <c r="C40" s="140" t="s">
        <v>343</v>
      </c>
      <c r="D40" s="131" t="s">
        <v>318</v>
      </c>
      <c r="E40" s="132"/>
      <c r="F40" s="31"/>
      <c r="G40" s="41">
        <f>IF('3d NC-Elec'!H44="-","-",'3d NC-Elec'!H44)</f>
        <v>16.096500000000002</v>
      </c>
      <c r="H40" s="41">
        <f>IF('3d NC-Elec'!I44="-","-",'3d NC-Elec'!I44)</f>
        <v>16.096500000000002</v>
      </c>
      <c r="I40" s="41">
        <f>IF('3d NC-Elec'!J44="-","-",'3d NC-Elec'!J44)</f>
        <v>23.7469</v>
      </c>
      <c r="J40" s="41">
        <f>IF('3d NC-Elec'!K44="-","-",'3d NC-Elec'!K44)</f>
        <v>23.7469</v>
      </c>
      <c r="K40" s="41">
        <f>IF('3d NC-Elec'!L44="-","-",'3d NC-Elec'!L44)</f>
        <v>14.855500000000001</v>
      </c>
      <c r="L40" s="41">
        <f>IF('3d NC-Elec'!M44="-","-",'3d NC-Elec'!M44)</f>
        <v>14.855500000000001</v>
      </c>
      <c r="M40" s="41">
        <f>IF('3d NC-Elec'!N44="-","-",'3d NC-Elec'!N44)</f>
        <v>15.439500000000001</v>
      </c>
      <c r="N40" s="41">
        <f>IF('3d NC-Elec'!O44="-","-",'3d NC-Elec'!O44)</f>
        <v>15.439500000000001</v>
      </c>
      <c r="O40" s="31"/>
      <c r="P40" s="41">
        <f>'3d NC-Elec'!Q44</f>
        <v>15.439500000000001</v>
      </c>
      <c r="Q40" s="41">
        <f>'3d NC-Elec'!R44</f>
        <v>14.892000000000001</v>
      </c>
      <c r="R40" s="41">
        <f>'3d NC-Elec'!S44</f>
        <v>14.892000000000001</v>
      </c>
      <c r="S40" s="41">
        <f>'3d NC-Elec'!T44</f>
        <v>15.0015</v>
      </c>
      <c r="T40" s="41" t="str">
        <f>'3d NC-Elec'!U44</f>
        <v>-</v>
      </c>
      <c r="U40" s="41" t="str">
        <f>'3d NC-Elec'!V44</f>
        <v>-</v>
      </c>
      <c r="V40" s="41" t="str">
        <f>'3d NC-Elec'!W44</f>
        <v>-</v>
      </c>
      <c r="W40" s="41" t="str">
        <f>'3d NC-Elec'!X44</f>
        <v>-</v>
      </c>
      <c r="X40" s="41" t="str">
        <f>'3d NC-Elec'!Y44</f>
        <v>-</v>
      </c>
      <c r="Y40" s="41" t="str">
        <f>'3d NC-Elec'!Z44</f>
        <v>-</v>
      </c>
      <c r="Z40" s="41" t="str">
        <f>'3d NC-Elec'!AA44</f>
        <v>-</v>
      </c>
      <c r="AA40" s="29"/>
    </row>
    <row r="41" spans="1:27" s="30" customFormat="1" ht="12.4" customHeight="1" x14ac:dyDescent="0.15">
      <c r="A41" s="267">
        <v>5</v>
      </c>
      <c r="B41" s="140" t="s">
        <v>349</v>
      </c>
      <c r="C41" s="140" t="s">
        <v>344</v>
      </c>
      <c r="D41" s="131" t="s">
        <v>318</v>
      </c>
      <c r="E41" s="132"/>
      <c r="F41" s="31"/>
      <c r="G41" s="41">
        <f>IF('3f CPIH'!C$16="-","-",'3g OC '!$E$9*('3f CPIH'!C$16/'3f CPIH'!$G$16))</f>
        <v>39.034507632093934</v>
      </c>
      <c r="H41" s="41">
        <f>IF('3f CPIH'!D$16="-","-",'3g OC '!$E$9*('3f CPIH'!D$16/'3f CPIH'!$G$16))</f>
        <v>39.112654794520544</v>
      </c>
      <c r="I41" s="41">
        <f>IF('3f CPIH'!E$16="-","-",'3g OC '!$E$9*('3f CPIH'!E$16/'3f CPIH'!$G$16))</f>
        <v>39.229875538160471</v>
      </c>
      <c r="J41" s="41">
        <f>IF('3f CPIH'!F$16="-","-",'3g OC '!$E$9*('3f CPIH'!F$16/'3f CPIH'!$G$16))</f>
        <v>39.464317025440316</v>
      </c>
      <c r="K41" s="41">
        <f>IF('3f CPIH'!G$16="-","-",'3g OC '!$E$9*('3f CPIH'!G$16/'3f CPIH'!$G$16))</f>
        <v>39.933199999999999</v>
      </c>
      <c r="L41" s="41">
        <f>IF('3f CPIH'!H$16="-","-",'3g OC '!$E$9*('3f CPIH'!H$16/'3f CPIH'!$G$16))</f>
        <v>40.441156555772999</v>
      </c>
      <c r="M41" s="41">
        <f>IF('3f CPIH'!I$16="-","-",'3g OC '!$E$9*('3f CPIH'!I$16/'3f CPIH'!$G$16))</f>
        <v>41.027260273972601</v>
      </c>
      <c r="N41" s="41">
        <f>IF('3f CPIH'!J$16="-","-",'3g OC '!$E$9*('3f CPIH'!J$16/'3f CPIH'!$G$16))</f>
        <v>41.378922504892373</v>
      </c>
      <c r="O41" s="31"/>
      <c r="P41" s="41">
        <f>IF('3f CPIH'!L$16="-","-",'3g OC '!$E$9*('3f CPIH'!L$16/'3f CPIH'!$G$16))</f>
        <v>41.378922504892373</v>
      </c>
      <c r="Q41" s="41">
        <f>IF('3f CPIH'!M$16="-","-",'3g OC '!$E$9*('3f CPIH'!M$16/'3f CPIH'!$G$16))</f>
        <v>41.847805479452056</v>
      </c>
      <c r="R41" s="41">
        <f>IF('3f CPIH'!N$16="-","-",'3g OC '!$E$9*('3f CPIH'!N$16/'3f CPIH'!$G$16))</f>
        <v>42.160394129158512</v>
      </c>
      <c r="S41" s="41">
        <f>IF('3f CPIH'!O$16="-","-",'3g OC '!$E$9*('3f CPIH'!O$16/'3f CPIH'!$G$16))</f>
        <v>42.394835616438357</v>
      </c>
      <c r="T41" s="41" t="str">
        <f>IF('3f CPIH'!P$16="-","-",'3g OC '!$E$9*('3f CPIH'!P$16/'3f CPIH'!$G$16))</f>
        <v>-</v>
      </c>
      <c r="U41" s="41" t="str">
        <f>IF('3f CPIH'!Q$16="-","-",'3g OC '!$E$9*('3f CPIH'!Q$16/'3f CPIH'!$G$16))</f>
        <v>-</v>
      </c>
      <c r="V41" s="41" t="str">
        <f>IF('3f CPIH'!R$16="-","-",'3g OC '!$E$9*('3f CPIH'!R$16/'3f CPIH'!$G$16))</f>
        <v>-</v>
      </c>
      <c r="W41" s="41" t="str">
        <f>IF('3f CPIH'!S$16="-","-",'3g OC '!$E$9*('3f CPIH'!S$16/'3f CPIH'!$G$16))</f>
        <v>-</v>
      </c>
      <c r="X41" s="41" t="str">
        <f>IF('3f CPIH'!T$16="-","-",'3g OC '!$E$9*('3f CPIH'!T$16/'3f CPIH'!$G$16))</f>
        <v>-</v>
      </c>
      <c r="Y41" s="41" t="str">
        <f>IF('3f CPIH'!U$16="-","-",'3g OC '!$E$9*('3f CPIH'!U$16/'3f CPIH'!$G$16))</f>
        <v>-</v>
      </c>
      <c r="Z41" s="41" t="str">
        <f>IF('3f CPIH'!V$16="-","-",'3g OC '!$E$9*('3f CPIH'!V$16/'3f CPIH'!$G$16))</f>
        <v>-</v>
      </c>
      <c r="AA41" s="29"/>
    </row>
    <row r="42" spans="1:27" s="30" customFormat="1" ht="11.25" x14ac:dyDescent="0.15">
      <c r="A42" s="267">
        <v>6</v>
      </c>
      <c r="B42" s="140" t="s">
        <v>349</v>
      </c>
      <c r="C42" s="140" t="s">
        <v>43</v>
      </c>
      <c r="D42" s="131" t="s">
        <v>318</v>
      </c>
      <c r="E42" s="132"/>
      <c r="F42" s="31"/>
      <c r="G42" s="41" t="s">
        <v>333</v>
      </c>
      <c r="H42" s="41" t="s">
        <v>333</v>
      </c>
      <c r="I42" s="41" t="s">
        <v>333</v>
      </c>
      <c r="J42" s="41" t="s">
        <v>333</v>
      </c>
      <c r="K42" s="41">
        <f>IF('3h SMNCC'!F$36="-","-",'3h SMNCC'!F$44)</f>
        <v>0</v>
      </c>
      <c r="L42" s="41">
        <f>IF('3h SMNCC'!G$36="-","-",'3h SMNCC'!G$44)</f>
        <v>-0.13106672002308281</v>
      </c>
      <c r="M42" s="41">
        <f>IF('3h SMNCC'!H$36="-","-",'3h SMNCC'!H$44)</f>
        <v>1.6490085512788448</v>
      </c>
      <c r="N42" s="41">
        <f>IF('3h SMNCC'!I$36="-","-",'3h SMNCC'!I$44)</f>
        <v>7.9249698553751093</v>
      </c>
      <c r="O42" s="31"/>
      <c r="P42" s="41">
        <f>IF('3h SMNCC'!K$36="-","-",'3h SMNCC'!K$44)</f>
        <v>7.9249698553751093</v>
      </c>
      <c r="Q42" s="41">
        <f>IF('3h SMNCC'!L$36="-","-",'3h SMNCC'!L$44)</f>
        <v>9.5945159615724194</v>
      </c>
      <c r="R42" s="41">
        <f>IF('3h SMNCC'!M$36="-","-",'3h SMNCC'!M$44)</f>
        <v>9.6655312765157912</v>
      </c>
      <c r="S42" s="41">
        <f>IF('3h SMNCC'!N$36="-","-",'3h SMNCC'!N$44)</f>
        <v>11.448655558303892</v>
      </c>
      <c r="T42" s="41" t="str">
        <f>IF('3h SMNCC'!O$36="-","-",'3h SMNCC'!O$44)</f>
        <v>-</v>
      </c>
      <c r="U42" s="41" t="str">
        <f>IF('3h SMNCC'!P$36="-","-",'3h SMNCC'!P$44)</f>
        <v>-</v>
      </c>
      <c r="V42" s="41" t="str">
        <f>IF('3h SMNCC'!Q$36="-","-",'3h SMNCC'!Q$44)</f>
        <v>-</v>
      </c>
      <c r="W42" s="41" t="str">
        <f>IF('3h SMNCC'!R$36="-","-",'3h SMNCC'!R$44)</f>
        <v>-</v>
      </c>
      <c r="X42" s="41" t="str">
        <f>IF('3h SMNCC'!S$36="-","-",'3h SMNCC'!S$44)</f>
        <v>-</v>
      </c>
      <c r="Y42" s="41" t="str">
        <f>IF('3h SMNCC'!T$36="-","-",'3h SMNCC'!T$44)</f>
        <v>-</v>
      </c>
      <c r="Z42" s="41" t="str">
        <f>IF('3h SMNCC'!U$36="-","-",'3h SMNCC'!U$44)</f>
        <v>-</v>
      </c>
      <c r="AA42" s="29"/>
    </row>
    <row r="43" spans="1:27" s="30" customFormat="1" ht="11.25" x14ac:dyDescent="0.15">
      <c r="A43" s="267">
        <v>7</v>
      </c>
      <c r="B43" s="140" t="s">
        <v>349</v>
      </c>
      <c r="C43" s="140" t="s">
        <v>394</v>
      </c>
      <c r="D43" s="131" t="s">
        <v>318</v>
      </c>
      <c r="E43" s="132"/>
      <c r="F43" s="31"/>
      <c r="G43" s="41">
        <f>IF('3f CPIH'!C$16="-","-",'3i PAAC PAP'!$G$11*('3f CPIH'!C$16/'3f CPIH'!$G$16))</f>
        <v>13.436452250489236</v>
      </c>
      <c r="H43" s="41">
        <f>IF('3f CPIH'!D$16="-","-",'3i PAAC PAP'!$G$11*('3f CPIH'!D$16/'3f CPIH'!$G$16))</f>
        <v>13.463352054794518</v>
      </c>
      <c r="I43" s="41">
        <f>IF('3f CPIH'!E$16="-","-",'3i PAAC PAP'!$G$11*('3f CPIH'!E$16/'3f CPIH'!$G$16))</f>
        <v>13.503701761252445</v>
      </c>
      <c r="J43" s="41">
        <f>IF('3f CPIH'!F$16="-","-",'3i PAAC PAP'!$G$11*('3f CPIH'!F$16/'3f CPIH'!$G$16))</f>
        <v>13.584401174168297</v>
      </c>
      <c r="K43" s="41">
        <f>IF('3f CPIH'!G$16="-","-",'3i PAAC PAP'!$G$11*('3f CPIH'!G$16/'3f CPIH'!$G$16))</f>
        <v>13.745799999999999</v>
      </c>
      <c r="L43" s="41">
        <f>IF('3f CPIH'!H$16="-","-",'3i PAAC PAP'!$G$11*('3f CPIH'!H$16/'3f CPIH'!$G$16))</f>
        <v>13.920648727984345</v>
      </c>
      <c r="M43" s="41">
        <f>IF('3f CPIH'!I$16="-","-",'3i PAAC PAP'!$G$11*('3f CPIH'!I$16/'3f CPIH'!$G$16))</f>
        <v>14.122397260273971</v>
      </c>
      <c r="N43" s="41">
        <f>IF('3f CPIH'!J$16="-","-",'3i PAAC PAP'!$G$11*('3f CPIH'!J$16/'3f CPIH'!$G$16))</f>
        <v>14.24344637964775</v>
      </c>
      <c r="O43" s="31"/>
      <c r="P43" s="41">
        <f>IF('3f CPIH'!L$16="-","-",'3i PAAC PAP'!$G$11*('3f CPIH'!L$16/'3f CPIH'!$G$16))</f>
        <v>14.24344637964775</v>
      </c>
      <c r="Q43" s="41">
        <f>IF('3f CPIH'!M$16="-","-",'3i PAAC PAP'!$G$11*('3f CPIH'!M$16/'3f CPIH'!$G$16))</f>
        <v>14.40484520547945</v>
      </c>
      <c r="R43" s="41">
        <f>IF('3f CPIH'!N$16="-","-",'3i PAAC PAP'!$G$11*('3f CPIH'!N$16/'3f CPIH'!$G$16))</f>
        <v>14.512444422700586</v>
      </c>
      <c r="S43" s="41">
        <f>IF('3f CPIH'!O$16="-","-",'3i PAAC PAP'!$G$11*('3f CPIH'!O$16/'3f CPIH'!$G$16))</f>
        <v>14.593143835616438</v>
      </c>
      <c r="T43" s="41" t="str">
        <f>IF('3f CPIH'!P$16="-","-",'3i PAAC PAP'!$G$11*('3f CPIH'!P$16/'3f CPIH'!$G$16))</f>
        <v>-</v>
      </c>
      <c r="U43" s="41" t="str">
        <f>IF('3f CPIH'!Q$16="-","-",'3i PAAC PAP'!$G$11*('3f CPIH'!Q$16/'3f CPIH'!$G$16))</f>
        <v>-</v>
      </c>
      <c r="V43" s="41" t="str">
        <f>IF('3f CPIH'!R$16="-","-",'3i PAAC PAP'!$G$11*('3f CPIH'!R$16/'3f CPIH'!$G$16))</f>
        <v>-</v>
      </c>
      <c r="W43" s="41" t="str">
        <f>IF('3f CPIH'!S$16="-","-",'3i PAAC PAP'!$G$11*('3f CPIH'!S$16/'3f CPIH'!$G$16))</f>
        <v>-</v>
      </c>
      <c r="X43" s="41" t="str">
        <f>IF('3f CPIH'!T$16="-","-",'3i PAAC PAP'!$G$11*('3f CPIH'!T$16/'3f CPIH'!$G$16))</f>
        <v>-</v>
      </c>
      <c r="Y43" s="41" t="str">
        <f>IF('3f CPIH'!U$16="-","-",'3i PAAC PAP'!$G$11*('3f CPIH'!U$16/'3f CPIH'!$G$16))</f>
        <v>-</v>
      </c>
      <c r="Z43" s="41" t="str">
        <f>IF('3f CPIH'!V$16="-","-",'3i PAAC PAP'!$G$11*('3f CPIH'!V$16/'3f CPIH'!$G$16))</f>
        <v>-</v>
      </c>
      <c r="AA43" s="29"/>
    </row>
    <row r="44" spans="1:27" s="30" customFormat="1" ht="11.25" x14ac:dyDescent="0.15">
      <c r="A44" s="267">
        <v>8</v>
      </c>
      <c r="B44" s="140" t="s">
        <v>349</v>
      </c>
      <c r="C44" s="140" t="s">
        <v>412</v>
      </c>
      <c r="D44" s="131" t="s">
        <v>318</v>
      </c>
      <c r="E44" s="132"/>
      <c r="F44" s="31"/>
      <c r="G44" s="41">
        <f>IF(G39="-","-",SUM(G37:G42)*'3i PAAC PAP'!$G$23)</f>
        <v>3.5719684309397994</v>
      </c>
      <c r="H44" s="41">
        <f>IF(H39="-","-",SUM(H37:H42)*'3i PAAC PAP'!$G$23)</f>
        <v>3.57649346423295</v>
      </c>
      <c r="I44" s="41">
        <f>IF(I39="-","-",SUM(I37:I42)*'3i PAAC PAP'!$G$23)</f>
        <v>4.0299164011869975</v>
      </c>
      <c r="J44" s="41">
        <f>IF(J39="-","-",SUM(J37:J42)*'3i PAAC PAP'!$G$23)</f>
        <v>4.0434915010664492</v>
      </c>
      <c r="K44" s="41">
        <f>IF(K39="-","-",SUM(K37:K42)*'3i PAAC PAP'!$G$23)</f>
        <v>3.5604128999536107</v>
      </c>
      <c r="L44" s="41">
        <f>IF(L39="-","-",SUM(L37:L42)*'3i PAAC PAP'!$G$23)</f>
        <v>3.5822363290028743</v>
      </c>
      <c r="M44" s="41">
        <f>IF(M39="-","-",SUM(M37:M42)*'3i PAAC PAP'!$G$23)</f>
        <v>3.7770136845090532</v>
      </c>
      <c r="N44" s="41">
        <f>IF(N39="-","-",SUM(N37:N42)*'3i PAAC PAP'!$G$23)</f>
        <v>4.1607795976806221</v>
      </c>
      <c r="O44" s="31"/>
      <c r="P44" s="41">
        <f>IF(P39="-","-",SUM(P37:P42)*'3i PAAC PAP'!$G$23)</f>
        <v>4.1607795976806221</v>
      </c>
      <c r="Q44" s="41">
        <f>IF(Q39="-","-",SUM(Q37:Q42)*'3i PAAC PAP'!$G$23)</f>
        <v>4.262590185945589</v>
      </c>
      <c r="R44" s="41">
        <f>IF(R39="-","-",SUM(R37:R42)*'3i PAAC PAP'!$G$23)</f>
        <v>4.2797720458092599</v>
      </c>
      <c r="S44" s="41">
        <f>IF(S39="-","-",SUM(S37:S42)*'3i PAAC PAP'!$G$23)</f>
        <v>4.4125390662180575</v>
      </c>
      <c r="T44" s="41" t="str">
        <f>IF(T39="-","-",SUM(T37:T42)*'3i PAAC PAP'!$G$23)</f>
        <v>-</v>
      </c>
      <c r="U44" s="41" t="str">
        <f>IF(U39="-","-",SUM(U37:U42)*'3i PAAC PAP'!$G$23)</f>
        <v>-</v>
      </c>
      <c r="V44" s="41" t="str">
        <f>IF(V39="-","-",SUM(V37:V42)*'3i PAAC PAP'!$G$23)</f>
        <v>-</v>
      </c>
      <c r="W44" s="41" t="str">
        <f>IF(W39="-","-",SUM(W37:W42)*'3i PAAC PAP'!$G$23)</f>
        <v>-</v>
      </c>
      <c r="X44" s="41" t="str">
        <f>IF(X39="-","-",SUM(X37:X42)*'3i PAAC PAP'!$G$23)</f>
        <v>-</v>
      </c>
      <c r="Y44" s="41" t="str">
        <f>IF(Y39="-","-",SUM(Y37:Y42)*'3i PAAC PAP'!$G$23)</f>
        <v>-</v>
      </c>
      <c r="Z44" s="41" t="str">
        <f>IF(Z39="-","-",SUM(Z37:Z42)*'3i PAAC PAP'!$G$23)</f>
        <v>-</v>
      </c>
      <c r="AA44" s="29"/>
    </row>
    <row r="45" spans="1:27" s="30" customFormat="1" ht="11.25" customHeight="1" x14ac:dyDescent="0.15">
      <c r="A45" s="267">
        <v>9</v>
      </c>
      <c r="B45" s="140" t="s">
        <v>393</v>
      </c>
      <c r="C45" s="140" t="s">
        <v>536</v>
      </c>
      <c r="D45" s="138" t="s">
        <v>318</v>
      </c>
      <c r="E45" s="132"/>
      <c r="F45" s="31"/>
      <c r="G45" s="41">
        <f>IF(G39="-","-",SUM(G37:G44)*'3j EBIT'!$E$9)</f>
        <v>1.5241877531706358</v>
      </c>
      <c r="H45" s="41">
        <f>IF(H39="-","-",SUM(H37:H44)*'3j EBIT'!$E$9)</f>
        <v>1.5263099436671208</v>
      </c>
      <c r="I45" s="41">
        <f>IF(I39="-","-",SUM(I37:I44)*'3j EBIT'!$E$9)</f>
        <v>1.6875363510649766</v>
      </c>
      <c r="J45" s="41">
        <f>IF(J39="-","-",SUM(J37:J44)*'3j EBIT'!$E$9)</f>
        <v>1.693902922554432</v>
      </c>
      <c r="K45" s="41">
        <f>IF(K39="-","-",SUM(K37:K44)*'3j EBIT'!$E$9)</f>
        <v>1.5260902449566209</v>
      </c>
      <c r="L45" s="41">
        <f>IF(L39="-","-",SUM(L37:L44)*'3j EBIT'!$E$9)</f>
        <v>1.5371989936328523</v>
      </c>
      <c r="M45" s="41">
        <f>IF(M39="-","-",SUM(M37:M44)*'3j EBIT'!$E$9)</f>
        <v>1.6100289453919341</v>
      </c>
      <c r="N45" s="41">
        <f>IF(N39="-","-",SUM(N37:N44)*'3j EBIT'!$E$9)</f>
        <v>1.748170015568463</v>
      </c>
      <c r="O45" s="31"/>
      <c r="P45" s="41">
        <f>IF(P39="-","-",SUM(P37:P44)*'3j EBIT'!$E$9)</f>
        <v>1.748170015568463</v>
      </c>
      <c r="Q45" s="41">
        <f>IF(Q39="-","-",SUM(Q37:Q44)*'3j EBIT'!$E$9)</f>
        <v>1.787321935935819</v>
      </c>
      <c r="R45" s="41">
        <f>IF(R39="-","-",SUM(R37:R44)*'3j EBIT'!$E$9)</f>
        <v>1.7954857644648641</v>
      </c>
      <c r="S45" s="41">
        <f>IF(S39="-","-",SUM(S37:S44)*'3j EBIT'!$E$9)</f>
        <v>1.8440287145933132</v>
      </c>
      <c r="T45" s="41" t="str">
        <f>IF(T39="-","-",SUM(T37:T44)*'3j EBIT'!$E$9)</f>
        <v>-</v>
      </c>
      <c r="U45" s="41" t="str">
        <f>IF(U39="-","-",SUM(U37:U44)*'3j EBIT'!$E$9)</f>
        <v>-</v>
      </c>
      <c r="V45" s="41" t="str">
        <f>IF(V39="-","-",SUM(V37:V44)*'3j EBIT'!$E$9)</f>
        <v>-</v>
      </c>
      <c r="W45" s="41" t="str">
        <f>IF(W39="-","-",SUM(W37:W44)*'3j EBIT'!$E$9)</f>
        <v>-</v>
      </c>
      <c r="X45" s="41" t="str">
        <f>IF(X39="-","-",SUM(X37:X44)*'3j EBIT'!$E$9)</f>
        <v>-</v>
      </c>
      <c r="Y45" s="41" t="str">
        <f>IF(Y39="-","-",SUM(Y37:Y44)*'3j EBIT'!$E$9)</f>
        <v>-</v>
      </c>
      <c r="Z45" s="41" t="str">
        <f>IF(Z39="-","-",SUM(Z37:Z44)*'3j EBIT'!$E$9)</f>
        <v>-</v>
      </c>
      <c r="AA45" s="29"/>
    </row>
    <row r="46" spans="1:27" s="30" customFormat="1" ht="11.25" customHeight="1" x14ac:dyDescent="0.15">
      <c r="A46" s="267">
        <v>10</v>
      </c>
      <c r="B46" s="140" t="s">
        <v>292</v>
      </c>
      <c r="C46" s="188" t="s">
        <v>537</v>
      </c>
      <c r="D46" s="138" t="s">
        <v>318</v>
      </c>
      <c r="E46" s="131"/>
      <c r="F46" s="31"/>
      <c r="G46" s="41">
        <f>IF(G41="-","-",SUM(G37:G39,G41:G45)*'3k HAP'!$E$10)</f>
        <v>0.93883765279706666</v>
      </c>
      <c r="H46" s="41">
        <f>IF(H41="-","-",SUM(H37:H39,H41:H45)*'3k HAP'!$E$10)</f>
        <v>0.94047296744049247</v>
      </c>
      <c r="I46" s="41">
        <f>IF(I41="-","-",SUM(I37:I39,I41:I45)*'3k HAP'!$E$10)</f>
        <v>0.95270108502444695</v>
      </c>
      <c r="J46" s="41">
        <f>IF(J41="-","-",SUM(J37:J39,J41:J45)*'3k HAP'!$E$10)</f>
        <v>0.95760702895472449</v>
      </c>
      <c r="K46" s="41">
        <f>IF(K41="-","-",SUM(K37:K39,K41:K45)*'3k HAP'!$E$10)</f>
        <v>0.95847315330934502</v>
      </c>
      <c r="L46" s="41">
        <f>IF(L41="-","-",SUM(L37:L39,L41:L45)*'3k HAP'!$E$10)</f>
        <v>0.96703331763505718</v>
      </c>
      <c r="M46" s="41">
        <f>IF(M41="-","-",SUM(M37:M39,M41:M45)*'3k HAP'!$E$10)</f>
        <v>1.0146041780174524</v>
      </c>
      <c r="N46" s="41">
        <f>IF(N41="-","-",SUM(N37:N39,N41:N45)*'3k HAP'!$E$10)</f>
        <v>1.1210527344935732</v>
      </c>
      <c r="O46" s="31"/>
      <c r="P46" s="41">
        <f>IF(P41="-","-",SUM(P37:P39,P41:P45)*'3k HAP'!$E$10)</f>
        <v>1.1210527344935732</v>
      </c>
      <c r="Q46" s="41">
        <f>IF(Q41="-","-",SUM(Q37:Q39,Q41:Q45)*'3k HAP'!$E$10)</f>
        <v>1.1592383151160566</v>
      </c>
      <c r="R46" s="41">
        <f>IF(R41="-","-",SUM(R37:R39,R41:R45)*'3k HAP'!$E$10)</f>
        <v>1.1655291869120035</v>
      </c>
      <c r="S46" s="41">
        <f>IF(S41="-","-",SUM(S37:S39,S41:S45)*'3k HAP'!$E$10)</f>
        <v>1.2013321573734284</v>
      </c>
      <c r="T46" s="41" t="str">
        <f>IF(T41="-","-",SUM(T37:T39,T41:T45)*'3k HAP'!$E$10)</f>
        <v>-</v>
      </c>
      <c r="U46" s="41" t="str">
        <f>IF(U41="-","-",SUM(U37:U39,U41:U45)*'3k HAP'!$E$10)</f>
        <v>-</v>
      </c>
      <c r="V46" s="41" t="str">
        <f>IF(V41="-","-",SUM(V37:V39,V41:V45)*'3k HAP'!$E$10)</f>
        <v>-</v>
      </c>
      <c r="W46" s="41" t="str">
        <f>IF(W41="-","-",SUM(W37:W39,W41:W45)*'3k HAP'!$E$10)</f>
        <v>-</v>
      </c>
      <c r="X46" s="41" t="str">
        <f>IF(X41="-","-",SUM(X37:X39,X41:X45)*'3k HAP'!$E$10)</f>
        <v>-</v>
      </c>
      <c r="Y46" s="41" t="str">
        <f>IF(Y41="-","-",SUM(Y37:Y39,Y41:Y45)*'3k HAP'!$E$10)</f>
        <v>-</v>
      </c>
      <c r="Z46" s="41" t="str">
        <f>IF(Z41="-","-",SUM(Z37:Z39,Z41:Z45)*'3k HAP'!$E$10)</f>
        <v>-</v>
      </c>
      <c r="AA46" s="29"/>
    </row>
    <row r="47" spans="1:27" s="30" customFormat="1" ht="11.25" customHeight="1" x14ac:dyDescent="0.15">
      <c r="A47" s="267">
        <v>11</v>
      </c>
      <c r="B47" s="140" t="s">
        <v>44</v>
      </c>
      <c r="C47" s="140" t="str">
        <f>B47&amp;"_"&amp;D47</f>
        <v>Total_London</v>
      </c>
      <c r="D47" s="138" t="s">
        <v>318</v>
      </c>
      <c r="E47" s="132"/>
      <c r="F47" s="31"/>
      <c r="G47" s="41">
        <f t="shared" ref="G47:N47" si="4">IF(G41="-","-",SUM(G37:G46))</f>
        <v>81.159212579172774</v>
      </c>
      <c r="H47" s="41">
        <f t="shared" si="4"/>
        <v>81.272542084337729</v>
      </c>
      <c r="I47" s="41">
        <f t="shared" si="4"/>
        <v>89.770367086284409</v>
      </c>
      <c r="J47" s="41">
        <f t="shared" si="4"/>
        <v>90.11035560177929</v>
      </c>
      <c r="K47" s="41">
        <f t="shared" si="4"/>
        <v>81.278979184956427</v>
      </c>
      <c r="L47" s="41">
        <f t="shared" si="4"/>
        <v>81.872210090741902</v>
      </c>
      <c r="M47" s="41">
        <f t="shared" si="4"/>
        <v>85.752934723571201</v>
      </c>
      <c r="N47" s="41">
        <f t="shared" si="4"/>
        <v>93.129962917785235</v>
      </c>
      <c r="O47" s="31"/>
      <c r="P47" s="41">
        <f t="shared" ref="P47:Z47" si="5">IF(P41="-","-",SUM(P37:P46))</f>
        <v>93.129962917785235</v>
      </c>
      <c r="Q47" s="41">
        <f t="shared" si="5"/>
        <v>95.228775035016099</v>
      </c>
      <c r="R47" s="41">
        <f t="shared" si="5"/>
        <v>95.664740915072883</v>
      </c>
      <c r="S47" s="41">
        <f t="shared" si="5"/>
        <v>98.255434942253459</v>
      </c>
      <c r="T47" s="41" t="str">
        <f t="shared" si="5"/>
        <v>-</v>
      </c>
      <c r="U47" s="41" t="str">
        <f t="shared" si="5"/>
        <v>-</v>
      </c>
      <c r="V47" s="41" t="str">
        <f t="shared" si="5"/>
        <v>-</v>
      </c>
      <c r="W47" s="41" t="str">
        <f t="shared" si="5"/>
        <v>-</v>
      </c>
      <c r="X47" s="41" t="str">
        <f t="shared" si="5"/>
        <v>-</v>
      </c>
      <c r="Y47" s="41" t="str">
        <f t="shared" si="5"/>
        <v>-</v>
      </c>
      <c r="Z47" s="41" t="str">
        <f t="shared" si="5"/>
        <v>-</v>
      </c>
      <c r="AA47" s="29"/>
    </row>
    <row r="48" spans="1:27" s="30" customFormat="1" ht="11.25" customHeight="1" x14ac:dyDescent="0.15">
      <c r="A48" s="267">
        <v>1</v>
      </c>
      <c r="B48" s="136" t="s">
        <v>350</v>
      </c>
      <c r="C48" s="136" t="s">
        <v>341</v>
      </c>
      <c r="D48" s="139" t="s">
        <v>319</v>
      </c>
      <c r="E48" s="135"/>
      <c r="F48" s="31"/>
      <c r="G48" s="133" t="s">
        <v>333</v>
      </c>
      <c r="H48" s="133" t="s">
        <v>333</v>
      </c>
      <c r="I48" s="133" t="s">
        <v>333</v>
      </c>
      <c r="J48" s="133" t="s">
        <v>333</v>
      </c>
      <c r="K48" s="133" t="s">
        <v>333</v>
      </c>
      <c r="L48" s="133" t="s">
        <v>333</v>
      </c>
      <c r="M48" s="133" t="s">
        <v>333</v>
      </c>
      <c r="N48" s="133" t="s">
        <v>333</v>
      </c>
      <c r="O48" s="31"/>
      <c r="P48" s="133" t="s">
        <v>333</v>
      </c>
      <c r="Q48" s="133" t="s">
        <v>333</v>
      </c>
      <c r="R48" s="133" t="s">
        <v>333</v>
      </c>
      <c r="S48" s="133" t="s">
        <v>333</v>
      </c>
      <c r="T48" s="133" t="s">
        <v>333</v>
      </c>
      <c r="U48" s="133" t="s">
        <v>333</v>
      </c>
      <c r="V48" s="133" t="s">
        <v>333</v>
      </c>
      <c r="W48" s="133" t="s">
        <v>333</v>
      </c>
      <c r="X48" s="133" t="s">
        <v>333</v>
      </c>
      <c r="Y48" s="133" t="s">
        <v>333</v>
      </c>
      <c r="Z48" s="133" t="s">
        <v>333</v>
      </c>
      <c r="AA48" s="29"/>
    </row>
    <row r="49" spans="1:27" s="30" customFormat="1" ht="11.25" customHeight="1" x14ac:dyDescent="0.15">
      <c r="A49" s="267">
        <v>2</v>
      </c>
      <c r="B49" s="136" t="s">
        <v>350</v>
      </c>
      <c r="C49" s="136" t="s">
        <v>300</v>
      </c>
      <c r="D49" s="139" t="s">
        <v>319</v>
      </c>
      <c r="E49" s="135"/>
      <c r="F49" s="31"/>
      <c r="G49" s="133" t="s">
        <v>333</v>
      </c>
      <c r="H49" s="133" t="s">
        <v>333</v>
      </c>
      <c r="I49" s="133" t="s">
        <v>333</v>
      </c>
      <c r="J49" s="133" t="s">
        <v>333</v>
      </c>
      <c r="K49" s="133" t="s">
        <v>333</v>
      </c>
      <c r="L49" s="133" t="s">
        <v>333</v>
      </c>
      <c r="M49" s="133" t="s">
        <v>333</v>
      </c>
      <c r="N49" s="133" t="s">
        <v>333</v>
      </c>
      <c r="O49" s="31"/>
      <c r="P49" s="133" t="s">
        <v>333</v>
      </c>
      <c r="Q49" s="133" t="s">
        <v>333</v>
      </c>
      <c r="R49" s="133" t="s">
        <v>333</v>
      </c>
      <c r="S49" s="133" t="s">
        <v>333</v>
      </c>
      <c r="T49" s="133" t="s">
        <v>333</v>
      </c>
      <c r="U49" s="133" t="s">
        <v>333</v>
      </c>
      <c r="V49" s="133" t="s">
        <v>333</v>
      </c>
      <c r="W49" s="133" t="s">
        <v>333</v>
      </c>
      <c r="X49" s="133" t="s">
        <v>333</v>
      </c>
      <c r="Y49" s="133" t="s">
        <v>333</v>
      </c>
      <c r="Z49" s="133" t="s">
        <v>333</v>
      </c>
      <c r="AA49" s="29"/>
    </row>
    <row r="50" spans="1:27" s="30" customFormat="1" ht="11.25" customHeight="1" x14ac:dyDescent="0.15">
      <c r="A50" s="267">
        <v>3</v>
      </c>
      <c r="B50" s="136" t="s">
        <v>2</v>
      </c>
      <c r="C50" s="136" t="s">
        <v>342</v>
      </c>
      <c r="D50" s="139" t="s">
        <v>319</v>
      </c>
      <c r="E50" s="135"/>
      <c r="F50" s="31"/>
      <c r="G50" s="133">
        <f>IF('3c PC'!G14="-","-",'3c PC'!G61)</f>
        <v>6.5567588596821027</v>
      </c>
      <c r="H50" s="133">
        <f>IF('3c PC'!H14="-","-",'3c PC'!H61)</f>
        <v>6.5567588596821027</v>
      </c>
      <c r="I50" s="133">
        <f>IF('3c PC'!I14="-","-",'3c PC'!I61)</f>
        <v>6.6197359495950758</v>
      </c>
      <c r="J50" s="133">
        <f>IF('3c PC'!J14="-","-",'3c PC'!J61)</f>
        <v>6.6197359495950758</v>
      </c>
      <c r="K50" s="133">
        <f>IF('3c PC'!K14="-","-",'3c PC'!K61)</f>
        <v>6.6995028867368616</v>
      </c>
      <c r="L50" s="133">
        <f>IF('3c PC'!L14="-","-",'3c PC'!L61)</f>
        <v>6.6995028867368616</v>
      </c>
      <c r="M50" s="133">
        <f>IF('3c PC'!M14="-","-",'3c PC'!M61)</f>
        <v>7.1131218301273513</v>
      </c>
      <c r="N50" s="133">
        <f>IF('3c PC'!N14="-","-",'3c PC'!N61)</f>
        <v>7.1131218301273513</v>
      </c>
      <c r="O50" s="31"/>
      <c r="P50" s="133">
        <f>'3c PC'!P61</f>
        <v>7.1131218301273513</v>
      </c>
      <c r="Q50" s="133">
        <f>'3c PC'!Q61</f>
        <v>7.2804579515147188</v>
      </c>
      <c r="R50" s="133">
        <f>'3c PC'!R61</f>
        <v>7.1935840895118579</v>
      </c>
      <c r="S50" s="133">
        <f>'3c PC'!S61</f>
        <v>7.3593999937099728</v>
      </c>
      <c r="T50" s="133" t="str">
        <f>'3c PC'!T61</f>
        <v>-</v>
      </c>
      <c r="U50" s="133" t="str">
        <f>'3c PC'!U61</f>
        <v>-</v>
      </c>
      <c r="V50" s="133" t="str">
        <f>'3c PC'!V61</f>
        <v>-</v>
      </c>
      <c r="W50" s="133" t="str">
        <f>'3c PC'!W61</f>
        <v>-</v>
      </c>
      <c r="X50" s="133" t="str">
        <f>'3c PC'!X61</f>
        <v>-</v>
      </c>
      <c r="Y50" s="133" t="str">
        <f>'3c PC'!Y61</f>
        <v>-</v>
      </c>
      <c r="Z50" s="133" t="str">
        <f>'3c PC'!Z61</f>
        <v>-</v>
      </c>
      <c r="AA50" s="29"/>
    </row>
    <row r="51" spans="1:27" s="30" customFormat="1" ht="11.25" customHeight="1" x14ac:dyDescent="0.15">
      <c r="A51" s="267">
        <v>4</v>
      </c>
      <c r="B51" s="136" t="s">
        <v>352</v>
      </c>
      <c r="C51" s="136" t="s">
        <v>343</v>
      </c>
      <c r="D51" s="139" t="s">
        <v>319</v>
      </c>
      <c r="E51" s="135"/>
      <c r="F51" s="31"/>
      <c r="G51" s="133">
        <f>IF('3d NC-Elec'!H45="-","-",'3d NC-Elec'!H45)</f>
        <v>19.308499999999999</v>
      </c>
      <c r="H51" s="133">
        <f>IF('3d NC-Elec'!I45="-","-",'3d NC-Elec'!I45)</f>
        <v>19.308499999999999</v>
      </c>
      <c r="I51" s="133">
        <f>IF('3d NC-Elec'!J45="-","-",'3d NC-Elec'!J45)</f>
        <v>14.818999999999999</v>
      </c>
      <c r="J51" s="133">
        <f>IF('3d NC-Elec'!K45="-","-",'3d NC-Elec'!K45)</f>
        <v>14.818999999999999</v>
      </c>
      <c r="K51" s="133">
        <f>IF('3d NC-Elec'!L45="-","-",'3d NC-Elec'!L45)</f>
        <v>15.184000000000001</v>
      </c>
      <c r="L51" s="133">
        <f>IF('3d NC-Elec'!M45="-","-",'3d NC-Elec'!M45)</f>
        <v>15.184000000000001</v>
      </c>
      <c r="M51" s="133">
        <f>IF('3d NC-Elec'!N45="-","-",'3d NC-Elec'!N45)</f>
        <v>13.468499999999999</v>
      </c>
      <c r="N51" s="133">
        <f>IF('3d NC-Elec'!O45="-","-",'3d NC-Elec'!O45)</f>
        <v>13.468499999999999</v>
      </c>
      <c r="O51" s="31"/>
      <c r="P51" s="133">
        <f>'3d NC-Elec'!Q45</f>
        <v>13.468499999999999</v>
      </c>
      <c r="Q51" s="133">
        <f>'3d NC-Elec'!R45</f>
        <v>13.432</v>
      </c>
      <c r="R51" s="133">
        <f>'3d NC-Elec'!S45</f>
        <v>13.432</v>
      </c>
      <c r="S51" s="133">
        <f>'3d NC-Elec'!T45</f>
        <v>11.351499999999998</v>
      </c>
      <c r="T51" s="133" t="str">
        <f>'3d NC-Elec'!U45</f>
        <v>-</v>
      </c>
      <c r="U51" s="133" t="str">
        <f>'3d NC-Elec'!V45</f>
        <v>-</v>
      </c>
      <c r="V51" s="133" t="str">
        <f>'3d NC-Elec'!W45</f>
        <v>-</v>
      </c>
      <c r="W51" s="133" t="str">
        <f>'3d NC-Elec'!X45</f>
        <v>-</v>
      </c>
      <c r="X51" s="133" t="str">
        <f>'3d NC-Elec'!Y45</f>
        <v>-</v>
      </c>
      <c r="Y51" s="133" t="str">
        <f>'3d NC-Elec'!Z45</f>
        <v>-</v>
      </c>
      <c r="Z51" s="133" t="str">
        <f>'3d NC-Elec'!AA45</f>
        <v>-</v>
      </c>
      <c r="AA51" s="29"/>
    </row>
    <row r="52" spans="1:27" s="30" customFormat="1" ht="11.25" x14ac:dyDescent="0.15">
      <c r="A52" s="267">
        <v>5</v>
      </c>
      <c r="B52" s="136" t="s">
        <v>349</v>
      </c>
      <c r="C52" s="136" t="s">
        <v>344</v>
      </c>
      <c r="D52" s="139" t="s">
        <v>319</v>
      </c>
      <c r="E52" s="135"/>
      <c r="F52" s="31"/>
      <c r="G52" s="133">
        <f>IF('3f CPIH'!C$16="-","-",'3g OC '!$E$9*('3f CPIH'!C$16/'3f CPIH'!$G$16))</f>
        <v>39.034507632093934</v>
      </c>
      <c r="H52" s="133">
        <f>IF('3f CPIH'!D$16="-","-",'3g OC '!$E$9*('3f CPIH'!D$16/'3f CPIH'!$G$16))</f>
        <v>39.112654794520544</v>
      </c>
      <c r="I52" s="133">
        <f>IF('3f CPIH'!E$16="-","-",'3g OC '!$E$9*('3f CPIH'!E$16/'3f CPIH'!$G$16))</f>
        <v>39.229875538160471</v>
      </c>
      <c r="J52" s="133">
        <f>IF('3f CPIH'!F$16="-","-",'3g OC '!$E$9*('3f CPIH'!F$16/'3f CPIH'!$G$16))</f>
        <v>39.464317025440316</v>
      </c>
      <c r="K52" s="133">
        <f>IF('3f CPIH'!G$16="-","-",'3g OC '!$E$9*('3f CPIH'!G$16/'3f CPIH'!$G$16))</f>
        <v>39.933199999999999</v>
      </c>
      <c r="L52" s="133">
        <f>IF('3f CPIH'!H$16="-","-",'3g OC '!$E$9*('3f CPIH'!H$16/'3f CPIH'!$G$16))</f>
        <v>40.441156555772999</v>
      </c>
      <c r="M52" s="133">
        <f>IF('3f CPIH'!I$16="-","-",'3g OC '!$E$9*('3f CPIH'!I$16/'3f CPIH'!$G$16))</f>
        <v>41.027260273972601</v>
      </c>
      <c r="N52" s="133">
        <f>IF('3f CPIH'!J$16="-","-",'3g OC '!$E$9*('3f CPIH'!J$16/'3f CPIH'!$G$16))</f>
        <v>41.378922504892373</v>
      </c>
      <c r="O52" s="31"/>
      <c r="P52" s="133">
        <f>IF('3f CPIH'!L$16="-","-",'3g OC '!$E$9*('3f CPIH'!L$16/'3f CPIH'!$G$16))</f>
        <v>41.378922504892373</v>
      </c>
      <c r="Q52" s="133">
        <f>IF('3f CPIH'!M$16="-","-",'3g OC '!$E$9*('3f CPIH'!M$16/'3f CPIH'!$G$16))</f>
        <v>41.847805479452056</v>
      </c>
      <c r="R52" s="133">
        <f>IF('3f CPIH'!N$16="-","-",'3g OC '!$E$9*('3f CPIH'!N$16/'3f CPIH'!$G$16))</f>
        <v>42.160394129158512</v>
      </c>
      <c r="S52" s="133">
        <f>IF('3f CPIH'!O$16="-","-",'3g OC '!$E$9*('3f CPIH'!O$16/'3f CPIH'!$G$16))</f>
        <v>42.394835616438357</v>
      </c>
      <c r="T52" s="133" t="str">
        <f>IF('3f CPIH'!P$16="-","-",'3g OC '!$E$9*('3f CPIH'!P$16/'3f CPIH'!$G$16))</f>
        <v>-</v>
      </c>
      <c r="U52" s="133" t="str">
        <f>IF('3f CPIH'!Q$16="-","-",'3g OC '!$E$9*('3f CPIH'!Q$16/'3f CPIH'!$G$16))</f>
        <v>-</v>
      </c>
      <c r="V52" s="133" t="str">
        <f>IF('3f CPIH'!R$16="-","-",'3g OC '!$E$9*('3f CPIH'!R$16/'3f CPIH'!$G$16))</f>
        <v>-</v>
      </c>
      <c r="W52" s="133" t="str">
        <f>IF('3f CPIH'!S$16="-","-",'3g OC '!$E$9*('3f CPIH'!S$16/'3f CPIH'!$G$16))</f>
        <v>-</v>
      </c>
      <c r="X52" s="133" t="str">
        <f>IF('3f CPIH'!T$16="-","-",'3g OC '!$E$9*('3f CPIH'!T$16/'3f CPIH'!$G$16))</f>
        <v>-</v>
      </c>
      <c r="Y52" s="133" t="str">
        <f>IF('3f CPIH'!U$16="-","-",'3g OC '!$E$9*('3f CPIH'!U$16/'3f CPIH'!$G$16))</f>
        <v>-</v>
      </c>
      <c r="Z52" s="133" t="str">
        <f>IF('3f CPIH'!V$16="-","-",'3g OC '!$E$9*('3f CPIH'!V$16/'3f CPIH'!$G$16))</f>
        <v>-</v>
      </c>
      <c r="AA52" s="29"/>
    </row>
    <row r="53" spans="1:27" s="30" customFormat="1" ht="11.25" x14ac:dyDescent="0.15">
      <c r="A53" s="267">
        <v>6</v>
      </c>
      <c r="B53" s="136" t="s">
        <v>349</v>
      </c>
      <c r="C53" s="136" t="s">
        <v>43</v>
      </c>
      <c r="D53" s="139" t="s">
        <v>319</v>
      </c>
      <c r="E53" s="135"/>
      <c r="F53" s="31"/>
      <c r="G53" s="133" t="s">
        <v>333</v>
      </c>
      <c r="H53" s="133" t="s">
        <v>333</v>
      </c>
      <c r="I53" s="133" t="s">
        <v>333</v>
      </c>
      <c r="J53" s="133" t="s">
        <v>333</v>
      </c>
      <c r="K53" s="133">
        <f>IF('3h SMNCC'!F$36="-","-",'3h SMNCC'!F$44)</f>
        <v>0</v>
      </c>
      <c r="L53" s="133">
        <f>IF('3h SMNCC'!G$36="-","-",'3h SMNCC'!G$44)</f>
        <v>-0.13106672002308281</v>
      </c>
      <c r="M53" s="133">
        <f>IF('3h SMNCC'!H$36="-","-",'3h SMNCC'!H$44)</f>
        <v>1.6490085512788448</v>
      </c>
      <c r="N53" s="133">
        <f>IF('3h SMNCC'!I$36="-","-",'3h SMNCC'!I$44)</f>
        <v>7.9249698553751093</v>
      </c>
      <c r="O53" s="31"/>
      <c r="P53" s="133">
        <f>IF('3h SMNCC'!K$36="-","-",'3h SMNCC'!K$44)</f>
        <v>7.9249698553751093</v>
      </c>
      <c r="Q53" s="133">
        <f>IF('3h SMNCC'!L$36="-","-",'3h SMNCC'!L$44)</f>
        <v>9.5945159615724194</v>
      </c>
      <c r="R53" s="133">
        <f>IF('3h SMNCC'!M$36="-","-",'3h SMNCC'!M$44)</f>
        <v>9.6655312765157912</v>
      </c>
      <c r="S53" s="133">
        <f>IF('3h SMNCC'!N$36="-","-",'3h SMNCC'!N$44)</f>
        <v>11.448655558303892</v>
      </c>
      <c r="T53" s="133" t="str">
        <f>IF('3h SMNCC'!O$36="-","-",'3h SMNCC'!O$44)</f>
        <v>-</v>
      </c>
      <c r="U53" s="133" t="str">
        <f>IF('3h SMNCC'!P$36="-","-",'3h SMNCC'!P$44)</f>
        <v>-</v>
      </c>
      <c r="V53" s="133" t="str">
        <f>IF('3h SMNCC'!Q$36="-","-",'3h SMNCC'!Q$44)</f>
        <v>-</v>
      </c>
      <c r="W53" s="133" t="str">
        <f>IF('3h SMNCC'!R$36="-","-",'3h SMNCC'!R$44)</f>
        <v>-</v>
      </c>
      <c r="X53" s="133" t="str">
        <f>IF('3h SMNCC'!S$36="-","-",'3h SMNCC'!S$44)</f>
        <v>-</v>
      </c>
      <c r="Y53" s="133" t="str">
        <f>IF('3h SMNCC'!T$36="-","-",'3h SMNCC'!T$44)</f>
        <v>-</v>
      </c>
      <c r="Z53" s="133" t="str">
        <f>IF('3h SMNCC'!U$36="-","-",'3h SMNCC'!U$44)</f>
        <v>-</v>
      </c>
      <c r="AA53" s="29"/>
    </row>
    <row r="54" spans="1:27" s="30" customFormat="1" ht="12.4" customHeight="1" x14ac:dyDescent="0.15">
      <c r="A54" s="267">
        <v>7</v>
      </c>
      <c r="B54" s="136" t="s">
        <v>349</v>
      </c>
      <c r="C54" s="136" t="s">
        <v>394</v>
      </c>
      <c r="D54" s="139" t="s">
        <v>319</v>
      </c>
      <c r="E54" s="135"/>
      <c r="F54" s="31"/>
      <c r="G54" s="133">
        <f>IF('3f CPIH'!C$16="-","-",'3i PAAC PAP'!$G$11*('3f CPIH'!C$16/'3f CPIH'!$G$16))</f>
        <v>13.436452250489236</v>
      </c>
      <c r="H54" s="133">
        <f>IF('3f CPIH'!D$16="-","-",'3i PAAC PAP'!$G$11*('3f CPIH'!D$16/'3f CPIH'!$G$16))</f>
        <v>13.463352054794518</v>
      </c>
      <c r="I54" s="133">
        <f>IF('3f CPIH'!E$16="-","-",'3i PAAC PAP'!$G$11*('3f CPIH'!E$16/'3f CPIH'!$G$16))</f>
        <v>13.503701761252445</v>
      </c>
      <c r="J54" s="133">
        <f>IF('3f CPIH'!F$16="-","-",'3i PAAC PAP'!$G$11*('3f CPIH'!F$16/'3f CPIH'!$G$16))</f>
        <v>13.584401174168297</v>
      </c>
      <c r="K54" s="133">
        <f>IF('3f CPIH'!G$16="-","-",'3i PAAC PAP'!$G$11*('3f CPIH'!G$16/'3f CPIH'!$G$16))</f>
        <v>13.745799999999999</v>
      </c>
      <c r="L54" s="133">
        <f>IF('3f CPIH'!H$16="-","-",'3i PAAC PAP'!$G$11*('3f CPIH'!H$16/'3f CPIH'!$G$16))</f>
        <v>13.920648727984345</v>
      </c>
      <c r="M54" s="133">
        <f>IF('3f CPIH'!I$16="-","-",'3i PAAC PAP'!$G$11*('3f CPIH'!I$16/'3f CPIH'!$G$16))</f>
        <v>14.122397260273971</v>
      </c>
      <c r="N54" s="133">
        <f>IF('3f CPIH'!J$16="-","-",'3i PAAC PAP'!$G$11*('3f CPIH'!J$16/'3f CPIH'!$G$16))</f>
        <v>14.24344637964775</v>
      </c>
      <c r="O54" s="31"/>
      <c r="P54" s="133">
        <f>IF('3f CPIH'!L$16="-","-",'3i PAAC PAP'!$G$11*('3f CPIH'!L$16/'3f CPIH'!$G$16))</f>
        <v>14.24344637964775</v>
      </c>
      <c r="Q54" s="133">
        <f>IF('3f CPIH'!M$16="-","-",'3i PAAC PAP'!$G$11*('3f CPIH'!M$16/'3f CPIH'!$G$16))</f>
        <v>14.40484520547945</v>
      </c>
      <c r="R54" s="133">
        <f>IF('3f CPIH'!N$16="-","-",'3i PAAC PAP'!$G$11*('3f CPIH'!N$16/'3f CPIH'!$G$16))</f>
        <v>14.512444422700586</v>
      </c>
      <c r="S54" s="133">
        <f>IF('3f CPIH'!O$16="-","-",'3i PAAC PAP'!$G$11*('3f CPIH'!O$16/'3f CPIH'!$G$16))</f>
        <v>14.593143835616438</v>
      </c>
      <c r="T54" s="133" t="str">
        <f>IF('3f CPIH'!P$16="-","-",'3i PAAC PAP'!$G$11*('3f CPIH'!P$16/'3f CPIH'!$G$16))</f>
        <v>-</v>
      </c>
      <c r="U54" s="133" t="str">
        <f>IF('3f CPIH'!Q$16="-","-",'3i PAAC PAP'!$G$11*('3f CPIH'!Q$16/'3f CPIH'!$G$16))</f>
        <v>-</v>
      </c>
      <c r="V54" s="133" t="str">
        <f>IF('3f CPIH'!R$16="-","-",'3i PAAC PAP'!$G$11*('3f CPIH'!R$16/'3f CPIH'!$G$16))</f>
        <v>-</v>
      </c>
      <c r="W54" s="133" t="str">
        <f>IF('3f CPIH'!S$16="-","-",'3i PAAC PAP'!$G$11*('3f CPIH'!S$16/'3f CPIH'!$G$16))</f>
        <v>-</v>
      </c>
      <c r="X54" s="133" t="str">
        <f>IF('3f CPIH'!T$16="-","-",'3i PAAC PAP'!$G$11*('3f CPIH'!T$16/'3f CPIH'!$G$16))</f>
        <v>-</v>
      </c>
      <c r="Y54" s="133" t="str">
        <f>IF('3f CPIH'!U$16="-","-",'3i PAAC PAP'!$G$11*('3f CPIH'!U$16/'3f CPIH'!$G$16))</f>
        <v>-</v>
      </c>
      <c r="Z54" s="133" t="str">
        <f>IF('3f CPIH'!V$16="-","-",'3i PAAC PAP'!$G$11*('3f CPIH'!V$16/'3f CPIH'!$G$16))</f>
        <v>-</v>
      </c>
      <c r="AA54" s="29"/>
    </row>
    <row r="55" spans="1:27" s="30" customFormat="1" ht="11.25" x14ac:dyDescent="0.15">
      <c r="A55" s="267">
        <v>8</v>
      </c>
      <c r="B55" s="136" t="s">
        <v>349</v>
      </c>
      <c r="C55" s="136" t="s">
        <v>412</v>
      </c>
      <c r="D55" s="139" t="s">
        <v>319</v>
      </c>
      <c r="E55" s="135"/>
      <c r="F55" s="31"/>
      <c r="G55" s="133">
        <f>IF(G50="-","-",SUM(G48:G53)*'3i PAAC PAP'!$G$23)</f>
        <v>3.7579560789397992</v>
      </c>
      <c r="H55" s="133">
        <f>IF(H50="-","-",SUM(H48:H53)*'3i PAAC PAP'!$G$23)</f>
        <v>3.7624811122329493</v>
      </c>
      <c r="I55" s="133">
        <f>IF(I50="-","-",SUM(I48:I53)*'3i PAAC PAP'!$G$23)</f>
        <v>3.5129552795869965</v>
      </c>
      <c r="J55" s="133">
        <f>IF(J50="-","-",SUM(J48:J53)*'3i PAAC PAP'!$G$23)</f>
        <v>3.5265303794664491</v>
      </c>
      <c r="K55" s="133">
        <f>IF(K50="-","-",SUM(K48:K53)*'3i PAAC PAP'!$G$23)</f>
        <v>3.5794343639536113</v>
      </c>
      <c r="L55" s="133">
        <f>IF(L50="-","-",SUM(L48:L53)*'3i PAAC PAP'!$G$23)</f>
        <v>3.601257793002874</v>
      </c>
      <c r="M55" s="133">
        <f>IF(M50="-","-",SUM(M48:M53)*'3i PAAC PAP'!$G$23)</f>
        <v>3.6628849005090536</v>
      </c>
      <c r="N55" s="133">
        <f>IF(N50="-","-",SUM(N48:N53)*'3i PAAC PAP'!$G$23)</f>
        <v>4.0466508136806221</v>
      </c>
      <c r="O55" s="31"/>
      <c r="P55" s="133">
        <f>IF(P50="-","-",SUM(P48:P53)*'3i PAAC PAP'!$G$23)</f>
        <v>4.0466508136806221</v>
      </c>
      <c r="Q55" s="133">
        <f>IF(Q50="-","-",SUM(Q48:Q53)*'3i PAAC PAP'!$G$23)</f>
        <v>4.1780503459455884</v>
      </c>
      <c r="R55" s="133">
        <f>IF(R50="-","-",SUM(R48:R53)*'3i PAAC PAP'!$G$23)</f>
        <v>4.1952322058092593</v>
      </c>
      <c r="S55" s="133">
        <f>IF(S50="-","-",SUM(S48:S53)*'3i PAAC PAP'!$G$23)</f>
        <v>4.2011894662180573</v>
      </c>
      <c r="T55" s="133" t="str">
        <f>IF(T50="-","-",SUM(T48:T53)*'3i PAAC PAP'!$G$23)</f>
        <v>-</v>
      </c>
      <c r="U55" s="133" t="str">
        <f>IF(U50="-","-",SUM(U48:U53)*'3i PAAC PAP'!$G$23)</f>
        <v>-</v>
      </c>
      <c r="V55" s="133" t="str">
        <f>IF(V50="-","-",SUM(V48:V53)*'3i PAAC PAP'!$G$23)</f>
        <v>-</v>
      </c>
      <c r="W55" s="133" t="str">
        <f>IF(W50="-","-",SUM(W48:W53)*'3i PAAC PAP'!$G$23)</f>
        <v>-</v>
      </c>
      <c r="X55" s="133" t="str">
        <f>IF(X50="-","-",SUM(X48:X53)*'3i PAAC PAP'!$G$23)</f>
        <v>-</v>
      </c>
      <c r="Y55" s="133" t="str">
        <f>IF(Y50="-","-",SUM(Y48:Y53)*'3i PAAC PAP'!$G$23)</f>
        <v>-</v>
      </c>
      <c r="Z55" s="133" t="str">
        <f>IF(Z50="-","-",SUM(Z48:Z53)*'3i PAAC PAP'!$G$23)</f>
        <v>-</v>
      </c>
      <c r="AA55" s="29"/>
    </row>
    <row r="56" spans="1:27" s="30" customFormat="1" ht="11.25" customHeight="1" x14ac:dyDescent="0.15">
      <c r="A56" s="267">
        <v>9</v>
      </c>
      <c r="B56" s="136" t="s">
        <v>393</v>
      </c>
      <c r="C56" s="136" t="s">
        <v>536</v>
      </c>
      <c r="D56" s="139" t="s">
        <v>319</v>
      </c>
      <c r="E56" s="135"/>
      <c r="F56" s="31"/>
      <c r="G56" s="133">
        <f>IF(G50="-","-",SUM(G48:G55)*'3j EBIT'!$E$9)</f>
        <v>1.5899999779370999</v>
      </c>
      <c r="H56" s="133">
        <f>IF(H50="-","-",SUM(H48:H55)*'3j EBIT'!$E$9)</f>
        <v>1.5921221684335845</v>
      </c>
      <c r="I56" s="133">
        <f>IF(I50="-","-",SUM(I48:I55)*'3j EBIT'!$E$9)</f>
        <v>1.5046082808618275</v>
      </c>
      <c r="J56" s="133">
        <f>IF(J50="-","-",SUM(J48:J55)*'3j EBIT'!$E$9)</f>
        <v>1.5109748523512831</v>
      </c>
      <c r="K56" s="133">
        <f>IF(K50="-","-",SUM(K48:K55)*'3j EBIT'!$E$9)</f>
        <v>1.5328210406713731</v>
      </c>
      <c r="L56" s="133">
        <f>IF(L50="-","-",SUM(L48:L55)*'3j EBIT'!$E$9)</f>
        <v>1.5439297893476045</v>
      </c>
      <c r="M56" s="133">
        <f>IF(M50="-","-",SUM(M48:M55)*'3j EBIT'!$E$9)</f>
        <v>1.5696441711034219</v>
      </c>
      <c r="N56" s="133">
        <f>IF(N50="-","-",SUM(N48:N55)*'3j EBIT'!$E$9)</f>
        <v>1.707785241279951</v>
      </c>
      <c r="O56" s="31"/>
      <c r="P56" s="133">
        <f>IF(P50="-","-",SUM(P48:P55)*'3j EBIT'!$E$9)</f>
        <v>1.707785241279951</v>
      </c>
      <c r="Q56" s="133">
        <f>IF(Q50="-","-",SUM(Q48:Q55)*'3j EBIT'!$E$9)</f>
        <v>1.7574072883146989</v>
      </c>
      <c r="R56" s="133">
        <f>IF(R50="-","-",SUM(R48:R55)*'3j EBIT'!$E$9)</f>
        <v>1.7655711168437442</v>
      </c>
      <c r="S56" s="133">
        <f>IF(S50="-","-",SUM(S48:S55)*'3j EBIT'!$E$9)</f>
        <v>1.769242095540513</v>
      </c>
      <c r="T56" s="133" t="str">
        <f>IF(T50="-","-",SUM(T48:T55)*'3j EBIT'!$E$9)</f>
        <v>-</v>
      </c>
      <c r="U56" s="133" t="str">
        <f>IF(U50="-","-",SUM(U48:U55)*'3j EBIT'!$E$9)</f>
        <v>-</v>
      </c>
      <c r="V56" s="133" t="str">
        <f>IF(V50="-","-",SUM(V48:V55)*'3j EBIT'!$E$9)</f>
        <v>-</v>
      </c>
      <c r="W56" s="133" t="str">
        <f>IF(W50="-","-",SUM(W48:W55)*'3j EBIT'!$E$9)</f>
        <v>-</v>
      </c>
      <c r="X56" s="133" t="str">
        <f>IF(X50="-","-",SUM(X48:X55)*'3j EBIT'!$E$9)</f>
        <v>-</v>
      </c>
      <c r="Y56" s="133" t="str">
        <f>IF(Y50="-","-",SUM(Y48:Y55)*'3j EBIT'!$E$9)</f>
        <v>-</v>
      </c>
      <c r="Z56" s="133" t="str">
        <f>IF(Z50="-","-",SUM(Z48:Z55)*'3j EBIT'!$E$9)</f>
        <v>-</v>
      </c>
      <c r="AA56" s="29"/>
    </row>
    <row r="57" spans="1:27" s="30" customFormat="1" ht="11.25" customHeight="1" x14ac:dyDescent="0.15">
      <c r="A57" s="267">
        <v>10</v>
      </c>
      <c r="B57" s="136" t="s">
        <v>292</v>
      </c>
      <c r="C57" s="186" t="s">
        <v>537</v>
      </c>
      <c r="D57" s="139" t="s">
        <v>319</v>
      </c>
      <c r="E57" s="134"/>
      <c r="F57" s="31"/>
      <c r="G57" s="133">
        <f>IF(G52="-","-",SUM(G48:G50,G52:G56)*'3k HAP'!$E$10)</f>
        <v>0.94252425473424051</v>
      </c>
      <c r="H57" s="133">
        <f>IF(H52="-","-",SUM(H48:H50,H52:H56)*'3k HAP'!$E$10)</f>
        <v>0.94415956937766632</v>
      </c>
      <c r="I57" s="133">
        <f>IF(I52="-","-",SUM(I48:I50,I52:I56)*'3k HAP'!$E$10)</f>
        <v>0.94245400736725726</v>
      </c>
      <c r="J57" s="133">
        <f>IF(J52="-","-",SUM(J48:J50,J52:J56)*'3k HAP'!$E$10)</f>
        <v>0.9473599512975347</v>
      </c>
      <c r="K57" s="133">
        <f>IF(K52="-","-",SUM(K48:K50,K52:K56)*'3k HAP'!$E$10)</f>
        <v>0.95885019214382872</v>
      </c>
      <c r="L57" s="133">
        <f>IF(L52="-","-",SUM(L48:L50,L52:L56)*'3k HAP'!$E$10)</f>
        <v>0.96741035646954088</v>
      </c>
      <c r="M57" s="133">
        <f>IF(M52="-","-",SUM(M48:M50,M52:M56)*'3k HAP'!$E$10)</f>
        <v>1.0123419450105504</v>
      </c>
      <c r="N57" s="133">
        <f>IF(N52="-","-",SUM(N48:N50,N52:N56)*'3k HAP'!$E$10)</f>
        <v>1.1187905014866713</v>
      </c>
      <c r="O57" s="31"/>
      <c r="P57" s="133">
        <f>IF(P52="-","-",SUM(P48:P50,P52:P56)*'3k HAP'!$E$10)</f>
        <v>1.1187905014866713</v>
      </c>
      <c r="Q57" s="133">
        <f>IF(Q52="-","-",SUM(Q48:Q50,Q52:Q56)*'3k HAP'!$E$10)</f>
        <v>1.1575625869627957</v>
      </c>
      <c r="R57" s="133">
        <f>IF(R52="-","-",SUM(R48:R50,R52:R56)*'3k HAP'!$E$10)</f>
        <v>1.1638534587587426</v>
      </c>
      <c r="S57" s="133">
        <f>IF(S52="-","-",SUM(S48:S50,S52:S56)*'3k HAP'!$E$10)</f>
        <v>1.1971428369902763</v>
      </c>
      <c r="T57" s="133" t="str">
        <f>IF(T52="-","-",SUM(T48:T50,T52:T56)*'3k HAP'!$E$10)</f>
        <v>-</v>
      </c>
      <c r="U57" s="133" t="str">
        <f>IF(U52="-","-",SUM(U48:U50,U52:U56)*'3k HAP'!$E$10)</f>
        <v>-</v>
      </c>
      <c r="V57" s="133" t="str">
        <f>IF(V52="-","-",SUM(V48:V50,V52:V56)*'3k HAP'!$E$10)</f>
        <v>-</v>
      </c>
      <c r="W57" s="133" t="str">
        <f>IF(W52="-","-",SUM(W48:W50,W52:W56)*'3k HAP'!$E$10)</f>
        <v>-</v>
      </c>
      <c r="X57" s="133" t="str">
        <f>IF(X52="-","-",SUM(X48:X50,X52:X56)*'3k HAP'!$E$10)</f>
        <v>-</v>
      </c>
      <c r="Y57" s="133" t="str">
        <f>IF(Y52="-","-",SUM(Y48:Y50,Y52:Y56)*'3k HAP'!$E$10)</f>
        <v>-</v>
      </c>
      <c r="Z57" s="133" t="str">
        <f>IF(Z52="-","-",SUM(Z48:Z50,Z52:Z56)*'3k HAP'!$E$10)</f>
        <v>-</v>
      </c>
      <c r="AA57" s="29"/>
    </row>
    <row r="58" spans="1:27" s="30" customFormat="1" ht="11.25" customHeight="1" x14ac:dyDescent="0.15">
      <c r="A58" s="267">
        <v>11</v>
      </c>
      <c r="B58" s="136" t="s">
        <v>44</v>
      </c>
      <c r="C58" s="136" t="str">
        <f>B58&amp;"_"&amp;D58</f>
        <v>Total_N Wales and Mersey</v>
      </c>
      <c r="D58" s="139" t="s">
        <v>319</v>
      </c>
      <c r="E58" s="135"/>
      <c r="F58" s="31"/>
      <c r="G58" s="133">
        <f t="shared" ref="G58:N58" si="6">IF(G52="-","-",SUM(G48:G57))</f>
        <v>84.626699053876408</v>
      </c>
      <c r="H58" s="133">
        <f t="shared" si="6"/>
        <v>84.740028559041349</v>
      </c>
      <c r="I58" s="133">
        <f t="shared" si="6"/>
        <v>80.132330816824066</v>
      </c>
      <c r="J58" s="133">
        <f t="shared" si="6"/>
        <v>80.472319332318946</v>
      </c>
      <c r="K58" s="133">
        <f t="shared" si="6"/>
        <v>81.633608483505682</v>
      </c>
      <c r="L58" s="133">
        <f t="shared" si="6"/>
        <v>82.226839389291143</v>
      </c>
      <c r="M58" s="133">
        <f t="shared" si="6"/>
        <v>83.625158932275781</v>
      </c>
      <c r="N58" s="133">
        <f t="shared" si="6"/>
        <v>91.002187126489829</v>
      </c>
      <c r="O58" s="31"/>
      <c r="P58" s="133">
        <f t="shared" ref="P58:Z58" si="7">IF(P52="-","-",SUM(P48:P57))</f>
        <v>91.002187126489829</v>
      </c>
      <c r="Q58" s="133">
        <f t="shared" si="7"/>
        <v>93.652644819241715</v>
      </c>
      <c r="R58" s="133">
        <f t="shared" si="7"/>
        <v>94.088610699298485</v>
      </c>
      <c r="S58" s="133">
        <f t="shared" si="7"/>
        <v>94.315109402817512</v>
      </c>
      <c r="T58" s="133" t="str">
        <f t="shared" si="7"/>
        <v>-</v>
      </c>
      <c r="U58" s="133" t="str">
        <f t="shared" si="7"/>
        <v>-</v>
      </c>
      <c r="V58" s="133" t="str">
        <f t="shared" si="7"/>
        <v>-</v>
      </c>
      <c r="W58" s="133" t="str">
        <f t="shared" si="7"/>
        <v>-</v>
      </c>
      <c r="X58" s="133" t="str">
        <f t="shared" si="7"/>
        <v>-</v>
      </c>
      <c r="Y58" s="133" t="str">
        <f t="shared" si="7"/>
        <v>-</v>
      </c>
      <c r="Z58" s="133" t="str">
        <f t="shared" si="7"/>
        <v>-</v>
      </c>
      <c r="AA58" s="29"/>
    </row>
    <row r="59" spans="1:27" s="30" customFormat="1" ht="11.25" customHeight="1" x14ac:dyDescent="0.15">
      <c r="A59" s="267">
        <v>1</v>
      </c>
      <c r="B59" s="140" t="s">
        <v>350</v>
      </c>
      <c r="C59" s="140" t="s">
        <v>341</v>
      </c>
      <c r="D59" s="138" t="s">
        <v>320</v>
      </c>
      <c r="E59" s="132"/>
      <c r="F59" s="31"/>
      <c r="G59" s="41" t="s">
        <v>333</v>
      </c>
      <c r="H59" s="41" t="s">
        <v>333</v>
      </c>
      <c r="I59" s="41" t="s">
        <v>333</v>
      </c>
      <c r="J59" s="41" t="s">
        <v>333</v>
      </c>
      <c r="K59" s="41" t="s">
        <v>333</v>
      </c>
      <c r="L59" s="41" t="s">
        <v>333</v>
      </c>
      <c r="M59" s="41" t="s">
        <v>333</v>
      </c>
      <c r="N59" s="41" t="s">
        <v>333</v>
      </c>
      <c r="O59" s="31"/>
      <c r="P59" s="41" t="s">
        <v>333</v>
      </c>
      <c r="Q59" s="41" t="s">
        <v>333</v>
      </c>
      <c r="R59" s="41" t="s">
        <v>333</v>
      </c>
      <c r="S59" s="41" t="s">
        <v>333</v>
      </c>
      <c r="T59" s="41" t="s">
        <v>333</v>
      </c>
      <c r="U59" s="41" t="s">
        <v>333</v>
      </c>
      <c r="V59" s="41" t="s">
        <v>333</v>
      </c>
      <c r="W59" s="41" t="s">
        <v>333</v>
      </c>
      <c r="X59" s="41" t="s">
        <v>333</v>
      </c>
      <c r="Y59" s="41" t="s">
        <v>333</v>
      </c>
      <c r="Z59" s="41" t="s">
        <v>333</v>
      </c>
      <c r="AA59" s="29"/>
    </row>
    <row r="60" spans="1:27" s="30" customFormat="1" ht="11.25" customHeight="1" x14ac:dyDescent="0.15">
      <c r="A60" s="267">
        <v>2</v>
      </c>
      <c r="B60" s="140" t="s">
        <v>350</v>
      </c>
      <c r="C60" s="140" t="s">
        <v>300</v>
      </c>
      <c r="D60" s="138" t="s">
        <v>320</v>
      </c>
      <c r="E60" s="132"/>
      <c r="F60" s="31"/>
      <c r="G60" s="41" t="s">
        <v>333</v>
      </c>
      <c r="H60" s="41" t="s">
        <v>333</v>
      </c>
      <c r="I60" s="41" t="s">
        <v>333</v>
      </c>
      <c r="J60" s="41" t="s">
        <v>333</v>
      </c>
      <c r="K60" s="41" t="s">
        <v>333</v>
      </c>
      <c r="L60" s="41" t="s">
        <v>333</v>
      </c>
      <c r="M60" s="41" t="s">
        <v>333</v>
      </c>
      <c r="N60" s="41" t="s">
        <v>333</v>
      </c>
      <c r="O60" s="31"/>
      <c r="P60" s="41" t="s">
        <v>333</v>
      </c>
      <c r="Q60" s="41" t="s">
        <v>333</v>
      </c>
      <c r="R60" s="41" t="s">
        <v>333</v>
      </c>
      <c r="S60" s="41" t="s">
        <v>333</v>
      </c>
      <c r="T60" s="41" t="s">
        <v>333</v>
      </c>
      <c r="U60" s="41" t="s">
        <v>333</v>
      </c>
      <c r="V60" s="41" t="s">
        <v>333</v>
      </c>
      <c r="W60" s="41" t="s">
        <v>333</v>
      </c>
      <c r="X60" s="41" t="s">
        <v>333</v>
      </c>
      <c r="Y60" s="41" t="s">
        <v>333</v>
      </c>
      <c r="Z60" s="41" t="s">
        <v>333</v>
      </c>
      <c r="AA60" s="29"/>
    </row>
    <row r="61" spans="1:27" s="30" customFormat="1" ht="11.25" customHeight="1" x14ac:dyDescent="0.15">
      <c r="A61" s="267">
        <v>3</v>
      </c>
      <c r="B61" s="140" t="s">
        <v>2</v>
      </c>
      <c r="C61" s="140" t="s">
        <v>342</v>
      </c>
      <c r="D61" s="138" t="s">
        <v>320</v>
      </c>
      <c r="E61" s="132"/>
      <c r="F61" s="31"/>
      <c r="G61" s="41">
        <f>IF('3c PC'!G14="-","-",'3c PC'!G61)</f>
        <v>6.5567588596821027</v>
      </c>
      <c r="H61" s="41">
        <f>IF('3c PC'!H14="-","-",'3c PC'!H61)</f>
        <v>6.5567588596821027</v>
      </c>
      <c r="I61" s="41">
        <f>IF('3c PC'!I14="-","-",'3c PC'!I61)</f>
        <v>6.6197359495950758</v>
      </c>
      <c r="J61" s="41">
        <f>IF('3c PC'!J14="-","-",'3c PC'!J61)</f>
        <v>6.6197359495950758</v>
      </c>
      <c r="K61" s="41">
        <f>IF('3c PC'!K14="-","-",'3c PC'!K61)</f>
        <v>6.6995028867368616</v>
      </c>
      <c r="L61" s="41">
        <f>IF('3c PC'!L14="-","-",'3c PC'!L61)</f>
        <v>6.6995028867368616</v>
      </c>
      <c r="M61" s="41">
        <f>IF('3c PC'!M14="-","-",'3c PC'!M61)</f>
        <v>7.1131218301273513</v>
      </c>
      <c r="N61" s="41">
        <f>IF('3c PC'!N14="-","-",'3c PC'!N61)</f>
        <v>7.1131218301273513</v>
      </c>
      <c r="O61" s="31"/>
      <c r="P61" s="41">
        <f>'3c PC'!P61</f>
        <v>7.1131218301273513</v>
      </c>
      <c r="Q61" s="41">
        <f>'3c PC'!Q61</f>
        <v>7.2804579515147188</v>
      </c>
      <c r="R61" s="41">
        <f>'3c PC'!R61</f>
        <v>7.1935840895118579</v>
      </c>
      <c r="S61" s="41">
        <f>'3c PC'!S61</f>
        <v>7.3593999937099728</v>
      </c>
      <c r="T61" s="41" t="str">
        <f>'3c PC'!T61</f>
        <v>-</v>
      </c>
      <c r="U61" s="41" t="str">
        <f>'3c PC'!U61</f>
        <v>-</v>
      </c>
      <c r="V61" s="41" t="str">
        <f>'3c PC'!V61</f>
        <v>-</v>
      </c>
      <c r="W61" s="41" t="str">
        <f>'3c PC'!W61</f>
        <v>-</v>
      </c>
      <c r="X61" s="41" t="str">
        <f>'3c PC'!X61</f>
        <v>-</v>
      </c>
      <c r="Y61" s="41" t="str">
        <f>'3c PC'!Y61</f>
        <v>-</v>
      </c>
      <c r="Z61" s="41" t="str">
        <f>'3c PC'!Z61</f>
        <v>-</v>
      </c>
      <c r="AA61" s="29"/>
    </row>
    <row r="62" spans="1:27" s="30" customFormat="1" ht="11.25" x14ac:dyDescent="0.15">
      <c r="A62" s="267">
        <v>4</v>
      </c>
      <c r="B62" s="140" t="s">
        <v>352</v>
      </c>
      <c r="C62" s="140" t="s">
        <v>343</v>
      </c>
      <c r="D62" s="138" t="s">
        <v>320</v>
      </c>
      <c r="E62" s="132"/>
      <c r="F62" s="31"/>
      <c r="G62" s="41">
        <f>IF('3d NC-Elec'!H46="-","-",'3d NC-Elec'!H46)</f>
        <v>12.555999999999999</v>
      </c>
      <c r="H62" s="41">
        <f>IF('3d NC-Elec'!I46="-","-",'3d NC-Elec'!I46)</f>
        <v>12.555999999999999</v>
      </c>
      <c r="I62" s="41">
        <f>IF('3d NC-Elec'!J46="-","-",'3d NC-Elec'!J46)</f>
        <v>19.491</v>
      </c>
      <c r="J62" s="41">
        <f>IF('3d NC-Elec'!K46="-","-",'3d NC-Elec'!K46)</f>
        <v>19.491</v>
      </c>
      <c r="K62" s="41">
        <f>IF('3d NC-Elec'!L46="-","-",'3d NC-Elec'!L46)</f>
        <v>14.234999999999999</v>
      </c>
      <c r="L62" s="41">
        <f>IF('3d NC-Elec'!M46="-","-",'3d NC-Elec'!M46)</f>
        <v>14.234999999999999</v>
      </c>
      <c r="M62" s="41">
        <f>IF('3d NC-Elec'!N46="-","-",'3d NC-Elec'!N46)</f>
        <v>15.658499999999998</v>
      </c>
      <c r="N62" s="41">
        <f>IF('3d NC-Elec'!O46="-","-",'3d NC-Elec'!O46)</f>
        <v>15.658499999999998</v>
      </c>
      <c r="O62" s="31"/>
      <c r="P62" s="41">
        <f>'3d NC-Elec'!Q46</f>
        <v>15.658499999999998</v>
      </c>
      <c r="Q62" s="41">
        <f>'3d NC-Elec'!R46</f>
        <v>15.402999999999999</v>
      </c>
      <c r="R62" s="41">
        <f>'3d NC-Elec'!S46</f>
        <v>15.402999999999999</v>
      </c>
      <c r="S62" s="41">
        <f>'3d NC-Elec'!T46</f>
        <v>17.155000000000001</v>
      </c>
      <c r="T62" s="41" t="str">
        <f>'3d NC-Elec'!U46</f>
        <v>-</v>
      </c>
      <c r="U62" s="41" t="str">
        <f>'3d NC-Elec'!V46</f>
        <v>-</v>
      </c>
      <c r="V62" s="41" t="str">
        <f>'3d NC-Elec'!W46</f>
        <v>-</v>
      </c>
      <c r="W62" s="41" t="str">
        <f>'3d NC-Elec'!X46</f>
        <v>-</v>
      </c>
      <c r="X62" s="41" t="str">
        <f>'3d NC-Elec'!Y46</f>
        <v>-</v>
      </c>
      <c r="Y62" s="41" t="str">
        <f>'3d NC-Elec'!Z46</f>
        <v>-</v>
      </c>
      <c r="Z62" s="41" t="str">
        <f>'3d NC-Elec'!AA46</f>
        <v>-</v>
      </c>
      <c r="AA62" s="29"/>
    </row>
    <row r="63" spans="1:27" s="30" customFormat="1" ht="11.25" x14ac:dyDescent="0.15">
      <c r="A63" s="267">
        <v>5</v>
      </c>
      <c r="B63" s="140" t="s">
        <v>349</v>
      </c>
      <c r="C63" s="140" t="s">
        <v>344</v>
      </c>
      <c r="D63" s="138" t="s">
        <v>320</v>
      </c>
      <c r="E63" s="132"/>
      <c r="F63" s="31"/>
      <c r="G63" s="41">
        <f>IF('3f CPIH'!C$16="-","-",'3g OC '!$E$9*('3f CPIH'!C$16/'3f CPIH'!$G$16))</f>
        <v>39.034507632093934</v>
      </c>
      <c r="H63" s="41">
        <f>IF('3f CPIH'!D$16="-","-",'3g OC '!$E$9*('3f CPIH'!D$16/'3f CPIH'!$G$16))</f>
        <v>39.112654794520544</v>
      </c>
      <c r="I63" s="41">
        <f>IF('3f CPIH'!E$16="-","-",'3g OC '!$E$9*('3f CPIH'!E$16/'3f CPIH'!$G$16))</f>
        <v>39.229875538160471</v>
      </c>
      <c r="J63" s="41">
        <f>IF('3f CPIH'!F$16="-","-",'3g OC '!$E$9*('3f CPIH'!F$16/'3f CPIH'!$G$16))</f>
        <v>39.464317025440316</v>
      </c>
      <c r="K63" s="41">
        <f>IF('3f CPIH'!G$16="-","-",'3g OC '!$E$9*('3f CPIH'!G$16/'3f CPIH'!$G$16))</f>
        <v>39.933199999999999</v>
      </c>
      <c r="L63" s="41">
        <f>IF('3f CPIH'!H$16="-","-",'3g OC '!$E$9*('3f CPIH'!H$16/'3f CPIH'!$G$16))</f>
        <v>40.441156555772999</v>
      </c>
      <c r="M63" s="41">
        <f>IF('3f CPIH'!I$16="-","-",'3g OC '!$E$9*('3f CPIH'!I$16/'3f CPIH'!$G$16))</f>
        <v>41.027260273972601</v>
      </c>
      <c r="N63" s="41">
        <f>IF('3f CPIH'!J$16="-","-",'3g OC '!$E$9*('3f CPIH'!J$16/'3f CPIH'!$G$16))</f>
        <v>41.378922504892373</v>
      </c>
      <c r="O63" s="31"/>
      <c r="P63" s="41">
        <f>IF('3f CPIH'!L$16="-","-",'3g OC '!$E$9*('3f CPIH'!L$16/'3f CPIH'!$G$16))</f>
        <v>41.378922504892373</v>
      </c>
      <c r="Q63" s="41">
        <f>IF('3f CPIH'!M$16="-","-",'3g OC '!$E$9*('3f CPIH'!M$16/'3f CPIH'!$G$16))</f>
        <v>41.847805479452056</v>
      </c>
      <c r="R63" s="41">
        <f>IF('3f CPIH'!N$16="-","-",'3g OC '!$E$9*('3f CPIH'!N$16/'3f CPIH'!$G$16))</f>
        <v>42.160394129158512</v>
      </c>
      <c r="S63" s="41">
        <f>IF('3f CPIH'!O$16="-","-",'3g OC '!$E$9*('3f CPIH'!O$16/'3f CPIH'!$G$16))</f>
        <v>42.394835616438357</v>
      </c>
      <c r="T63" s="41" t="str">
        <f>IF('3f CPIH'!P$16="-","-",'3g OC '!$E$9*('3f CPIH'!P$16/'3f CPIH'!$G$16))</f>
        <v>-</v>
      </c>
      <c r="U63" s="41" t="str">
        <f>IF('3f CPIH'!Q$16="-","-",'3g OC '!$E$9*('3f CPIH'!Q$16/'3f CPIH'!$G$16))</f>
        <v>-</v>
      </c>
      <c r="V63" s="41" t="str">
        <f>IF('3f CPIH'!R$16="-","-",'3g OC '!$E$9*('3f CPIH'!R$16/'3f CPIH'!$G$16))</f>
        <v>-</v>
      </c>
      <c r="W63" s="41" t="str">
        <f>IF('3f CPIH'!S$16="-","-",'3g OC '!$E$9*('3f CPIH'!S$16/'3f CPIH'!$G$16))</f>
        <v>-</v>
      </c>
      <c r="X63" s="41" t="str">
        <f>IF('3f CPIH'!T$16="-","-",'3g OC '!$E$9*('3f CPIH'!T$16/'3f CPIH'!$G$16))</f>
        <v>-</v>
      </c>
      <c r="Y63" s="41" t="str">
        <f>IF('3f CPIH'!U$16="-","-",'3g OC '!$E$9*('3f CPIH'!U$16/'3f CPIH'!$G$16))</f>
        <v>-</v>
      </c>
      <c r="Z63" s="41" t="str">
        <f>IF('3f CPIH'!V$16="-","-",'3g OC '!$E$9*('3f CPIH'!V$16/'3f CPIH'!$G$16))</f>
        <v>-</v>
      </c>
      <c r="AA63" s="29"/>
    </row>
    <row r="64" spans="1:27" s="30" customFormat="1" ht="11.25" x14ac:dyDescent="0.15">
      <c r="A64" s="267">
        <v>6</v>
      </c>
      <c r="B64" s="140" t="s">
        <v>349</v>
      </c>
      <c r="C64" s="140" t="s">
        <v>43</v>
      </c>
      <c r="D64" s="138" t="s">
        <v>320</v>
      </c>
      <c r="E64" s="132"/>
      <c r="F64" s="31"/>
      <c r="G64" s="41" t="s">
        <v>333</v>
      </c>
      <c r="H64" s="41" t="s">
        <v>333</v>
      </c>
      <c r="I64" s="41" t="s">
        <v>333</v>
      </c>
      <c r="J64" s="41" t="s">
        <v>333</v>
      </c>
      <c r="K64" s="41">
        <f>IF('3h SMNCC'!F$36="-","-",'3h SMNCC'!F$44)</f>
        <v>0</v>
      </c>
      <c r="L64" s="41">
        <f>IF('3h SMNCC'!G$36="-","-",'3h SMNCC'!G$44)</f>
        <v>-0.13106672002308281</v>
      </c>
      <c r="M64" s="41">
        <f>IF('3h SMNCC'!H$36="-","-",'3h SMNCC'!H$44)</f>
        <v>1.6490085512788448</v>
      </c>
      <c r="N64" s="41">
        <f>IF('3h SMNCC'!I$36="-","-",'3h SMNCC'!I$44)</f>
        <v>7.9249698553751093</v>
      </c>
      <c r="O64" s="31"/>
      <c r="P64" s="41">
        <f>IF('3h SMNCC'!K$36="-","-",'3h SMNCC'!K$44)</f>
        <v>7.9249698553751093</v>
      </c>
      <c r="Q64" s="41">
        <f>IF('3h SMNCC'!L$36="-","-",'3h SMNCC'!L$44)</f>
        <v>9.5945159615724194</v>
      </c>
      <c r="R64" s="41">
        <f>IF('3h SMNCC'!M$36="-","-",'3h SMNCC'!M$44)</f>
        <v>9.6655312765157912</v>
      </c>
      <c r="S64" s="41">
        <f>IF('3h SMNCC'!N$36="-","-",'3h SMNCC'!N$44)</f>
        <v>11.448655558303892</v>
      </c>
      <c r="T64" s="41" t="str">
        <f>IF('3h SMNCC'!O$36="-","-",'3h SMNCC'!O$44)</f>
        <v>-</v>
      </c>
      <c r="U64" s="41" t="str">
        <f>IF('3h SMNCC'!P$36="-","-",'3h SMNCC'!P$44)</f>
        <v>-</v>
      </c>
      <c r="V64" s="41" t="str">
        <f>IF('3h SMNCC'!Q$36="-","-",'3h SMNCC'!Q$44)</f>
        <v>-</v>
      </c>
      <c r="W64" s="41" t="str">
        <f>IF('3h SMNCC'!R$36="-","-",'3h SMNCC'!R$44)</f>
        <v>-</v>
      </c>
      <c r="X64" s="41" t="str">
        <f>IF('3h SMNCC'!S$36="-","-",'3h SMNCC'!S$44)</f>
        <v>-</v>
      </c>
      <c r="Y64" s="41" t="str">
        <f>IF('3h SMNCC'!T$36="-","-",'3h SMNCC'!T$44)</f>
        <v>-</v>
      </c>
      <c r="Z64" s="41" t="str">
        <f>IF('3h SMNCC'!U$36="-","-",'3h SMNCC'!U$44)</f>
        <v>-</v>
      </c>
      <c r="AA64" s="29"/>
    </row>
    <row r="65" spans="1:27" s="30" customFormat="1" ht="11.25" x14ac:dyDescent="0.15">
      <c r="A65" s="267">
        <v>7</v>
      </c>
      <c r="B65" s="140" t="s">
        <v>349</v>
      </c>
      <c r="C65" s="140" t="s">
        <v>394</v>
      </c>
      <c r="D65" s="138" t="s">
        <v>320</v>
      </c>
      <c r="E65" s="132"/>
      <c r="F65" s="31"/>
      <c r="G65" s="41">
        <f>IF('3f CPIH'!C$16="-","-",'3i PAAC PAP'!$G$11*('3f CPIH'!C$16/'3f CPIH'!$G$16))</f>
        <v>13.436452250489236</v>
      </c>
      <c r="H65" s="41">
        <f>IF('3f CPIH'!D$16="-","-",'3i PAAC PAP'!$G$11*('3f CPIH'!D$16/'3f CPIH'!$G$16))</f>
        <v>13.463352054794518</v>
      </c>
      <c r="I65" s="41">
        <f>IF('3f CPIH'!E$16="-","-",'3i PAAC PAP'!$G$11*('3f CPIH'!E$16/'3f CPIH'!$G$16))</f>
        <v>13.503701761252445</v>
      </c>
      <c r="J65" s="41">
        <f>IF('3f CPIH'!F$16="-","-",'3i PAAC PAP'!$G$11*('3f CPIH'!F$16/'3f CPIH'!$G$16))</f>
        <v>13.584401174168297</v>
      </c>
      <c r="K65" s="41">
        <f>IF('3f CPIH'!G$16="-","-",'3i PAAC PAP'!$G$11*('3f CPIH'!G$16/'3f CPIH'!$G$16))</f>
        <v>13.745799999999999</v>
      </c>
      <c r="L65" s="41">
        <f>IF('3f CPIH'!H$16="-","-",'3i PAAC PAP'!$G$11*('3f CPIH'!H$16/'3f CPIH'!$G$16))</f>
        <v>13.920648727984345</v>
      </c>
      <c r="M65" s="41">
        <f>IF('3f CPIH'!I$16="-","-",'3i PAAC PAP'!$G$11*('3f CPIH'!I$16/'3f CPIH'!$G$16))</f>
        <v>14.122397260273971</v>
      </c>
      <c r="N65" s="41">
        <f>IF('3f CPIH'!J$16="-","-",'3i PAAC PAP'!$G$11*('3f CPIH'!J$16/'3f CPIH'!$G$16))</f>
        <v>14.24344637964775</v>
      </c>
      <c r="O65" s="31"/>
      <c r="P65" s="41">
        <f>IF('3f CPIH'!L$16="-","-",'3i PAAC PAP'!$G$11*('3f CPIH'!L$16/'3f CPIH'!$G$16))</f>
        <v>14.24344637964775</v>
      </c>
      <c r="Q65" s="41">
        <f>IF('3f CPIH'!M$16="-","-",'3i PAAC PAP'!$G$11*('3f CPIH'!M$16/'3f CPIH'!$G$16))</f>
        <v>14.40484520547945</v>
      </c>
      <c r="R65" s="41">
        <f>IF('3f CPIH'!N$16="-","-",'3i PAAC PAP'!$G$11*('3f CPIH'!N$16/'3f CPIH'!$G$16))</f>
        <v>14.512444422700586</v>
      </c>
      <c r="S65" s="41">
        <f>IF('3f CPIH'!O$16="-","-",'3i PAAC PAP'!$G$11*('3f CPIH'!O$16/'3f CPIH'!$G$16))</f>
        <v>14.593143835616438</v>
      </c>
      <c r="T65" s="41" t="str">
        <f>IF('3f CPIH'!P$16="-","-",'3i PAAC PAP'!$G$11*('3f CPIH'!P$16/'3f CPIH'!$G$16))</f>
        <v>-</v>
      </c>
      <c r="U65" s="41" t="str">
        <f>IF('3f CPIH'!Q$16="-","-",'3i PAAC PAP'!$G$11*('3f CPIH'!Q$16/'3f CPIH'!$G$16))</f>
        <v>-</v>
      </c>
      <c r="V65" s="41" t="str">
        <f>IF('3f CPIH'!R$16="-","-",'3i PAAC PAP'!$G$11*('3f CPIH'!R$16/'3f CPIH'!$G$16))</f>
        <v>-</v>
      </c>
      <c r="W65" s="41" t="str">
        <f>IF('3f CPIH'!S$16="-","-",'3i PAAC PAP'!$G$11*('3f CPIH'!S$16/'3f CPIH'!$G$16))</f>
        <v>-</v>
      </c>
      <c r="X65" s="41" t="str">
        <f>IF('3f CPIH'!T$16="-","-",'3i PAAC PAP'!$G$11*('3f CPIH'!T$16/'3f CPIH'!$G$16))</f>
        <v>-</v>
      </c>
      <c r="Y65" s="41" t="str">
        <f>IF('3f CPIH'!U$16="-","-",'3i PAAC PAP'!$G$11*('3f CPIH'!U$16/'3f CPIH'!$G$16))</f>
        <v>-</v>
      </c>
      <c r="Z65" s="41" t="str">
        <f>IF('3f CPIH'!V$16="-","-",'3i PAAC PAP'!$G$11*('3f CPIH'!V$16/'3f CPIH'!$G$16))</f>
        <v>-</v>
      </c>
      <c r="AA65" s="29"/>
    </row>
    <row r="66" spans="1:27" s="30" customFormat="1" ht="11.25" customHeight="1" x14ac:dyDescent="0.15">
      <c r="A66" s="267">
        <v>8</v>
      </c>
      <c r="B66" s="140" t="s">
        <v>349</v>
      </c>
      <c r="C66" s="140" t="s">
        <v>412</v>
      </c>
      <c r="D66" s="138" t="s">
        <v>320</v>
      </c>
      <c r="E66" s="132"/>
      <c r="F66" s="31"/>
      <c r="G66" s="41">
        <f>IF(G61="-","-",SUM(G59:G64)*'3i PAAC PAP'!$G$23)</f>
        <v>3.3669593189397995</v>
      </c>
      <c r="H66" s="41">
        <f>IF(H61="-","-",SUM(H59:H64)*'3i PAAC PAP'!$G$23)</f>
        <v>3.3714843522329501</v>
      </c>
      <c r="I66" s="41">
        <f>IF(I61="-","-",SUM(I59:I64)*'3i PAAC PAP'!$G$23)</f>
        <v>3.7834827675869973</v>
      </c>
      <c r="J66" s="41">
        <f>IF(J61="-","-",SUM(J59:J64)*'3i PAAC PAP'!$G$23)</f>
        <v>3.797057867466449</v>
      </c>
      <c r="K66" s="41">
        <f>IF(K61="-","-",SUM(K59:K64)*'3i PAAC PAP'!$G$23)</f>
        <v>3.5244834679536114</v>
      </c>
      <c r="L66" s="41">
        <f>IF(L61="-","-",SUM(L59:L64)*'3i PAAC PAP'!$G$23)</f>
        <v>3.5463068970028737</v>
      </c>
      <c r="M66" s="41">
        <f>IF(M61="-","-",SUM(M59:M64)*'3i PAAC PAP'!$G$23)</f>
        <v>3.789694660509054</v>
      </c>
      <c r="N66" s="41">
        <f>IF(N61="-","-",SUM(N59:N64)*'3i PAAC PAP'!$G$23)</f>
        <v>4.1734605736806225</v>
      </c>
      <c r="O66" s="31"/>
      <c r="P66" s="41">
        <f>IF(P61="-","-",SUM(P59:P64)*'3i PAAC PAP'!$G$23)</f>
        <v>4.1734605736806225</v>
      </c>
      <c r="Q66" s="41">
        <f>IF(Q61="-","-",SUM(Q59:Q64)*'3i PAAC PAP'!$G$23)</f>
        <v>4.2921791299455885</v>
      </c>
      <c r="R66" s="41">
        <f>IF(R61="-","-",SUM(R59:R64)*'3i PAAC PAP'!$G$23)</f>
        <v>4.3093609898092593</v>
      </c>
      <c r="S66" s="41">
        <f>IF(S61="-","-",SUM(S59:S64)*'3i PAAC PAP'!$G$23)</f>
        <v>4.5372353302180572</v>
      </c>
      <c r="T66" s="41" t="str">
        <f>IF(T61="-","-",SUM(T59:T64)*'3i PAAC PAP'!$G$23)</f>
        <v>-</v>
      </c>
      <c r="U66" s="41" t="str">
        <f>IF(U61="-","-",SUM(U59:U64)*'3i PAAC PAP'!$G$23)</f>
        <v>-</v>
      </c>
      <c r="V66" s="41" t="str">
        <f>IF(V61="-","-",SUM(V59:V64)*'3i PAAC PAP'!$G$23)</f>
        <v>-</v>
      </c>
      <c r="W66" s="41" t="str">
        <f>IF(W61="-","-",SUM(W59:W64)*'3i PAAC PAP'!$G$23)</f>
        <v>-</v>
      </c>
      <c r="X66" s="41" t="str">
        <f>IF(X61="-","-",SUM(X59:X64)*'3i PAAC PAP'!$G$23)</f>
        <v>-</v>
      </c>
      <c r="Y66" s="41" t="str">
        <f>IF(Y61="-","-",SUM(Y59:Y64)*'3i PAAC PAP'!$G$23)</f>
        <v>-</v>
      </c>
      <c r="Z66" s="41" t="str">
        <f>IF(Z61="-","-",SUM(Z59:Z64)*'3i PAAC PAP'!$G$23)</f>
        <v>-</v>
      </c>
      <c r="AA66" s="29"/>
    </row>
    <row r="67" spans="1:27" s="30" customFormat="1" ht="11.25" customHeight="1" x14ac:dyDescent="0.15">
      <c r="A67" s="267">
        <v>9</v>
      </c>
      <c r="B67" s="140" t="s">
        <v>393</v>
      </c>
      <c r="C67" s="140" t="s">
        <v>536</v>
      </c>
      <c r="D67" s="138" t="s">
        <v>320</v>
      </c>
      <c r="E67" s="132"/>
      <c r="F67" s="31"/>
      <c r="G67" s="41">
        <f>IF(G61="-","-",SUM(G59:G66)*'3j EBIT'!$E$9)</f>
        <v>1.45164473268942</v>
      </c>
      <c r="H67" s="41">
        <f>IF(H61="-","-",SUM(H59:H66)*'3j EBIT'!$E$9)</f>
        <v>1.4537669231859049</v>
      </c>
      <c r="I67" s="41">
        <f>IF(I61="-","-",SUM(I59:I66)*'3j EBIT'!$E$9)</f>
        <v>1.6003351532494119</v>
      </c>
      <c r="J67" s="41">
        <f>IF(J61="-","-",SUM(J59:J66)*'3j EBIT'!$E$9)</f>
        <v>1.6067017247388671</v>
      </c>
      <c r="K67" s="41">
        <f>IF(K61="-","-",SUM(K59:K66)*'3j EBIT'!$E$9)</f>
        <v>1.5133765197176452</v>
      </c>
      <c r="L67" s="41">
        <f>IF(L61="-","-",SUM(L59:L66)*'3j EBIT'!$E$9)</f>
        <v>1.5244852683938763</v>
      </c>
      <c r="M67" s="41">
        <f>IF(M61="-","-",SUM(M59:M66)*'3j EBIT'!$E$9)</f>
        <v>1.6145161425351022</v>
      </c>
      <c r="N67" s="41">
        <f>IF(N61="-","-",SUM(N59:N66)*'3j EBIT'!$E$9)</f>
        <v>1.7526572127116313</v>
      </c>
      <c r="O67" s="31"/>
      <c r="P67" s="41">
        <f>IF(P61="-","-",SUM(P59:P66)*'3j EBIT'!$E$9)</f>
        <v>1.7526572127116313</v>
      </c>
      <c r="Q67" s="41">
        <f>IF(Q61="-","-",SUM(Q59:Q66)*'3j EBIT'!$E$9)</f>
        <v>1.7977920626032111</v>
      </c>
      <c r="R67" s="41">
        <f>IF(R61="-","-",SUM(R59:R66)*'3j EBIT'!$E$9)</f>
        <v>1.8059558911322562</v>
      </c>
      <c r="S67" s="41">
        <f>IF(S61="-","-",SUM(S59:S66)*'3j EBIT'!$E$9)</f>
        <v>1.8881528198344653</v>
      </c>
      <c r="T67" s="41" t="str">
        <f>IF(T61="-","-",SUM(T59:T66)*'3j EBIT'!$E$9)</f>
        <v>-</v>
      </c>
      <c r="U67" s="41" t="str">
        <f>IF(U61="-","-",SUM(U59:U66)*'3j EBIT'!$E$9)</f>
        <v>-</v>
      </c>
      <c r="V67" s="41" t="str">
        <f>IF(V61="-","-",SUM(V59:V66)*'3j EBIT'!$E$9)</f>
        <v>-</v>
      </c>
      <c r="W67" s="41" t="str">
        <f>IF(W61="-","-",SUM(W59:W66)*'3j EBIT'!$E$9)</f>
        <v>-</v>
      </c>
      <c r="X67" s="41" t="str">
        <f>IF(X61="-","-",SUM(X59:X66)*'3j EBIT'!$E$9)</f>
        <v>-</v>
      </c>
      <c r="Y67" s="41" t="str">
        <f>IF(Y61="-","-",SUM(Y59:Y66)*'3j EBIT'!$E$9)</f>
        <v>-</v>
      </c>
      <c r="Z67" s="41" t="str">
        <f>IF(Z61="-","-",SUM(Z59:Z66)*'3j EBIT'!$E$9)</f>
        <v>-</v>
      </c>
      <c r="AA67" s="29"/>
    </row>
    <row r="68" spans="1:27" s="30" customFormat="1" ht="11.25" customHeight="1" x14ac:dyDescent="0.15">
      <c r="A68" s="267">
        <v>10</v>
      </c>
      <c r="B68" s="140" t="s">
        <v>292</v>
      </c>
      <c r="C68" s="188" t="s">
        <v>537</v>
      </c>
      <c r="D68" s="138" t="s">
        <v>320</v>
      </c>
      <c r="E68" s="131"/>
      <c r="F68" s="31"/>
      <c r="G68" s="41">
        <f>IF(G63="-","-",SUM(G59:G61,G63:G67)*'3k HAP'!$E$10)</f>
        <v>0.93477401202540922</v>
      </c>
      <c r="H68" s="41">
        <f>IF(H63="-","-",SUM(H59:H61,H63:H67)*'3k HAP'!$E$10)</f>
        <v>0.93640932666883492</v>
      </c>
      <c r="I68" s="41">
        <f>IF(I63="-","-",SUM(I59:I61,I63:I67)*'3k HAP'!$E$10)</f>
        <v>0.94781633745769189</v>
      </c>
      <c r="J68" s="41">
        <f>IF(J63="-","-",SUM(J59:J61,J63:J67)*'3k HAP'!$E$10)</f>
        <v>0.95272228138796911</v>
      </c>
      <c r="K68" s="41">
        <f>IF(K63="-","-",SUM(K59:K61,K63:K67)*'3k HAP'!$E$10)</f>
        <v>0.95776096884420903</v>
      </c>
      <c r="L68" s="41">
        <f>IF(L63="-","-",SUM(L59:L61,L63:L67)*'3k HAP'!$E$10)</f>
        <v>0.96632113316992141</v>
      </c>
      <c r="M68" s="41">
        <f>IF(M63="-","-",SUM(M59:M61,M63:M67)*'3k HAP'!$E$10)</f>
        <v>1.0148555372404418</v>
      </c>
      <c r="N68" s="41">
        <f>IF(N63="-","-",SUM(N59:N61,N63:N67)*'3k HAP'!$E$10)</f>
        <v>1.1213040937165626</v>
      </c>
      <c r="O68" s="31"/>
      <c r="P68" s="41">
        <f>IF(P63="-","-",SUM(P59:P61,P63:P67)*'3k HAP'!$E$10)</f>
        <v>1.1213040937165626</v>
      </c>
      <c r="Q68" s="41">
        <f>IF(Q63="-","-",SUM(Q59:Q61,Q63:Q67)*'3k HAP'!$E$10)</f>
        <v>1.1598248199696979</v>
      </c>
      <c r="R68" s="41">
        <f>IF(R63="-","-",SUM(R59:R61,R63:R67)*'3k HAP'!$E$10)</f>
        <v>1.1661156917656448</v>
      </c>
      <c r="S68" s="41">
        <f>IF(S63="-","-",SUM(S59:S61,S63:S67)*'3k HAP'!$E$10)</f>
        <v>1.2038038563994879</v>
      </c>
      <c r="T68" s="41" t="str">
        <f>IF(T63="-","-",SUM(T59:T61,T63:T67)*'3k HAP'!$E$10)</f>
        <v>-</v>
      </c>
      <c r="U68" s="41" t="str">
        <f>IF(U63="-","-",SUM(U59:U61,U63:U67)*'3k HAP'!$E$10)</f>
        <v>-</v>
      </c>
      <c r="V68" s="41" t="str">
        <f>IF(V63="-","-",SUM(V59:V61,V63:V67)*'3k HAP'!$E$10)</f>
        <v>-</v>
      </c>
      <c r="W68" s="41" t="str">
        <f>IF(W63="-","-",SUM(W59:W61,W63:W67)*'3k HAP'!$E$10)</f>
        <v>-</v>
      </c>
      <c r="X68" s="41" t="str">
        <f>IF(X63="-","-",SUM(X59:X61,X63:X67)*'3k HAP'!$E$10)</f>
        <v>-</v>
      </c>
      <c r="Y68" s="41" t="str">
        <f>IF(Y63="-","-",SUM(Y59:Y61,Y63:Y67)*'3k HAP'!$E$10)</f>
        <v>-</v>
      </c>
      <c r="Z68" s="41" t="str">
        <f>IF(Z63="-","-",SUM(Z59:Z61,Z63:Z67)*'3k HAP'!$E$10)</f>
        <v>-</v>
      </c>
      <c r="AA68" s="29"/>
    </row>
    <row r="69" spans="1:27" s="30" customFormat="1" ht="11.25" customHeight="1" x14ac:dyDescent="0.15">
      <c r="A69" s="267">
        <v>11</v>
      </c>
      <c r="B69" s="140" t="s">
        <v>44</v>
      </c>
      <c r="C69" s="140" t="str">
        <f>B69&amp;"_"&amp;D69</f>
        <v>Total_Midlands</v>
      </c>
      <c r="D69" s="138" t="s">
        <v>320</v>
      </c>
      <c r="E69" s="132"/>
      <c r="F69" s="31"/>
      <c r="G69" s="41">
        <f t="shared" ref="G69:N69" si="8">IF(G63="-","-",SUM(G59:G68))</f>
        <v>77.337096805919913</v>
      </c>
      <c r="H69" s="41">
        <f t="shared" si="8"/>
        <v>77.450426311084868</v>
      </c>
      <c r="I69" s="41">
        <f t="shared" si="8"/>
        <v>85.175947507302112</v>
      </c>
      <c r="J69" s="41">
        <f t="shared" si="8"/>
        <v>85.515936022796964</v>
      </c>
      <c r="K69" s="41">
        <f t="shared" si="8"/>
        <v>80.609123843252334</v>
      </c>
      <c r="L69" s="41">
        <f t="shared" si="8"/>
        <v>81.202354749037795</v>
      </c>
      <c r="M69" s="41">
        <f t="shared" si="8"/>
        <v>85.989354255937371</v>
      </c>
      <c r="N69" s="41">
        <f t="shared" si="8"/>
        <v>93.366382450151406</v>
      </c>
      <c r="O69" s="31"/>
      <c r="P69" s="41">
        <f t="shared" ref="P69:Z69" si="9">IF(P63="-","-",SUM(P59:P68))</f>
        <v>93.366382450151406</v>
      </c>
      <c r="Q69" s="41">
        <f t="shared" si="9"/>
        <v>95.780420610537135</v>
      </c>
      <c r="R69" s="41">
        <f t="shared" si="9"/>
        <v>96.216386490593905</v>
      </c>
      <c r="S69" s="41">
        <f t="shared" si="9"/>
        <v>100.58022701052067</v>
      </c>
      <c r="T69" s="41" t="str">
        <f t="shared" si="9"/>
        <v>-</v>
      </c>
      <c r="U69" s="41" t="str">
        <f t="shared" si="9"/>
        <v>-</v>
      </c>
      <c r="V69" s="41" t="str">
        <f t="shared" si="9"/>
        <v>-</v>
      </c>
      <c r="W69" s="41" t="str">
        <f t="shared" si="9"/>
        <v>-</v>
      </c>
      <c r="X69" s="41" t="str">
        <f t="shared" si="9"/>
        <v>-</v>
      </c>
      <c r="Y69" s="41" t="str">
        <f t="shared" si="9"/>
        <v>-</v>
      </c>
      <c r="Z69" s="41" t="str">
        <f t="shared" si="9"/>
        <v>-</v>
      </c>
      <c r="AA69" s="29"/>
    </row>
    <row r="70" spans="1:27" s="30" customFormat="1" ht="11.25" customHeight="1" x14ac:dyDescent="0.15">
      <c r="A70" s="267">
        <v>1</v>
      </c>
      <c r="B70" s="136" t="s">
        <v>350</v>
      </c>
      <c r="C70" s="136" t="s">
        <v>341</v>
      </c>
      <c r="D70" s="139" t="s">
        <v>321</v>
      </c>
      <c r="E70" s="135"/>
      <c r="F70" s="31"/>
      <c r="G70" s="133" t="s">
        <v>333</v>
      </c>
      <c r="H70" s="133" t="s">
        <v>333</v>
      </c>
      <c r="I70" s="133" t="s">
        <v>333</v>
      </c>
      <c r="J70" s="133" t="s">
        <v>333</v>
      </c>
      <c r="K70" s="133" t="s">
        <v>333</v>
      </c>
      <c r="L70" s="133" t="s">
        <v>333</v>
      </c>
      <c r="M70" s="133" t="s">
        <v>333</v>
      </c>
      <c r="N70" s="133" t="s">
        <v>333</v>
      </c>
      <c r="O70" s="31"/>
      <c r="P70" s="133" t="s">
        <v>333</v>
      </c>
      <c r="Q70" s="133" t="s">
        <v>333</v>
      </c>
      <c r="R70" s="133" t="s">
        <v>333</v>
      </c>
      <c r="S70" s="133" t="s">
        <v>333</v>
      </c>
      <c r="T70" s="133" t="s">
        <v>333</v>
      </c>
      <c r="U70" s="133" t="s">
        <v>333</v>
      </c>
      <c r="V70" s="133" t="s">
        <v>333</v>
      </c>
      <c r="W70" s="133" t="s">
        <v>333</v>
      </c>
      <c r="X70" s="133" t="s">
        <v>333</v>
      </c>
      <c r="Y70" s="133" t="s">
        <v>333</v>
      </c>
      <c r="Z70" s="133" t="s">
        <v>333</v>
      </c>
      <c r="AA70" s="29"/>
    </row>
    <row r="71" spans="1:27" s="30" customFormat="1" ht="11.25" customHeight="1" x14ac:dyDescent="0.15">
      <c r="A71" s="267">
        <v>2</v>
      </c>
      <c r="B71" s="136" t="s">
        <v>350</v>
      </c>
      <c r="C71" s="136" t="s">
        <v>300</v>
      </c>
      <c r="D71" s="139" t="s">
        <v>321</v>
      </c>
      <c r="E71" s="135"/>
      <c r="F71" s="31"/>
      <c r="G71" s="133" t="s">
        <v>333</v>
      </c>
      <c r="H71" s="133" t="s">
        <v>333</v>
      </c>
      <c r="I71" s="133" t="s">
        <v>333</v>
      </c>
      <c r="J71" s="133" t="s">
        <v>333</v>
      </c>
      <c r="K71" s="133" t="s">
        <v>333</v>
      </c>
      <c r="L71" s="133" t="s">
        <v>333</v>
      </c>
      <c r="M71" s="133" t="s">
        <v>333</v>
      </c>
      <c r="N71" s="133" t="s">
        <v>333</v>
      </c>
      <c r="O71" s="31"/>
      <c r="P71" s="133" t="s">
        <v>333</v>
      </c>
      <c r="Q71" s="133" t="s">
        <v>333</v>
      </c>
      <c r="R71" s="133" t="s">
        <v>333</v>
      </c>
      <c r="S71" s="133" t="s">
        <v>333</v>
      </c>
      <c r="T71" s="133" t="s">
        <v>333</v>
      </c>
      <c r="U71" s="133" t="s">
        <v>333</v>
      </c>
      <c r="V71" s="133" t="s">
        <v>333</v>
      </c>
      <c r="W71" s="133" t="s">
        <v>333</v>
      </c>
      <c r="X71" s="133" t="s">
        <v>333</v>
      </c>
      <c r="Y71" s="133" t="s">
        <v>333</v>
      </c>
      <c r="Z71" s="133" t="s">
        <v>333</v>
      </c>
      <c r="AA71" s="29"/>
    </row>
    <row r="72" spans="1:27" s="30" customFormat="1" ht="11.25" x14ac:dyDescent="0.15">
      <c r="A72" s="267">
        <v>3</v>
      </c>
      <c r="B72" s="136" t="s">
        <v>2</v>
      </c>
      <c r="C72" s="136" t="s">
        <v>342</v>
      </c>
      <c r="D72" s="139" t="s">
        <v>321</v>
      </c>
      <c r="E72" s="135"/>
      <c r="F72" s="31"/>
      <c r="G72" s="133">
        <f>IF('3c PC'!G14="-","-",'3c PC'!G61)</f>
        <v>6.5567588596821027</v>
      </c>
      <c r="H72" s="133">
        <f>IF('3c PC'!H14="-","-",'3c PC'!H61)</f>
        <v>6.5567588596821027</v>
      </c>
      <c r="I72" s="133">
        <f>IF('3c PC'!I14="-","-",'3c PC'!I61)</f>
        <v>6.6197359495950758</v>
      </c>
      <c r="J72" s="133">
        <f>IF('3c PC'!J14="-","-",'3c PC'!J61)</f>
        <v>6.6197359495950758</v>
      </c>
      <c r="K72" s="133">
        <f>IF('3c PC'!K14="-","-",'3c PC'!K61)</f>
        <v>6.6995028867368616</v>
      </c>
      <c r="L72" s="133">
        <f>IF('3c PC'!L14="-","-",'3c PC'!L61)</f>
        <v>6.6995028867368616</v>
      </c>
      <c r="M72" s="133">
        <f>IF('3c PC'!M14="-","-",'3c PC'!M61)</f>
        <v>7.1131218301273513</v>
      </c>
      <c r="N72" s="133">
        <f>IF('3c PC'!N14="-","-",'3c PC'!N61)</f>
        <v>7.1131218301273513</v>
      </c>
      <c r="O72" s="31"/>
      <c r="P72" s="133">
        <f>'3c PC'!P61</f>
        <v>7.1131218301273513</v>
      </c>
      <c r="Q72" s="133">
        <f>'3c PC'!Q61</f>
        <v>7.2804579515147188</v>
      </c>
      <c r="R72" s="133">
        <f>'3c PC'!R61</f>
        <v>7.1935840895118579</v>
      </c>
      <c r="S72" s="133">
        <f>'3c PC'!S61</f>
        <v>7.3593999937099728</v>
      </c>
      <c r="T72" s="133" t="str">
        <f>'3c PC'!T61</f>
        <v>-</v>
      </c>
      <c r="U72" s="133" t="str">
        <f>'3c PC'!U61</f>
        <v>-</v>
      </c>
      <c r="V72" s="133" t="str">
        <f>'3c PC'!V61</f>
        <v>-</v>
      </c>
      <c r="W72" s="133" t="str">
        <f>'3c PC'!W61</f>
        <v>-</v>
      </c>
      <c r="X72" s="133" t="str">
        <f>'3c PC'!X61</f>
        <v>-</v>
      </c>
      <c r="Y72" s="133" t="str">
        <f>'3c PC'!Y61</f>
        <v>-</v>
      </c>
      <c r="Z72" s="133" t="str">
        <f>'3c PC'!Z61</f>
        <v>-</v>
      </c>
      <c r="AA72" s="29"/>
    </row>
    <row r="73" spans="1:27" s="30" customFormat="1" ht="11.25" x14ac:dyDescent="0.15">
      <c r="A73" s="267">
        <v>4</v>
      </c>
      <c r="B73" s="136" t="s">
        <v>352</v>
      </c>
      <c r="C73" s="136" t="s">
        <v>343</v>
      </c>
      <c r="D73" s="139" t="s">
        <v>321</v>
      </c>
      <c r="E73" s="135"/>
      <c r="F73" s="31"/>
      <c r="G73" s="133">
        <f>IF('3d NC-Elec'!H47="-","-",'3d NC-Elec'!H47)</f>
        <v>34.5655</v>
      </c>
      <c r="H73" s="133">
        <f>IF('3d NC-Elec'!I47="-","-",'3d NC-Elec'!I47)</f>
        <v>34.5655</v>
      </c>
      <c r="I73" s="133">
        <f>IF('3d NC-Elec'!J47="-","-",'3d NC-Elec'!J47)</f>
        <v>19.564</v>
      </c>
      <c r="J73" s="133">
        <f>IF('3d NC-Elec'!K47="-","-",'3d NC-Elec'!K47)</f>
        <v>19.564</v>
      </c>
      <c r="K73" s="133">
        <f>IF('3d NC-Elec'!L47="-","-",'3d NC-Elec'!L47)</f>
        <v>17.848499999999998</v>
      </c>
      <c r="L73" s="133">
        <f>IF('3d NC-Elec'!M47="-","-",'3d NC-Elec'!M47)</f>
        <v>17.848499999999998</v>
      </c>
      <c r="M73" s="133">
        <f>IF('3d NC-Elec'!N47="-","-",'3d NC-Elec'!N47)</f>
        <v>19.637</v>
      </c>
      <c r="N73" s="133">
        <f>IF('3d NC-Elec'!O47="-","-",'3d NC-Elec'!O47)</f>
        <v>19.637</v>
      </c>
      <c r="O73" s="31"/>
      <c r="P73" s="133">
        <f>'3d NC-Elec'!Q47</f>
        <v>19.637</v>
      </c>
      <c r="Q73" s="133">
        <f>'3d NC-Elec'!R47</f>
        <v>20.330500000000001</v>
      </c>
      <c r="R73" s="133">
        <f>'3d NC-Elec'!S47</f>
        <v>20.330500000000001</v>
      </c>
      <c r="S73" s="133">
        <f>'3d NC-Elec'!T47</f>
        <v>24.418500000000005</v>
      </c>
      <c r="T73" s="133" t="str">
        <f>'3d NC-Elec'!U47</f>
        <v>-</v>
      </c>
      <c r="U73" s="133" t="str">
        <f>'3d NC-Elec'!V47</f>
        <v>-</v>
      </c>
      <c r="V73" s="133" t="str">
        <f>'3d NC-Elec'!W47</f>
        <v>-</v>
      </c>
      <c r="W73" s="133" t="str">
        <f>'3d NC-Elec'!X47</f>
        <v>-</v>
      </c>
      <c r="X73" s="133" t="str">
        <f>'3d NC-Elec'!Y47</f>
        <v>-</v>
      </c>
      <c r="Y73" s="133" t="str">
        <f>'3d NC-Elec'!Z47</f>
        <v>-</v>
      </c>
      <c r="Z73" s="133" t="str">
        <f>'3d NC-Elec'!AA47</f>
        <v>-</v>
      </c>
      <c r="AA73" s="29"/>
    </row>
    <row r="74" spans="1:27" s="30" customFormat="1" ht="11.25" x14ac:dyDescent="0.15">
      <c r="A74" s="267">
        <v>5</v>
      </c>
      <c r="B74" s="136" t="s">
        <v>349</v>
      </c>
      <c r="C74" s="136" t="s">
        <v>344</v>
      </c>
      <c r="D74" s="139" t="s">
        <v>321</v>
      </c>
      <c r="E74" s="135"/>
      <c r="F74" s="31"/>
      <c r="G74" s="133">
        <f>IF('3f CPIH'!C$16="-","-",'3g OC '!$E$9*('3f CPIH'!C$16/'3f CPIH'!$G$16))</f>
        <v>39.034507632093934</v>
      </c>
      <c r="H74" s="133">
        <f>IF('3f CPIH'!D$16="-","-",'3g OC '!$E$9*('3f CPIH'!D$16/'3f CPIH'!$G$16))</f>
        <v>39.112654794520544</v>
      </c>
      <c r="I74" s="133">
        <f>IF('3f CPIH'!E$16="-","-",'3g OC '!$E$9*('3f CPIH'!E$16/'3f CPIH'!$G$16))</f>
        <v>39.229875538160471</v>
      </c>
      <c r="J74" s="133">
        <f>IF('3f CPIH'!F$16="-","-",'3g OC '!$E$9*('3f CPIH'!F$16/'3f CPIH'!$G$16))</f>
        <v>39.464317025440316</v>
      </c>
      <c r="K74" s="133">
        <f>IF('3f CPIH'!G$16="-","-",'3g OC '!$E$9*('3f CPIH'!G$16/'3f CPIH'!$G$16))</f>
        <v>39.933199999999999</v>
      </c>
      <c r="L74" s="133">
        <f>IF('3f CPIH'!H$16="-","-",'3g OC '!$E$9*('3f CPIH'!H$16/'3f CPIH'!$G$16))</f>
        <v>40.441156555772999</v>
      </c>
      <c r="M74" s="133">
        <f>IF('3f CPIH'!I$16="-","-",'3g OC '!$E$9*('3f CPIH'!I$16/'3f CPIH'!$G$16))</f>
        <v>41.027260273972601</v>
      </c>
      <c r="N74" s="133">
        <f>IF('3f CPIH'!J$16="-","-",'3g OC '!$E$9*('3f CPIH'!J$16/'3f CPIH'!$G$16))</f>
        <v>41.378922504892373</v>
      </c>
      <c r="O74" s="31"/>
      <c r="P74" s="133">
        <f>IF('3f CPIH'!L$16="-","-",'3g OC '!$E$9*('3f CPIH'!L$16/'3f CPIH'!$G$16))</f>
        <v>41.378922504892373</v>
      </c>
      <c r="Q74" s="133">
        <f>IF('3f CPIH'!M$16="-","-",'3g OC '!$E$9*('3f CPIH'!M$16/'3f CPIH'!$G$16))</f>
        <v>41.847805479452056</v>
      </c>
      <c r="R74" s="133">
        <f>IF('3f CPIH'!N$16="-","-",'3g OC '!$E$9*('3f CPIH'!N$16/'3f CPIH'!$G$16))</f>
        <v>42.160394129158512</v>
      </c>
      <c r="S74" s="133">
        <f>IF('3f CPIH'!O$16="-","-",'3g OC '!$E$9*('3f CPIH'!O$16/'3f CPIH'!$G$16))</f>
        <v>42.394835616438357</v>
      </c>
      <c r="T74" s="133" t="str">
        <f>IF('3f CPIH'!P$16="-","-",'3g OC '!$E$9*('3f CPIH'!P$16/'3f CPIH'!$G$16))</f>
        <v>-</v>
      </c>
      <c r="U74" s="133" t="str">
        <f>IF('3f CPIH'!Q$16="-","-",'3g OC '!$E$9*('3f CPIH'!Q$16/'3f CPIH'!$G$16))</f>
        <v>-</v>
      </c>
      <c r="V74" s="133" t="str">
        <f>IF('3f CPIH'!R$16="-","-",'3g OC '!$E$9*('3f CPIH'!R$16/'3f CPIH'!$G$16))</f>
        <v>-</v>
      </c>
      <c r="W74" s="133" t="str">
        <f>IF('3f CPIH'!S$16="-","-",'3g OC '!$E$9*('3f CPIH'!S$16/'3f CPIH'!$G$16))</f>
        <v>-</v>
      </c>
      <c r="X74" s="133" t="str">
        <f>IF('3f CPIH'!T$16="-","-",'3g OC '!$E$9*('3f CPIH'!T$16/'3f CPIH'!$G$16))</f>
        <v>-</v>
      </c>
      <c r="Y74" s="133" t="str">
        <f>IF('3f CPIH'!U$16="-","-",'3g OC '!$E$9*('3f CPIH'!U$16/'3f CPIH'!$G$16))</f>
        <v>-</v>
      </c>
      <c r="Z74" s="133" t="str">
        <f>IF('3f CPIH'!V$16="-","-",'3g OC '!$E$9*('3f CPIH'!V$16/'3f CPIH'!$G$16))</f>
        <v>-</v>
      </c>
      <c r="AA74" s="29"/>
    </row>
    <row r="75" spans="1:27" s="30" customFormat="1" ht="11.25" x14ac:dyDescent="0.15">
      <c r="A75" s="267">
        <v>6</v>
      </c>
      <c r="B75" s="136" t="s">
        <v>349</v>
      </c>
      <c r="C75" s="136" t="s">
        <v>43</v>
      </c>
      <c r="D75" s="139" t="s">
        <v>321</v>
      </c>
      <c r="E75" s="135"/>
      <c r="F75" s="31"/>
      <c r="G75" s="133" t="s">
        <v>333</v>
      </c>
      <c r="H75" s="133" t="s">
        <v>333</v>
      </c>
      <c r="I75" s="133" t="s">
        <v>333</v>
      </c>
      <c r="J75" s="133" t="s">
        <v>333</v>
      </c>
      <c r="K75" s="133">
        <f>IF('3h SMNCC'!F$36="-","-",'3h SMNCC'!F$44)</f>
        <v>0</v>
      </c>
      <c r="L75" s="133">
        <f>IF('3h SMNCC'!G$36="-","-",'3h SMNCC'!G$44)</f>
        <v>-0.13106672002308281</v>
      </c>
      <c r="M75" s="133">
        <f>IF('3h SMNCC'!H$36="-","-",'3h SMNCC'!H$44)</f>
        <v>1.6490085512788448</v>
      </c>
      <c r="N75" s="133">
        <f>IF('3h SMNCC'!I$36="-","-",'3h SMNCC'!I$44)</f>
        <v>7.9249698553751093</v>
      </c>
      <c r="O75" s="31"/>
      <c r="P75" s="133">
        <f>IF('3h SMNCC'!K$36="-","-",'3h SMNCC'!K$44)</f>
        <v>7.9249698553751093</v>
      </c>
      <c r="Q75" s="133">
        <f>IF('3h SMNCC'!L$36="-","-",'3h SMNCC'!L$44)</f>
        <v>9.5945159615724194</v>
      </c>
      <c r="R75" s="133">
        <f>IF('3h SMNCC'!M$36="-","-",'3h SMNCC'!M$44)</f>
        <v>9.6655312765157912</v>
      </c>
      <c r="S75" s="133">
        <f>IF('3h SMNCC'!N$36="-","-",'3h SMNCC'!N$44)</f>
        <v>11.448655558303892</v>
      </c>
      <c r="T75" s="133" t="str">
        <f>IF('3h SMNCC'!O$36="-","-",'3h SMNCC'!O$44)</f>
        <v>-</v>
      </c>
      <c r="U75" s="133" t="str">
        <f>IF('3h SMNCC'!P$36="-","-",'3h SMNCC'!P$44)</f>
        <v>-</v>
      </c>
      <c r="V75" s="133" t="str">
        <f>IF('3h SMNCC'!Q$36="-","-",'3h SMNCC'!Q$44)</f>
        <v>-</v>
      </c>
      <c r="W75" s="133" t="str">
        <f>IF('3h SMNCC'!R$36="-","-",'3h SMNCC'!R$44)</f>
        <v>-</v>
      </c>
      <c r="X75" s="133" t="str">
        <f>IF('3h SMNCC'!S$36="-","-",'3h SMNCC'!S$44)</f>
        <v>-</v>
      </c>
      <c r="Y75" s="133" t="str">
        <f>IF('3h SMNCC'!T$36="-","-",'3h SMNCC'!T$44)</f>
        <v>-</v>
      </c>
      <c r="Z75" s="133" t="str">
        <f>IF('3h SMNCC'!U$36="-","-",'3h SMNCC'!U$44)</f>
        <v>-</v>
      </c>
      <c r="AA75" s="29"/>
    </row>
    <row r="76" spans="1:27" s="30" customFormat="1" ht="11.25" customHeight="1" x14ac:dyDescent="0.15">
      <c r="A76" s="267">
        <v>7</v>
      </c>
      <c r="B76" s="136" t="s">
        <v>349</v>
      </c>
      <c r="C76" s="136" t="s">
        <v>394</v>
      </c>
      <c r="D76" s="139" t="s">
        <v>321</v>
      </c>
      <c r="E76" s="135"/>
      <c r="F76" s="31"/>
      <c r="G76" s="133">
        <f>IF('3f CPIH'!C$16="-","-",'3i PAAC PAP'!$G$11*('3f CPIH'!C$16/'3f CPIH'!$G$16))</f>
        <v>13.436452250489236</v>
      </c>
      <c r="H76" s="133">
        <f>IF('3f CPIH'!D$16="-","-",'3i PAAC PAP'!$G$11*('3f CPIH'!D$16/'3f CPIH'!$G$16))</f>
        <v>13.463352054794518</v>
      </c>
      <c r="I76" s="133">
        <f>IF('3f CPIH'!E$16="-","-",'3i PAAC PAP'!$G$11*('3f CPIH'!E$16/'3f CPIH'!$G$16))</f>
        <v>13.503701761252445</v>
      </c>
      <c r="J76" s="133">
        <f>IF('3f CPIH'!F$16="-","-",'3i PAAC PAP'!$G$11*('3f CPIH'!F$16/'3f CPIH'!$G$16))</f>
        <v>13.584401174168297</v>
      </c>
      <c r="K76" s="133">
        <f>IF('3f CPIH'!G$16="-","-",'3i PAAC PAP'!$G$11*('3f CPIH'!G$16/'3f CPIH'!$G$16))</f>
        <v>13.745799999999999</v>
      </c>
      <c r="L76" s="133">
        <f>IF('3f CPIH'!H$16="-","-",'3i PAAC PAP'!$G$11*('3f CPIH'!H$16/'3f CPIH'!$G$16))</f>
        <v>13.920648727984345</v>
      </c>
      <c r="M76" s="133">
        <f>IF('3f CPIH'!I$16="-","-",'3i PAAC PAP'!$G$11*('3f CPIH'!I$16/'3f CPIH'!$G$16))</f>
        <v>14.122397260273971</v>
      </c>
      <c r="N76" s="133">
        <f>IF('3f CPIH'!J$16="-","-",'3i PAAC PAP'!$G$11*('3f CPIH'!J$16/'3f CPIH'!$G$16))</f>
        <v>14.24344637964775</v>
      </c>
      <c r="O76" s="31"/>
      <c r="P76" s="133">
        <f>IF('3f CPIH'!L$16="-","-",'3i PAAC PAP'!$G$11*('3f CPIH'!L$16/'3f CPIH'!$G$16))</f>
        <v>14.24344637964775</v>
      </c>
      <c r="Q76" s="133">
        <f>IF('3f CPIH'!M$16="-","-",'3i PAAC PAP'!$G$11*('3f CPIH'!M$16/'3f CPIH'!$G$16))</f>
        <v>14.40484520547945</v>
      </c>
      <c r="R76" s="133">
        <f>IF('3f CPIH'!N$16="-","-",'3i PAAC PAP'!$G$11*('3f CPIH'!N$16/'3f CPIH'!$G$16))</f>
        <v>14.512444422700586</v>
      </c>
      <c r="S76" s="133">
        <f>IF('3f CPIH'!O$16="-","-",'3i PAAC PAP'!$G$11*('3f CPIH'!O$16/'3f CPIH'!$G$16))</f>
        <v>14.593143835616438</v>
      </c>
      <c r="T76" s="133" t="str">
        <f>IF('3f CPIH'!P$16="-","-",'3i PAAC PAP'!$G$11*('3f CPIH'!P$16/'3f CPIH'!$G$16))</f>
        <v>-</v>
      </c>
      <c r="U76" s="133" t="str">
        <f>IF('3f CPIH'!Q$16="-","-",'3i PAAC PAP'!$G$11*('3f CPIH'!Q$16/'3f CPIH'!$G$16))</f>
        <v>-</v>
      </c>
      <c r="V76" s="133" t="str">
        <f>IF('3f CPIH'!R$16="-","-",'3i PAAC PAP'!$G$11*('3f CPIH'!R$16/'3f CPIH'!$G$16))</f>
        <v>-</v>
      </c>
      <c r="W76" s="133" t="str">
        <f>IF('3f CPIH'!S$16="-","-",'3i PAAC PAP'!$G$11*('3f CPIH'!S$16/'3f CPIH'!$G$16))</f>
        <v>-</v>
      </c>
      <c r="X76" s="133" t="str">
        <f>IF('3f CPIH'!T$16="-","-",'3i PAAC PAP'!$G$11*('3f CPIH'!T$16/'3f CPIH'!$G$16))</f>
        <v>-</v>
      </c>
      <c r="Y76" s="133" t="str">
        <f>IF('3f CPIH'!U$16="-","-",'3i PAAC PAP'!$G$11*('3f CPIH'!U$16/'3f CPIH'!$G$16))</f>
        <v>-</v>
      </c>
      <c r="Z76" s="133" t="str">
        <f>IF('3f CPIH'!V$16="-","-",'3i PAAC PAP'!$G$11*('3f CPIH'!V$16/'3f CPIH'!$G$16))</f>
        <v>-</v>
      </c>
      <c r="AA76" s="29"/>
    </row>
    <row r="77" spans="1:27" s="30" customFormat="1" ht="11.25" customHeight="1" x14ac:dyDescent="0.15">
      <c r="A77" s="267">
        <v>8</v>
      </c>
      <c r="B77" s="136" t="s">
        <v>349</v>
      </c>
      <c r="C77" s="136" t="s">
        <v>412</v>
      </c>
      <c r="D77" s="139" t="s">
        <v>321</v>
      </c>
      <c r="E77" s="135"/>
      <c r="F77" s="31"/>
      <c r="G77" s="133">
        <f>IF(G72="-","-",SUM(G70:G75)*'3i PAAC PAP'!$G$23)</f>
        <v>4.6413974069397996</v>
      </c>
      <c r="H77" s="133">
        <f>IF(H72="-","-",SUM(H70:H75)*'3i PAAC PAP'!$G$23)</f>
        <v>4.6459224402329493</v>
      </c>
      <c r="I77" s="133">
        <f>IF(I72="-","-",SUM(I70:I75)*'3i PAAC PAP'!$G$23)</f>
        <v>3.7877097595869968</v>
      </c>
      <c r="J77" s="133">
        <f>IF(J72="-","-",SUM(J70:J75)*'3i PAAC PAP'!$G$23)</f>
        <v>3.8012848594664495</v>
      </c>
      <c r="K77" s="133">
        <f>IF(K72="-","-",SUM(K70:K75)*'3i PAAC PAP'!$G$23)</f>
        <v>3.7337195719536114</v>
      </c>
      <c r="L77" s="133">
        <f>IF(L72="-","-",SUM(L70:L75)*'3i PAAC PAP'!$G$23)</f>
        <v>3.7555430010028741</v>
      </c>
      <c r="M77" s="133">
        <f>IF(M72="-","-",SUM(M70:M75)*'3i PAAC PAP'!$G$23)</f>
        <v>4.0200657245090534</v>
      </c>
      <c r="N77" s="133">
        <f>IF(N72="-","-",SUM(N70:N75)*'3i PAAC PAP'!$G$23)</f>
        <v>4.4038316376806224</v>
      </c>
      <c r="O77" s="31"/>
      <c r="P77" s="133">
        <f>IF(P72="-","-",SUM(P70:P75)*'3i PAAC PAP'!$G$23)</f>
        <v>4.4038316376806224</v>
      </c>
      <c r="Q77" s="133">
        <f>IF(Q72="-","-",SUM(Q70:Q75)*'3i PAAC PAP'!$G$23)</f>
        <v>4.5775010899455895</v>
      </c>
      <c r="R77" s="133">
        <f>IF(R72="-","-",SUM(R70:R75)*'3i PAAC PAP'!$G$23)</f>
        <v>4.5946829498092594</v>
      </c>
      <c r="S77" s="133">
        <f>IF(S72="-","-",SUM(S70:S75)*'3i PAAC PAP'!$G$23)</f>
        <v>4.9578210342180578</v>
      </c>
      <c r="T77" s="133" t="str">
        <f>IF(T72="-","-",SUM(T70:T75)*'3i PAAC PAP'!$G$23)</f>
        <v>-</v>
      </c>
      <c r="U77" s="133" t="str">
        <f>IF(U72="-","-",SUM(U70:U75)*'3i PAAC PAP'!$G$23)</f>
        <v>-</v>
      </c>
      <c r="V77" s="133" t="str">
        <f>IF(V72="-","-",SUM(V70:V75)*'3i PAAC PAP'!$G$23)</f>
        <v>-</v>
      </c>
      <c r="W77" s="133" t="str">
        <f>IF(W72="-","-",SUM(W70:W75)*'3i PAAC PAP'!$G$23)</f>
        <v>-</v>
      </c>
      <c r="X77" s="133" t="str">
        <f>IF(X72="-","-",SUM(X70:X75)*'3i PAAC PAP'!$G$23)</f>
        <v>-</v>
      </c>
      <c r="Y77" s="133" t="str">
        <f>IF(Y72="-","-",SUM(Y70:Y75)*'3i PAAC PAP'!$G$23)</f>
        <v>-</v>
      </c>
      <c r="Z77" s="133" t="str">
        <f>IF(Z72="-","-",SUM(Z70:Z75)*'3i PAAC PAP'!$G$23)</f>
        <v>-</v>
      </c>
      <c r="AA77" s="29"/>
    </row>
    <row r="78" spans="1:27" s="30" customFormat="1" ht="11.25" customHeight="1" x14ac:dyDescent="0.15">
      <c r="A78" s="267">
        <v>9</v>
      </c>
      <c r="B78" s="136" t="s">
        <v>393</v>
      </c>
      <c r="C78" s="136" t="s">
        <v>536</v>
      </c>
      <c r="D78" s="139" t="s">
        <v>321</v>
      </c>
      <c r="E78" s="135"/>
      <c r="F78" s="31"/>
      <c r="G78" s="133">
        <f>IF(G72="-","-",SUM(G70:G77)*'3j EBIT'!$E$9)</f>
        <v>1.9026080455778041</v>
      </c>
      <c r="H78" s="133">
        <f>IF(H72="-","-",SUM(H70:H77)*'3j EBIT'!$E$9)</f>
        <v>1.9047302360742886</v>
      </c>
      <c r="I78" s="133">
        <f>IF(I72="-","-",SUM(I70:I77)*'3j EBIT'!$E$9)</f>
        <v>1.6018308856304677</v>
      </c>
      <c r="J78" s="133">
        <f>IF(J72="-","-",SUM(J70:J77)*'3j EBIT'!$E$9)</f>
        <v>1.6081974571199233</v>
      </c>
      <c r="K78" s="133">
        <f>IF(K72="-","-",SUM(K70:K77)*'3j EBIT'!$E$9)</f>
        <v>1.5874152725799173</v>
      </c>
      <c r="L78" s="133">
        <f>IF(L72="-","-",SUM(L70:L77)*'3j EBIT'!$E$9)</f>
        <v>1.5985240212561482</v>
      </c>
      <c r="M78" s="133">
        <f>IF(M72="-","-",SUM(M70:M77)*'3j EBIT'!$E$9)</f>
        <v>1.6960335573026541</v>
      </c>
      <c r="N78" s="133">
        <f>IF(N72="-","-",SUM(N70:N77)*'3j EBIT'!$E$9)</f>
        <v>1.8341746274791833</v>
      </c>
      <c r="O78" s="31"/>
      <c r="P78" s="133">
        <f>IF(P72="-","-",SUM(P70:P77)*'3j EBIT'!$E$9)</f>
        <v>1.8341746274791833</v>
      </c>
      <c r="Q78" s="133">
        <f>IF(Q72="-","-",SUM(Q70:Q77)*'3j EBIT'!$E$9)</f>
        <v>1.8987539983244912</v>
      </c>
      <c r="R78" s="133">
        <f>IF(R72="-","-",SUM(R70:R77)*'3j EBIT'!$E$9)</f>
        <v>1.9069178268535361</v>
      </c>
      <c r="S78" s="133">
        <f>IF(S72="-","-",SUM(S70:S77)*'3j EBIT'!$E$9)</f>
        <v>2.0369781917495371</v>
      </c>
      <c r="T78" s="133" t="str">
        <f>IF(T72="-","-",SUM(T70:T77)*'3j EBIT'!$E$9)</f>
        <v>-</v>
      </c>
      <c r="U78" s="133" t="str">
        <f>IF(U72="-","-",SUM(U70:U77)*'3j EBIT'!$E$9)</f>
        <v>-</v>
      </c>
      <c r="V78" s="133" t="str">
        <f>IF(V72="-","-",SUM(V70:V77)*'3j EBIT'!$E$9)</f>
        <v>-</v>
      </c>
      <c r="W78" s="133" t="str">
        <f>IF(W72="-","-",SUM(W70:W77)*'3j EBIT'!$E$9)</f>
        <v>-</v>
      </c>
      <c r="X78" s="133" t="str">
        <f>IF(X72="-","-",SUM(X70:X77)*'3j EBIT'!$E$9)</f>
        <v>-</v>
      </c>
      <c r="Y78" s="133" t="str">
        <f>IF(Y72="-","-",SUM(Y70:Y77)*'3j EBIT'!$E$9)</f>
        <v>-</v>
      </c>
      <c r="Z78" s="133" t="str">
        <f>IF(Z72="-","-",SUM(Z70:Z77)*'3j EBIT'!$E$9)</f>
        <v>-</v>
      </c>
      <c r="AA78" s="29"/>
    </row>
    <row r="79" spans="1:27" s="30" customFormat="1" ht="12.4" customHeight="1" x14ac:dyDescent="0.15">
      <c r="A79" s="267">
        <v>10</v>
      </c>
      <c r="B79" s="136" t="s">
        <v>292</v>
      </c>
      <c r="C79" s="186" t="s">
        <v>537</v>
      </c>
      <c r="D79" s="139" t="s">
        <v>321</v>
      </c>
      <c r="E79" s="134"/>
      <c r="F79" s="31"/>
      <c r="G79" s="133">
        <f>IF(G74="-","-",SUM(G70:G72,G74:G78)*'3k HAP'!$E$10)</f>
        <v>0.96003561393581627</v>
      </c>
      <c r="H79" s="133">
        <f>IF(H74="-","-",SUM(H70:H72,H74:H78)*'3k HAP'!$E$10)</f>
        <v>0.96167092857924175</v>
      </c>
      <c r="I79" s="133">
        <f>IF(I74="-","-",SUM(I70:I72,I74:I78)*'3k HAP'!$E$10)</f>
        <v>0.94790012386535472</v>
      </c>
      <c r="J79" s="133">
        <f>IF(J74="-","-",SUM(J70:J72,J74:J78)*'3k HAP'!$E$10)</f>
        <v>0.95280606779563226</v>
      </c>
      <c r="K79" s="133">
        <f>IF(K74="-","-",SUM(K70:K72,K74:K78)*'3k HAP'!$E$10)</f>
        <v>0.96190839602352973</v>
      </c>
      <c r="L79" s="133">
        <f>IF(L74="-","-",SUM(L70:L72,L74:L78)*'3k HAP'!$E$10)</f>
        <v>0.970468560349242</v>
      </c>
      <c r="M79" s="133">
        <f>IF(M74="-","-",SUM(M70:M72,M74:M78)*'3k HAP'!$E$10)</f>
        <v>1.0194218964580775</v>
      </c>
      <c r="N79" s="133">
        <f>IF(N74="-","-",SUM(N70:N72,N74:N78)*'3k HAP'!$E$10)</f>
        <v>1.1258704529341983</v>
      </c>
      <c r="O79" s="31"/>
      <c r="P79" s="133">
        <f>IF(P74="-","-",SUM(P70:P72,P74:P78)*'3k HAP'!$E$10)</f>
        <v>1.1258704529341983</v>
      </c>
      <c r="Q79" s="133">
        <f>IF(Q74="-","-",SUM(Q70:Q72,Q74:Q78)*'3k HAP'!$E$10)</f>
        <v>1.1654804024869532</v>
      </c>
      <c r="R79" s="133">
        <f>IF(R74="-","-",SUM(R70:R72,R74:R78)*'3k HAP'!$E$10)</f>
        <v>1.1717712742828996</v>
      </c>
      <c r="S79" s="133">
        <f>IF(S74="-","-",SUM(S70:S72,S74:S78)*'3k HAP'!$E$10)</f>
        <v>1.2121406039619607</v>
      </c>
      <c r="T79" s="133" t="str">
        <f>IF(T74="-","-",SUM(T70:T72,T74:T78)*'3k HAP'!$E$10)</f>
        <v>-</v>
      </c>
      <c r="U79" s="133" t="str">
        <f>IF(U74="-","-",SUM(U70:U72,U74:U78)*'3k HAP'!$E$10)</f>
        <v>-</v>
      </c>
      <c r="V79" s="133" t="str">
        <f>IF(V74="-","-",SUM(V70:V72,V74:V78)*'3k HAP'!$E$10)</f>
        <v>-</v>
      </c>
      <c r="W79" s="133" t="str">
        <f>IF(W74="-","-",SUM(W70:W72,W74:W78)*'3k HAP'!$E$10)</f>
        <v>-</v>
      </c>
      <c r="X79" s="133" t="str">
        <f>IF(X74="-","-",SUM(X70:X72,X74:X78)*'3k HAP'!$E$10)</f>
        <v>-</v>
      </c>
      <c r="Y79" s="133" t="str">
        <f>IF(Y74="-","-",SUM(Y70:Y72,Y74:Y78)*'3k HAP'!$E$10)</f>
        <v>-</v>
      </c>
      <c r="Z79" s="133" t="str">
        <f>IF(Z74="-","-",SUM(Z70:Z72,Z74:Z78)*'3k HAP'!$E$10)</f>
        <v>-</v>
      </c>
      <c r="AA79" s="29"/>
    </row>
    <row r="80" spans="1:27" s="30" customFormat="1" ht="11.25" customHeight="1" x14ac:dyDescent="0.15">
      <c r="A80" s="267">
        <v>11</v>
      </c>
      <c r="B80" s="136" t="s">
        <v>44</v>
      </c>
      <c r="C80" s="136" t="str">
        <f>B80&amp;"_"&amp;D80</f>
        <v>Total_Northern</v>
      </c>
      <c r="D80" s="139" t="s">
        <v>321</v>
      </c>
      <c r="E80" s="135"/>
      <c r="F80" s="31"/>
      <c r="G80" s="133">
        <f t="shared" ref="G80:N80" si="10">IF(G74="-","-",SUM(G70:G79))</f>
        <v>101.0972598087187</v>
      </c>
      <c r="H80" s="133">
        <f t="shared" si="10"/>
        <v>101.21058931388363</v>
      </c>
      <c r="I80" s="133">
        <f t="shared" si="10"/>
        <v>85.254754018090807</v>
      </c>
      <c r="J80" s="133">
        <f t="shared" si="10"/>
        <v>85.594742533585702</v>
      </c>
      <c r="K80" s="133">
        <f t="shared" si="10"/>
        <v>84.510046127293933</v>
      </c>
      <c r="L80" s="133">
        <f t="shared" si="10"/>
        <v>85.103277033079394</v>
      </c>
      <c r="M80" s="133">
        <f t="shared" si="10"/>
        <v>90.284309093922559</v>
      </c>
      <c r="N80" s="133">
        <f t="shared" si="10"/>
        <v>97.661337288136593</v>
      </c>
      <c r="O80" s="31"/>
      <c r="P80" s="133">
        <f t="shared" ref="P80:Z80" si="11">IF(P74="-","-",SUM(P70:P79))</f>
        <v>97.661337288136593</v>
      </c>
      <c r="Q80" s="133">
        <f t="shared" si="11"/>
        <v>101.09986008877567</v>
      </c>
      <c r="R80" s="133">
        <f t="shared" si="11"/>
        <v>101.53582596883243</v>
      </c>
      <c r="S80" s="133">
        <f t="shared" si="11"/>
        <v>108.42147483399822</v>
      </c>
      <c r="T80" s="133" t="str">
        <f t="shared" si="11"/>
        <v>-</v>
      </c>
      <c r="U80" s="133" t="str">
        <f t="shared" si="11"/>
        <v>-</v>
      </c>
      <c r="V80" s="133" t="str">
        <f t="shared" si="11"/>
        <v>-</v>
      </c>
      <c r="W80" s="133" t="str">
        <f t="shared" si="11"/>
        <v>-</v>
      </c>
      <c r="X80" s="133" t="str">
        <f t="shared" si="11"/>
        <v>-</v>
      </c>
      <c r="Y80" s="133" t="str">
        <f t="shared" si="11"/>
        <v>-</v>
      </c>
      <c r="Z80" s="133" t="str">
        <f t="shared" si="11"/>
        <v>-</v>
      </c>
      <c r="AA80" s="29"/>
    </row>
    <row r="81" spans="1:27" s="30" customFormat="1" ht="11.25" customHeight="1" x14ac:dyDescent="0.15">
      <c r="A81" s="267">
        <v>1</v>
      </c>
      <c r="B81" s="140" t="s">
        <v>350</v>
      </c>
      <c r="C81" s="140" t="s">
        <v>341</v>
      </c>
      <c r="D81" s="138" t="s">
        <v>322</v>
      </c>
      <c r="E81" s="132"/>
      <c r="F81" s="31"/>
      <c r="G81" s="41" t="s">
        <v>333</v>
      </c>
      <c r="H81" s="41" t="s">
        <v>333</v>
      </c>
      <c r="I81" s="41" t="s">
        <v>333</v>
      </c>
      <c r="J81" s="41" t="s">
        <v>333</v>
      </c>
      <c r="K81" s="41" t="s">
        <v>333</v>
      </c>
      <c r="L81" s="41" t="s">
        <v>333</v>
      </c>
      <c r="M81" s="41" t="s">
        <v>333</v>
      </c>
      <c r="N81" s="41" t="s">
        <v>333</v>
      </c>
      <c r="O81" s="31"/>
      <c r="P81" s="41" t="s">
        <v>333</v>
      </c>
      <c r="Q81" s="41" t="s">
        <v>333</v>
      </c>
      <c r="R81" s="41" t="s">
        <v>333</v>
      </c>
      <c r="S81" s="41" t="s">
        <v>333</v>
      </c>
      <c r="T81" s="41" t="s">
        <v>333</v>
      </c>
      <c r="U81" s="41" t="s">
        <v>333</v>
      </c>
      <c r="V81" s="41" t="s">
        <v>333</v>
      </c>
      <c r="W81" s="41" t="s">
        <v>333</v>
      </c>
      <c r="X81" s="41" t="s">
        <v>333</v>
      </c>
      <c r="Y81" s="41" t="s">
        <v>333</v>
      </c>
      <c r="Z81" s="41" t="s">
        <v>333</v>
      </c>
      <c r="AA81" s="29"/>
    </row>
    <row r="82" spans="1:27" s="30" customFormat="1" ht="11.25" x14ac:dyDescent="0.15">
      <c r="A82" s="267">
        <v>2</v>
      </c>
      <c r="B82" s="140" t="s">
        <v>350</v>
      </c>
      <c r="C82" s="140" t="s">
        <v>300</v>
      </c>
      <c r="D82" s="138" t="s">
        <v>322</v>
      </c>
      <c r="E82" s="132"/>
      <c r="F82" s="31"/>
      <c r="G82" s="41" t="s">
        <v>333</v>
      </c>
      <c r="H82" s="41" t="s">
        <v>333</v>
      </c>
      <c r="I82" s="41" t="s">
        <v>333</v>
      </c>
      <c r="J82" s="41" t="s">
        <v>333</v>
      </c>
      <c r="K82" s="41" t="s">
        <v>333</v>
      </c>
      <c r="L82" s="41" t="s">
        <v>333</v>
      </c>
      <c r="M82" s="41" t="s">
        <v>333</v>
      </c>
      <c r="N82" s="41" t="s">
        <v>333</v>
      </c>
      <c r="O82" s="31"/>
      <c r="P82" s="41" t="s">
        <v>333</v>
      </c>
      <c r="Q82" s="41" t="s">
        <v>333</v>
      </c>
      <c r="R82" s="41" t="s">
        <v>333</v>
      </c>
      <c r="S82" s="41" t="s">
        <v>333</v>
      </c>
      <c r="T82" s="41" t="s">
        <v>333</v>
      </c>
      <c r="U82" s="41" t="s">
        <v>333</v>
      </c>
      <c r="V82" s="41" t="s">
        <v>333</v>
      </c>
      <c r="W82" s="41" t="s">
        <v>333</v>
      </c>
      <c r="X82" s="41" t="s">
        <v>333</v>
      </c>
      <c r="Y82" s="41" t="s">
        <v>333</v>
      </c>
      <c r="Z82" s="41" t="s">
        <v>333</v>
      </c>
      <c r="AA82" s="29"/>
    </row>
    <row r="83" spans="1:27" s="30" customFormat="1" ht="11.25" x14ac:dyDescent="0.15">
      <c r="A83" s="267">
        <v>3</v>
      </c>
      <c r="B83" s="140" t="s">
        <v>2</v>
      </c>
      <c r="C83" s="140" t="s">
        <v>342</v>
      </c>
      <c r="D83" s="138" t="s">
        <v>322</v>
      </c>
      <c r="E83" s="132"/>
      <c r="F83" s="31"/>
      <c r="G83" s="41">
        <f>IF('3c PC'!G14="-","-",'3c PC'!G61)</f>
        <v>6.5567588596821027</v>
      </c>
      <c r="H83" s="41">
        <f>IF('3c PC'!H14="-","-",'3c PC'!H61)</f>
        <v>6.5567588596821027</v>
      </c>
      <c r="I83" s="41">
        <f>IF('3c PC'!I14="-","-",'3c PC'!I61)</f>
        <v>6.6197359495950758</v>
      </c>
      <c r="J83" s="41">
        <f>IF('3c PC'!J14="-","-",'3c PC'!J61)</f>
        <v>6.6197359495950758</v>
      </c>
      <c r="K83" s="41">
        <f>IF('3c PC'!K14="-","-",'3c PC'!K61)</f>
        <v>6.6995028867368616</v>
      </c>
      <c r="L83" s="41">
        <f>IF('3c PC'!L14="-","-",'3c PC'!L61)</f>
        <v>6.6995028867368616</v>
      </c>
      <c r="M83" s="41">
        <f>IF('3c PC'!M14="-","-",'3c PC'!M61)</f>
        <v>7.1131218301273513</v>
      </c>
      <c r="N83" s="41">
        <f>IF('3c PC'!N14="-","-",'3c PC'!N61)</f>
        <v>7.1131218301273513</v>
      </c>
      <c r="O83" s="31"/>
      <c r="P83" s="41">
        <f>'3c PC'!P61</f>
        <v>7.1131218301273513</v>
      </c>
      <c r="Q83" s="41">
        <f>'3c PC'!Q61</f>
        <v>7.2804579515147188</v>
      </c>
      <c r="R83" s="41">
        <f>'3c PC'!R61</f>
        <v>7.1935840895118579</v>
      </c>
      <c r="S83" s="41">
        <f>'3c PC'!S61</f>
        <v>7.3593999937099728</v>
      </c>
      <c r="T83" s="41" t="str">
        <f>'3c PC'!T61</f>
        <v>-</v>
      </c>
      <c r="U83" s="41" t="str">
        <f>'3c PC'!U61</f>
        <v>-</v>
      </c>
      <c r="V83" s="41" t="str">
        <f>'3c PC'!V61</f>
        <v>-</v>
      </c>
      <c r="W83" s="41" t="str">
        <f>'3c PC'!W61</f>
        <v>-</v>
      </c>
      <c r="X83" s="41" t="str">
        <f>'3c PC'!X61</f>
        <v>-</v>
      </c>
      <c r="Y83" s="41" t="str">
        <f>'3c PC'!Y61</f>
        <v>-</v>
      </c>
      <c r="Z83" s="41" t="str">
        <f>'3c PC'!Z61</f>
        <v>-</v>
      </c>
      <c r="AA83" s="29"/>
    </row>
    <row r="84" spans="1:27" s="30" customFormat="1" ht="11.25" x14ac:dyDescent="0.15">
      <c r="A84" s="267">
        <v>4</v>
      </c>
      <c r="B84" s="140" t="s">
        <v>352</v>
      </c>
      <c r="C84" s="140" t="s">
        <v>343</v>
      </c>
      <c r="D84" s="138" t="s">
        <v>322</v>
      </c>
      <c r="E84" s="132"/>
      <c r="F84" s="31"/>
      <c r="G84" s="41">
        <f>IF('3d NC-Elec'!H48="-","-",'3d NC-Elec'!H48)</f>
        <v>17.227999999999998</v>
      </c>
      <c r="H84" s="41">
        <f>IF('3d NC-Elec'!I48="-","-",'3d NC-Elec'!I48)</f>
        <v>17.227999999999998</v>
      </c>
      <c r="I84" s="41">
        <f>IF('3d NC-Elec'!J48="-","-",'3d NC-Elec'!J48)</f>
        <v>11.753000000000002</v>
      </c>
      <c r="J84" s="41">
        <f>IF('3d NC-Elec'!K48="-","-",'3d NC-Elec'!K48)</f>
        <v>11.753000000000002</v>
      </c>
      <c r="K84" s="41">
        <f>IF('3d NC-Elec'!L48="-","-",'3d NC-Elec'!L48)</f>
        <v>11.4245</v>
      </c>
      <c r="L84" s="41">
        <f>IF('3d NC-Elec'!M48="-","-",'3d NC-Elec'!M48)</f>
        <v>11.4245</v>
      </c>
      <c r="M84" s="41">
        <f>IF('3d NC-Elec'!N48="-","-",'3d NC-Elec'!N48)</f>
        <v>12.0815</v>
      </c>
      <c r="N84" s="41">
        <f>IF('3d NC-Elec'!O48="-","-",'3d NC-Elec'!O48)</f>
        <v>12.0815</v>
      </c>
      <c r="O84" s="31"/>
      <c r="P84" s="41">
        <f>'3d NC-Elec'!Q48</f>
        <v>12.0815</v>
      </c>
      <c r="Q84" s="41">
        <f>'3d NC-Elec'!R48</f>
        <v>13.176499999999999</v>
      </c>
      <c r="R84" s="41">
        <f>'3d NC-Elec'!S48</f>
        <v>13.176499999999999</v>
      </c>
      <c r="S84" s="41">
        <f>'3d NC-Elec'!T48</f>
        <v>14.308</v>
      </c>
      <c r="T84" s="41" t="str">
        <f>'3d NC-Elec'!U48</f>
        <v>-</v>
      </c>
      <c r="U84" s="41" t="str">
        <f>'3d NC-Elec'!V48</f>
        <v>-</v>
      </c>
      <c r="V84" s="41" t="str">
        <f>'3d NC-Elec'!W48</f>
        <v>-</v>
      </c>
      <c r="W84" s="41" t="str">
        <f>'3d NC-Elec'!X48</f>
        <v>-</v>
      </c>
      <c r="X84" s="41" t="str">
        <f>'3d NC-Elec'!Y48</f>
        <v>-</v>
      </c>
      <c r="Y84" s="41" t="str">
        <f>'3d NC-Elec'!Z48</f>
        <v>-</v>
      </c>
      <c r="Z84" s="41" t="str">
        <f>'3d NC-Elec'!AA48</f>
        <v>-</v>
      </c>
      <c r="AA84" s="29"/>
    </row>
    <row r="85" spans="1:27" s="30" customFormat="1" ht="11.25" x14ac:dyDescent="0.15">
      <c r="A85" s="267">
        <v>5</v>
      </c>
      <c r="B85" s="140" t="s">
        <v>349</v>
      </c>
      <c r="C85" s="140" t="s">
        <v>344</v>
      </c>
      <c r="D85" s="138" t="s">
        <v>322</v>
      </c>
      <c r="E85" s="132"/>
      <c r="F85" s="31"/>
      <c r="G85" s="41">
        <f>IF('3f CPIH'!C$16="-","-",'3g OC '!$E$9*('3f CPIH'!C$16/'3f CPIH'!$G$16))</f>
        <v>39.034507632093934</v>
      </c>
      <c r="H85" s="41">
        <f>IF('3f CPIH'!D$16="-","-",'3g OC '!$E$9*('3f CPIH'!D$16/'3f CPIH'!$G$16))</f>
        <v>39.112654794520544</v>
      </c>
      <c r="I85" s="41">
        <f>IF('3f CPIH'!E$16="-","-",'3g OC '!$E$9*('3f CPIH'!E$16/'3f CPIH'!$G$16))</f>
        <v>39.229875538160471</v>
      </c>
      <c r="J85" s="41">
        <f>IF('3f CPIH'!F$16="-","-",'3g OC '!$E$9*('3f CPIH'!F$16/'3f CPIH'!$G$16))</f>
        <v>39.464317025440316</v>
      </c>
      <c r="K85" s="41">
        <f>IF('3f CPIH'!G$16="-","-",'3g OC '!$E$9*('3f CPIH'!G$16/'3f CPIH'!$G$16))</f>
        <v>39.933199999999999</v>
      </c>
      <c r="L85" s="41">
        <f>IF('3f CPIH'!H$16="-","-",'3g OC '!$E$9*('3f CPIH'!H$16/'3f CPIH'!$G$16))</f>
        <v>40.441156555772999</v>
      </c>
      <c r="M85" s="41">
        <f>IF('3f CPIH'!I$16="-","-",'3g OC '!$E$9*('3f CPIH'!I$16/'3f CPIH'!$G$16))</f>
        <v>41.027260273972601</v>
      </c>
      <c r="N85" s="41">
        <f>IF('3f CPIH'!J$16="-","-",'3g OC '!$E$9*('3f CPIH'!J$16/'3f CPIH'!$G$16))</f>
        <v>41.378922504892373</v>
      </c>
      <c r="O85" s="31"/>
      <c r="P85" s="41">
        <f>IF('3f CPIH'!L$16="-","-",'3g OC '!$E$9*('3f CPIH'!L$16/'3f CPIH'!$G$16))</f>
        <v>41.378922504892373</v>
      </c>
      <c r="Q85" s="41">
        <f>IF('3f CPIH'!M$16="-","-",'3g OC '!$E$9*('3f CPIH'!M$16/'3f CPIH'!$G$16))</f>
        <v>41.847805479452056</v>
      </c>
      <c r="R85" s="41">
        <f>IF('3f CPIH'!N$16="-","-",'3g OC '!$E$9*('3f CPIH'!N$16/'3f CPIH'!$G$16))</f>
        <v>42.160394129158512</v>
      </c>
      <c r="S85" s="41">
        <f>IF('3f CPIH'!O$16="-","-",'3g OC '!$E$9*('3f CPIH'!O$16/'3f CPIH'!$G$16))</f>
        <v>42.394835616438357</v>
      </c>
      <c r="T85" s="41" t="str">
        <f>IF('3f CPIH'!P$16="-","-",'3g OC '!$E$9*('3f CPIH'!P$16/'3f CPIH'!$G$16))</f>
        <v>-</v>
      </c>
      <c r="U85" s="41" t="str">
        <f>IF('3f CPIH'!Q$16="-","-",'3g OC '!$E$9*('3f CPIH'!Q$16/'3f CPIH'!$G$16))</f>
        <v>-</v>
      </c>
      <c r="V85" s="41" t="str">
        <f>IF('3f CPIH'!R$16="-","-",'3g OC '!$E$9*('3f CPIH'!R$16/'3f CPIH'!$G$16))</f>
        <v>-</v>
      </c>
      <c r="W85" s="41" t="str">
        <f>IF('3f CPIH'!S$16="-","-",'3g OC '!$E$9*('3f CPIH'!S$16/'3f CPIH'!$G$16))</f>
        <v>-</v>
      </c>
      <c r="X85" s="41" t="str">
        <f>IF('3f CPIH'!T$16="-","-",'3g OC '!$E$9*('3f CPIH'!T$16/'3f CPIH'!$G$16))</f>
        <v>-</v>
      </c>
      <c r="Y85" s="41" t="str">
        <f>IF('3f CPIH'!U$16="-","-",'3g OC '!$E$9*('3f CPIH'!U$16/'3f CPIH'!$G$16))</f>
        <v>-</v>
      </c>
      <c r="Z85" s="41" t="str">
        <f>IF('3f CPIH'!V$16="-","-",'3g OC '!$E$9*('3f CPIH'!V$16/'3f CPIH'!$G$16))</f>
        <v>-</v>
      </c>
      <c r="AA85" s="29"/>
    </row>
    <row r="86" spans="1:27" s="30" customFormat="1" ht="11.25" customHeight="1" x14ac:dyDescent="0.15">
      <c r="A86" s="267">
        <v>6</v>
      </c>
      <c r="B86" s="140" t="s">
        <v>349</v>
      </c>
      <c r="C86" s="140" t="s">
        <v>43</v>
      </c>
      <c r="D86" s="138" t="s">
        <v>322</v>
      </c>
      <c r="E86" s="132"/>
      <c r="F86" s="31"/>
      <c r="G86" s="41" t="s">
        <v>333</v>
      </c>
      <c r="H86" s="41" t="s">
        <v>333</v>
      </c>
      <c r="I86" s="41" t="s">
        <v>333</v>
      </c>
      <c r="J86" s="41" t="s">
        <v>333</v>
      </c>
      <c r="K86" s="41">
        <f>IF('3h SMNCC'!F$36="-","-",'3h SMNCC'!F$44)</f>
        <v>0</v>
      </c>
      <c r="L86" s="41">
        <f>IF('3h SMNCC'!G$36="-","-",'3h SMNCC'!G$44)</f>
        <v>-0.13106672002308281</v>
      </c>
      <c r="M86" s="41">
        <f>IF('3h SMNCC'!H$36="-","-",'3h SMNCC'!H$44)</f>
        <v>1.6490085512788448</v>
      </c>
      <c r="N86" s="41">
        <f>IF('3h SMNCC'!I$36="-","-",'3h SMNCC'!I$44)</f>
        <v>7.9249698553751093</v>
      </c>
      <c r="O86" s="31"/>
      <c r="P86" s="41">
        <f>IF('3h SMNCC'!K$36="-","-",'3h SMNCC'!K$44)</f>
        <v>7.9249698553751093</v>
      </c>
      <c r="Q86" s="41">
        <f>IF('3h SMNCC'!L$36="-","-",'3h SMNCC'!L$44)</f>
        <v>9.5945159615724194</v>
      </c>
      <c r="R86" s="41">
        <f>IF('3h SMNCC'!M$36="-","-",'3h SMNCC'!M$44)</f>
        <v>9.6655312765157912</v>
      </c>
      <c r="S86" s="41">
        <f>IF('3h SMNCC'!N$36="-","-",'3h SMNCC'!N$44)</f>
        <v>11.448655558303892</v>
      </c>
      <c r="T86" s="41" t="str">
        <f>IF('3h SMNCC'!O$36="-","-",'3h SMNCC'!O$44)</f>
        <v>-</v>
      </c>
      <c r="U86" s="41" t="str">
        <f>IF('3h SMNCC'!P$36="-","-",'3h SMNCC'!P$44)</f>
        <v>-</v>
      </c>
      <c r="V86" s="41" t="str">
        <f>IF('3h SMNCC'!Q$36="-","-",'3h SMNCC'!Q$44)</f>
        <v>-</v>
      </c>
      <c r="W86" s="41" t="str">
        <f>IF('3h SMNCC'!R$36="-","-",'3h SMNCC'!R$44)</f>
        <v>-</v>
      </c>
      <c r="X86" s="41" t="str">
        <f>IF('3h SMNCC'!S$36="-","-",'3h SMNCC'!S$44)</f>
        <v>-</v>
      </c>
      <c r="Y86" s="41" t="str">
        <f>IF('3h SMNCC'!T$36="-","-",'3h SMNCC'!T$44)</f>
        <v>-</v>
      </c>
      <c r="Z86" s="41" t="str">
        <f>IF('3h SMNCC'!U$36="-","-",'3h SMNCC'!U$44)</f>
        <v>-</v>
      </c>
      <c r="AA86" s="29"/>
    </row>
    <row r="87" spans="1:27" s="30" customFormat="1" ht="11.25" customHeight="1" x14ac:dyDescent="0.15">
      <c r="A87" s="267">
        <v>7</v>
      </c>
      <c r="B87" s="140" t="s">
        <v>349</v>
      </c>
      <c r="C87" s="140" t="s">
        <v>394</v>
      </c>
      <c r="D87" s="138" t="s">
        <v>322</v>
      </c>
      <c r="E87" s="132"/>
      <c r="F87" s="31"/>
      <c r="G87" s="41">
        <f>IF('3f CPIH'!C$16="-","-",'3i PAAC PAP'!$G$11*('3f CPIH'!C$16/'3f CPIH'!$G$16))</f>
        <v>13.436452250489236</v>
      </c>
      <c r="H87" s="41">
        <f>IF('3f CPIH'!D$16="-","-",'3i PAAC PAP'!$G$11*('3f CPIH'!D$16/'3f CPIH'!$G$16))</f>
        <v>13.463352054794518</v>
      </c>
      <c r="I87" s="41">
        <f>IF('3f CPIH'!E$16="-","-",'3i PAAC PAP'!$G$11*('3f CPIH'!E$16/'3f CPIH'!$G$16))</f>
        <v>13.503701761252445</v>
      </c>
      <c r="J87" s="41">
        <f>IF('3f CPIH'!F$16="-","-",'3i PAAC PAP'!$G$11*('3f CPIH'!F$16/'3f CPIH'!$G$16))</f>
        <v>13.584401174168297</v>
      </c>
      <c r="K87" s="41">
        <f>IF('3f CPIH'!G$16="-","-",'3i PAAC PAP'!$G$11*('3f CPIH'!G$16/'3f CPIH'!$G$16))</f>
        <v>13.745799999999999</v>
      </c>
      <c r="L87" s="41">
        <f>IF('3f CPIH'!H$16="-","-",'3i PAAC PAP'!$G$11*('3f CPIH'!H$16/'3f CPIH'!$G$16))</f>
        <v>13.920648727984345</v>
      </c>
      <c r="M87" s="41">
        <f>IF('3f CPIH'!I$16="-","-",'3i PAAC PAP'!$G$11*('3f CPIH'!I$16/'3f CPIH'!$G$16))</f>
        <v>14.122397260273971</v>
      </c>
      <c r="N87" s="41">
        <f>IF('3f CPIH'!J$16="-","-",'3i PAAC PAP'!$G$11*('3f CPIH'!J$16/'3f CPIH'!$G$16))</f>
        <v>14.24344637964775</v>
      </c>
      <c r="O87" s="31"/>
      <c r="P87" s="41">
        <f>IF('3f CPIH'!L$16="-","-",'3i PAAC PAP'!$G$11*('3f CPIH'!L$16/'3f CPIH'!$G$16))</f>
        <v>14.24344637964775</v>
      </c>
      <c r="Q87" s="41">
        <f>IF('3f CPIH'!M$16="-","-",'3i PAAC PAP'!$G$11*('3f CPIH'!M$16/'3f CPIH'!$G$16))</f>
        <v>14.40484520547945</v>
      </c>
      <c r="R87" s="41">
        <f>IF('3f CPIH'!N$16="-","-",'3i PAAC PAP'!$G$11*('3f CPIH'!N$16/'3f CPIH'!$G$16))</f>
        <v>14.512444422700586</v>
      </c>
      <c r="S87" s="41">
        <f>IF('3f CPIH'!O$16="-","-",'3i PAAC PAP'!$G$11*('3f CPIH'!O$16/'3f CPIH'!$G$16))</f>
        <v>14.593143835616438</v>
      </c>
      <c r="T87" s="41" t="str">
        <f>IF('3f CPIH'!P$16="-","-",'3i PAAC PAP'!$G$11*('3f CPIH'!P$16/'3f CPIH'!$G$16))</f>
        <v>-</v>
      </c>
      <c r="U87" s="41" t="str">
        <f>IF('3f CPIH'!Q$16="-","-",'3i PAAC PAP'!$G$11*('3f CPIH'!Q$16/'3f CPIH'!$G$16))</f>
        <v>-</v>
      </c>
      <c r="V87" s="41" t="str">
        <f>IF('3f CPIH'!R$16="-","-",'3i PAAC PAP'!$G$11*('3f CPIH'!R$16/'3f CPIH'!$G$16))</f>
        <v>-</v>
      </c>
      <c r="W87" s="41" t="str">
        <f>IF('3f CPIH'!S$16="-","-",'3i PAAC PAP'!$G$11*('3f CPIH'!S$16/'3f CPIH'!$G$16))</f>
        <v>-</v>
      </c>
      <c r="X87" s="41" t="str">
        <f>IF('3f CPIH'!T$16="-","-",'3i PAAC PAP'!$G$11*('3f CPIH'!T$16/'3f CPIH'!$G$16))</f>
        <v>-</v>
      </c>
      <c r="Y87" s="41" t="str">
        <f>IF('3f CPIH'!U$16="-","-",'3i PAAC PAP'!$G$11*('3f CPIH'!U$16/'3f CPIH'!$G$16))</f>
        <v>-</v>
      </c>
      <c r="Z87" s="41" t="str">
        <f>IF('3f CPIH'!V$16="-","-",'3i PAAC PAP'!$G$11*('3f CPIH'!V$16/'3f CPIH'!$G$16))</f>
        <v>-</v>
      </c>
      <c r="AA87" s="29"/>
    </row>
    <row r="88" spans="1:27" s="30" customFormat="1" ht="11.25" customHeight="1" x14ac:dyDescent="0.15">
      <c r="A88" s="267">
        <v>8</v>
      </c>
      <c r="B88" s="140" t="s">
        <v>349</v>
      </c>
      <c r="C88" s="140" t="s">
        <v>412</v>
      </c>
      <c r="D88" s="138" t="s">
        <v>322</v>
      </c>
      <c r="E88" s="132"/>
      <c r="F88" s="31"/>
      <c r="G88" s="41">
        <f>IF(G83="-","-",SUM(G81:G86)*'3i PAAC PAP'!$G$23)</f>
        <v>3.6374868069397994</v>
      </c>
      <c r="H88" s="41">
        <f>IF(H83="-","-",SUM(H81:H86)*'3i PAAC PAP'!$G$23)</f>
        <v>3.6420118402329495</v>
      </c>
      <c r="I88" s="41">
        <f>IF(I83="-","-",SUM(I81:I86)*'3i PAAC PAP'!$G$23)</f>
        <v>3.3354216155869976</v>
      </c>
      <c r="J88" s="41">
        <f>IF(J83="-","-",SUM(J81:J86)*'3i PAAC PAP'!$G$23)</f>
        <v>3.3489967154664493</v>
      </c>
      <c r="K88" s="41">
        <f>IF(K83="-","-",SUM(K81:K86)*'3i PAAC PAP'!$G$23)</f>
        <v>3.3617442759536109</v>
      </c>
      <c r="L88" s="41">
        <f>IF(L83="-","-",SUM(L81:L86)*'3i PAAC PAP'!$G$23)</f>
        <v>3.3835677050028741</v>
      </c>
      <c r="M88" s="41">
        <f>IF(M83="-","-",SUM(M81:M86)*'3i PAAC PAP'!$G$23)</f>
        <v>3.5825720525090539</v>
      </c>
      <c r="N88" s="41">
        <f>IF(N83="-","-",SUM(N81:N86)*'3i PAAC PAP'!$G$23)</f>
        <v>3.9663379656806219</v>
      </c>
      <c r="O88" s="31"/>
      <c r="P88" s="41">
        <f>IF(P83="-","-",SUM(P81:P86)*'3i PAAC PAP'!$G$23)</f>
        <v>3.9663379656806219</v>
      </c>
      <c r="Q88" s="41">
        <f>IF(Q83="-","-",SUM(Q81:Q86)*'3i PAAC PAP'!$G$23)</f>
        <v>4.1632558739455892</v>
      </c>
      <c r="R88" s="41">
        <f>IF(R83="-","-",SUM(R81:R86)*'3i PAAC PAP'!$G$23)</f>
        <v>4.1804377338092591</v>
      </c>
      <c r="S88" s="41">
        <f>IF(S83="-","-",SUM(S81:S86)*'3i PAAC PAP'!$G$23)</f>
        <v>4.3723826422180574</v>
      </c>
      <c r="T88" s="41" t="str">
        <f>IF(T83="-","-",SUM(T81:T86)*'3i PAAC PAP'!$G$23)</f>
        <v>-</v>
      </c>
      <c r="U88" s="41" t="str">
        <f>IF(U83="-","-",SUM(U81:U86)*'3i PAAC PAP'!$G$23)</f>
        <v>-</v>
      </c>
      <c r="V88" s="41" t="str">
        <f>IF(V83="-","-",SUM(V81:V86)*'3i PAAC PAP'!$G$23)</f>
        <v>-</v>
      </c>
      <c r="W88" s="41" t="str">
        <f>IF(W83="-","-",SUM(W81:W86)*'3i PAAC PAP'!$G$23)</f>
        <v>-</v>
      </c>
      <c r="X88" s="41" t="str">
        <f>IF(X83="-","-",SUM(X81:X86)*'3i PAAC PAP'!$G$23)</f>
        <v>-</v>
      </c>
      <c r="Y88" s="41" t="str">
        <f>IF(Y83="-","-",SUM(Y81:Y86)*'3i PAAC PAP'!$G$23)</f>
        <v>-</v>
      </c>
      <c r="Z88" s="41" t="str">
        <f>IF(Z83="-","-",SUM(Z81:Z86)*'3i PAAC PAP'!$G$23)</f>
        <v>-</v>
      </c>
      <c r="AA88" s="29"/>
    </row>
    <row r="89" spans="1:27" s="30" customFormat="1" ht="11.25" customHeight="1" x14ac:dyDescent="0.15">
      <c r="A89" s="267">
        <v>9</v>
      </c>
      <c r="B89" s="140" t="s">
        <v>393</v>
      </c>
      <c r="C89" s="140" t="s">
        <v>536</v>
      </c>
      <c r="D89" s="138" t="s">
        <v>322</v>
      </c>
      <c r="E89" s="132"/>
      <c r="F89" s="31"/>
      <c r="G89" s="41">
        <f>IF(G83="-","-",SUM(G81:G88)*'3j EBIT'!$E$9)</f>
        <v>1.5473716050770039</v>
      </c>
      <c r="H89" s="41">
        <f>IF(H83="-","-",SUM(H81:H88)*'3j EBIT'!$E$9)</f>
        <v>1.5494937955734889</v>
      </c>
      <c r="I89" s="41">
        <f>IF(I83="-","-",SUM(I81:I88)*'3j EBIT'!$E$9)</f>
        <v>1.4417875208574757</v>
      </c>
      <c r="J89" s="41">
        <f>IF(J83="-","-",SUM(J81:J88)*'3j EBIT'!$E$9)</f>
        <v>1.4481540923469312</v>
      </c>
      <c r="K89" s="41">
        <f>IF(K83="-","-",SUM(K81:K88)*'3j EBIT'!$E$9)</f>
        <v>1.4557908230469891</v>
      </c>
      <c r="L89" s="41">
        <f>IF(L83="-","-",SUM(L81:L88)*'3j EBIT'!$E$9)</f>
        <v>1.4668995717232205</v>
      </c>
      <c r="M89" s="41">
        <f>IF(M83="-","-",SUM(M81:M88)*'3j EBIT'!$E$9)</f>
        <v>1.5412252558633581</v>
      </c>
      <c r="N89" s="41">
        <f>IF(N83="-","-",SUM(N81:N88)*'3j EBIT'!$E$9)</f>
        <v>1.679366326039887</v>
      </c>
      <c r="O89" s="31"/>
      <c r="P89" s="41">
        <f>IF(P83="-","-",SUM(P81:P88)*'3j EBIT'!$E$9)</f>
        <v>1.679366326039887</v>
      </c>
      <c r="Q89" s="41">
        <f>IF(Q83="-","-",SUM(Q81:Q88)*'3j EBIT'!$E$9)</f>
        <v>1.7521722249810032</v>
      </c>
      <c r="R89" s="41">
        <f>IF(R83="-","-",SUM(R81:R88)*'3j EBIT'!$E$9)</f>
        <v>1.7603360535100481</v>
      </c>
      <c r="S89" s="41">
        <f>IF(S83="-","-",SUM(S81:S88)*'3j EBIT'!$E$9)</f>
        <v>1.8298192569732812</v>
      </c>
      <c r="T89" s="41" t="str">
        <f>IF(T83="-","-",SUM(T81:T88)*'3j EBIT'!$E$9)</f>
        <v>-</v>
      </c>
      <c r="U89" s="41" t="str">
        <f>IF(U83="-","-",SUM(U81:U88)*'3j EBIT'!$E$9)</f>
        <v>-</v>
      </c>
      <c r="V89" s="41" t="str">
        <f>IF(V83="-","-",SUM(V81:V88)*'3j EBIT'!$E$9)</f>
        <v>-</v>
      </c>
      <c r="W89" s="41" t="str">
        <f>IF(W83="-","-",SUM(W81:W88)*'3j EBIT'!$E$9)</f>
        <v>-</v>
      </c>
      <c r="X89" s="41" t="str">
        <f>IF(X83="-","-",SUM(X81:X88)*'3j EBIT'!$E$9)</f>
        <v>-</v>
      </c>
      <c r="Y89" s="41" t="str">
        <f>IF(Y83="-","-",SUM(Y81:Y88)*'3j EBIT'!$E$9)</f>
        <v>-</v>
      </c>
      <c r="Z89" s="41" t="str">
        <f>IF(Z83="-","-",SUM(Z81:Z88)*'3j EBIT'!$E$9)</f>
        <v>-</v>
      </c>
      <c r="AA89" s="29"/>
    </row>
    <row r="90" spans="1:27" s="30" customFormat="1" ht="11.25" customHeight="1" x14ac:dyDescent="0.15">
      <c r="A90" s="267">
        <v>10</v>
      </c>
      <c r="B90" s="140" t="s">
        <v>292</v>
      </c>
      <c r="C90" s="188" t="s">
        <v>537</v>
      </c>
      <c r="D90" s="138" t="s">
        <v>322</v>
      </c>
      <c r="E90" s="131"/>
      <c r="F90" s="31"/>
      <c r="G90" s="41">
        <f>IF(G85="-","-",SUM(G81:G83,G85:G89)*'3k HAP'!$E$10)</f>
        <v>0.94013634211584396</v>
      </c>
      <c r="H90" s="41">
        <f>IF(H85="-","-",SUM(H81:H83,H85:H89)*'3k HAP'!$E$10)</f>
        <v>0.94177165675926955</v>
      </c>
      <c r="I90" s="41">
        <f>IF(I85="-","-",SUM(I81:I83,I85:I89)*'3k HAP'!$E$10)</f>
        <v>0.9389349782454095</v>
      </c>
      <c r="J90" s="41">
        <f>IF(J85="-","-",SUM(J81:J83,J85:J89)*'3k HAP'!$E$10)</f>
        <v>0.94384092217568683</v>
      </c>
      <c r="K90" s="41">
        <f>IF(K85="-","-",SUM(K81:K83,K85:K89)*'3k HAP'!$E$10)</f>
        <v>0.95453519214918214</v>
      </c>
      <c r="L90" s="41">
        <f>IF(L85="-","-",SUM(L81:L83,L85:L89)*'3k HAP'!$E$10)</f>
        <v>0.9630953564748943</v>
      </c>
      <c r="M90" s="41">
        <f>IF(M85="-","-",SUM(M81:M83,M85:M89)*'3k HAP'!$E$10)</f>
        <v>1.0107500032649526</v>
      </c>
      <c r="N90" s="41">
        <f>IF(N85="-","-",SUM(N81:N83,N85:N89)*'3k HAP'!$E$10)</f>
        <v>1.1171985597410734</v>
      </c>
      <c r="O90" s="31"/>
      <c r="P90" s="41">
        <f>IF(P85="-","-",SUM(P81:P83,P85:P89)*'3k HAP'!$E$10)</f>
        <v>1.1171985597410734</v>
      </c>
      <c r="Q90" s="41">
        <f>IF(Q85="-","-",SUM(Q81:Q83,Q85:Q89)*'3k HAP'!$E$10)</f>
        <v>1.1572693345359752</v>
      </c>
      <c r="R90" s="41">
        <f>IF(R85="-","-",SUM(R81:R83,R85:R89)*'3k HAP'!$E$10)</f>
        <v>1.1635602063319217</v>
      </c>
      <c r="S90" s="41">
        <f>IF(S85="-","-",SUM(S81:S83,S85:S89)*'3k HAP'!$E$10)</f>
        <v>1.2005361865006294</v>
      </c>
      <c r="T90" s="41" t="str">
        <f>IF(T85="-","-",SUM(T81:T83,T85:T89)*'3k HAP'!$E$10)</f>
        <v>-</v>
      </c>
      <c r="U90" s="41" t="str">
        <f>IF(U85="-","-",SUM(U81:U83,U85:U89)*'3k HAP'!$E$10)</f>
        <v>-</v>
      </c>
      <c r="V90" s="41" t="str">
        <f>IF(V85="-","-",SUM(V81:V83,V85:V89)*'3k HAP'!$E$10)</f>
        <v>-</v>
      </c>
      <c r="W90" s="41" t="str">
        <f>IF(W85="-","-",SUM(W81:W83,W85:W89)*'3k HAP'!$E$10)</f>
        <v>-</v>
      </c>
      <c r="X90" s="41" t="str">
        <f>IF(X85="-","-",SUM(X81:X83,X85:X89)*'3k HAP'!$E$10)</f>
        <v>-</v>
      </c>
      <c r="Y90" s="41" t="str">
        <f>IF(Y85="-","-",SUM(Y81:Y83,Y85:Y89)*'3k HAP'!$E$10)</f>
        <v>-</v>
      </c>
      <c r="Z90" s="41" t="str">
        <f>IF(Z85="-","-",SUM(Z81:Z83,Z85:Z89)*'3k HAP'!$E$10)</f>
        <v>-</v>
      </c>
      <c r="AA90" s="29"/>
    </row>
    <row r="91" spans="1:27" s="30" customFormat="1" ht="11.25" customHeight="1" x14ac:dyDescent="0.15">
      <c r="A91" s="267">
        <v>11</v>
      </c>
      <c r="B91" s="140" t="s">
        <v>44</v>
      </c>
      <c r="C91" s="140" t="str">
        <f>B91&amp;"_"&amp;D91</f>
        <v>Total_North West</v>
      </c>
      <c r="D91" s="138" t="s">
        <v>322</v>
      </c>
      <c r="E91" s="132"/>
      <c r="F91" s="31"/>
      <c r="G91" s="41">
        <f t="shared" ref="G91:N91" si="12">IF(G85="-","-",SUM(G81:G90))</f>
        <v>82.380713496397931</v>
      </c>
      <c r="H91" s="41">
        <f t="shared" si="12"/>
        <v>82.494043001562872</v>
      </c>
      <c r="I91" s="41">
        <f t="shared" si="12"/>
        <v>76.822457363697879</v>
      </c>
      <c r="J91" s="41">
        <f t="shared" si="12"/>
        <v>77.162445879192745</v>
      </c>
      <c r="K91" s="41">
        <f t="shared" si="12"/>
        <v>77.575073177886637</v>
      </c>
      <c r="L91" s="41">
        <f t="shared" si="12"/>
        <v>78.168304083672112</v>
      </c>
      <c r="M91" s="41">
        <f t="shared" si="12"/>
        <v>82.12783522729012</v>
      </c>
      <c r="N91" s="41">
        <f t="shared" si="12"/>
        <v>89.504863421504155</v>
      </c>
      <c r="O91" s="31"/>
      <c r="P91" s="41">
        <f t="shared" ref="P91:Z91" si="13">IF(P85="-","-",SUM(P81:P90))</f>
        <v>89.504863421504155</v>
      </c>
      <c r="Q91" s="41">
        <f t="shared" si="13"/>
        <v>93.376822031481225</v>
      </c>
      <c r="R91" s="41">
        <f t="shared" si="13"/>
        <v>93.812787911537967</v>
      </c>
      <c r="S91" s="41">
        <f t="shared" si="13"/>
        <v>97.506773089760628</v>
      </c>
      <c r="T91" s="41" t="str">
        <f t="shared" si="13"/>
        <v>-</v>
      </c>
      <c r="U91" s="41" t="str">
        <f t="shared" si="13"/>
        <v>-</v>
      </c>
      <c r="V91" s="41" t="str">
        <f t="shared" si="13"/>
        <v>-</v>
      </c>
      <c r="W91" s="41" t="str">
        <f t="shared" si="13"/>
        <v>-</v>
      </c>
      <c r="X91" s="41" t="str">
        <f t="shared" si="13"/>
        <v>-</v>
      </c>
      <c r="Y91" s="41" t="str">
        <f t="shared" si="13"/>
        <v>-</v>
      </c>
      <c r="Z91" s="41" t="str">
        <f t="shared" si="13"/>
        <v>-</v>
      </c>
      <c r="AA91" s="29"/>
    </row>
    <row r="92" spans="1:27" s="30" customFormat="1" ht="12.4" customHeight="1" x14ac:dyDescent="0.15">
      <c r="A92" s="267">
        <v>1</v>
      </c>
      <c r="B92" s="136" t="s">
        <v>350</v>
      </c>
      <c r="C92" s="136" t="s">
        <v>341</v>
      </c>
      <c r="D92" s="139" t="s">
        <v>323</v>
      </c>
      <c r="E92" s="135"/>
      <c r="F92" s="31"/>
      <c r="G92" s="133" t="s">
        <v>333</v>
      </c>
      <c r="H92" s="133" t="s">
        <v>333</v>
      </c>
      <c r="I92" s="133" t="s">
        <v>333</v>
      </c>
      <c r="J92" s="133" t="s">
        <v>333</v>
      </c>
      <c r="K92" s="133" t="s">
        <v>333</v>
      </c>
      <c r="L92" s="133" t="s">
        <v>333</v>
      </c>
      <c r="M92" s="133" t="s">
        <v>333</v>
      </c>
      <c r="N92" s="133" t="s">
        <v>333</v>
      </c>
      <c r="O92" s="31"/>
      <c r="P92" s="133" t="s">
        <v>333</v>
      </c>
      <c r="Q92" s="133" t="s">
        <v>333</v>
      </c>
      <c r="R92" s="133" t="s">
        <v>333</v>
      </c>
      <c r="S92" s="133" t="s">
        <v>333</v>
      </c>
      <c r="T92" s="133" t="s">
        <v>333</v>
      </c>
      <c r="U92" s="133" t="s">
        <v>333</v>
      </c>
      <c r="V92" s="133" t="s">
        <v>333</v>
      </c>
      <c r="W92" s="133" t="s">
        <v>333</v>
      </c>
      <c r="X92" s="133" t="s">
        <v>333</v>
      </c>
      <c r="Y92" s="133" t="s">
        <v>333</v>
      </c>
      <c r="Z92" s="133" t="s">
        <v>333</v>
      </c>
      <c r="AA92" s="29"/>
    </row>
    <row r="93" spans="1:27" s="30" customFormat="1" ht="11.25" x14ac:dyDescent="0.15">
      <c r="A93" s="267">
        <v>2</v>
      </c>
      <c r="B93" s="136" t="s">
        <v>350</v>
      </c>
      <c r="C93" s="136" t="s">
        <v>300</v>
      </c>
      <c r="D93" s="139" t="s">
        <v>323</v>
      </c>
      <c r="E93" s="135"/>
      <c r="F93" s="31"/>
      <c r="G93" s="133" t="s">
        <v>333</v>
      </c>
      <c r="H93" s="133" t="s">
        <v>333</v>
      </c>
      <c r="I93" s="133" t="s">
        <v>333</v>
      </c>
      <c r="J93" s="133" t="s">
        <v>333</v>
      </c>
      <c r="K93" s="133" t="s">
        <v>333</v>
      </c>
      <c r="L93" s="133" t="s">
        <v>333</v>
      </c>
      <c r="M93" s="133" t="s">
        <v>333</v>
      </c>
      <c r="N93" s="133" t="s">
        <v>333</v>
      </c>
      <c r="O93" s="31"/>
      <c r="P93" s="133" t="s">
        <v>333</v>
      </c>
      <c r="Q93" s="133" t="s">
        <v>333</v>
      </c>
      <c r="R93" s="133" t="s">
        <v>333</v>
      </c>
      <c r="S93" s="133" t="s">
        <v>333</v>
      </c>
      <c r="T93" s="133" t="s">
        <v>333</v>
      </c>
      <c r="U93" s="133" t="s">
        <v>333</v>
      </c>
      <c r="V93" s="133" t="s">
        <v>333</v>
      </c>
      <c r="W93" s="133" t="s">
        <v>333</v>
      </c>
      <c r="X93" s="133" t="s">
        <v>333</v>
      </c>
      <c r="Y93" s="133" t="s">
        <v>333</v>
      </c>
      <c r="Z93" s="133" t="s">
        <v>333</v>
      </c>
      <c r="AA93" s="29"/>
    </row>
    <row r="94" spans="1:27" s="30" customFormat="1" ht="11.25" x14ac:dyDescent="0.15">
      <c r="A94" s="267">
        <v>3</v>
      </c>
      <c r="B94" s="136" t="s">
        <v>2</v>
      </c>
      <c r="C94" s="136" t="s">
        <v>342</v>
      </c>
      <c r="D94" s="139" t="s">
        <v>323</v>
      </c>
      <c r="E94" s="135"/>
      <c r="F94" s="31"/>
      <c r="G94" s="133">
        <f>IF('3c PC'!G14="-","-",'3c PC'!G61)</f>
        <v>6.5567588596821027</v>
      </c>
      <c r="H94" s="133">
        <f>IF('3c PC'!H14="-","-",'3c PC'!H61)</f>
        <v>6.5567588596821027</v>
      </c>
      <c r="I94" s="133">
        <f>IF('3c PC'!I14="-","-",'3c PC'!I61)</f>
        <v>6.6197359495950758</v>
      </c>
      <c r="J94" s="133">
        <f>IF('3c PC'!J14="-","-",'3c PC'!J61)</f>
        <v>6.6197359495950758</v>
      </c>
      <c r="K94" s="133">
        <f>IF('3c PC'!K14="-","-",'3c PC'!K61)</f>
        <v>6.6995028867368616</v>
      </c>
      <c r="L94" s="133">
        <f>IF('3c PC'!L14="-","-",'3c PC'!L61)</f>
        <v>6.6995028867368616</v>
      </c>
      <c r="M94" s="133">
        <f>IF('3c PC'!M14="-","-",'3c PC'!M61)</f>
        <v>7.1131218301273513</v>
      </c>
      <c r="N94" s="133">
        <f>IF('3c PC'!N14="-","-",'3c PC'!N61)</f>
        <v>7.1131218301273513</v>
      </c>
      <c r="O94" s="31"/>
      <c r="P94" s="133">
        <f>'3c PC'!P61</f>
        <v>7.1131218301273513</v>
      </c>
      <c r="Q94" s="133">
        <f>'3c PC'!Q61</f>
        <v>7.2804579515147188</v>
      </c>
      <c r="R94" s="133">
        <f>'3c PC'!R61</f>
        <v>7.1935840895118579</v>
      </c>
      <c r="S94" s="133">
        <f>'3c PC'!S61</f>
        <v>7.3593999937099728</v>
      </c>
      <c r="T94" s="133" t="str">
        <f>'3c PC'!T61</f>
        <v>-</v>
      </c>
      <c r="U94" s="133" t="str">
        <f>'3c PC'!U61</f>
        <v>-</v>
      </c>
      <c r="V94" s="133" t="str">
        <f>'3c PC'!V61</f>
        <v>-</v>
      </c>
      <c r="W94" s="133" t="str">
        <f>'3c PC'!W61</f>
        <v>-</v>
      </c>
      <c r="X94" s="133" t="str">
        <f>'3c PC'!X61</f>
        <v>-</v>
      </c>
      <c r="Y94" s="133" t="str">
        <f>'3c PC'!Y61</f>
        <v>-</v>
      </c>
      <c r="Z94" s="133" t="str">
        <f>'3c PC'!Z61</f>
        <v>-</v>
      </c>
      <c r="AA94" s="29"/>
    </row>
    <row r="95" spans="1:27" s="30" customFormat="1" ht="11.25" x14ac:dyDescent="0.15">
      <c r="A95" s="267">
        <v>4</v>
      </c>
      <c r="B95" s="136" t="s">
        <v>352</v>
      </c>
      <c r="C95" s="136" t="s">
        <v>343</v>
      </c>
      <c r="D95" s="139" t="s">
        <v>323</v>
      </c>
      <c r="E95" s="135"/>
      <c r="F95" s="31"/>
      <c r="G95" s="133">
        <f>IF('3d NC-Elec'!H49="-","-",'3d NC-Elec'!H49)</f>
        <v>11.753000000000002</v>
      </c>
      <c r="H95" s="133">
        <f>IF('3d NC-Elec'!I49="-","-",'3d NC-Elec'!I49)</f>
        <v>11.753000000000002</v>
      </c>
      <c r="I95" s="133">
        <f>IF('3d NC-Elec'!J49="-","-",'3d NC-Elec'!J49)</f>
        <v>10.621500000000001</v>
      </c>
      <c r="J95" s="133">
        <f>IF('3d NC-Elec'!K49="-","-",'3d NC-Elec'!K49)</f>
        <v>10.621500000000001</v>
      </c>
      <c r="K95" s="133">
        <f>IF('3d NC-Elec'!L49="-","-",'3d NC-Elec'!L49)</f>
        <v>11.095999999999998</v>
      </c>
      <c r="L95" s="133">
        <f>IF('3d NC-Elec'!M49="-","-",'3d NC-Elec'!M49)</f>
        <v>11.095999999999998</v>
      </c>
      <c r="M95" s="133">
        <f>IF('3d NC-Elec'!N49="-","-",'3d NC-Elec'!N49)</f>
        <v>10.804</v>
      </c>
      <c r="N95" s="133">
        <f>IF('3d NC-Elec'!O49="-","-",'3d NC-Elec'!O49)</f>
        <v>10.804</v>
      </c>
      <c r="O95" s="31"/>
      <c r="P95" s="133">
        <f>'3d NC-Elec'!Q49</f>
        <v>10.804</v>
      </c>
      <c r="Q95" s="133">
        <f>'3d NC-Elec'!R49</f>
        <v>11.315</v>
      </c>
      <c r="R95" s="133">
        <f>'3d NC-Elec'!S49</f>
        <v>11.315</v>
      </c>
      <c r="S95" s="133">
        <f>'3d NC-Elec'!T49</f>
        <v>12.811499999999999</v>
      </c>
      <c r="T95" s="133" t="str">
        <f>'3d NC-Elec'!U49</f>
        <v>-</v>
      </c>
      <c r="U95" s="133" t="str">
        <f>'3d NC-Elec'!V49</f>
        <v>-</v>
      </c>
      <c r="V95" s="133" t="str">
        <f>'3d NC-Elec'!W49</f>
        <v>-</v>
      </c>
      <c r="W95" s="133" t="str">
        <f>'3d NC-Elec'!X49</f>
        <v>-</v>
      </c>
      <c r="X95" s="133" t="str">
        <f>'3d NC-Elec'!Y49</f>
        <v>-</v>
      </c>
      <c r="Y95" s="133" t="str">
        <f>'3d NC-Elec'!Z49</f>
        <v>-</v>
      </c>
      <c r="Z95" s="133" t="str">
        <f>'3d NC-Elec'!AA49</f>
        <v>-</v>
      </c>
      <c r="AA95" s="29"/>
    </row>
    <row r="96" spans="1:27" s="30" customFormat="1" ht="11.25" customHeight="1" x14ac:dyDescent="0.15">
      <c r="A96" s="267">
        <v>5</v>
      </c>
      <c r="B96" s="136" t="s">
        <v>349</v>
      </c>
      <c r="C96" s="136" t="s">
        <v>344</v>
      </c>
      <c r="D96" s="139" t="s">
        <v>323</v>
      </c>
      <c r="E96" s="135"/>
      <c r="F96" s="31"/>
      <c r="G96" s="133">
        <f>IF('3f CPIH'!C$16="-","-",'3g OC '!$E$9*('3f CPIH'!C$16/'3f CPIH'!$G$16))</f>
        <v>39.034507632093934</v>
      </c>
      <c r="H96" s="133">
        <f>IF('3f CPIH'!D$16="-","-",'3g OC '!$E$9*('3f CPIH'!D$16/'3f CPIH'!$G$16))</f>
        <v>39.112654794520544</v>
      </c>
      <c r="I96" s="133">
        <f>IF('3f CPIH'!E$16="-","-",'3g OC '!$E$9*('3f CPIH'!E$16/'3f CPIH'!$G$16))</f>
        <v>39.229875538160471</v>
      </c>
      <c r="J96" s="133">
        <f>IF('3f CPIH'!F$16="-","-",'3g OC '!$E$9*('3f CPIH'!F$16/'3f CPIH'!$G$16))</f>
        <v>39.464317025440316</v>
      </c>
      <c r="K96" s="133">
        <f>IF('3f CPIH'!G$16="-","-",'3g OC '!$E$9*('3f CPIH'!G$16/'3f CPIH'!$G$16))</f>
        <v>39.933199999999999</v>
      </c>
      <c r="L96" s="133">
        <f>IF('3f CPIH'!H$16="-","-",'3g OC '!$E$9*('3f CPIH'!H$16/'3f CPIH'!$G$16))</f>
        <v>40.441156555772999</v>
      </c>
      <c r="M96" s="133">
        <f>IF('3f CPIH'!I$16="-","-",'3g OC '!$E$9*('3f CPIH'!I$16/'3f CPIH'!$G$16))</f>
        <v>41.027260273972601</v>
      </c>
      <c r="N96" s="133">
        <f>IF('3f CPIH'!J$16="-","-",'3g OC '!$E$9*('3f CPIH'!J$16/'3f CPIH'!$G$16))</f>
        <v>41.378922504892373</v>
      </c>
      <c r="O96" s="31"/>
      <c r="P96" s="133">
        <f>IF('3f CPIH'!L$16="-","-",'3g OC '!$E$9*('3f CPIH'!L$16/'3f CPIH'!$G$16))</f>
        <v>41.378922504892373</v>
      </c>
      <c r="Q96" s="133">
        <f>IF('3f CPIH'!M$16="-","-",'3g OC '!$E$9*('3f CPIH'!M$16/'3f CPIH'!$G$16))</f>
        <v>41.847805479452056</v>
      </c>
      <c r="R96" s="133">
        <f>IF('3f CPIH'!N$16="-","-",'3g OC '!$E$9*('3f CPIH'!N$16/'3f CPIH'!$G$16))</f>
        <v>42.160394129158512</v>
      </c>
      <c r="S96" s="133">
        <f>IF('3f CPIH'!O$16="-","-",'3g OC '!$E$9*('3f CPIH'!O$16/'3f CPIH'!$G$16))</f>
        <v>42.394835616438357</v>
      </c>
      <c r="T96" s="133" t="str">
        <f>IF('3f CPIH'!P$16="-","-",'3g OC '!$E$9*('3f CPIH'!P$16/'3f CPIH'!$G$16))</f>
        <v>-</v>
      </c>
      <c r="U96" s="133" t="str">
        <f>IF('3f CPIH'!Q$16="-","-",'3g OC '!$E$9*('3f CPIH'!Q$16/'3f CPIH'!$G$16))</f>
        <v>-</v>
      </c>
      <c r="V96" s="133" t="str">
        <f>IF('3f CPIH'!R$16="-","-",'3g OC '!$E$9*('3f CPIH'!R$16/'3f CPIH'!$G$16))</f>
        <v>-</v>
      </c>
      <c r="W96" s="133" t="str">
        <f>IF('3f CPIH'!S$16="-","-",'3g OC '!$E$9*('3f CPIH'!S$16/'3f CPIH'!$G$16))</f>
        <v>-</v>
      </c>
      <c r="X96" s="133" t="str">
        <f>IF('3f CPIH'!T$16="-","-",'3g OC '!$E$9*('3f CPIH'!T$16/'3f CPIH'!$G$16))</f>
        <v>-</v>
      </c>
      <c r="Y96" s="133" t="str">
        <f>IF('3f CPIH'!U$16="-","-",'3g OC '!$E$9*('3f CPIH'!U$16/'3f CPIH'!$G$16))</f>
        <v>-</v>
      </c>
      <c r="Z96" s="133" t="str">
        <f>IF('3f CPIH'!V$16="-","-",'3g OC '!$E$9*('3f CPIH'!V$16/'3f CPIH'!$G$16))</f>
        <v>-</v>
      </c>
      <c r="AA96" s="29"/>
    </row>
    <row r="97" spans="1:27" s="30" customFormat="1" ht="11.25" customHeight="1" x14ac:dyDescent="0.15">
      <c r="A97" s="267">
        <v>6</v>
      </c>
      <c r="B97" s="136" t="s">
        <v>349</v>
      </c>
      <c r="C97" s="136" t="s">
        <v>43</v>
      </c>
      <c r="D97" s="139" t="s">
        <v>323</v>
      </c>
      <c r="E97" s="135"/>
      <c r="F97" s="31"/>
      <c r="G97" s="133" t="s">
        <v>333</v>
      </c>
      <c r="H97" s="133" t="s">
        <v>333</v>
      </c>
      <c r="I97" s="133" t="s">
        <v>333</v>
      </c>
      <c r="J97" s="133" t="s">
        <v>333</v>
      </c>
      <c r="K97" s="133">
        <f>IF('3h SMNCC'!F$36="-","-",'3h SMNCC'!F$44)</f>
        <v>0</v>
      </c>
      <c r="L97" s="133">
        <f>IF('3h SMNCC'!G$36="-","-",'3h SMNCC'!G$44)</f>
        <v>-0.13106672002308281</v>
      </c>
      <c r="M97" s="133">
        <f>IF('3h SMNCC'!H$36="-","-",'3h SMNCC'!H$44)</f>
        <v>1.6490085512788448</v>
      </c>
      <c r="N97" s="133">
        <f>IF('3h SMNCC'!I$36="-","-",'3h SMNCC'!I$44)</f>
        <v>7.9249698553751093</v>
      </c>
      <c r="O97" s="31"/>
      <c r="P97" s="133">
        <f>IF('3h SMNCC'!K$36="-","-",'3h SMNCC'!K$44)</f>
        <v>7.9249698553751093</v>
      </c>
      <c r="Q97" s="133">
        <f>IF('3h SMNCC'!L$36="-","-",'3h SMNCC'!L$44)</f>
        <v>9.5945159615724194</v>
      </c>
      <c r="R97" s="133">
        <f>IF('3h SMNCC'!M$36="-","-",'3h SMNCC'!M$44)</f>
        <v>9.6655312765157912</v>
      </c>
      <c r="S97" s="133">
        <f>IF('3h SMNCC'!N$36="-","-",'3h SMNCC'!N$44)</f>
        <v>11.448655558303892</v>
      </c>
      <c r="T97" s="133" t="str">
        <f>IF('3h SMNCC'!O$36="-","-",'3h SMNCC'!O$44)</f>
        <v>-</v>
      </c>
      <c r="U97" s="133" t="str">
        <f>IF('3h SMNCC'!P$36="-","-",'3h SMNCC'!P$44)</f>
        <v>-</v>
      </c>
      <c r="V97" s="133" t="str">
        <f>IF('3h SMNCC'!Q$36="-","-",'3h SMNCC'!Q$44)</f>
        <v>-</v>
      </c>
      <c r="W97" s="133" t="str">
        <f>IF('3h SMNCC'!R$36="-","-",'3h SMNCC'!R$44)</f>
        <v>-</v>
      </c>
      <c r="X97" s="133" t="str">
        <f>IF('3h SMNCC'!S$36="-","-",'3h SMNCC'!S$44)</f>
        <v>-</v>
      </c>
      <c r="Y97" s="133" t="str">
        <f>IF('3h SMNCC'!T$36="-","-",'3h SMNCC'!T$44)</f>
        <v>-</v>
      </c>
      <c r="Z97" s="133" t="str">
        <f>IF('3h SMNCC'!U$36="-","-",'3h SMNCC'!U$44)</f>
        <v>-</v>
      </c>
      <c r="AA97" s="29"/>
    </row>
    <row r="98" spans="1:27" s="30" customFormat="1" ht="11.25" customHeight="1" x14ac:dyDescent="0.15">
      <c r="A98" s="267">
        <v>7</v>
      </c>
      <c r="B98" s="136" t="s">
        <v>349</v>
      </c>
      <c r="C98" s="136" t="s">
        <v>394</v>
      </c>
      <c r="D98" s="139" t="s">
        <v>323</v>
      </c>
      <c r="E98" s="135"/>
      <c r="F98" s="31"/>
      <c r="G98" s="133">
        <f>IF('3f CPIH'!C$16="-","-",'3i PAAC PAP'!$G$11*('3f CPIH'!C$16/'3f CPIH'!$G$16))</f>
        <v>13.436452250489236</v>
      </c>
      <c r="H98" s="133">
        <f>IF('3f CPIH'!D$16="-","-",'3i PAAC PAP'!$G$11*('3f CPIH'!D$16/'3f CPIH'!$G$16))</f>
        <v>13.463352054794518</v>
      </c>
      <c r="I98" s="133">
        <f>IF('3f CPIH'!E$16="-","-",'3i PAAC PAP'!$G$11*('3f CPIH'!E$16/'3f CPIH'!$G$16))</f>
        <v>13.503701761252445</v>
      </c>
      <c r="J98" s="133">
        <f>IF('3f CPIH'!F$16="-","-",'3i PAAC PAP'!$G$11*('3f CPIH'!F$16/'3f CPIH'!$G$16))</f>
        <v>13.584401174168297</v>
      </c>
      <c r="K98" s="133">
        <f>IF('3f CPIH'!G$16="-","-",'3i PAAC PAP'!$G$11*('3f CPIH'!G$16/'3f CPIH'!$G$16))</f>
        <v>13.745799999999999</v>
      </c>
      <c r="L98" s="133">
        <f>IF('3f CPIH'!H$16="-","-",'3i PAAC PAP'!$G$11*('3f CPIH'!H$16/'3f CPIH'!$G$16))</f>
        <v>13.920648727984345</v>
      </c>
      <c r="M98" s="133">
        <f>IF('3f CPIH'!I$16="-","-",'3i PAAC PAP'!$G$11*('3f CPIH'!I$16/'3f CPIH'!$G$16))</f>
        <v>14.122397260273971</v>
      </c>
      <c r="N98" s="133">
        <f>IF('3f CPIH'!J$16="-","-",'3i PAAC PAP'!$G$11*('3f CPIH'!J$16/'3f CPIH'!$G$16))</f>
        <v>14.24344637964775</v>
      </c>
      <c r="O98" s="31"/>
      <c r="P98" s="133">
        <f>IF('3f CPIH'!L$16="-","-",'3i PAAC PAP'!$G$11*('3f CPIH'!L$16/'3f CPIH'!$G$16))</f>
        <v>14.24344637964775</v>
      </c>
      <c r="Q98" s="133">
        <f>IF('3f CPIH'!M$16="-","-",'3i PAAC PAP'!$G$11*('3f CPIH'!M$16/'3f CPIH'!$G$16))</f>
        <v>14.40484520547945</v>
      </c>
      <c r="R98" s="133">
        <f>IF('3f CPIH'!N$16="-","-",'3i PAAC PAP'!$G$11*('3f CPIH'!N$16/'3f CPIH'!$G$16))</f>
        <v>14.512444422700586</v>
      </c>
      <c r="S98" s="133">
        <f>IF('3f CPIH'!O$16="-","-",'3i PAAC PAP'!$G$11*('3f CPIH'!O$16/'3f CPIH'!$G$16))</f>
        <v>14.593143835616438</v>
      </c>
      <c r="T98" s="133" t="str">
        <f>IF('3f CPIH'!P$16="-","-",'3i PAAC PAP'!$G$11*('3f CPIH'!P$16/'3f CPIH'!$G$16))</f>
        <v>-</v>
      </c>
      <c r="U98" s="133" t="str">
        <f>IF('3f CPIH'!Q$16="-","-",'3i PAAC PAP'!$G$11*('3f CPIH'!Q$16/'3f CPIH'!$G$16))</f>
        <v>-</v>
      </c>
      <c r="V98" s="133" t="str">
        <f>IF('3f CPIH'!R$16="-","-",'3i PAAC PAP'!$G$11*('3f CPIH'!R$16/'3f CPIH'!$G$16))</f>
        <v>-</v>
      </c>
      <c r="W98" s="133" t="str">
        <f>IF('3f CPIH'!S$16="-","-",'3i PAAC PAP'!$G$11*('3f CPIH'!S$16/'3f CPIH'!$G$16))</f>
        <v>-</v>
      </c>
      <c r="X98" s="133" t="str">
        <f>IF('3f CPIH'!T$16="-","-",'3i PAAC PAP'!$G$11*('3f CPIH'!T$16/'3f CPIH'!$G$16))</f>
        <v>-</v>
      </c>
      <c r="Y98" s="133" t="str">
        <f>IF('3f CPIH'!U$16="-","-",'3i PAAC PAP'!$G$11*('3f CPIH'!U$16/'3f CPIH'!$G$16))</f>
        <v>-</v>
      </c>
      <c r="Z98" s="133" t="str">
        <f>IF('3f CPIH'!V$16="-","-",'3i PAAC PAP'!$G$11*('3f CPIH'!V$16/'3f CPIH'!$G$16))</f>
        <v>-</v>
      </c>
      <c r="AA98" s="29"/>
    </row>
    <row r="99" spans="1:27" s="30" customFormat="1" ht="11.25" customHeight="1" x14ac:dyDescent="0.15">
      <c r="A99" s="267">
        <v>8</v>
      </c>
      <c r="B99" s="136" t="s">
        <v>349</v>
      </c>
      <c r="C99" s="136" t="s">
        <v>412</v>
      </c>
      <c r="D99" s="139" t="s">
        <v>323</v>
      </c>
      <c r="E99" s="135"/>
      <c r="F99" s="31"/>
      <c r="G99" s="133">
        <f>IF(G94="-","-",SUM(G92:G97)*'3i PAAC PAP'!$G$23)</f>
        <v>3.3204624069397997</v>
      </c>
      <c r="H99" s="133">
        <f>IF(H94="-","-",SUM(H92:H97)*'3i PAAC PAP'!$G$23)</f>
        <v>3.3249874402329502</v>
      </c>
      <c r="I99" s="133">
        <f>IF(I94="-","-",SUM(I92:I97)*'3i PAAC PAP'!$G$23)</f>
        <v>3.2699032395869971</v>
      </c>
      <c r="J99" s="133">
        <f>IF(J94="-","-",SUM(J92:J97)*'3i PAAC PAP'!$G$23)</f>
        <v>3.2834783394664488</v>
      </c>
      <c r="K99" s="133">
        <f>IF(K94="-","-",SUM(K92:K97)*'3i PAAC PAP'!$G$23)</f>
        <v>3.3427228119536108</v>
      </c>
      <c r="L99" s="133">
        <f>IF(L94="-","-",SUM(L92:L97)*'3i PAAC PAP'!$G$23)</f>
        <v>3.3645462410028739</v>
      </c>
      <c r="M99" s="133">
        <f>IF(M94="-","-",SUM(M92:M97)*'3i PAAC PAP'!$G$23)</f>
        <v>3.5085996925090539</v>
      </c>
      <c r="N99" s="133">
        <f>IF(N94="-","-",SUM(N92:N97)*'3i PAAC PAP'!$G$23)</f>
        <v>3.892365605680622</v>
      </c>
      <c r="O99" s="31"/>
      <c r="P99" s="133">
        <f>IF(P94="-","-",SUM(P92:P97)*'3i PAAC PAP'!$G$23)</f>
        <v>3.892365605680622</v>
      </c>
      <c r="Q99" s="133">
        <f>IF(Q94="-","-",SUM(Q92:Q97)*'3i PAAC PAP'!$G$23)</f>
        <v>4.0554675779455893</v>
      </c>
      <c r="R99" s="133">
        <f>IF(R94="-","-",SUM(R92:R97)*'3i PAAC PAP'!$G$23)</f>
        <v>4.0726494378092593</v>
      </c>
      <c r="S99" s="133">
        <f>IF(S94="-","-",SUM(S92:S97)*'3i PAAC PAP'!$G$23)</f>
        <v>4.285729306218057</v>
      </c>
      <c r="T99" s="133" t="str">
        <f>IF(T94="-","-",SUM(T92:T97)*'3i PAAC PAP'!$G$23)</f>
        <v>-</v>
      </c>
      <c r="U99" s="133" t="str">
        <f>IF(U94="-","-",SUM(U92:U97)*'3i PAAC PAP'!$G$23)</f>
        <v>-</v>
      </c>
      <c r="V99" s="133" t="str">
        <f>IF(V94="-","-",SUM(V92:V97)*'3i PAAC PAP'!$G$23)</f>
        <v>-</v>
      </c>
      <c r="W99" s="133" t="str">
        <f>IF(W94="-","-",SUM(W92:W97)*'3i PAAC PAP'!$G$23)</f>
        <v>-</v>
      </c>
      <c r="X99" s="133" t="str">
        <f>IF(X94="-","-",SUM(X92:X97)*'3i PAAC PAP'!$G$23)</f>
        <v>-</v>
      </c>
      <c r="Y99" s="133" t="str">
        <f>IF(Y94="-","-",SUM(Y92:Y97)*'3i PAAC PAP'!$G$23)</f>
        <v>-</v>
      </c>
      <c r="Z99" s="133" t="str">
        <f>IF(Z94="-","-",SUM(Z92:Z97)*'3i PAAC PAP'!$G$23)</f>
        <v>-</v>
      </c>
      <c r="AA99" s="29"/>
    </row>
    <row r="100" spans="1:27" s="30" customFormat="1" ht="11.25" customHeight="1" x14ac:dyDescent="0.15">
      <c r="A100" s="267">
        <v>9</v>
      </c>
      <c r="B100" s="136" t="s">
        <v>393</v>
      </c>
      <c r="C100" s="136" t="s">
        <v>536</v>
      </c>
      <c r="D100" s="139" t="s">
        <v>323</v>
      </c>
      <c r="E100" s="135"/>
      <c r="F100" s="31"/>
      <c r="G100" s="133">
        <f>IF(G94="-","-",SUM(G92:G99)*'3j EBIT'!$E$9)</f>
        <v>1.4351916764978039</v>
      </c>
      <c r="H100" s="133">
        <f>IF(H94="-","-",SUM(H92:H99)*'3j EBIT'!$E$9)</f>
        <v>1.4373138669942889</v>
      </c>
      <c r="I100" s="133">
        <f>IF(I94="-","-",SUM(I92:I99)*'3j EBIT'!$E$9)</f>
        <v>1.4186036689511077</v>
      </c>
      <c r="J100" s="133">
        <f>IF(J94="-","-",SUM(J92:J99)*'3j EBIT'!$E$9)</f>
        <v>1.4249702404405631</v>
      </c>
      <c r="K100" s="133">
        <f>IF(K94="-","-",SUM(K92:K99)*'3j EBIT'!$E$9)</f>
        <v>1.4490600273322369</v>
      </c>
      <c r="L100" s="133">
        <f>IF(L94="-","-",SUM(L92:L99)*'3j EBIT'!$E$9)</f>
        <v>1.4601687760084683</v>
      </c>
      <c r="M100" s="133">
        <f>IF(M94="-","-",SUM(M92:M99)*'3j EBIT'!$E$9)</f>
        <v>1.5150499391948782</v>
      </c>
      <c r="N100" s="133">
        <f>IF(N94="-","-",SUM(N92:N99)*'3j EBIT'!$E$9)</f>
        <v>1.6531910093714068</v>
      </c>
      <c r="O100" s="31"/>
      <c r="P100" s="133">
        <f>IF(P94="-","-",SUM(P92:P99)*'3j EBIT'!$E$9)</f>
        <v>1.6531910093714068</v>
      </c>
      <c r="Q100" s="133">
        <f>IF(Q94="-","-",SUM(Q92:Q99)*'3j EBIT'!$E$9)</f>
        <v>1.7140310492640751</v>
      </c>
      <c r="R100" s="133">
        <f>IF(R94="-","-",SUM(R92:R99)*'3j EBIT'!$E$9)</f>
        <v>1.72219487779312</v>
      </c>
      <c r="S100" s="133">
        <f>IF(S94="-","-",SUM(S92:S99)*'3j EBIT'!$E$9)</f>
        <v>1.7991567431616333</v>
      </c>
      <c r="T100" s="133" t="str">
        <f>IF(T94="-","-",SUM(T92:T99)*'3j EBIT'!$E$9)</f>
        <v>-</v>
      </c>
      <c r="U100" s="133" t="str">
        <f>IF(U94="-","-",SUM(U92:U99)*'3j EBIT'!$E$9)</f>
        <v>-</v>
      </c>
      <c r="V100" s="133" t="str">
        <f>IF(V94="-","-",SUM(V92:V99)*'3j EBIT'!$E$9)</f>
        <v>-</v>
      </c>
      <c r="W100" s="133" t="str">
        <f>IF(W94="-","-",SUM(W92:W99)*'3j EBIT'!$E$9)</f>
        <v>-</v>
      </c>
      <c r="X100" s="133" t="str">
        <f>IF(X94="-","-",SUM(X92:X99)*'3j EBIT'!$E$9)</f>
        <v>-</v>
      </c>
      <c r="Y100" s="133" t="str">
        <f>IF(Y94="-","-",SUM(Y92:Y99)*'3j EBIT'!$E$9)</f>
        <v>-</v>
      </c>
      <c r="Z100" s="133" t="str">
        <f>IF(Z94="-","-",SUM(Z92:Z99)*'3j EBIT'!$E$9)</f>
        <v>-</v>
      </c>
      <c r="AA100" s="29"/>
    </row>
    <row r="101" spans="1:27" s="30" customFormat="1" ht="11.25" customHeight="1" x14ac:dyDescent="0.15">
      <c r="A101" s="267">
        <v>10</v>
      </c>
      <c r="B101" s="136" t="s">
        <v>292</v>
      </c>
      <c r="C101" s="186" t="s">
        <v>537</v>
      </c>
      <c r="D101" s="139" t="s">
        <v>323</v>
      </c>
      <c r="E101" s="134"/>
      <c r="F101" s="31"/>
      <c r="G101" s="133">
        <f>IF(G96="-","-",SUM(G92:G94,G96:G100)*'3k HAP'!$E$10)</f>
        <v>0.93385236154111584</v>
      </c>
      <c r="H101" s="133">
        <f>IF(H96="-","-",SUM(H92:H94,H96:H100)*'3k HAP'!$E$10)</f>
        <v>0.93548767618454154</v>
      </c>
      <c r="I101" s="133">
        <f>IF(I96="-","-",SUM(I92:I94,I96:I100)*'3k HAP'!$E$10)</f>
        <v>0.93763628892663242</v>
      </c>
      <c r="J101" s="133">
        <f>IF(J96="-","-",SUM(J92:J94,J96:J100)*'3k HAP'!$E$10)</f>
        <v>0.94254223285690963</v>
      </c>
      <c r="K101" s="133">
        <f>IF(K96="-","-",SUM(K92:K94,K96:K100)*'3k HAP'!$E$10)</f>
        <v>0.95415815331469833</v>
      </c>
      <c r="L101" s="133">
        <f>IF(L96="-","-",SUM(L92:L94,L96:L100)*'3k HAP'!$E$10)</f>
        <v>0.9627183176404106</v>
      </c>
      <c r="M101" s="133">
        <f>IF(M96="-","-",SUM(M92:M94,M96:M100)*'3k HAP'!$E$10)</f>
        <v>1.0092837411308495</v>
      </c>
      <c r="N101" s="133">
        <f>IF(N96="-","-",SUM(N92:N94,N96:N100)*'3k HAP'!$E$10)</f>
        <v>1.1157322976069703</v>
      </c>
      <c r="O101" s="31"/>
      <c r="P101" s="133">
        <f>IF(P96="-","-",SUM(P92:P94,P96:P100)*'3k HAP'!$E$10)</f>
        <v>1.1157322976069703</v>
      </c>
      <c r="Q101" s="133">
        <f>IF(Q96="-","-",SUM(Q92:Q94,Q96:Q100)*'3k HAP'!$E$10)</f>
        <v>1.1551327811405676</v>
      </c>
      <c r="R101" s="133">
        <f>IF(R96="-","-",SUM(R92:R94,R96:R100)*'3k HAP'!$E$10)</f>
        <v>1.1614236529365143</v>
      </c>
      <c r="S101" s="133">
        <f>IF(S96="-","-",SUM(S92:S94,S96:S100)*'3k HAP'!$E$10)</f>
        <v>1.1988185651435372</v>
      </c>
      <c r="T101" s="133" t="str">
        <f>IF(T96="-","-",SUM(T92:T94,T96:T100)*'3k HAP'!$E$10)</f>
        <v>-</v>
      </c>
      <c r="U101" s="133" t="str">
        <f>IF(U96="-","-",SUM(U92:U94,U96:U100)*'3k HAP'!$E$10)</f>
        <v>-</v>
      </c>
      <c r="V101" s="133" t="str">
        <f>IF(V96="-","-",SUM(V92:V94,V96:V100)*'3k HAP'!$E$10)</f>
        <v>-</v>
      </c>
      <c r="W101" s="133" t="str">
        <f>IF(W96="-","-",SUM(W92:W94,W96:W100)*'3k HAP'!$E$10)</f>
        <v>-</v>
      </c>
      <c r="X101" s="133" t="str">
        <f>IF(X96="-","-",SUM(X92:X94,X96:X100)*'3k HAP'!$E$10)</f>
        <v>-</v>
      </c>
      <c r="Y101" s="133" t="str">
        <f>IF(Y96="-","-",SUM(Y92:Y94,Y96:Y100)*'3k HAP'!$E$10)</f>
        <v>-</v>
      </c>
      <c r="Z101" s="133" t="str">
        <f>IF(Z96="-","-",SUM(Z92:Z94,Z96:Z100)*'3k HAP'!$E$10)</f>
        <v>-</v>
      </c>
      <c r="AA101" s="29"/>
    </row>
    <row r="102" spans="1:27" s="30" customFormat="1" ht="11.25" x14ac:dyDescent="0.15">
      <c r="A102" s="267">
        <v>11</v>
      </c>
      <c r="B102" s="136" t="s">
        <v>44</v>
      </c>
      <c r="C102" s="136" t="str">
        <f>B102&amp;"_"&amp;D102</f>
        <v>Total_Southern</v>
      </c>
      <c r="D102" s="139" t="s">
        <v>323</v>
      </c>
      <c r="E102" s="135"/>
      <c r="F102" s="31"/>
      <c r="G102" s="133">
        <f t="shared" ref="G102:N102" si="14">IF(G96="-","-",SUM(G92:G101))</f>
        <v>76.470225187243997</v>
      </c>
      <c r="H102" s="133">
        <f t="shared" si="14"/>
        <v>76.583554692408939</v>
      </c>
      <c r="I102" s="133">
        <f t="shared" si="14"/>
        <v>75.600956446472722</v>
      </c>
      <c r="J102" s="133">
        <f t="shared" si="14"/>
        <v>75.940944961967602</v>
      </c>
      <c r="K102" s="133">
        <f t="shared" si="14"/>
        <v>77.220443879337395</v>
      </c>
      <c r="L102" s="133">
        <f t="shared" si="14"/>
        <v>77.813674785122871</v>
      </c>
      <c r="M102" s="133">
        <f t="shared" si="14"/>
        <v>80.748721288487545</v>
      </c>
      <c r="N102" s="133">
        <f t="shared" si="14"/>
        <v>88.125749482701579</v>
      </c>
      <c r="O102" s="31"/>
      <c r="P102" s="133">
        <f t="shared" ref="P102:Z102" si="15">IF(P96="-","-",SUM(P92:P101))</f>
        <v>88.125749482701579</v>
      </c>
      <c r="Q102" s="133">
        <f t="shared" si="15"/>
        <v>91.367256006368876</v>
      </c>
      <c r="R102" s="133">
        <f t="shared" si="15"/>
        <v>91.803221886425632</v>
      </c>
      <c r="S102" s="133">
        <f t="shared" si="15"/>
        <v>95.891239618591896</v>
      </c>
      <c r="T102" s="133" t="str">
        <f t="shared" si="15"/>
        <v>-</v>
      </c>
      <c r="U102" s="133" t="str">
        <f t="shared" si="15"/>
        <v>-</v>
      </c>
      <c r="V102" s="133" t="str">
        <f t="shared" si="15"/>
        <v>-</v>
      </c>
      <c r="W102" s="133" t="str">
        <f t="shared" si="15"/>
        <v>-</v>
      </c>
      <c r="X102" s="133" t="str">
        <f t="shared" si="15"/>
        <v>-</v>
      </c>
      <c r="Y102" s="133" t="str">
        <f t="shared" si="15"/>
        <v>-</v>
      </c>
      <c r="Z102" s="133" t="str">
        <f t="shared" si="15"/>
        <v>-</v>
      </c>
      <c r="AA102" s="29"/>
    </row>
    <row r="103" spans="1:27" s="30" customFormat="1" ht="11.25" x14ac:dyDescent="0.15">
      <c r="A103" s="267">
        <v>1</v>
      </c>
      <c r="B103" s="140" t="s">
        <v>350</v>
      </c>
      <c r="C103" s="140" t="s">
        <v>341</v>
      </c>
      <c r="D103" s="138" t="s">
        <v>324</v>
      </c>
      <c r="E103" s="132"/>
      <c r="F103" s="31"/>
      <c r="G103" s="41" t="s">
        <v>333</v>
      </c>
      <c r="H103" s="41" t="s">
        <v>333</v>
      </c>
      <c r="I103" s="41" t="s">
        <v>333</v>
      </c>
      <c r="J103" s="41" t="s">
        <v>333</v>
      </c>
      <c r="K103" s="41" t="s">
        <v>333</v>
      </c>
      <c r="L103" s="41" t="s">
        <v>333</v>
      </c>
      <c r="M103" s="41" t="s">
        <v>333</v>
      </c>
      <c r="N103" s="41" t="s">
        <v>333</v>
      </c>
      <c r="O103" s="31"/>
      <c r="P103" s="41" t="s">
        <v>333</v>
      </c>
      <c r="Q103" s="41" t="s">
        <v>333</v>
      </c>
      <c r="R103" s="41" t="s">
        <v>333</v>
      </c>
      <c r="S103" s="41" t="s">
        <v>333</v>
      </c>
      <c r="T103" s="41" t="s">
        <v>333</v>
      </c>
      <c r="U103" s="41" t="s">
        <v>333</v>
      </c>
      <c r="V103" s="41" t="s">
        <v>333</v>
      </c>
      <c r="W103" s="41" t="s">
        <v>333</v>
      </c>
      <c r="X103" s="41" t="s">
        <v>333</v>
      </c>
      <c r="Y103" s="41" t="s">
        <v>333</v>
      </c>
      <c r="Z103" s="41" t="s">
        <v>333</v>
      </c>
      <c r="AA103" s="29"/>
    </row>
    <row r="104" spans="1:27" s="30" customFormat="1" ht="11.25" x14ac:dyDescent="0.15">
      <c r="A104" s="267">
        <v>2</v>
      </c>
      <c r="B104" s="140" t="s">
        <v>350</v>
      </c>
      <c r="C104" s="140" t="s">
        <v>300</v>
      </c>
      <c r="D104" s="138" t="s">
        <v>324</v>
      </c>
      <c r="E104" s="132"/>
      <c r="F104" s="31"/>
      <c r="G104" s="41" t="s">
        <v>333</v>
      </c>
      <c r="H104" s="41" t="s">
        <v>333</v>
      </c>
      <c r="I104" s="41" t="s">
        <v>333</v>
      </c>
      <c r="J104" s="41" t="s">
        <v>333</v>
      </c>
      <c r="K104" s="41" t="s">
        <v>333</v>
      </c>
      <c r="L104" s="41" t="s">
        <v>333</v>
      </c>
      <c r="M104" s="41" t="s">
        <v>333</v>
      </c>
      <c r="N104" s="41" t="s">
        <v>333</v>
      </c>
      <c r="O104" s="31"/>
      <c r="P104" s="41" t="s">
        <v>333</v>
      </c>
      <c r="Q104" s="41" t="s">
        <v>333</v>
      </c>
      <c r="R104" s="41" t="s">
        <v>333</v>
      </c>
      <c r="S104" s="41" t="s">
        <v>333</v>
      </c>
      <c r="T104" s="41" t="s">
        <v>333</v>
      </c>
      <c r="U104" s="41" t="s">
        <v>333</v>
      </c>
      <c r="V104" s="41" t="s">
        <v>333</v>
      </c>
      <c r="W104" s="41" t="s">
        <v>333</v>
      </c>
      <c r="X104" s="41" t="s">
        <v>333</v>
      </c>
      <c r="Y104" s="41" t="s">
        <v>333</v>
      </c>
      <c r="Z104" s="41" t="s">
        <v>333</v>
      </c>
      <c r="AA104" s="29"/>
    </row>
    <row r="105" spans="1:27" s="30" customFormat="1" ht="12.4" customHeight="1" x14ac:dyDescent="0.15">
      <c r="A105" s="267">
        <v>3</v>
      </c>
      <c r="B105" s="140" t="s">
        <v>2</v>
      </c>
      <c r="C105" s="140" t="s">
        <v>342</v>
      </c>
      <c r="D105" s="138" t="s">
        <v>324</v>
      </c>
      <c r="E105" s="132"/>
      <c r="F105" s="31"/>
      <c r="G105" s="41">
        <f>IF('3c PC'!G14="-","-",'3c PC'!G61)</f>
        <v>6.5567588596821027</v>
      </c>
      <c r="H105" s="41">
        <f>IF('3c PC'!H14="-","-",'3c PC'!H61)</f>
        <v>6.5567588596821027</v>
      </c>
      <c r="I105" s="41">
        <f>IF('3c PC'!I14="-","-",'3c PC'!I61)</f>
        <v>6.6197359495950758</v>
      </c>
      <c r="J105" s="41">
        <f>IF('3c PC'!J14="-","-",'3c PC'!J61)</f>
        <v>6.6197359495950758</v>
      </c>
      <c r="K105" s="41">
        <f>IF('3c PC'!K14="-","-",'3c PC'!K61)</f>
        <v>6.6995028867368616</v>
      </c>
      <c r="L105" s="41">
        <f>IF('3c PC'!L14="-","-",'3c PC'!L61)</f>
        <v>6.6995028867368616</v>
      </c>
      <c r="M105" s="41">
        <f>IF('3c PC'!M14="-","-",'3c PC'!M61)</f>
        <v>7.1131218301273513</v>
      </c>
      <c r="N105" s="41">
        <f>IF('3c PC'!N14="-","-",'3c PC'!N61)</f>
        <v>7.1131218301273513</v>
      </c>
      <c r="O105" s="31"/>
      <c r="P105" s="41">
        <f>'3c PC'!P61</f>
        <v>7.1131218301273513</v>
      </c>
      <c r="Q105" s="41">
        <f>'3c PC'!Q61</f>
        <v>7.2804579515147188</v>
      </c>
      <c r="R105" s="41">
        <f>'3c PC'!R61</f>
        <v>7.1935840895118579</v>
      </c>
      <c r="S105" s="41">
        <f>'3c PC'!S61</f>
        <v>7.3593999937099728</v>
      </c>
      <c r="T105" s="41" t="str">
        <f>'3c PC'!T61</f>
        <v>-</v>
      </c>
      <c r="U105" s="41" t="str">
        <f>'3c PC'!U61</f>
        <v>-</v>
      </c>
      <c r="V105" s="41" t="str">
        <f>'3c PC'!V61</f>
        <v>-</v>
      </c>
      <c r="W105" s="41" t="str">
        <f>'3c PC'!W61</f>
        <v>-</v>
      </c>
      <c r="X105" s="41" t="str">
        <f>'3c PC'!X61</f>
        <v>-</v>
      </c>
      <c r="Y105" s="41" t="str">
        <f>'3c PC'!Y61</f>
        <v>-</v>
      </c>
      <c r="Z105" s="41" t="str">
        <f>'3c PC'!Z61</f>
        <v>-</v>
      </c>
      <c r="AA105" s="29"/>
    </row>
    <row r="106" spans="1:27" s="30" customFormat="1" ht="11.25" customHeight="1" x14ac:dyDescent="0.15">
      <c r="A106" s="267">
        <v>4</v>
      </c>
      <c r="B106" s="140" t="s">
        <v>352</v>
      </c>
      <c r="C106" s="140" t="s">
        <v>343</v>
      </c>
      <c r="D106" s="138" t="s">
        <v>324</v>
      </c>
      <c r="E106" s="132"/>
      <c r="F106" s="31"/>
      <c r="G106" s="41">
        <f>IF('3d NC-Elec'!H50="-","-",'3d NC-Elec'!H50)</f>
        <v>17.118500000000001</v>
      </c>
      <c r="H106" s="41">
        <f>IF('3d NC-Elec'!I50="-","-",'3d NC-Elec'!I50)</f>
        <v>17.118500000000001</v>
      </c>
      <c r="I106" s="41">
        <f>IF('3d NC-Elec'!J50="-","-",'3d NC-Elec'!J50)</f>
        <v>24.9879</v>
      </c>
      <c r="J106" s="41">
        <f>IF('3d NC-Elec'!K50="-","-",'3d NC-Elec'!K50)</f>
        <v>24.9879</v>
      </c>
      <c r="K106" s="41">
        <f>IF('3d NC-Elec'!L50="-","-",'3d NC-Elec'!L50)</f>
        <v>16.461499999999997</v>
      </c>
      <c r="L106" s="41">
        <f>IF('3d NC-Elec'!M50="-","-",'3d NC-Elec'!M50)</f>
        <v>16.461499999999997</v>
      </c>
      <c r="M106" s="41">
        <f>IF('3d NC-Elec'!N50="-","-",'3d NC-Elec'!N50)</f>
        <v>16.169499999999999</v>
      </c>
      <c r="N106" s="41">
        <f>IF('3d NC-Elec'!O50="-","-",'3d NC-Elec'!O50)</f>
        <v>16.169499999999999</v>
      </c>
      <c r="O106" s="31"/>
      <c r="P106" s="41">
        <f>'3d NC-Elec'!Q50</f>
        <v>16.169499999999999</v>
      </c>
      <c r="Q106" s="41">
        <f>'3d NC-Elec'!R50</f>
        <v>16.972500000000004</v>
      </c>
      <c r="R106" s="41">
        <f>'3d NC-Elec'!S50</f>
        <v>16.972500000000004</v>
      </c>
      <c r="S106" s="41">
        <f>'3d NC-Elec'!T50</f>
        <v>17.666</v>
      </c>
      <c r="T106" s="41" t="str">
        <f>'3d NC-Elec'!U50</f>
        <v>-</v>
      </c>
      <c r="U106" s="41" t="str">
        <f>'3d NC-Elec'!V50</f>
        <v>-</v>
      </c>
      <c r="V106" s="41" t="str">
        <f>'3d NC-Elec'!W50</f>
        <v>-</v>
      </c>
      <c r="W106" s="41" t="str">
        <f>'3d NC-Elec'!X50</f>
        <v>-</v>
      </c>
      <c r="X106" s="41" t="str">
        <f>'3d NC-Elec'!Y50</f>
        <v>-</v>
      </c>
      <c r="Y106" s="41" t="str">
        <f>'3d NC-Elec'!Z50</f>
        <v>-</v>
      </c>
      <c r="Z106" s="41" t="str">
        <f>'3d NC-Elec'!AA50</f>
        <v>-</v>
      </c>
      <c r="AA106" s="29"/>
    </row>
    <row r="107" spans="1:27" s="30" customFormat="1" ht="11.25" customHeight="1" x14ac:dyDescent="0.15">
      <c r="A107" s="267">
        <v>5</v>
      </c>
      <c r="B107" s="140" t="s">
        <v>349</v>
      </c>
      <c r="C107" s="140" t="s">
        <v>344</v>
      </c>
      <c r="D107" s="138" t="s">
        <v>324</v>
      </c>
      <c r="E107" s="132"/>
      <c r="F107" s="31"/>
      <c r="G107" s="41">
        <f>IF('3f CPIH'!C$16="-","-",'3g OC '!$E$9*('3f CPIH'!C$16/'3f CPIH'!$G$16))</f>
        <v>39.034507632093934</v>
      </c>
      <c r="H107" s="41">
        <f>IF('3f CPIH'!D$16="-","-",'3g OC '!$E$9*('3f CPIH'!D$16/'3f CPIH'!$G$16))</f>
        <v>39.112654794520544</v>
      </c>
      <c r="I107" s="41">
        <f>IF('3f CPIH'!E$16="-","-",'3g OC '!$E$9*('3f CPIH'!E$16/'3f CPIH'!$G$16))</f>
        <v>39.229875538160471</v>
      </c>
      <c r="J107" s="41">
        <f>IF('3f CPIH'!F$16="-","-",'3g OC '!$E$9*('3f CPIH'!F$16/'3f CPIH'!$G$16))</f>
        <v>39.464317025440316</v>
      </c>
      <c r="K107" s="41">
        <f>IF('3f CPIH'!G$16="-","-",'3g OC '!$E$9*('3f CPIH'!G$16/'3f CPIH'!$G$16))</f>
        <v>39.933199999999999</v>
      </c>
      <c r="L107" s="41">
        <f>IF('3f CPIH'!H$16="-","-",'3g OC '!$E$9*('3f CPIH'!H$16/'3f CPIH'!$G$16))</f>
        <v>40.441156555772999</v>
      </c>
      <c r="M107" s="41">
        <f>IF('3f CPIH'!I$16="-","-",'3g OC '!$E$9*('3f CPIH'!I$16/'3f CPIH'!$G$16))</f>
        <v>41.027260273972601</v>
      </c>
      <c r="N107" s="41">
        <f>IF('3f CPIH'!J$16="-","-",'3g OC '!$E$9*('3f CPIH'!J$16/'3f CPIH'!$G$16))</f>
        <v>41.378922504892373</v>
      </c>
      <c r="O107" s="31"/>
      <c r="P107" s="41">
        <f>IF('3f CPIH'!L$16="-","-",'3g OC '!$E$9*('3f CPIH'!L$16/'3f CPIH'!$G$16))</f>
        <v>41.378922504892373</v>
      </c>
      <c r="Q107" s="41">
        <f>IF('3f CPIH'!M$16="-","-",'3g OC '!$E$9*('3f CPIH'!M$16/'3f CPIH'!$G$16))</f>
        <v>41.847805479452056</v>
      </c>
      <c r="R107" s="41">
        <f>IF('3f CPIH'!N$16="-","-",'3g OC '!$E$9*('3f CPIH'!N$16/'3f CPIH'!$G$16))</f>
        <v>42.160394129158512</v>
      </c>
      <c r="S107" s="41">
        <f>IF('3f CPIH'!O$16="-","-",'3g OC '!$E$9*('3f CPIH'!O$16/'3f CPIH'!$G$16))</f>
        <v>42.394835616438357</v>
      </c>
      <c r="T107" s="41" t="str">
        <f>IF('3f CPIH'!P$16="-","-",'3g OC '!$E$9*('3f CPIH'!P$16/'3f CPIH'!$G$16))</f>
        <v>-</v>
      </c>
      <c r="U107" s="41" t="str">
        <f>IF('3f CPIH'!Q$16="-","-",'3g OC '!$E$9*('3f CPIH'!Q$16/'3f CPIH'!$G$16))</f>
        <v>-</v>
      </c>
      <c r="V107" s="41" t="str">
        <f>IF('3f CPIH'!R$16="-","-",'3g OC '!$E$9*('3f CPIH'!R$16/'3f CPIH'!$G$16))</f>
        <v>-</v>
      </c>
      <c r="W107" s="41" t="str">
        <f>IF('3f CPIH'!S$16="-","-",'3g OC '!$E$9*('3f CPIH'!S$16/'3f CPIH'!$G$16))</f>
        <v>-</v>
      </c>
      <c r="X107" s="41" t="str">
        <f>IF('3f CPIH'!T$16="-","-",'3g OC '!$E$9*('3f CPIH'!T$16/'3f CPIH'!$G$16))</f>
        <v>-</v>
      </c>
      <c r="Y107" s="41" t="str">
        <f>IF('3f CPIH'!U$16="-","-",'3g OC '!$E$9*('3f CPIH'!U$16/'3f CPIH'!$G$16))</f>
        <v>-</v>
      </c>
      <c r="Z107" s="41" t="str">
        <f>IF('3f CPIH'!V$16="-","-",'3g OC '!$E$9*('3f CPIH'!V$16/'3f CPIH'!$G$16))</f>
        <v>-</v>
      </c>
      <c r="AA107" s="29"/>
    </row>
    <row r="108" spans="1:27" s="30" customFormat="1" ht="11.25" customHeight="1" x14ac:dyDescent="0.15">
      <c r="A108" s="267">
        <v>6</v>
      </c>
      <c r="B108" s="140" t="s">
        <v>349</v>
      </c>
      <c r="C108" s="140" t="s">
        <v>43</v>
      </c>
      <c r="D108" s="138" t="s">
        <v>324</v>
      </c>
      <c r="E108" s="132"/>
      <c r="F108" s="31"/>
      <c r="G108" s="41" t="s">
        <v>333</v>
      </c>
      <c r="H108" s="41" t="s">
        <v>333</v>
      </c>
      <c r="I108" s="41" t="s">
        <v>333</v>
      </c>
      <c r="J108" s="41" t="s">
        <v>333</v>
      </c>
      <c r="K108" s="41">
        <f>IF('3h SMNCC'!F$36="-","-",'3h SMNCC'!F$44)</f>
        <v>0</v>
      </c>
      <c r="L108" s="41">
        <f>IF('3h SMNCC'!G$36="-","-",'3h SMNCC'!G$44)</f>
        <v>-0.13106672002308281</v>
      </c>
      <c r="M108" s="41">
        <f>IF('3h SMNCC'!H$36="-","-",'3h SMNCC'!H$44)</f>
        <v>1.6490085512788448</v>
      </c>
      <c r="N108" s="41">
        <f>IF('3h SMNCC'!I$36="-","-",'3h SMNCC'!I$44)</f>
        <v>7.9249698553751093</v>
      </c>
      <c r="O108" s="31"/>
      <c r="P108" s="41">
        <f>IF('3h SMNCC'!K$36="-","-",'3h SMNCC'!K$44)</f>
        <v>7.9249698553751093</v>
      </c>
      <c r="Q108" s="41">
        <f>IF('3h SMNCC'!L$36="-","-",'3h SMNCC'!L$44)</f>
        <v>9.5945159615724194</v>
      </c>
      <c r="R108" s="41">
        <f>IF('3h SMNCC'!M$36="-","-",'3h SMNCC'!M$44)</f>
        <v>9.6655312765157912</v>
      </c>
      <c r="S108" s="41">
        <f>IF('3h SMNCC'!N$36="-","-",'3h SMNCC'!N$44)</f>
        <v>11.448655558303892</v>
      </c>
      <c r="T108" s="41" t="str">
        <f>IF('3h SMNCC'!O$36="-","-",'3h SMNCC'!O$44)</f>
        <v>-</v>
      </c>
      <c r="U108" s="41" t="str">
        <f>IF('3h SMNCC'!P$36="-","-",'3h SMNCC'!P$44)</f>
        <v>-</v>
      </c>
      <c r="V108" s="41" t="str">
        <f>IF('3h SMNCC'!Q$36="-","-",'3h SMNCC'!Q$44)</f>
        <v>-</v>
      </c>
      <c r="W108" s="41" t="str">
        <f>IF('3h SMNCC'!R$36="-","-",'3h SMNCC'!R$44)</f>
        <v>-</v>
      </c>
      <c r="X108" s="41" t="str">
        <f>IF('3h SMNCC'!S$36="-","-",'3h SMNCC'!S$44)</f>
        <v>-</v>
      </c>
      <c r="Y108" s="41" t="str">
        <f>IF('3h SMNCC'!T$36="-","-",'3h SMNCC'!T$44)</f>
        <v>-</v>
      </c>
      <c r="Z108" s="41" t="str">
        <f>IF('3h SMNCC'!U$36="-","-",'3h SMNCC'!U$44)</f>
        <v>-</v>
      </c>
      <c r="AA108" s="29"/>
    </row>
    <row r="109" spans="1:27" s="30" customFormat="1" ht="11.25" customHeight="1" x14ac:dyDescent="0.15">
      <c r="A109" s="267">
        <v>7</v>
      </c>
      <c r="B109" s="140" t="s">
        <v>349</v>
      </c>
      <c r="C109" s="140" t="s">
        <v>394</v>
      </c>
      <c r="D109" s="138" t="s">
        <v>324</v>
      </c>
      <c r="E109" s="132"/>
      <c r="F109" s="31"/>
      <c r="G109" s="41">
        <f>IF('3f CPIH'!C$16="-","-",'3i PAAC PAP'!$G$11*('3f CPIH'!C$16/'3f CPIH'!$G$16))</f>
        <v>13.436452250489236</v>
      </c>
      <c r="H109" s="41">
        <f>IF('3f CPIH'!D$16="-","-",'3i PAAC PAP'!$G$11*('3f CPIH'!D$16/'3f CPIH'!$G$16))</f>
        <v>13.463352054794518</v>
      </c>
      <c r="I109" s="41">
        <f>IF('3f CPIH'!E$16="-","-",'3i PAAC PAP'!$G$11*('3f CPIH'!E$16/'3f CPIH'!$G$16))</f>
        <v>13.503701761252445</v>
      </c>
      <c r="J109" s="41">
        <f>IF('3f CPIH'!F$16="-","-",'3i PAAC PAP'!$G$11*('3f CPIH'!F$16/'3f CPIH'!$G$16))</f>
        <v>13.584401174168297</v>
      </c>
      <c r="K109" s="41">
        <f>IF('3f CPIH'!G$16="-","-",'3i PAAC PAP'!$G$11*('3f CPIH'!G$16/'3f CPIH'!$G$16))</f>
        <v>13.745799999999999</v>
      </c>
      <c r="L109" s="41">
        <f>IF('3f CPIH'!H$16="-","-",'3i PAAC PAP'!$G$11*('3f CPIH'!H$16/'3f CPIH'!$G$16))</f>
        <v>13.920648727984345</v>
      </c>
      <c r="M109" s="41">
        <f>IF('3f CPIH'!I$16="-","-",'3i PAAC PAP'!$G$11*('3f CPIH'!I$16/'3f CPIH'!$G$16))</f>
        <v>14.122397260273971</v>
      </c>
      <c r="N109" s="41">
        <f>IF('3f CPIH'!J$16="-","-",'3i PAAC PAP'!$G$11*('3f CPIH'!J$16/'3f CPIH'!$G$16))</f>
        <v>14.24344637964775</v>
      </c>
      <c r="O109" s="31"/>
      <c r="P109" s="41">
        <f>IF('3f CPIH'!L$16="-","-",'3i PAAC PAP'!$G$11*('3f CPIH'!L$16/'3f CPIH'!$G$16))</f>
        <v>14.24344637964775</v>
      </c>
      <c r="Q109" s="41">
        <f>IF('3f CPIH'!M$16="-","-",'3i PAAC PAP'!$G$11*('3f CPIH'!M$16/'3f CPIH'!$G$16))</f>
        <v>14.40484520547945</v>
      </c>
      <c r="R109" s="41">
        <f>IF('3f CPIH'!N$16="-","-",'3i PAAC PAP'!$G$11*('3f CPIH'!N$16/'3f CPIH'!$G$16))</f>
        <v>14.512444422700586</v>
      </c>
      <c r="S109" s="41">
        <f>IF('3f CPIH'!O$16="-","-",'3i PAAC PAP'!$G$11*('3f CPIH'!O$16/'3f CPIH'!$G$16))</f>
        <v>14.593143835616438</v>
      </c>
      <c r="T109" s="41" t="str">
        <f>IF('3f CPIH'!P$16="-","-",'3i PAAC PAP'!$G$11*('3f CPIH'!P$16/'3f CPIH'!$G$16))</f>
        <v>-</v>
      </c>
      <c r="U109" s="41" t="str">
        <f>IF('3f CPIH'!Q$16="-","-",'3i PAAC PAP'!$G$11*('3f CPIH'!Q$16/'3f CPIH'!$G$16))</f>
        <v>-</v>
      </c>
      <c r="V109" s="41" t="str">
        <f>IF('3f CPIH'!R$16="-","-",'3i PAAC PAP'!$G$11*('3f CPIH'!R$16/'3f CPIH'!$G$16))</f>
        <v>-</v>
      </c>
      <c r="W109" s="41" t="str">
        <f>IF('3f CPIH'!S$16="-","-",'3i PAAC PAP'!$G$11*('3f CPIH'!S$16/'3f CPIH'!$G$16))</f>
        <v>-</v>
      </c>
      <c r="X109" s="41" t="str">
        <f>IF('3f CPIH'!T$16="-","-",'3i PAAC PAP'!$G$11*('3f CPIH'!T$16/'3f CPIH'!$G$16))</f>
        <v>-</v>
      </c>
      <c r="Y109" s="41" t="str">
        <f>IF('3f CPIH'!U$16="-","-",'3i PAAC PAP'!$G$11*('3f CPIH'!U$16/'3f CPIH'!$G$16))</f>
        <v>-</v>
      </c>
      <c r="Z109" s="41" t="str">
        <f>IF('3f CPIH'!V$16="-","-",'3i PAAC PAP'!$G$11*('3f CPIH'!V$16/'3f CPIH'!$G$16))</f>
        <v>-</v>
      </c>
      <c r="AA109" s="29"/>
    </row>
    <row r="110" spans="1:27" s="30" customFormat="1" ht="11.25" customHeight="1" x14ac:dyDescent="0.15">
      <c r="A110" s="267">
        <v>8</v>
      </c>
      <c r="B110" s="140" t="s">
        <v>349</v>
      </c>
      <c r="C110" s="140" t="s">
        <v>412</v>
      </c>
      <c r="D110" s="138" t="s">
        <v>324</v>
      </c>
      <c r="E110" s="132"/>
      <c r="F110" s="31"/>
      <c r="G110" s="41">
        <f>IF(G105="-","-",SUM(G103:G108)*'3i PAAC PAP'!$G$23)</f>
        <v>3.6311463189397997</v>
      </c>
      <c r="H110" s="41">
        <f>IF(H105="-","-",SUM(H103:H108)*'3i PAAC PAP'!$G$23)</f>
        <v>3.6356713522329498</v>
      </c>
      <c r="I110" s="41">
        <f>IF(I105="-","-",SUM(I103:I108)*'3i PAAC PAP'!$G$23)</f>
        <v>4.1017752651869968</v>
      </c>
      <c r="J110" s="41">
        <f>IF(J105="-","-",SUM(J103:J108)*'3i PAAC PAP'!$G$23)</f>
        <v>4.1153503650664485</v>
      </c>
      <c r="K110" s="41">
        <f>IF(K105="-","-",SUM(K103:K108)*'3i PAAC PAP'!$G$23)</f>
        <v>3.6534067239536108</v>
      </c>
      <c r="L110" s="41">
        <f>IF(L105="-","-",SUM(L103:L108)*'3i PAAC PAP'!$G$23)</f>
        <v>3.6752301530028739</v>
      </c>
      <c r="M110" s="41">
        <f>IF(M105="-","-",SUM(M103:M108)*'3i PAAC PAP'!$G$23)</f>
        <v>3.8192836045090535</v>
      </c>
      <c r="N110" s="41">
        <f>IF(N105="-","-",SUM(N103:N108)*'3i PAAC PAP'!$G$23)</f>
        <v>4.2030495176806228</v>
      </c>
      <c r="O110" s="31"/>
      <c r="P110" s="41">
        <f>IF(P105="-","-",SUM(P103:P108)*'3i PAAC PAP'!$G$23)</f>
        <v>4.2030495176806228</v>
      </c>
      <c r="Q110" s="41">
        <f>IF(Q105="-","-",SUM(Q103:Q108)*'3i PAAC PAP'!$G$23)</f>
        <v>4.3830594579455893</v>
      </c>
      <c r="R110" s="41">
        <f>IF(R105="-","-",SUM(R103:R108)*'3i PAAC PAP'!$G$23)</f>
        <v>4.4002413178092592</v>
      </c>
      <c r="S110" s="41">
        <f>IF(S105="-","-",SUM(S103:S108)*'3i PAAC PAP'!$G$23)</f>
        <v>4.5668242742180576</v>
      </c>
      <c r="T110" s="41" t="str">
        <f>IF(T105="-","-",SUM(T103:T108)*'3i PAAC PAP'!$G$23)</f>
        <v>-</v>
      </c>
      <c r="U110" s="41" t="str">
        <f>IF(U105="-","-",SUM(U103:U108)*'3i PAAC PAP'!$G$23)</f>
        <v>-</v>
      </c>
      <c r="V110" s="41" t="str">
        <f>IF(V105="-","-",SUM(V103:V108)*'3i PAAC PAP'!$G$23)</f>
        <v>-</v>
      </c>
      <c r="W110" s="41" t="str">
        <f>IF(W105="-","-",SUM(W103:W108)*'3i PAAC PAP'!$G$23)</f>
        <v>-</v>
      </c>
      <c r="X110" s="41" t="str">
        <f>IF(X105="-","-",SUM(X103:X108)*'3i PAAC PAP'!$G$23)</f>
        <v>-</v>
      </c>
      <c r="Y110" s="41" t="str">
        <f>IF(Y105="-","-",SUM(Y103:Y108)*'3i PAAC PAP'!$G$23)</f>
        <v>-</v>
      </c>
      <c r="Z110" s="41" t="str">
        <f>IF(Z105="-","-",SUM(Z103:Z108)*'3i PAAC PAP'!$G$23)</f>
        <v>-</v>
      </c>
      <c r="AA110" s="29"/>
    </row>
    <row r="111" spans="1:27" s="30" customFormat="1" ht="11.25" customHeight="1" x14ac:dyDescent="0.15">
      <c r="A111" s="267">
        <v>9</v>
      </c>
      <c r="B111" s="140" t="s">
        <v>393</v>
      </c>
      <c r="C111" s="140" t="s">
        <v>536</v>
      </c>
      <c r="D111" s="138" t="s">
        <v>324</v>
      </c>
      <c r="E111" s="132"/>
      <c r="F111" s="31"/>
      <c r="G111" s="41">
        <f>IF(G105="-","-",SUM(G103:G110)*'3j EBIT'!$E$9)</f>
        <v>1.5451280065054198</v>
      </c>
      <c r="H111" s="41">
        <f>IF(H105="-","-",SUM(H103:H110)*'3j EBIT'!$E$9)</f>
        <v>1.5472501970019048</v>
      </c>
      <c r="I111" s="41">
        <f>IF(I105="-","-",SUM(I103:I110)*'3j EBIT'!$E$9)</f>
        <v>1.7129638015429287</v>
      </c>
      <c r="J111" s="41">
        <f>IF(J105="-","-",SUM(J103:J110)*'3j EBIT'!$E$9)</f>
        <v>1.7193303730323839</v>
      </c>
      <c r="K111" s="41">
        <f>IF(K105="-","-",SUM(K103:K110)*'3j EBIT'!$E$9)</f>
        <v>1.5589963573398529</v>
      </c>
      <c r="L111" s="41">
        <f>IF(L105="-","-",SUM(L103:L110)*'3j EBIT'!$E$9)</f>
        <v>1.5701051060160842</v>
      </c>
      <c r="M111" s="41">
        <f>IF(M105="-","-",SUM(M103:M110)*'3j EBIT'!$E$9)</f>
        <v>1.6249862692024941</v>
      </c>
      <c r="N111" s="41">
        <f>IF(N105="-","-",SUM(N103:N110)*'3j EBIT'!$E$9)</f>
        <v>1.7631273393790232</v>
      </c>
      <c r="O111" s="31"/>
      <c r="P111" s="41">
        <f>IF(P105="-","-",SUM(P103:P110)*'3j EBIT'!$E$9)</f>
        <v>1.7631273393790232</v>
      </c>
      <c r="Q111" s="41">
        <f>IF(Q105="-","-",SUM(Q103:Q110)*'3j EBIT'!$E$9)</f>
        <v>1.8299503087959152</v>
      </c>
      <c r="R111" s="41">
        <f>IF(R105="-","-",SUM(R103:R110)*'3j EBIT'!$E$9)</f>
        <v>1.8381141373249603</v>
      </c>
      <c r="S111" s="41">
        <f>IF(S105="-","-",SUM(S103:S110)*'3j EBIT'!$E$9)</f>
        <v>1.8986229465018574</v>
      </c>
      <c r="T111" s="41" t="str">
        <f>IF(T105="-","-",SUM(T103:T110)*'3j EBIT'!$E$9)</f>
        <v>-</v>
      </c>
      <c r="U111" s="41" t="str">
        <f>IF(U105="-","-",SUM(U103:U110)*'3j EBIT'!$E$9)</f>
        <v>-</v>
      </c>
      <c r="V111" s="41" t="str">
        <f>IF(V105="-","-",SUM(V103:V110)*'3j EBIT'!$E$9)</f>
        <v>-</v>
      </c>
      <c r="W111" s="41" t="str">
        <f>IF(W105="-","-",SUM(W103:W110)*'3j EBIT'!$E$9)</f>
        <v>-</v>
      </c>
      <c r="X111" s="41" t="str">
        <f>IF(X105="-","-",SUM(X103:X110)*'3j EBIT'!$E$9)</f>
        <v>-</v>
      </c>
      <c r="Y111" s="41" t="str">
        <f>IF(Y105="-","-",SUM(Y103:Y110)*'3j EBIT'!$E$9)</f>
        <v>-</v>
      </c>
      <c r="Z111" s="41" t="str">
        <f>IF(Z105="-","-",SUM(Z103:Z110)*'3j EBIT'!$E$9)</f>
        <v>-</v>
      </c>
      <c r="AA111" s="29"/>
    </row>
    <row r="112" spans="1:27" s="30" customFormat="1" ht="11.25" x14ac:dyDescent="0.15">
      <c r="A112" s="267">
        <v>10</v>
      </c>
      <c r="B112" s="140" t="s">
        <v>292</v>
      </c>
      <c r="C112" s="188" t="s">
        <v>537</v>
      </c>
      <c r="D112" s="138" t="s">
        <v>324</v>
      </c>
      <c r="E112" s="131"/>
      <c r="F112" s="31"/>
      <c r="G112" s="41">
        <f>IF(G107="-","-",SUM(G103:G105,G107:G111)*'3k HAP'!$E$10)</f>
        <v>0.94001066250434939</v>
      </c>
      <c r="H112" s="41">
        <f>IF(H107="-","-",SUM(H103:H105,H107:H111)*'3k HAP'!$E$10)</f>
        <v>0.94164597714777498</v>
      </c>
      <c r="I112" s="41">
        <f>IF(I107="-","-",SUM(I103:I105,I107:I111)*'3k HAP'!$E$10)</f>
        <v>0.95412545395471871</v>
      </c>
      <c r="J112" s="41">
        <f>IF(J107="-","-",SUM(J103:J105,J107:J111)*'3k HAP'!$E$10)</f>
        <v>0.95903139788499625</v>
      </c>
      <c r="K112" s="41">
        <f>IF(K107="-","-",SUM(K103:K105,K107:K111)*'3k HAP'!$E$10)</f>
        <v>0.96031645427793177</v>
      </c>
      <c r="L112" s="41">
        <f>IF(L107="-","-",SUM(L103:L105,L107:L111)*'3k HAP'!$E$10)</f>
        <v>0.96887661860364416</v>
      </c>
      <c r="M112" s="41">
        <f>IF(M107="-","-",SUM(M103:M105,M107:M111)*'3k HAP'!$E$10)</f>
        <v>1.0154420420940831</v>
      </c>
      <c r="N112" s="41">
        <f>IF(N107="-","-",SUM(N103:N105,N107:N111)*'3k HAP'!$E$10)</f>
        <v>1.1218905985702039</v>
      </c>
      <c r="O112" s="31"/>
      <c r="P112" s="41">
        <f>IF(P107="-","-",SUM(P103:P105,P107:P111)*'3k HAP'!$E$10)</f>
        <v>1.1218905985702039</v>
      </c>
      <c r="Q112" s="41">
        <f>IF(Q107="-","-",SUM(Q103:Q105,Q107:Q111)*'3k HAP'!$E$10)</f>
        <v>1.1616262277344533</v>
      </c>
      <c r="R112" s="41">
        <f>IF(R107="-","-",SUM(R103:R105,R107:R111)*'3k HAP'!$E$10)</f>
        <v>1.1679170995304</v>
      </c>
      <c r="S112" s="41">
        <f>IF(S107="-","-",SUM(S103:S105,S107:S111)*'3k HAP'!$E$10)</f>
        <v>1.2043903612531295</v>
      </c>
      <c r="T112" s="41" t="str">
        <f>IF(T107="-","-",SUM(T103:T105,T107:T111)*'3k HAP'!$E$10)</f>
        <v>-</v>
      </c>
      <c r="U112" s="41" t="str">
        <f>IF(U107="-","-",SUM(U103:U105,U107:U111)*'3k HAP'!$E$10)</f>
        <v>-</v>
      </c>
      <c r="V112" s="41" t="str">
        <f>IF(V107="-","-",SUM(V103:V105,V107:V111)*'3k HAP'!$E$10)</f>
        <v>-</v>
      </c>
      <c r="W112" s="41" t="str">
        <f>IF(W107="-","-",SUM(W103:W105,W107:W111)*'3k HAP'!$E$10)</f>
        <v>-</v>
      </c>
      <c r="X112" s="41" t="str">
        <f>IF(X107="-","-",SUM(X103:X105,X107:X111)*'3k HAP'!$E$10)</f>
        <v>-</v>
      </c>
      <c r="Y112" s="41" t="str">
        <f>IF(Y107="-","-",SUM(Y103:Y105,Y107:Y111)*'3k HAP'!$E$10)</f>
        <v>-</v>
      </c>
      <c r="Z112" s="41" t="str">
        <f>IF(Z107="-","-",SUM(Z103:Z105,Z107:Z111)*'3k HAP'!$E$10)</f>
        <v>-</v>
      </c>
      <c r="AA112" s="29"/>
    </row>
    <row r="113" spans="1:27" s="30" customFormat="1" ht="11.25" x14ac:dyDescent="0.15">
      <c r="A113" s="267">
        <v>11</v>
      </c>
      <c r="B113" s="140" t="s">
        <v>44</v>
      </c>
      <c r="C113" s="140" t="str">
        <f>B113&amp;"_"&amp;D113</f>
        <v>Total_South East</v>
      </c>
      <c r="D113" s="138" t="s">
        <v>324</v>
      </c>
      <c r="E113" s="132"/>
      <c r="F113" s="31"/>
      <c r="G113" s="41">
        <f t="shared" ref="G113:N113" si="16">IF(G107="-","-",SUM(G103:G112))</f>
        <v>82.262503730214846</v>
      </c>
      <c r="H113" s="41">
        <f t="shared" si="16"/>
        <v>82.375833235379787</v>
      </c>
      <c r="I113" s="41">
        <f t="shared" si="16"/>
        <v>91.110077769692637</v>
      </c>
      <c r="J113" s="41">
        <f t="shared" si="16"/>
        <v>91.450066285187503</v>
      </c>
      <c r="K113" s="41">
        <f t="shared" si="16"/>
        <v>83.012722422308244</v>
      </c>
      <c r="L113" s="41">
        <f t="shared" si="16"/>
        <v>83.605953328093719</v>
      </c>
      <c r="M113" s="41">
        <f t="shared" si="16"/>
        <v>86.540999831458393</v>
      </c>
      <c r="N113" s="41">
        <f t="shared" si="16"/>
        <v>93.918028025672442</v>
      </c>
      <c r="O113" s="31"/>
      <c r="P113" s="41">
        <f t="shared" ref="P113:Z113" si="17">IF(P107="-","-",SUM(P103:P112))</f>
        <v>93.918028025672442</v>
      </c>
      <c r="Q113" s="41">
        <f t="shared" si="17"/>
        <v>97.474760592494604</v>
      </c>
      <c r="R113" s="41">
        <f t="shared" si="17"/>
        <v>97.910726472551374</v>
      </c>
      <c r="S113" s="41">
        <f t="shared" si="17"/>
        <v>101.13187258604172</v>
      </c>
      <c r="T113" s="41" t="str">
        <f t="shared" si="17"/>
        <v>-</v>
      </c>
      <c r="U113" s="41" t="str">
        <f t="shared" si="17"/>
        <v>-</v>
      </c>
      <c r="V113" s="41" t="str">
        <f t="shared" si="17"/>
        <v>-</v>
      </c>
      <c r="W113" s="41" t="str">
        <f t="shared" si="17"/>
        <v>-</v>
      </c>
      <c r="X113" s="41" t="str">
        <f t="shared" si="17"/>
        <v>-</v>
      </c>
      <c r="Y113" s="41" t="str">
        <f t="shared" si="17"/>
        <v>-</v>
      </c>
      <c r="Z113" s="41" t="str">
        <f t="shared" si="17"/>
        <v>-</v>
      </c>
      <c r="AA113" s="29"/>
    </row>
    <row r="114" spans="1:27" s="30" customFormat="1" ht="11.25" x14ac:dyDescent="0.15">
      <c r="A114" s="267">
        <v>1</v>
      </c>
      <c r="B114" s="136" t="s">
        <v>350</v>
      </c>
      <c r="C114" s="136" t="s">
        <v>341</v>
      </c>
      <c r="D114" s="139" t="s">
        <v>325</v>
      </c>
      <c r="E114" s="135"/>
      <c r="F114" s="31"/>
      <c r="G114" s="133" t="s">
        <v>333</v>
      </c>
      <c r="H114" s="133" t="s">
        <v>333</v>
      </c>
      <c r="I114" s="133" t="s">
        <v>333</v>
      </c>
      <c r="J114" s="133" t="s">
        <v>333</v>
      </c>
      <c r="K114" s="133" t="s">
        <v>333</v>
      </c>
      <c r="L114" s="133" t="s">
        <v>333</v>
      </c>
      <c r="M114" s="133" t="s">
        <v>333</v>
      </c>
      <c r="N114" s="133" t="s">
        <v>333</v>
      </c>
      <c r="O114" s="31"/>
      <c r="P114" s="133" t="s">
        <v>333</v>
      </c>
      <c r="Q114" s="133" t="s">
        <v>333</v>
      </c>
      <c r="R114" s="133" t="s">
        <v>333</v>
      </c>
      <c r="S114" s="133" t="s">
        <v>333</v>
      </c>
      <c r="T114" s="133" t="s">
        <v>333</v>
      </c>
      <c r="U114" s="133" t="s">
        <v>333</v>
      </c>
      <c r="V114" s="133" t="s">
        <v>333</v>
      </c>
      <c r="W114" s="133" t="s">
        <v>333</v>
      </c>
      <c r="X114" s="133" t="s">
        <v>333</v>
      </c>
      <c r="Y114" s="133" t="s">
        <v>333</v>
      </c>
      <c r="Z114" s="133" t="s">
        <v>333</v>
      </c>
      <c r="AA114" s="29"/>
    </row>
    <row r="115" spans="1:27" s="30" customFormat="1" ht="11.25" x14ac:dyDescent="0.15">
      <c r="A115" s="267">
        <v>2</v>
      </c>
      <c r="B115" s="136" t="s">
        <v>350</v>
      </c>
      <c r="C115" s="136" t="s">
        <v>300</v>
      </c>
      <c r="D115" s="139" t="s">
        <v>325</v>
      </c>
      <c r="E115" s="135"/>
      <c r="F115" s="31"/>
      <c r="G115" s="133" t="s">
        <v>333</v>
      </c>
      <c r="H115" s="133" t="s">
        <v>333</v>
      </c>
      <c r="I115" s="133" t="s">
        <v>333</v>
      </c>
      <c r="J115" s="133" t="s">
        <v>333</v>
      </c>
      <c r="K115" s="133" t="s">
        <v>333</v>
      </c>
      <c r="L115" s="133" t="s">
        <v>333</v>
      </c>
      <c r="M115" s="133" t="s">
        <v>333</v>
      </c>
      <c r="N115" s="133" t="s">
        <v>333</v>
      </c>
      <c r="O115" s="31"/>
      <c r="P115" s="133" t="s">
        <v>333</v>
      </c>
      <c r="Q115" s="133" t="s">
        <v>333</v>
      </c>
      <c r="R115" s="133" t="s">
        <v>333</v>
      </c>
      <c r="S115" s="133" t="s">
        <v>333</v>
      </c>
      <c r="T115" s="133" t="s">
        <v>333</v>
      </c>
      <c r="U115" s="133" t="s">
        <v>333</v>
      </c>
      <c r="V115" s="133" t="s">
        <v>333</v>
      </c>
      <c r="W115" s="133" t="s">
        <v>333</v>
      </c>
      <c r="X115" s="133" t="s">
        <v>333</v>
      </c>
      <c r="Y115" s="133" t="s">
        <v>333</v>
      </c>
      <c r="Z115" s="133" t="s">
        <v>333</v>
      </c>
      <c r="AA115" s="29"/>
    </row>
    <row r="116" spans="1:27" s="30" customFormat="1" ht="11.25" customHeight="1" x14ac:dyDescent="0.15">
      <c r="A116" s="267">
        <v>3</v>
      </c>
      <c r="B116" s="136" t="s">
        <v>2</v>
      </c>
      <c r="C116" s="136" t="s">
        <v>342</v>
      </c>
      <c r="D116" s="139" t="s">
        <v>325</v>
      </c>
      <c r="E116" s="135"/>
      <c r="F116" s="31"/>
      <c r="G116" s="133">
        <f>IF('3c PC'!G14="-","-",'3c PC'!G61)</f>
        <v>6.5567588596821027</v>
      </c>
      <c r="H116" s="133">
        <f>IF('3c PC'!H14="-","-",'3c PC'!H61)</f>
        <v>6.5567588596821027</v>
      </c>
      <c r="I116" s="133">
        <f>IF('3c PC'!I14="-","-",'3c PC'!I61)</f>
        <v>6.6197359495950758</v>
      </c>
      <c r="J116" s="133">
        <f>IF('3c PC'!J14="-","-",'3c PC'!J61)</f>
        <v>6.6197359495950758</v>
      </c>
      <c r="K116" s="133">
        <f>IF('3c PC'!K14="-","-",'3c PC'!K61)</f>
        <v>6.6995028867368616</v>
      </c>
      <c r="L116" s="133">
        <f>IF('3c PC'!L14="-","-",'3c PC'!L61)</f>
        <v>6.6995028867368616</v>
      </c>
      <c r="M116" s="133">
        <f>IF('3c PC'!M14="-","-",'3c PC'!M61)</f>
        <v>7.1131218301273513</v>
      </c>
      <c r="N116" s="133">
        <f>IF('3c PC'!N14="-","-",'3c PC'!N61)</f>
        <v>7.1131218301273513</v>
      </c>
      <c r="O116" s="31"/>
      <c r="P116" s="133">
        <f>'3c PC'!P61</f>
        <v>7.1131218301273513</v>
      </c>
      <c r="Q116" s="133">
        <f>'3c PC'!Q61</f>
        <v>7.2804579515147188</v>
      </c>
      <c r="R116" s="133">
        <f>'3c PC'!R61</f>
        <v>7.1935840895118579</v>
      </c>
      <c r="S116" s="133">
        <f>'3c PC'!S61</f>
        <v>7.3593999937099728</v>
      </c>
      <c r="T116" s="133" t="str">
        <f>'3c PC'!T61</f>
        <v>-</v>
      </c>
      <c r="U116" s="133" t="str">
        <f>'3c PC'!U61</f>
        <v>-</v>
      </c>
      <c r="V116" s="133" t="str">
        <f>'3c PC'!V61</f>
        <v>-</v>
      </c>
      <c r="W116" s="133" t="str">
        <f>'3c PC'!W61</f>
        <v>-</v>
      </c>
      <c r="X116" s="133" t="str">
        <f>'3c PC'!X61</f>
        <v>-</v>
      </c>
      <c r="Y116" s="133" t="str">
        <f>'3c PC'!Y61</f>
        <v>-</v>
      </c>
      <c r="Z116" s="133" t="str">
        <f>'3c PC'!Z61</f>
        <v>-</v>
      </c>
      <c r="AA116" s="29"/>
    </row>
    <row r="117" spans="1:27" s="30" customFormat="1" ht="11.25" customHeight="1" x14ac:dyDescent="0.15">
      <c r="A117" s="267">
        <v>4</v>
      </c>
      <c r="B117" s="136" t="s">
        <v>352</v>
      </c>
      <c r="C117" s="136" t="s">
        <v>343</v>
      </c>
      <c r="D117" s="139" t="s">
        <v>325</v>
      </c>
      <c r="E117" s="135"/>
      <c r="F117" s="31"/>
      <c r="G117" s="133">
        <f>IF('3d NC-Elec'!H51="-","-",'3d NC-Elec'!H51)</f>
        <v>14.490500000000003</v>
      </c>
      <c r="H117" s="133">
        <f>IF('3d NC-Elec'!I51="-","-",'3d NC-Elec'!I51)</f>
        <v>14.490500000000003</v>
      </c>
      <c r="I117" s="133">
        <f>IF('3d NC-Elec'!J51="-","-",'3d NC-Elec'!J51)</f>
        <v>20.293999999999997</v>
      </c>
      <c r="J117" s="133">
        <f>IF('3d NC-Elec'!K51="-","-",'3d NC-Elec'!K51)</f>
        <v>20.293999999999997</v>
      </c>
      <c r="K117" s="133">
        <f>IF('3d NC-Elec'!L51="-","-",'3d NC-Elec'!L51)</f>
        <v>16.206000000000003</v>
      </c>
      <c r="L117" s="133">
        <f>IF('3d NC-Elec'!M51="-","-",'3d NC-Elec'!M51)</f>
        <v>16.206000000000003</v>
      </c>
      <c r="M117" s="133">
        <f>IF('3d NC-Elec'!N51="-","-",'3d NC-Elec'!N51)</f>
        <v>16.716999999999999</v>
      </c>
      <c r="N117" s="133">
        <f>IF('3d NC-Elec'!O51="-","-",'3d NC-Elec'!O51)</f>
        <v>16.716999999999999</v>
      </c>
      <c r="O117" s="31"/>
      <c r="P117" s="133">
        <f>'3d NC-Elec'!Q51</f>
        <v>16.716999999999999</v>
      </c>
      <c r="Q117" s="133">
        <f>'3d NC-Elec'!R51</f>
        <v>15.9505</v>
      </c>
      <c r="R117" s="133">
        <f>'3d NC-Elec'!S51</f>
        <v>15.9505</v>
      </c>
      <c r="S117" s="133">
        <f>'3d NC-Elec'!T51</f>
        <v>16.023499999999999</v>
      </c>
      <c r="T117" s="133" t="str">
        <f>'3d NC-Elec'!U51</f>
        <v>-</v>
      </c>
      <c r="U117" s="133" t="str">
        <f>'3d NC-Elec'!V51</f>
        <v>-</v>
      </c>
      <c r="V117" s="133" t="str">
        <f>'3d NC-Elec'!W51</f>
        <v>-</v>
      </c>
      <c r="W117" s="133" t="str">
        <f>'3d NC-Elec'!X51</f>
        <v>-</v>
      </c>
      <c r="X117" s="133" t="str">
        <f>'3d NC-Elec'!Y51</f>
        <v>-</v>
      </c>
      <c r="Y117" s="133" t="str">
        <f>'3d NC-Elec'!Z51</f>
        <v>-</v>
      </c>
      <c r="Z117" s="133" t="str">
        <f>'3d NC-Elec'!AA51</f>
        <v>-</v>
      </c>
      <c r="AA117" s="29"/>
    </row>
    <row r="118" spans="1:27" s="30" customFormat="1" ht="12.4" customHeight="1" x14ac:dyDescent="0.15">
      <c r="A118" s="267">
        <v>5</v>
      </c>
      <c r="B118" s="136" t="s">
        <v>349</v>
      </c>
      <c r="C118" s="136" t="s">
        <v>344</v>
      </c>
      <c r="D118" s="139" t="s">
        <v>325</v>
      </c>
      <c r="E118" s="135"/>
      <c r="F118" s="31"/>
      <c r="G118" s="133">
        <f>IF('3f CPIH'!C$16="-","-",'3g OC '!$E$9*('3f CPIH'!C$16/'3f CPIH'!$G$16))</f>
        <v>39.034507632093934</v>
      </c>
      <c r="H118" s="133">
        <f>IF('3f CPIH'!D$16="-","-",'3g OC '!$E$9*('3f CPIH'!D$16/'3f CPIH'!$G$16))</f>
        <v>39.112654794520544</v>
      </c>
      <c r="I118" s="133">
        <f>IF('3f CPIH'!E$16="-","-",'3g OC '!$E$9*('3f CPIH'!E$16/'3f CPIH'!$G$16))</f>
        <v>39.229875538160471</v>
      </c>
      <c r="J118" s="133">
        <f>IF('3f CPIH'!F$16="-","-",'3g OC '!$E$9*('3f CPIH'!F$16/'3f CPIH'!$G$16))</f>
        <v>39.464317025440316</v>
      </c>
      <c r="K118" s="133">
        <f>IF('3f CPIH'!G$16="-","-",'3g OC '!$E$9*('3f CPIH'!G$16/'3f CPIH'!$G$16))</f>
        <v>39.933199999999999</v>
      </c>
      <c r="L118" s="133">
        <f>IF('3f CPIH'!H$16="-","-",'3g OC '!$E$9*('3f CPIH'!H$16/'3f CPIH'!$G$16))</f>
        <v>40.441156555772999</v>
      </c>
      <c r="M118" s="133">
        <f>IF('3f CPIH'!I$16="-","-",'3g OC '!$E$9*('3f CPIH'!I$16/'3f CPIH'!$G$16))</f>
        <v>41.027260273972601</v>
      </c>
      <c r="N118" s="133">
        <f>IF('3f CPIH'!J$16="-","-",'3g OC '!$E$9*('3f CPIH'!J$16/'3f CPIH'!$G$16))</f>
        <v>41.378922504892373</v>
      </c>
      <c r="O118" s="31"/>
      <c r="P118" s="133">
        <f>IF('3f CPIH'!L$16="-","-",'3g OC '!$E$9*('3f CPIH'!L$16/'3f CPIH'!$G$16))</f>
        <v>41.378922504892373</v>
      </c>
      <c r="Q118" s="133">
        <f>IF('3f CPIH'!M$16="-","-",'3g OC '!$E$9*('3f CPIH'!M$16/'3f CPIH'!$G$16))</f>
        <v>41.847805479452056</v>
      </c>
      <c r="R118" s="133">
        <f>IF('3f CPIH'!N$16="-","-",'3g OC '!$E$9*('3f CPIH'!N$16/'3f CPIH'!$G$16))</f>
        <v>42.160394129158512</v>
      </c>
      <c r="S118" s="133">
        <f>IF('3f CPIH'!O$16="-","-",'3g OC '!$E$9*('3f CPIH'!O$16/'3f CPIH'!$G$16))</f>
        <v>42.394835616438357</v>
      </c>
      <c r="T118" s="133" t="str">
        <f>IF('3f CPIH'!P$16="-","-",'3g OC '!$E$9*('3f CPIH'!P$16/'3f CPIH'!$G$16))</f>
        <v>-</v>
      </c>
      <c r="U118" s="133" t="str">
        <f>IF('3f CPIH'!Q$16="-","-",'3g OC '!$E$9*('3f CPIH'!Q$16/'3f CPIH'!$G$16))</f>
        <v>-</v>
      </c>
      <c r="V118" s="133" t="str">
        <f>IF('3f CPIH'!R$16="-","-",'3g OC '!$E$9*('3f CPIH'!R$16/'3f CPIH'!$G$16))</f>
        <v>-</v>
      </c>
      <c r="W118" s="133" t="str">
        <f>IF('3f CPIH'!S$16="-","-",'3g OC '!$E$9*('3f CPIH'!S$16/'3f CPIH'!$G$16))</f>
        <v>-</v>
      </c>
      <c r="X118" s="133" t="str">
        <f>IF('3f CPIH'!T$16="-","-",'3g OC '!$E$9*('3f CPIH'!T$16/'3f CPIH'!$G$16))</f>
        <v>-</v>
      </c>
      <c r="Y118" s="133" t="str">
        <f>IF('3f CPIH'!U$16="-","-",'3g OC '!$E$9*('3f CPIH'!U$16/'3f CPIH'!$G$16))</f>
        <v>-</v>
      </c>
      <c r="Z118" s="133" t="str">
        <f>IF('3f CPIH'!V$16="-","-",'3g OC '!$E$9*('3f CPIH'!V$16/'3f CPIH'!$G$16))</f>
        <v>-</v>
      </c>
      <c r="AA118" s="29"/>
    </row>
    <row r="119" spans="1:27" s="30" customFormat="1" ht="11.25" customHeight="1" x14ac:dyDescent="0.15">
      <c r="A119" s="267">
        <v>6</v>
      </c>
      <c r="B119" s="136" t="s">
        <v>349</v>
      </c>
      <c r="C119" s="136" t="s">
        <v>43</v>
      </c>
      <c r="D119" s="139" t="s">
        <v>325</v>
      </c>
      <c r="E119" s="135"/>
      <c r="F119" s="31"/>
      <c r="G119" s="133" t="s">
        <v>333</v>
      </c>
      <c r="H119" s="133" t="s">
        <v>333</v>
      </c>
      <c r="I119" s="133" t="s">
        <v>333</v>
      </c>
      <c r="J119" s="133" t="s">
        <v>333</v>
      </c>
      <c r="K119" s="133">
        <f>IF('3h SMNCC'!F$36="-","-",'3h SMNCC'!F$44)</f>
        <v>0</v>
      </c>
      <c r="L119" s="133">
        <f>IF('3h SMNCC'!G$36="-","-",'3h SMNCC'!G$44)</f>
        <v>-0.13106672002308281</v>
      </c>
      <c r="M119" s="133">
        <f>IF('3h SMNCC'!H$36="-","-",'3h SMNCC'!H$44)</f>
        <v>1.6490085512788448</v>
      </c>
      <c r="N119" s="133">
        <f>IF('3h SMNCC'!I$36="-","-",'3h SMNCC'!I$44)</f>
        <v>7.9249698553751093</v>
      </c>
      <c r="O119" s="31"/>
      <c r="P119" s="133">
        <f>IF('3h SMNCC'!K$36="-","-",'3h SMNCC'!K$44)</f>
        <v>7.9249698553751093</v>
      </c>
      <c r="Q119" s="133">
        <f>IF('3h SMNCC'!L$36="-","-",'3h SMNCC'!L$44)</f>
        <v>9.5945159615724194</v>
      </c>
      <c r="R119" s="133">
        <f>IF('3h SMNCC'!M$36="-","-",'3h SMNCC'!M$44)</f>
        <v>9.6655312765157912</v>
      </c>
      <c r="S119" s="133">
        <f>IF('3h SMNCC'!N$36="-","-",'3h SMNCC'!N$44)</f>
        <v>11.448655558303892</v>
      </c>
      <c r="T119" s="133" t="str">
        <f>IF('3h SMNCC'!O$36="-","-",'3h SMNCC'!O$44)</f>
        <v>-</v>
      </c>
      <c r="U119" s="133" t="str">
        <f>IF('3h SMNCC'!P$36="-","-",'3h SMNCC'!P$44)</f>
        <v>-</v>
      </c>
      <c r="V119" s="133" t="str">
        <f>IF('3h SMNCC'!Q$36="-","-",'3h SMNCC'!Q$44)</f>
        <v>-</v>
      </c>
      <c r="W119" s="133" t="str">
        <f>IF('3h SMNCC'!R$36="-","-",'3h SMNCC'!R$44)</f>
        <v>-</v>
      </c>
      <c r="X119" s="133" t="str">
        <f>IF('3h SMNCC'!S$36="-","-",'3h SMNCC'!S$44)</f>
        <v>-</v>
      </c>
      <c r="Y119" s="133" t="str">
        <f>IF('3h SMNCC'!T$36="-","-",'3h SMNCC'!T$44)</f>
        <v>-</v>
      </c>
      <c r="Z119" s="133" t="str">
        <f>IF('3h SMNCC'!U$36="-","-",'3h SMNCC'!U$44)</f>
        <v>-</v>
      </c>
      <c r="AA119" s="29"/>
    </row>
    <row r="120" spans="1:27" s="30" customFormat="1" ht="11.25" customHeight="1" x14ac:dyDescent="0.15">
      <c r="A120" s="267">
        <v>7</v>
      </c>
      <c r="B120" s="136" t="s">
        <v>349</v>
      </c>
      <c r="C120" s="136" t="s">
        <v>394</v>
      </c>
      <c r="D120" s="139" t="s">
        <v>325</v>
      </c>
      <c r="E120" s="135"/>
      <c r="F120" s="31"/>
      <c r="G120" s="133">
        <f>IF('3f CPIH'!C$16="-","-",'3i PAAC PAP'!$G$11*('3f CPIH'!C$16/'3f CPIH'!$G$16))</f>
        <v>13.436452250489236</v>
      </c>
      <c r="H120" s="133">
        <f>IF('3f CPIH'!D$16="-","-",'3i PAAC PAP'!$G$11*('3f CPIH'!D$16/'3f CPIH'!$G$16))</f>
        <v>13.463352054794518</v>
      </c>
      <c r="I120" s="133">
        <f>IF('3f CPIH'!E$16="-","-",'3i PAAC PAP'!$G$11*('3f CPIH'!E$16/'3f CPIH'!$G$16))</f>
        <v>13.503701761252445</v>
      </c>
      <c r="J120" s="133">
        <f>IF('3f CPIH'!F$16="-","-",'3i PAAC PAP'!$G$11*('3f CPIH'!F$16/'3f CPIH'!$G$16))</f>
        <v>13.584401174168297</v>
      </c>
      <c r="K120" s="133">
        <f>IF('3f CPIH'!G$16="-","-",'3i PAAC PAP'!$G$11*('3f CPIH'!G$16/'3f CPIH'!$G$16))</f>
        <v>13.745799999999999</v>
      </c>
      <c r="L120" s="133">
        <f>IF('3f CPIH'!H$16="-","-",'3i PAAC PAP'!$G$11*('3f CPIH'!H$16/'3f CPIH'!$G$16))</f>
        <v>13.920648727984345</v>
      </c>
      <c r="M120" s="133">
        <f>IF('3f CPIH'!I$16="-","-",'3i PAAC PAP'!$G$11*('3f CPIH'!I$16/'3f CPIH'!$G$16))</f>
        <v>14.122397260273971</v>
      </c>
      <c r="N120" s="133">
        <f>IF('3f CPIH'!J$16="-","-",'3i PAAC PAP'!$G$11*('3f CPIH'!J$16/'3f CPIH'!$G$16))</f>
        <v>14.24344637964775</v>
      </c>
      <c r="O120" s="31"/>
      <c r="P120" s="133">
        <f>IF('3f CPIH'!L$16="-","-",'3i PAAC PAP'!$G$11*('3f CPIH'!L$16/'3f CPIH'!$G$16))</f>
        <v>14.24344637964775</v>
      </c>
      <c r="Q120" s="133">
        <f>IF('3f CPIH'!M$16="-","-",'3i PAAC PAP'!$G$11*('3f CPIH'!M$16/'3f CPIH'!$G$16))</f>
        <v>14.40484520547945</v>
      </c>
      <c r="R120" s="133">
        <f>IF('3f CPIH'!N$16="-","-",'3i PAAC PAP'!$G$11*('3f CPIH'!N$16/'3f CPIH'!$G$16))</f>
        <v>14.512444422700586</v>
      </c>
      <c r="S120" s="133">
        <f>IF('3f CPIH'!O$16="-","-",'3i PAAC PAP'!$G$11*('3f CPIH'!O$16/'3f CPIH'!$G$16))</f>
        <v>14.593143835616438</v>
      </c>
      <c r="T120" s="133" t="str">
        <f>IF('3f CPIH'!P$16="-","-",'3i PAAC PAP'!$G$11*('3f CPIH'!P$16/'3f CPIH'!$G$16))</f>
        <v>-</v>
      </c>
      <c r="U120" s="133" t="str">
        <f>IF('3f CPIH'!Q$16="-","-",'3i PAAC PAP'!$G$11*('3f CPIH'!Q$16/'3f CPIH'!$G$16))</f>
        <v>-</v>
      </c>
      <c r="V120" s="133" t="str">
        <f>IF('3f CPIH'!R$16="-","-",'3i PAAC PAP'!$G$11*('3f CPIH'!R$16/'3f CPIH'!$G$16))</f>
        <v>-</v>
      </c>
      <c r="W120" s="133" t="str">
        <f>IF('3f CPIH'!S$16="-","-",'3i PAAC PAP'!$G$11*('3f CPIH'!S$16/'3f CPIH'!$G$16))</f>
        <v>-</v>
      </c>
      <c r="X120" s="133" t="str">
        <f>IF('3f CPIH'!T$16="-","-",'3i PAAC PAP'!$G$11*('3f CPIH'!T$16/'3f CPIH'!$G$16))</f>
        <v>-</v>
      </c>
      <c r="Y120" s="133" t="str">
        <f>IF('3f CPIH'!U$16="-","-",'3i PAAC PAP'!$G$11*('3f CPIH'!U$16/'3f CPIH'!$G$16))</f>
        <v>-</v>
      </c>
      <c r="Z120" s="133" t="str">
        <f>IF('3f CPIH'!V$16="-","-",'3i PAAC PAP'!$G$11*('3f CPIH'!V$16/'3f CPIH'!$G$16))</f>
        <v>-</v>
      </c>
      <c r="AA120" s="29"/>
    </row>
    <row r="121" spans="1:27" s="30" customFormat="1" ht="11.25" customHeight="1" x14ac:dyDescent="0.15">
      <c r="A121" s="267">
        <v>8</v>
      </c>
      <c r="B121" s="136" t="s">
        <v>349</v>
      </c>
      <c r="C121" s="136" t="s">
        <v>412</v>
      </c>
      <c r="D121" s="139" t="s">
        <v>325</v>
      </c>
      <c r="E121" s="135"/>
      <c r="F121" s="31"/>
      <c r="G121" s="133">
        <f>IF(G116="-","-",SUM(G114:G119)*'3i PAAC PAP'!$G$23)</f>
        <v>3.4789746069397993</v>
      </c>
      <c r="H121" s="133">
        <f>IF(H116="-","-",SUM(H114:H119)*'3i PAAC PAP'!$G$23)</f>
        <v>3.4834996402329503</v>
      </c>
      <c r="I121" s="133">
        <f>IF(I116="-","-",SUM(I114:I119)*'3i PAAC PAP'!$G$23)</f>
        <v>3.8299796795869971</v>
      </c>
      <c r="J121" s="133">
        <f>IF(J116="-","-",SUM(J114:J119)*'3i PAAC PAP'!$G$23)</f>
        <v>3.8435547794664489</v>
      </c>
      <c r="K121" s="133">
        <f>IF(K116="-","-",SUM(K114:K119)*'3i PAAC PAP'!$G$23)</f>
        <v>3.6386122519536115</v>
      </c>
      <c r="L121" s="133">
        <f>IF(L116="-","-",SUM(L114:L119)*'3i PAAC PAP'!$G$23)</f>
        <v>3.6604356810028742</v>
      </c>
      <c r="M121" s="133">
        <f>IF(M116="-","-",SUM(M114:M119)*'3i PAAC PAP'!$G$23)</f>
        <v>3.8509860445090536</v>
      </c>
      <c r="N121" s="133">
        <f>IF(N116="-","-",SUM(N114:N119)*'3i PAAC PAP'!$G$23)</f>
        <v>4.2347519576806221</v>
      </c>
      <c r="O121" s="31"/>
      <c r="P121" s="133">
        <f>IF(P116="-","-",SUM(P114:P119)*'3i PAAC PAP'!$G$23)</f>
        <v>4.2347519576806221</v>
      </c>
      <c r="Q121" s="133">
        <f>IF(Q116="-","-",SUM(Q114:Q119)*'3i PAAC PAP'!$G$23)</f>
        <v>4.3238815699455895</v>
      </c>
      <c r="R121" s="133">
        <f>IF(R116="-","-",SUM(R114:R119)*'3i PAAC PAP'!$G$23)</f>
        <v>4.3410634298092594</v>
      </c>
      <c r="S121" s="133">
        <f>IF(S116="-","-",SUM(S114:S119)*'3i PAAC PAP'!$G$23)</f>
        <v>4.4717169542180573</v>
      </c>
      <c r="T121" s="133" t="str">
        <f>IF(T116="-","-",SUM(T114:T119)*'3i PAAC PAP'!$G$23)</f>
        <v>-</v>
      </c>
      <c r="U121" s="133" t="str">
        <f>IF(U116="-","-",SUM(U114:U119)*'3i PAAC PAP'!$G$23)</f>
        <v>-</v>
      </c>
      <c r="V121" s="133" t="str">
        <f>IF(V116="-","-",SUM(V114:V119)*'3i PAAC PAP'!$G$23)</f>
        <v>-</v>
      </c>
      <c r="W121" s="133" t="str">
        <f>IF(W116="-","-",SUM(W114:W119)*'3i PAAC PAP'!$G$23)</f>
        <v>-</v>
      </c>
      <c r="X121" s="133" t="str">
        <f>IF(X116="-","-",SUM(X114:X119)*'3i PAAC PAP'!$G$23)</f>
        <v>-</v>
      </c>
      <c r="Y121" s="133" t="str">
        <f>IF(Y116="-","-",SUM(Y114:Y119)*'3i PAAC PAP'!$G$23)</f>
        <v>-</v>
      </c>
      <c r="Z121" s="133" t="str">
        <f>IF(Z116="-","-",SUM(Z114:Z119)*'3i PAAC PAP'!$G$23)</f>
        <v>-</v>
      </c>
      <c r="AA121" s="29"/>
    </row>
    <row r="122" spans="1:27" s="30" customFormat="1" ht="11.25" x14ac:dyDescent="0.15">
      <c r="A122" s="267">
        <v>9</v>
      </c>
      <c r="B122" s="136" t="s">
        <v>393</v>
      </c>
      <c r="C122" s="136" t="s">
        <v>536</v>
      </c>
      <c r="D122" s="139" t="s">
        <v>325</v>
      </c>
      <c r="E122" s="135"/>
      <c r="F122" s="31"/>
      <c r="G122" s="133">
        <f>IF(G116="-","-",SUM(G114:G121)*'3j EBIT'!$E$9)</f>
        <v>1.4912816407874039</v>
      </c>
      <c r="H122" s="133">
        <f>IF(H116="-","-",SUM(H114:H121)*'3j EBIT'!$E$9)</f>
        <v>1.4934038312838889</v>
      </c>
      <c r="I122" s="133">
        <f>IF(I116="-","-",SUM(I114:I121)*'3j EBIT'!$E$9)</f>
        <v>1.6167882094410277</v>
      </c>
      <c r="J122" s="133">
        <f>IF(J116="-","-",SUM(J114:J121)*'3j EBIT'!$E$9)</f>
        <v>1.6231547809304829</v>
      </c>
      <c r="K122" s="133">
        <f>IF(K116="-","-",SUM(K114:K121)*'3j EBIT'!$E$9)</f>
        <v>1.5537612940061574</v>
      </c>
      <c r="L122" s="133">
        <f>IF(L116="-","-",SUM(L114:L121)*'3j EBIT'!$E$9)</f>
        <v>1.5648700426823885</v>
      </c>
      <c r="M122" s="133">
        <f>IF(M116="-","-",SUM(M114:M121)*'3j EBIT'!$E$9)</f>
        <v>1.6362042620604142</v>
      </c>
      <c r="N122" s="133">
        <f>IF(N116="-","-",SUM(N114:N121)*'3j EBIT'!$E$9)</f>
        <v>1.7743453322369431</v>
      </c>
      <c r="O122" s="31"/>
      <c r="P122" s="133">
        <f>IF(P116="-","-",SUM(P114:P121)*'3j EBIT'!$E$9)</f>
        <v>1.7743453322369431</v>
      </c>
      <c r="Q122" s="133">
        <f>IF(Q116="-","-",SUM(Q114:Q121)*'3j EBIT'!$E$9)</f>
        <v>1.8090100554611312</v>
      </c>
      <c r="R122" s="133">
        <f>IF(R116="-","-",SUM(R114:R121)*'3j EBIT'!$E$9)</f>
        <v>1.8171738839901761</v>
      </c>
      <c r="S122" s="133">
        <f>IF(S116="-","-",SUM(S114:S121)*'3j EBIT'!$E$9)</f>
        <v>1.864968967928097</v>
      </c>
      <c r="T122" s="133" t="str">
        <f>IF(T116="-","-",SUM(T114:T121)*'3j EBIT'!$E$9)</f>
        <v>-</v>
      </c>
      <c r="U122" s="133" t="str">
        <f>IF(U116="-","-",SUM(U114:U121)*'3j EBIT'!$E$9)</f>
        <v>-</v>
      </c>
      <c r="V122" s="133" t="str">
        <f>IF(V116="-","-",SUM(V114:V121)*'3j EBIT'!$E$9)</f>
        <v>-</v>
      </c>
      <c r="W122" s="133" t="str">
        <f>IF(W116="-","-",SUM(W114:W121)*'3j EBIT'!$E$9)</f>
        <v>-</v>
      </c>
      <c r="X122" s="133" t="str">
        <f>IF(X116="-","-",SUM(X114:X121)*'3j EBIT'!$E$9)</f>
        <v>-</v>
      </c>
      <c r="Y122" s="133" t="str">
        <f>IF(Y116="-","-",SUM(Y114:Y121)*'3j EBIT'!$E$9)</f>
        <v>-</v>
      </c>
      <c r="Z122" s="133" t="str">
        <f>IF(Z116="-","-",SUM(Z114:Z121)*'3j EBIT'!$E$9)</f>
        <v>-</v>
      </c>
      <c r="AA122" s="29"/>
    </row>
    <row r="123" spans="1:27" s="30" customFormat="1" ht="11.25" x14ac:dyDescent="0.15">
      <c r="A123" s="267">
        <v>10</v>
      </c>
      <c r="B123" s="136" t="s">
        <v>292</v>
      </c>
      <c r="C123" s="186" t="s">
        <v>537</v>
      </c>
      <c r="D123" s="139" t="s">
        <v>325</v>
      </c>
      <c r="E123" s="134"/>
      <c r="F123" s="31"/>
      <c r="G123" s="133">
        <f>IF(G118="-","-",SUM(G114:G116,G118:G122)*'3k HAP'!$E$10)</f>
        <v>0.9369943518284799</v>
      </c>
      <c r="H123" s="133">
        <f>IF(H118="-","-",SUM(H114:H116,H118:H122)*'3k HAP'!$E$10)</f>
        <v>0.93862966647190549</v>
      </c>
      <c r="I123" s="133">
        <f>IF(I118="-","-",SUM(I114:I116,I118:I122)*'3k HAP'!$E$10)</f>
        <v>0.94873798794198538</v>
      </c>
      <c r="J123" s="133">
        <f>IF(J118="-","-",SUM(J114:J116,J118:J122)*'3k HAP'!$E$10)</f>
        <v>0.9536439318722626</v>
      </c>
      <c r="K123" s="133">
        <f>IF(K118="-","-",SUM(K114:K116,K118:K122)*'3k HAP'!$E$10)</f>
        <v>0.96002320185111123</v>
      </c>
      <c r="L123" s="133">
        <f>IF(L118="-","-",SUM(L114:L116,L118:L122)*'3k HAP'!$E$10)</f>
        <v>0.96858336617682361</v>
      </c>
      <c r="M123" s="133">
        <f>IF(M118="-","-",SUM(M114:M116,M118:M122)*'3k HAP'!$E$10)</f>
        <v>1.0160704401515557</v>
      </c>
      <c r="N123" s="133">
        <f>IF(N118="-","-",SUM(N114:N116,N118:N122)*'3k HAP'!$E$10)</f>
        <v>1.1225189966276765</v>
      </c>
      <c r="O123" s="31"/>
      <c r="P123" s="133">
        <f>IF(P118="-","-",SUM(P114:P116,P118:P122)*'3k HAP'!$E$10)</f>
        <v>1.1225189966276765</v>
      </c>
      <c r="Q123" s="133">
        <f>IF(Q118="-","-",SUM(Q114:Q116,Q118:Q122)*'3k HAP'!$E$10)</f>
        <v>1.1604532180271705</v>
      </c>
      <c r="R123" s="133">
        <f>IF(R118="-","-",SUM(R114:R116,R118:R122)*'3k HAP'!$E$10)</f>
        <v>1.1667440898231174</v>
      </c>
      <c r="S123" s="133">
        <f>IF(S118="-","-",SUM(S114:S116,S118:S122)*'3k HAP'!$E$10)</f>
        <v>1.202505167080711</v>
      </c>
      <c r="T123" s="133" t="str">
        <f>IF(T118="-","-",SUM(T114:T116,T118:T122)*'3k HAP'!$E$10)</f>
        <v>-</v>
      </c>
      <c r="U123" s="133" t="str">
        <f>IF(U118="-","-",SUM(U114:U116,U118:U122)*'3k HAP'!$E$10)</f>
        <v>-</v>
      </c>
      <c r="V123" s="133" t="str">
        <f>IF(V118="-","-",SUM(V114:V116,V118:V122)*'3k HAP'!$E$10)</f>
        <v>-</v>
      </c>
      <c r="W123" s="133" t="str">
        <f>IF(W118="-","-",SUM(W114:W116,W118:W122)*'3k HAP'!$E$10)</f>
        <v>-</v>
      </c>
      <c r="X123" s="133" t="str">
        <f>IF(X118="-","-",SUM(X114:X116,X118:X122)*'3k HAP'!$E$10)</f>
        <v>-</v>
      </c>
      <c r="Y123" s="133" t="str">
        <f>IF(Y118="-","-",SUM(Y114:Y116,Y118:Y122)*'3k HAP'!$E$10)</f>
        <v>-</v>
      </c>
      <c r="Z123" s="133" t="str">
        <f>IF(Z118="-","-",SUM(Z114:Z116,Z118:Z122)*'3k HAP'!$E$10)</f>
        <v>-</v>
      </c>
      <c r="AA123" s="29"/>
    </row>
    <row r="124" spans="1:27" s="30" customFormat="1" ht="11.25" x14ac:dyDescent="0.15">
      <c r="A124" s="267">
        <v>11</v>
      </c>
      <c r="B124" s="136" t="s">
        <v>44</v>
      </c>
      <c r="C124" s="136" t="str">
        <f>B124&amp;"_"&amp;D124</f>
        <v>Total_South Wales</v>
      </c>
      <c r="D124" s="139" t="s">
        <v>325</v>
      </c>
      <c r="E124" s="135"/>
      <c r="F124" s="31"/>
      <c r="G124" s="133">
        <f t="shared" ref="G124:N124" si="18">IF(G118="-","-",SUM(G114:G123))</f>
        <v>79.425469341820957</v>
      </c>
      <c r="H124" s="133">
        <f t="shared" si="18"/>
        <v>79.538798846985912</v>
      </c>
      <c r="I124" s="133">
        <f t="shared" si="18"/>
        <v>86.042819125977999</v>
      </c>
      <c r="J124" s="133">
        <f t="shared" si="18"/>
        <v>86.382807641472866</v>
      </c>
      <c r="K124" s="133">
        <f t="shared" si="18"/>
        <v>82.736899634547754</v>
      </c>
      <c r="L124" s="133">
        <f t="shared" si="18"/>
        <v>83.330130540333215</v>
      </c>
      <c r="M124" s="133">
        <f t="shared" si="18"/>
        <v>87.132048662373791</v>
      </c>
      <c r="N124" s="133">
        <f t="shared" si="18"/>
        <v>94.509076856587839</v>
      </c>
      <c r="O124" s="31"/>
      <c r="P124" s="133">
        <f t="shared" ref="P124:Z124" si="19">IF(P118="-","-",SUM(P114:P123))</f>
        <v>94.509076856587839</v>
      </c>
      <c r="Q124" s="133">
        <f t="shared" si="19"/>
        <v>96.371469441452533</v>
      </c>
      <c r="R124" s="133">
        <f t="shared" si="19"/>
        <v>96.807435321509288</v>
      </c>
      <c r="S124" s="133">
        <f t="shared" si="19"/>
        <v>99.358726093295516</v>
      </c>
      <c r="T124" s="133" t="str">
        <f t="shared" si="19"/>
        <v>-</v>
      </c>
      <c r="U124" s="133" t="str">
        <f t="shared" si="19"/>
        <v>-</v>
      </c>
      <c r="V124" s="133" t="str">
        <f t="shared" si="19"/>
        <v>-</v>
      </c>
      <c r="W124" s="133" t="str">
        <f t="shared" si="19"/>
        <v>-</v>
      </c>
      <c r="X124" s="133" t="str">
        <f t="shared" si="19"/>
        <v>-</v>
      </c>
      <c r="Y124" s="133" t="str">
        <f t="shared" si="19"/>
        <v>-</v>
      </c>
      <c r="Z124" s="133" t="str">
        <f t="shared" si="19"/>
        <v>-</v>
      </c>
      <c r="AA124" s="29"/>
    </row>
    <row r="125" spans="1:27" s="30" customFormat="1" ht="11.25" x14ac:dyDescent="0.15">
      <c r="A125" s="267">
        <v>1</v>
      </c>
      <c r="B125" s="140" t="s">
        <v>350</v>
      </c>
      <c r="C125" s="140" t="s">
        <v>341</v>
      </c>
      <c r="D125" s="138" t="s">
        <v>326</v>
      </c>
      <c r="E125" s="132"/>
      <c r="F125" s="31"/>
      <c r="G125" s="41" t="s">
        <v>333</v>
      </c>
      <c r="H125" s="41" t="s">
        <v>333</v>
      </c>
      <c r="I125" s="41" t="s">
        <v>333</v>
      </c>
      <c r="J125" s="41" t="s">
        <v>333</v>
      </c>
      <c r="K125" s="41" t="s">
        <v>333</v>
      </c>
      <c r="L125" s="41" t="s">
        <v>333</v>
      </c>
      <c r="M125" s="41" t="s">
        <v>333</v>
      </c>
      <c r="N125" s="41" t="s">
        <v>333</v>
      </c>
      <c r="O125" s="31"/>
      <c r="P125" s="41" t="s">
        <v>333</v>
      </c>
      <c r="Q125" s="41" t="s">
        <v>333</v>
      </c>
      <c r="R125" s="41" t="s">
        <v>333</v>
      </c>
      <c r="S125" s="41" t="s">
        <v>333</v>
      </c>
      <c r="T125" s="41" t="s">
        <v>333</v>
      </c>
      <c r="U125" s="41" t="s">
        <v>333</v>
      </c>
      <c r="V125" s="41" t="s">
        <v>333</v>
      </c>
      <c r="W125" s="41" t="s">
        <v>333</v>
      </c>
      <c r="X125" s="41" t="s">
        <v>333</v>
      </c>
      <c r="Y125" s="41" t="s">
        <v>333</v>
      </c>
      <c r="Z125" s="41" t="s">
        <v>333</v>
      </c>
      <c r="AA125" s="29"/>
    </row>
    <row r="126" spans="1:27" s="30" customFormat="1" ht="11.25" customHeight="1" x14ac:dyDescent="0.15">
      <c r="A126" s="267">
        <v>2</v>
      </c>
      <c r="B126" s="140" t="s">
        <v>350</v>
      </c>
      <c r="C126" s="140" t="s">
        <v>300</v>
      </c>
      <c r="D126" s="138" t="s">
        <v>326</v>
      </c>
      <c r="E126" s="132"/>
      <c r="F126" s="31"/>
      <c r="G126" s="41" t="s">
        <v>333</v>
      </c>
      <c r="H126" s="41" t="s">
        <v>333</v>
      </c>
      <c r="I126" s="41" t="s">
        <v>333</v>
      </c>
      <c r="J126" s="41" t="s">
        <v>333</v>
      </c>
      <c r="K126" s="41" t="s">
        <v>333</v>
      </c>
      <c r="L126" s="41" t="s">
        <v>333</v>
      </c>
      <c r="M126" s="41" t="s">
        <v>333</v>
      </c>
      <c r="N126" s="41" t="s">
        <v>333</v>
      </c>
      <c r="O126" s="31"/>
      <c r="P126" s="41" t="s">
        <v>333</v>
      </c>
      <c r="Q126" s="41" t="s">
        <v>333</v>
      </c>
      <c r="R126" s="41" t="s">
        <v>333</v>
      </c>
      <c r="S126" s="41" t="s">
        <v>333</v>
      </c>
      <c r="T126" s="41" t="s">
        <v>333</v>
      </c>
      <c r="U126" s="41" t="s">
        <v>333</v>
      </c>
      <c r="V126" s="41" t="s">
        <v>333</v>
      </c>
      <c r="W126" s="41" t="s">
        <v>333</v>
      </c>
      <c r="X126" s="41" t="s">
        <v>333</v>
      </c>
      <c r="Y126" s="41" t="s">
        <v>333</v>
      </c>
      <c r="Z126" s="41" t="s">
        <v>333</v>
      </c>
      <c r="AA126" s="29"/>
    </row>
    <row r="127" spans="1:27" s="30" customFormat="1" ht="11.25" customHeight="1" x14ac:dyDescent="0.15">
      <c r="A127" s="267">
        <v>3</v>
      </c>
      <c r="B127" s="140" t="s">
        <v>2</v>
      </c>
      <c r="C127" s="140" t="s">
        <v>342</v>
      </c>
      <c r="D127" s="138" t="s">
        <v>326</v>
      </c>
      <c r="E127" s="132"/>
      <c r="F127" s="31"/>
      <c r="G127" s="41">
        <f>IF('3c PC'!G14="-","-",'3c PC'!G61)</f>
        <v>6.5567588596821027</v>
      </c>
      <c r="H127" s="41">
        <f>IF('3c PC'!H14="-","-",'3c PC'!H61)</f>
        <v>6.5567588596821027</v>
      </c>
      <c r="I127" s="41">
        <f>IF('3c PC'!I14="-","-",'3c PC'!I61)</f>
        <v>6.6197359495950758</v>
      </c>
      <c r="J127" s="41">
        <f>IF('3c PC'!J14="-","-",'3c PC'!J61)</f>
        <v>6.6197359495950758</v>
      </c>
      <c r="K127" s="41">
        <f>IF('3c PC'!K14="-","-",'3c PC'!K61)</f>
        <v>6.6995028867368616</v>
      </c>
      <c r="L127" s="41">
        <f>IF('3c PC'!L14="-","-",'3c PC'!L61)</f>
        <v>6.6995028867368616</v>
      </c>
      <c r="M127" s="41">
        <f>IF('3c PC'!M14="-","-",'3c PC'!M61)</f>
        <v>7.1131218301273513</v>
      </c>
      <c r="N127" s="41">
        <f>IF('3c PC'!N14="-","-",'3c PC'!N61)</f>
        <v>7.1131218301273513</v>
      </c>
      <c r="O127" s="31"/>
      <c r="P127" s="41">
        <f>'3c PC'!P61</f>
        <v>7.1131218301273513</v>
      </c>
      <c r="Q127" s="41">
        <f>'3c PC'!Q61</f>
        <v>7.2804579515147188</v>
      </c>
      <c r="R127" s="41">
        <f>'3c PC'!R61</f>
        <v>7.1935840895118579</v>
      </c>
      <c r="S127" s="41">
        <f>'3c PC'!S61</f>
        <v>7.3593999937099728</v>
      </c>
      <c r="T127" s="41" t="str">
        <f>'3c PC'!T61</f>
        <v>-</v>
      </c>
      <c r="U127" s="41" t="str">
        <f>'3c PC'!U61</f>
        <v>-</v>
      </c>
      <c r="V127" s="41" t="str">
        <f>'3c PC'!V61</f>
        <v>-</v>
      </c>
      <c r="W127" s="41" t="str">
        <f>'3c PC'!W61</f>
        <v>-</v>
      </c>
      <c r="X127" s="41" t="str">
        <f>'3c PC'!X61</f>
        <v>-</v>
      </c>
      <c r="Y127" s="41" t="str">
        <f>'3c PC'!Y61</f>
        <v>-</v>
      </c>
      <c r="Z127" s="41" t="str">
        <f>'3c PC'!Z61</f>
        <v>-</v>
      </c>
      <c r="AA127" s="29"/>
    </row>
    <row r="128" spans="1:27" s="30" customFormat="1" ht="11.25" customHeight="1" x14ac:dyDescent="0.15">
      <c r="A128" s="267">
        <v>4</v>
      </c>
      <c r="B128" s="140" t="s">
        <v>352</v>
      </c>
      <c r="C128" s="140" t="s">
        <v>343</v>
      </c>
      <c r="D128" s="138" t="s">
        <v>326</v>
      </c>
      <c r="E128" s="132"/>
      <c r="F128" s="31"/>
      <c r="G128" s="41">
        <f>IF('3d NC-Elec'!H52="-","-",'3d NC-Elec'!H52)</f>
        <v>16.643999999999998</v>
      </c>
      <c r="H128" s="41">
        <f>IF('3d NC-Elec'!I52="-","-",'3d NC-Elec'!I52)</f>
        <v>16.643999999999998</v>
      </c>
      <c r="I128" s="41">
        <f>IF('3d NC-Elec'!J52="-","-",'3d NC-Elec'!J52)</f>
        <v>22.191999999999997</v>
      </c>
      <c r="J128" s="41">
        <f>IF('3d NC-Elec'!K52="-","-",'3d NC-Elec'!K52)</f>
        <v>22.191999999999997</v>
      </c>
      <c r="K128" s="41">
        <f>IF('3d NC-Elec'!L52="-","-",'3d NC-Elec'!L52)</f>
        <v>17.009</v>
      </c>
      <c r="L128" s="41">
        <f>IF('3d NC-Elec'!M52="-","-",'3d NC-Elec'!M52)</f>
        <v>17.009</v>
      </c>
      <c r="M128" s="41">
        <f>IF('3d NC-Elec'!N52="-","-",'3d NC-Elec'!N52)</f>
        <v>19.162500000000001</v>
      </c>
      <c r="N128" s="41">
        <f>IF('3d NC-Elec'!O52="-","-",'3d NC-Elec'!O52)</f>
        <v>19.162500000000001</v>
      </c>
      <c r="O128" s="31"/>
      <c r="P128" s="41">
        <f>'3d NC-Elec'!Q52</f>
        <v>19.162500000000001</v>
      </c>
      <c r="Q128" s="41">
        <f>'3d NC-Elec'!R52</f>
        <v>18.614999999999998</v>
      </c>
      <c r="R128" s="41">
        <f>'3d NC-Elec'!S52</f>
        <v>18.614999999999998</v>
      </c>
      <c r="S128" s="41">
        <f>'3d NC-Elec'!T52</f>
        <v>17.957999999999998</v>
      </c>
      <c r="T128" s="41" t="str">
        <f>'3d NC-Elec'!U52</f>
        <v>-</v>
      </c>
      <c r="U128" s="41" t="str">
        <f>'3d NC-Elec'!V52</f>
        <v>-</v>
      </c>
      <c r="V128" s="41" t="str">
        <f>'3d NC-Elec'!W52</f>
        <v>-</v>
      </c>
      <c r="W128" s="41" t="str">
        <f>'3d NC-Elec'!X52</f>
        <v>-</v>
      </c>
      <c r="X128" s="41" t="str">
        <f>'3d NC-Elec'!Y52</f>
        <v>-</v>
      </c>
      <c r="Y128" s="41" t="str">
        <f>'3d NC-Elec'!Z52</f>
        <v>-</v>
      </c>
      <c r="Z128" s="41" t="str">
        <f>'3d NC-Elec'!AA52</f>
        <v>-</v>
      </c>
      <c r="AA128" s="29"/>
    </row>
    <row r="129" spans="1:27" s="30" customFormat="1" ht="11.25" customHeight="1" x14ac:dyDescent="0.15">
      <c r="A129" s="267">
        <v>5</v>
      </c>
      <c r="B129" s="140" t="s">
        <v>349</v>
      </c>
      <c r="C129" s="140" t="s">
        <v>344</v>
      </c>
      <c r="D129" s="138" t="s">
        <v>326</v>
      </c>
      <c r="E129" s="132"/>
      <c r="F129" s="31"/>
      <c r="G129" s="41">
        <f>IF('3f CPIH'!C$16="-","-",'3g OC '!$E$9*('3f CPIH'!C$16/'3f CPIH'!$G$16))</f>
        <v>39.034507632093934</v>
      </c>
      <c r="H129" s="41">
        <f>IF('3f CPIH'!D$16="-","-",'3g OC '!$E$9*('3f CPIH'!D$16/'3f CPIH'!$G$16))</f>
        <v>39.112654794520544</v>
      </c>
      <c r="I129" s="41">
        <f>IF('3f CPIH'!E$16="-","-",'3g OC '!$E$9*('3f CPIH'!E$16/'3f CPIH'!$G$16))</f>
        <v>39.229875538160471</v>
      </c>
      <c r="J129" s="41">
        <f>IF('3f CPIH'!F$16="-","-",'3g OC '!$E$9*('3f CPIH'!F$16/'3f CPIH'!$G$16))</f>
        <v>39.464317025440316</v>
      </c>
      <c r="K129" s="41">
        <f>IF('3f CPIH'!G$16="-","-",'3g OC '!$E$9*('3f CPIH'!G$16/'3f CPIH'!$G$16))</f>
        <v>39.933199999999999</v>
      </c>
      <c r="L129" s="41">
        <f>IF('3f CPIH'!H$16="-","-",'3g OC '!$E$9*('3f CPIH'!H$16/'3f CPIH'!$G$16))</f>
        <v>40.441156555772999</v>
      </c>
      <c r="M129" s="41">
        <f>IF('3f CPIH'!I$16="-","-",'3g OC '!$E$9*('3f CPIH'!I$16/'3f CPIH'!$G$16))</f>
        <v>41.027260273972601</v>
      </c>
      <c r="N129" s="41">
        <f>IF('3f CPIH'!J$16="-","-",'3g OC '!$E$9*('3f CPIH'!J$16/'3f CPIH'!$G$16))</f>
        <v>41.378922504892373</v>
      </c>
      <c r="O129" s="31"/>
      <c r="P129" s="41">
        <f>IF('3f CPIH'!L$16="-","-",'3g OC '!$E$9*('3f CPIH'!L$16/'3f CPIH'!$G$16))</f>
        <v>41.378922504892373</v>
      </c>
      <c r="Q129" s="41">
        <f>IF('3f CPIH'!M$16="-","-",'3g OC '!$E$9*('3f CPIH'!M$16/'3f CPIH'!$G$16))</f>
        <v>41.847805479452056</v>
      </c>
      <c r="R129" s="41">
        <f>IF('3f CPIH'!N$16="-","-",'3g OC '!$E$9*('3f CPIH'!N$16/'3f CPIH'!$G$16))</f>
        <v>42.160394129158512</v>
      </c>
      <c r="S129" s="41">
        <f>IF('3f CPIH'!O$16="-","-",'3g OC '!$E$9*('3f CPIH'!O$16/'3f CPIH'!$G$16))</f>
        <v>42.394835616438357</v>
      </c>
      <c r="T129" s="41" t="str">
        <f>IF('3f CPIH'!P$16="-","-",'3g OC '!$E$9*('3f CPIH'!P$16/'3f CPIH'!$G$16))</f>
        <v>-</v>
      </c>
      <c r="U129" s="41" t="str">
        <f>IF('3f CPIH'!Q$16="-","-",'3g OC '!$E$9*('3f CPIH'!Q$16/'3f CPIH'!$G$16))</f>
        <v>-</v>
      </c>
      <c r="V129" s="41" t="str">
        <f>IF('3f CPIH'!R$16="-","-",'3g OC '!$E$9*('3f CPIH'!R$16/'3f CPIH'!$G$16))</f>
        <v>-</v>
      </c>
      <c r="W129" s="41" t="str">
        <f>IF('3f CPIH'!S$16="-","-",'3g OC '!$E$9*('3f CPIH'!S$16/'3f CPIH'!$G$16))</f>
        <v>-</v>
      </c>
      <c r="X129" s="41" t="str">
        <f>IF('3f CPIH'!T$16="-","-",'3g OC '!$E$9*('3f CPIH'!T$16/'3f CPIH'!$G$16))</f>
        <v>-</v>
      </c>
      <c r="Y129" s="41" t="str">
        <f>IF('3f CPIH'!U$16="-","-",'3g OC '!$E$9*('3f CPIH'!U$16/'3f CPIH'!$G$16))</f>
        <v>-</v>
      </c>
      <c r="Z129" s="41" t="str">
        <f>IF('3f CPIH'!V$16="-","-",'3g OC '!$E$9*('3f CPIH'!V$16/'3f CPIH'!$G$16))</f>
        <v>-</v>
      </c>
      <c r="AA129" s="29"/>
    </row>
    <row r="130" spans="1:27" s="30" customFormat="1" ht="11.25" customHeight="1" x14ac:dyDescent="0.15">
      <c r="A130" s="267">
        <v>6</v>
      </c>
      <c r="B130" s="140" t="s">
        <v>349</v>
      </c>
      <c r="C130" s="140" t="s">
        <v>43</v>
      </c>
      <c r="D130" s="138" t="s">
        <v>326</v>
      </c>
      <c r="E130" s="132"/>
      <c r="F130" s="31"/>
      <c r="G130" s="41" t="s">
        <v>333</v>
      </c>
      <c r="H130" s="41" t="s">
        <v>333</v>
      </c>
      <c r="I130" s="41" t="s">
        <v>333</v>
      </c>
      <c r="J130" s="41" t="s">
        <v>333</v>
      </c>
      <c r="K130" s="41">
        <f>IF('3h SMNCC'!F$36="-","-",'3h SMNCC'!F$44)</f>
        <v>0</v>
      </c>
      <c r="L130" s="41">
        <f>IF('3h SMNCC'!G$36="-","-",'3h SMNCC'!G$44)</f>
        <v>-0.13106672002308281</v>
      </c>
      <c r="M130" s="41">
        <f>IF('3h SMNCC'!H$36="-","-",'3h SMNCC'!H$44)</f>
        <v>1.6490085512788448</v>
      </c>
      <c r="N130" s="41">
        <f>IF('3h SMNCC'!I$36="-","-",'3h SMNCC'!I$44)</f>
        <v>7.9249698553751093</v>
      </c>
      <c r="O130" s="31"/>
      <c r="P130" s="41">
        <f>IF('3h SMNCC'!K$36="-","-",'3h SMNCC'!K$44)</f>
        <v>7.9249698553751093</v>
      </c>
      <c r="Q130" s="41">
        <f>IF('3h SMNCC'!L$36="-","-",'3h SMNCC'!L$44)</f>
        <v>9.5945159615724194</v>
      </c>
      <c r="R130" s="41">
        <f>IF('3h SMNCC'!M$36="-","-",'3h SMNCC'!M$44)</f>
        <v>9.6655312765157912</v>
      </c>
      <c r="S130" s="41">
        <f>IF('3h SMNCC'!N$36="-","-",'3h SMNCC'!N$44)</f>
        <v>11.448655558303892</v>
      </c>
      <c r="T130" s="41" t="str">
        <f>IF('3h SMNCC'!O$36="-","-",'3h SMNCC'!O$44)</f>
        <v>-</v>
      </c>
      <c r="U130" s="41" t="str">
        <f>IF('3h SMNCC'!P$36="-","-",'3h SMNCC'!P$44)</f>
        <v>-</v>
      </c>
      <c r="V130" s="41" t="str">
        <f>IF('3h SMNCC'!Q$36="-","-",'3h SMNCC'!Q$44)</f>
        <v>-</v>
      </c>
      <c r="W130" s="41" t="str">
        <f>IF('3h SMNCC'!R$36="-","-",'3h SMNCC'!R$44)</f>
        <v>-</v>
      </c>
      <c r="X130" s="41" t="str">
        <f>IF('3h SMNCC'!S$36="-","-",'3h SMNCC'!S$44)</f>
        <v>-</v>
      </c>
      <c r="Y130" s="41" t="str">
        <f>IF('3h SMNCC'!T$36="-","-",'3h SMNCC'!T$44)</f>
        <v>-</v>
      </c>
      <c r="Z130" s="41" t="str">
        <f>IF('3h SMNCC'!U$36="-","-",'3h SMNCC'!U$44)</f>
        <v>-</v>
      </c>
      <c r="AA130" s="29"/>
    </row>
    <row r="131" spans="1:27" s="30" customFormat="1" ht="12.4" customHeight="1" x14ac:dyDescent="0.15">
      <c r="A131" s="267">
        <v>7</v>
      </c>
      <c r="B131" s="140" t="s">
        <v>349</v>
      </c>
      <c r="C131" s="140" t="s">
        <v>394</v>
      </c>
      <c r="D131" s="138" t="s">
        <v>326</v>
      </c>
      <c r="E131" s="132"/>
      <c r="F131" s="31"/>
      <c r="G131" s="41">
        <f>IF('3f CPIH'!C$16="-","-",'3i PAAC PAP'!$G$11*('3f CPIH'!C$16/'3f CPIH'!$G$16))</f>
        <v>13.436452250489236</v>
      </c>
      <c r="H131" s="41">
        <f>IF('3f CPIH'!D$16="-","-",'3i PAAC PAP'!$G$11*('3f CPIH'!D$16/'3f CPIH'!$G$16))</f>
        <v>13.463352054794518</v>
      </c>
      <c r="I131" s="41">
        <f>IF('3f CPIH'!E$16="-","-",'3i PAAC PAP'!$G$11*('3f CPIH'!E$16/'3f CPIH'!$G$16))</f>
        <v>13.503701761252445</v>
      </c>
      <c r="J131" s="41">
        <f>IF('3f CPIH'!F$16="-","-",'3i PAAC PAP'!$G$11*('3f CPIH'!F$16/'3f CPIH'!$G$16))</f>
        <v>13.584401174168297</v>
      </c>
      <c r="K131" s="41">
        <f>IF('3f CPIH'!G$16="-","-",'3i PAAC PAP'!$G$11*('3f CPIH'!G$16/'3f CPIH'!$G$16))</f>
        <v>13.745799999999999</v>
      </c>
      <c r="L131" s="41">
        <f>IF('3f CPIH'!H$16="-","-",'3i PAAC PAP'!$G$11*('3f CPIH'!H$16/'3f CPIH'!$G$16))</f>
        <v>13.920648727984345</v>
      </c>
      <c r="M131" s="41">
        <f>IF('3f CPIH'!I$16="-","-",'3i PAAC PAP'!$G$11*('3f CPIH'!I$16/'3f CPIH'!$G$16))</f>
        <v>14.122397260273971</v>
      </c>
      <c r="N131" s="41">
        <f>IF('3f CPIH'!J$16="-","-",'3i PAAC PAP'!$G$11*('3f CPIH'!J$16/'3f CPIH'!$G$16))</f>
        <v>14.24344637964775</v>
      </c>
      <c r="O131" s="31"/>
      <c r="P131" s="41">
        <f>IF('3f CPIH'!L$16="-","-",'3i PAAC PAP'!$G$11*('3f CPIH'!L$16/'3f CPIH'!$G$16))</f>
        <v>14.24344637964775</v>
      </c>
      <c r="Q131" s="41">
        <f>IF('3f CPIH'!M$16="-","-",'3i PAAC PAP'!$G$11*('3f CPIH'!M$16/'3f CPIH'!$G$16))</f>
        <v>14.40484520547945</v>
      </c>
      <c r="R131" s="41">
        <f>IF('3f CPIH'!N$16="-","-",'3i PAAC PAP'!$G$11*('3f CPIH'!N$16/'3f CPIH'!$G$16))</f>
        <v>14.512444422700586</v>
      </c>
      <c r="S131" s="41">
        <f>IF('3f CPIH'!O$16="-","-",'3i PAAC PAP'!$G$11*('3f CPIH'!O$16/'3f CPIH'!$G$16))</f>
        <v>14.593143835616438</v>
      </c>
      <c r="T131" s="41" t="str">
        <f>IF('3f CPIH'!P$16="-","-",'3i PAAC PAP'!$G$11*('3f CPIH'!P$16/'3f CPIH'!$G$16))</f>
        <v>-</v>
      </c>
      <c r="U131" s="41" t="str">
        <f>IF('3f CPIH'!Q$16="-","-",'3i PAAC PAP'!$G$11*('3f CPIH'!Q$16/'3f CPIH'!$G$16))</f>
        <v>-</v>
      </c>
      <c r="V131" s="41" t="str">
        <f>IF('3f CPIH'!R$16="-","-",'3i PAAC PAP'!$G$11*('3f CPIH'!R$16/'3f CPIH'!$G$16))</f>
        <v>-</v>
      </c>
      <c r="W131" s="41" t="str">
        <f>IF('3f CPIH'!S$16="-","-",'3i PAAC PAP'!$G$11*('3f CPIH'!S$16/'3f CPIH'!$G$16))</f>
        <v>-</v>
      </c>
      <c r="X131" s="41" t="str">
        <f>IF('3f CPIH'!T$16="-","-",'3i PAAC PAP'!$G$11*('3f CPIH'!T$16/'3f CPIH'!$G$16))</f>
        <v>-</v>
      </c>
      <c r="Y131" s="41" t="str">
        <f>IF('3f CPIH'!U$16="-","-",'3i PAAC PAP'!$G$11*('3f CPIH'!U$16/'3f CPIH'!$G$16))</f>
        <v>-</v>
      </c>
      <c r="Z131" s="41" t="str">
        <f>IF('3f CPIH'!V$16="-","-",'3i PAAC PAP'!$G$11*('3f CPIH'!V$16/'3f CPIH'!$G$16))</f>
        <v>-</v>
      </c>
      <c r="AA131" s="29"/>
    </row>
    <row r="132" spans="1:27" s="30" customFormat="1" ht="11.25" customHeight="1" x14ac:dyDescent="0.15">
      <c r="A132" s="267">
        <v>8</v>
      </c>
      <c r="B132" s="140" t="s">
        <v>349</v>
      </c>
      <c r="C132" s="140" t="s">
        <v>412</v>
      </c>
      <c r="D132" s="138" t="s">
        <v>326</v>
      </c>
      <c r="E132" s="132"/>
      <c r="F132" s="31"/>
      <c r="G132" s="41">
        <f>IF(G127="-","-",SUM(G125:G130)*'3i PAAC PAP'!$G$23)</f>
        <v>3.6036708709397991</v>
      </c>
      <c r="H132" s="41">
        <f>IF(H127="-","-",SUM(H125:H130)*'3i PAAC PAP'!$G$23)</f>
        <v>3.6081959042329501</v>
      </c>
      <c r="I132" s="41">
        <f>IF(I127="-","-",SUM(I125:I130)*'3i PAAC PAP'!$G$23)</f>
        <v>3.9398814715869968</v>
      </c>
      <c r="J132" s="41">
        <f>IF(J127="-","-",SUM(J125:J130)*'3i PAAC PAP'!$G$23)</f>
        <v>3.9534565714664485</v>
      </c>
      <c r="K132" s="41">
        <f>IF(K127="-","-",SUM(K125:K130)*'3i PAAC PAP'!$G$23)</f>
        <v>3.6851091639536113</v>
      </c>
      <c r="L132" s="41">
        <f>IF(L127="-","-",SUM(L125:L130)*'3i PAAC PAP'!$G$23)</f>
        <v>3.706932593002874</v>
      </c>
      <c r="M132" s="41">
        <f>IF(M127="-","-",SUM(M125:M130)*'3i PAAC PAP'!$G$23)</f>
        <v>3.9925902765090533</v>
      </c>
      <c r="N132" s="41">
        <f>IF(N127="-","-",SUM(N125:N130)*'3i PAAC PAP'!$G$23)</f>
        <v>4.3763561896806218</v>
      </c>
      <c r="O132" s="31"/>
      <c r="P132" s="41">
        <f>IF(P127="-","-",SUM(P125:P130)*'3i PAAC PAP'!$G$23)</f>
        <v>4.3763561896806218</v>
      </c>
      <c r="Q132" s="41">
        <f>IF(Q127="-","-",SUM(Q125:Q130)*'3i PAAC PAP'!$G$23)</f>
        <v>4.4781667779455896</v>
      </c>
      <c r="R132" s="41">
        <f>IF(R127="-","-",SUM(R125:R130)*'3i PAAC PAP'!$G$23)</f>
        <v>4.4953486378092595</v>
      </c>
      <c r="S132" s="41">
        <f>IF(S127="-","-",SUM(S125:S130)*'3i PAAC PAP'!$G$23)</f>
        <v>4.5837322422180575</v>
      </c>
      <c r="T132" s="41" t="str">
        <f>IF(T127="-","-",SUM(T125:T130)*'3i PAAC PAP'!$G$23)</f>
        <v>-</v>
      </c>
      <c r="U132" s="41" t="str">
        <f>IF(U127="-","-",SUM(U125:U130)*'3i PAAC PAP'!$G$23)</f>
        <v>-</v>
      </c>
      <c r="V132" s="41" t="str">
        <f>IF(V127="-","-",SUM(V125:V130)*'3i PAAC PAP'!$G$23)</f>
        <v>-</v>
      </c>
      <c r="W132" s="41" t="str">
        <f>IF(W127="-","-",SUM(W125:W130)*'3i PAAC PAP'!$G$23)</f>
        <v>-</v>
      </c>
      <c r="X132" s="41" t="str">
        <f>IF(X127="-","-",SUM(X125:X130)*'3i PAAC PAP'!$G$23)</f>
        <v>-</v>
      </c>
      <c r="Y132" s="41" t="str">
        <f>IF(Y127="-","-",SUM(Y125:Y130)*'3i PAAC PAP'!$G$23)</f>
        <v>-</v>
      </c>
      <c r="Z132" s="41" t="str">
        <f>IF(Z127="-","-",SUM(Z125:Z130)*'3i PAAC PAP'!$G$23)</f>
        <v>-</v>
      </c>
      <c r="AA132" s="29"/>
    </row>
    <row r="133" spans="1:27" s="30" customFormat="1" ht="11.25" x14ac:dyDescent="0.15">
      <c r="A133" s="267">
        <v>9</v>
      </c>
      <c r="B133" s="140" t="s">
        <v>393</v>
      </c>
      <c r="C133" s="140" t="s">
        <v>536</v>
      </c>
      <c r="D133" s="138" t="s">
        <v>326</v>
      </c>
      <c r="E133" s="132"/>
      <c r="F133" s="31"/>
      <c r="G133" s="41">
        <f>IF(G127="-","-",SUM(G125:G132)*'3j EBIT'!$E$9)</f>
        <v>1.5354057460285557</v>
      </c>
      <c r="H133" s="41">
        <f>IF(H127="-","-",SUM(H125:H132)*'3j EBIT'!$E$9)</f>
        <v>1.5375279365250407</v>
      </c>
      <c r="I133" s="41">
        <f>IF(I127="-","-",SUM(I125:I132)*'3j EBIT'!$E$9)</f>
        <v>1.6556772513484836</v>
      </c>
      <c r="J133" s="41">
        <f>IF(J127="-","-",SUM(J125:J132)*'3j EBIT'!$E$9)</f>
        <v>1.6620438228379388</v>
      </c>
      <c r="K133" s="41">
        <f>IF(K127="-","-",SUM(K125:K132)*'3j EBIT'!$E$9)</f>
        <v>1.5702143501977732</v>
      </c>
      <c r="L133" s="41">
        <f>IF(L127="-","-",SUM(L125:L132)*'3j EBIT'!$E$9)</f>
        <v>1.5813230988740041</v>
      </c>
      <c r="M133" s="41">
        <f>IF(M127="-","-",SUM(M125:M132)*'3j EBIT'!$E$9)</f>
        <v>1.6863112968257898</v>
      </c>
      <c r="N133" s="41">
        <f>IF(N127="-","-",SUM(N125:N132)*'3j EBIT'!$E$9)</f>
        <v>1.8244523670023189</v>
      </c>
      <c r="O133" s="31"/>
      <c r="P133" s="41">
        <f>IF(P127="-","-",SUM(P125:P132)*'3j EBIT'!$E$9)</f>
        <v>1.8244523670023189</v>
      </c>
      <c r="Q133" s="41">
        <f>IF(Q127="-","-",SUM(Q125:Q132)*'3j EBIT'!$E$9)</f>
        <v>1.8636042873696754</v>
      </c>
      <c r="R133" s="41">
        <f>IF(R127="-","-",SUM(R125:R132)*'3j EBIT'!$E$9)</f>
        <v>1.8717681158987203</v>
      </c>
      <c r="S133" s="41">
        <f>IF(S127="-","-",SUM(S125:S132)*'3j EBIT'!$E$9)</f>
        <v>1.9046058760260813</v>
      </c>
      <c r="T133" s="41" t="str">
        <f>IF(T127="-","-",SUM(T125:T132)*'3j EBIT'!$E$9)</f>
        <v>-</v>
      </c>
      <c r="U133" s="41" t="str">
        <f>IF(U127="-","-",SUM(U125:U132)*'3j EBIT'!$E$9)</f>
        <v>-</v>
      </c>
      <c r="V133" s="41" t="str">
        <f>IF(V127="-","-",SUM(V125:V132)*'3j EBIT'!$E$9)</f>
        <v>-</v>
      </c>
      <c r="W133" s="41" t="str">
        <f>IF(W127="-","-",SUM(W125:W132)*'3j EBIT'!$E$9)</f>
        <v>-</v>
      </c>
      <c r="X133" s="41" t="str">
        <f>IF(X127="-","-",SUM(X125:X132)*'3j EBIT'!$E$9)</f>
        <v>-</v>
      </c>
      <c r="Y133" s="41" t="str">
        <f>IF(Y127="-","-",SUM(Y125:Y132)*'3j EBIT'!$E$9)</f>
        <v>-</v>
      </c>
      <c r="Z133" s="41" t="str">
        <f>IF(Z127="-","-",SUM(Z125:Z132)*'3j EBIT'!$E$9)</f>
        <v>-</v>
      </c>
      <c r="AA133" s="29"/>
    </row>
    <row r="134" spans="1:27" s="30" customFormat="1" ht="11.25" x14ac:dyDescent="0.15">
      <c r="A134" s="267">
        <v>10</v>
      </c>
      <c r="B134" s="140" t="s">
        <v>292</v>
      </c>
      <c r="C134" s="188" t="s">
        <v>537</v>
      </c>
      <c r="D134" s="138" t="s">
        <v>326</v>
      </c>
      <c r="E134" s="131"/>
      <c r="F134" s="31"/>
      <c r="G134" s="41">
        <f>IF(G129="-","-",SUM(G125:G127,G129:G133)*'3k HAP'!$E$10)</f>
        <v>0.9394660508545396</v>
      </c>
      <c r="H134" s="41">
        <f>IF(H129="-","-",SUM(H125:H127,H129:H133)*'3k HAP'!$E$10)</f>
        <v>0.9411013654979653</v>
      </c>
      <c r="I134" s="41">
        <f>IF(I129="-","-",SUM(I125:I127,I129:I133)*'3k HAP'!$E$10)</f>
        <v>0.95091643454122421</v>
      </c>
      <c r="J134" s="41">
        <f>IF(J129="-","-",SUM(J125:J127,J129:J133)*'3k HAP'!$E$10)</f>
        <v>0.95582237847150164</v>
      </c>
      <c r="K134" s="41">
        <f>IF(K129="-","-",SUM(K125:K127,K129:K133)*'3k HAP'!$E$10)</f>
        <v>0.96094485233540472</v>
      </c>
      <c r="L134" s="41">
        <f>IF(L129="-","-",SUM(L125:L127,L129:L133)*'3k HAP'!$E$10)</f>
        <v>0.96950501666111699</v>
      </c>
      <c r="M134" s="41">
        <f>IF(M129="-","-",SUM(M125:M127,M129:M133)*'3k HAP'!$E$10)</f>
        <v>1.0188772848082677</v>
      </c>
      <c r="N134" s="41">
        <f>IF(N129="-","-",SUM(N125:N127,N129:N133)*'3k HAP'!$E$10)</f>
        <v>1.1253258412843885</v>
      </c>
      <c r="O134" s="31"/>
      <c r="P134" s="41">
        <f>IF(P129="-","-",SUM(P125:P127,P129:P133)*'3k HAP'!$E$10)</f>
        <v>1.1253258412843885</v>
      </c>
      <c r="Q134" s="41">
        <f>IF(Q129="-","-",SUM(Q125:Q127,Q129:Q133)*'3k HAP'!$E$10)</f>
        <v>1.1635114219068718</v>
      </c>
      <c r="R134" s="41">
        <f>IF(R129="-","-",SUM(R125:R127,R129:R133)*'3k HAP'!$E$10)</f>
        <v>1.1698022937028183</v>
      </c>
      <c r="S134" s="41">
        <f>IF(S129="-","-",SUM(S125:S127,S129:S133)*'3k HAP'!$E$10)</f>
        <v>1.2047255068837817</v>
      </c>
      <c r="T134" s="41" t="str">
        <f>IF(T129="-","-",SUM(T125:T127,T129:T133)*'3k HAP'!$E$10)</f>
        <v>-</v>
      </c>
      <c r="U134" s="41" t="str">
        <f>IF(U129="-","-",SUM(U125:U127,U129:U133)*'3k HAP'!$E$10)</f>
        <v>-</v>
      </c>
      <c r="V134" s="41" t="str">
        <f>IF(V129="-","-",SUM(V125:V127,V129:V133)*'3k HAP'!$E$10)</f>
        <v>-</v>
      </c>
      <c r="W134" s="41" t="str">
        <f>IF(W129="-","-",SUM(W125:W127,W129:W133)*'3k HAP'!$E$10)</f>
        <v>-</v>
      </c>
      <c r="X134" s="41" t="str">
        <f>IF(X129="-","-",SUM(X125:X127,X129:X133)*'3k HAP'!$E$10)</f>
        <v>-</v>
      </c>
      <c r="Y134" s="41" t="str">
        <f>IF(Y129="-","-",SUM(Y125:Y127,Y129:Y133)*'3k HAP'!$E$10)</f>
        <v>-</v>
      </c>
      <c r="Z134" s="41" t="str">
        <f>IF(Z129="-","-",SUM(Z125:Z127,Z129:Z133)*'3k HAP'!$E$10)</f>
        <v>-</v>
      </c>
      <c r="AA134" s="29"/>
    </row>
    <row r="135" spans="1:27" s="30" customFormat="1" ht="11.25" x14ac:dyDescent="0.15">
      <c r="A135" s="267">
        <v>11</v>
      </c>
      <c r="B135" s="140" t="s">
        <v>44</v>
      </c>
      <c r="C135" s="140" t="str">
        <f>B135&amp;"_"&amp;D135</f>
        <v>Total_Southern Western</v>
      </c>
      <c r="D135" s="138" t="s">
        <v>326</v>
      </c>
      <c r="E135" s="132"/>
      <c r="F135" s="31"/>
      <c r="G135" s="41">
        <f t="shared" ref="G135:N135" si="20">IF(G129="-","-",SUM(G125:G134))</f>
        <v>81.750261410088157</v>
      </c>
      <c r="H135" s="41">
        <f t="shared" si="20"/>
        <v>81.863590915253113</v>
      </c>
      <c r="I135" s="41">
        <f t="shared" si="20"/>
        <v>88.091788406484696</v>
      </c>
      <c r="J135" s="41">
        <f t="shared" si="20"/>
        <v>88.431776921979562</v>
      </c>
      <c r="K135" s="41">
        <f t="shared" si="20"/>
        <v>83.603771253223655</v>
      </c>
      <c r="L135" s="41">
        <f t="shared" si="20"/>
        <v>84.197002159009116</v>
      </c>
      <c r="M135" s="41">
        <f t="shared" si="20"/>
        <v>89.772066773795871</v>
      </c>
      <c r="N135" s="41">
        <f t="shared" si="20"/>
        <v>97.149094968009919</v>
      </c>
      <c r="O135" s="31"/>
      <c r="P135" s="41">
        <f t="shared" ref="P135:Z135" si="21">IF(P129="-","-",SUM(P125:P134))</f>
        <v>97.149094968009919</v>
      </c>
      <c r="Q135" s="41">
        <f t="shared" si="21"/>
        <v>99.247907085240797</v>
      </c>
      <c r="R135" s="41">
        <f t="shared" si="21"/>
        <v>99.683872965297539</v>
      </c>
      <c r="S135" s="41">
        <f t="shared" si="21"/>
        <v>101.44709862919659</v>
      </c>
      <c r="T135" s="41" t="str">
        <f t="shared" si="21"/>
        <v>-</v>
      </c>
      <c r="U135" s="41" t="str">
        <f t="shared" si="21"/>
        <v>-</v>
      </c>
      <c r="V135" s="41" t="str">
        <f t="shared" si="21"/>
        <v>-</v>
      </c>
      <c r="W135" s="41" t="str">
        <f t="shared" si="21"/>
        <v>-</v>
      </c>
      <c r="X135" s="41" t="str">
        <f t="shared" si="21"/>
        <v>-</v>
      </c>
      <c r="Y135" s="41" t="str">
        <f t="shared" si="21"/>
        <v>-</v>
      </c>
      <c r="Z135" s="41" t="str">
        <f t="shared" si="21"/>
        <v>-</v>
      </c>
      <c r="AA135" s="29"/>
    </row>
    <row r="136" spans="1:27" s="30" customFormat="1" ht="11.25" customHeight="1" x14ac:dyDescent="0.15">
      <c r="A136" s="267">
        <v>1</v>
      </c>
      <c r="B136" s="136" t="s">
        <v>350</v>
      </c>
      <c r="C136" s="136" t="s">
        <v>341</v>
      </c>
      <c r="D136" s="139" t="s">
        <v>327</v>
      </c>
      <c r="E136" s="135"/>
      <c r="F136" s="31"/>
      <c r="G136" s="133" t="s">
        <v>333</v>
      </c>
      <c r="H136" s="133" t="s">
        <v>333</v>
      </c>
      <c r="I136" s="133" t="s">
        <v>333</v>
      </c>
      <c r="J136" s="133" t="s">
        <v>333</v>
      </c>
      <c r="K136" s="133" t="s">
        <v>333</v>
      </c>
      <c r="L136" s="133" t="s">
        <v>333</v>
      </c>
      <c r="M136" s="133" t="s">
        <v>333</v>
      </c>
      <c r="N136" s="133" t="s">
        <v>333</v>
      </c>
      <c r="O136" s="31"/>
      <c r="P136" s="133" t="s">
        <v>333</v>
      </c>
      <c r="Q136" s="133" t="s">
        <v>333</v>
      </c>
      <c r="R136" s="133" t="s">
        <v>333</v>
      </c>
      <c r="S136" s="133" t="s">
        <v>333</v>
      </c>
      <c r="T136" s="133" t="s">
        <v>333</v>
      </c>
      <c r="U136" s="133" t="s">
        <v>333</v>
      </c>
      <c r="V136" s="133" t="s">
        <v>333</v>
      </c>
      <c r="W136" s="133" t="s">
        <v>333</v>
      </c>
      <c r="X136" s="133" t="s">
        <v>333</v>
      </c>
      <c r="Y136" s="133" t="s">
        <v>333</v>
      </c>
      <c r="Z136" s="133" t="s">
        <v>333</v>
      </c>
      <c r="AA136" s="29"/>
    </row>
    <row r="137" spans="1:27" s="30" customFormat="1" ht="11.25" customHeight="1" x14ac:dyDescent="0.15">
      <c r="A137" s="267">
        <v>2</v>
      </c>
      <c r="B137" s="136" t="s">
        <v>350</v>
      </c>
      <c r="C137" s="136" t="s">
        <v>300</v>
      </c>
      <c r="D137" s="139" t="s">
        <v>327</v>
      </c>
      <c r="E137" s="135"/>
      <c r="F137" s="31"/>
      <c r="G137" s="133" t="s">
        <v>333</v>
      </c>
      <c r="H137" s="133" t="s">
        <v>333</v>
      </c>
      <c r="I137" s="133" t="s">
        <v>333</v>
      </c>
      <c r="J137" s="133" t="s">
        <v>333</v>
      </c>
      <c r="K137" s="133" t="s">
        <v>333</v>
      </c>
      <c r="L137" s="133" t="s">
        <v>333</v>
      </c>
      <c r="M137" s="133" t="s">
        <v>333</v>
      </c>
      <c r="N137" s="133" t="s">
        <v>333</v>
      </c>
      <c r="O137" s="31"/>
      <c r="P137" s="133" t="s">
        <v>333</v>
      </c>
      <c r="Q137" s="133" t="s">
        <v>333</v>
      </c>
      <c r="R137" s="133" t="s">
        <v>333</v>
      </c>
      <c r="S137" s="133" t="s">
        <v>333</v>
      </c>
      <c r="T137" s="133" t="s">
        <v>333</v>
      </c>
      <c r="U137" s="133" t="s">
        <v>333</v>
      </c>
      <c r="V137" s="133" t="s">
        <v>333</v>
      </c>
      <c r="W137" s="133" t="s">
        <v>333</v>
      </c>
      <c r="X137" s="133" t="s">
        <v>333</v>
      </c>
      <c r="Y137" s="133" t="s">
        <v>333</v>
      </c>
      <c r="Z137" s="133" t="s">
        <v>333</v>
      </c>
      <c r="AA137" s="29"/>
    </row>
    <row r="138" spans="1:27" s="30" customFormat="1" ht="11.25" customHeight="1" x14ac:dyDescent="0.15">
      <c r="A138" s="267">
        <v>3</v>
      </c>
      <c r="B138" s="136" t="s">
        <v>2</v>
      </c>
      <c r="C138" s="136" t="s">
        <v>342</v>
      </c>
      <c r="D138" s="139" t="s">
        <v>327</v>
      </c>
      <c r="E138" s="135"/>
      <c r="F138" s="31"/>
      <c r="G138" s="133">
        <f>IF('3c PC'!G14="-","-",'3c PC'!G61)</f>
        <v>6.5567588596821027</v>
      </c>
      <c r="H138" s="133">
        <f>IF('3c PC'!H14="-","-",'3c PC'!H61)</f>
        <v>6.5567588596821027</v>
      </c>
      <c r="I138" s="133">
        <f>IF('3c PC'!I14="-","-",'3c PC'!I61)</f>
        <v>6.6197359495950758</v>
      </c>
      <c r="J138" s="133">
        <f>IF('3c PC'!J14="-","-",'3c PC'!J61)</f>
        <v>6.6197359495950758</v>
      </c>
      <c r="K138" s="133">
        <f>IF('3c PC'!K14="-","-",'3c PC'!K61)</f>
        <v>6.6995028867368616</v>
      </c>
      <c r="L138" s="133">
        <f>IF('3c PC'!L14="-","-",'3c PC'!L61)</f>
        <v>6.6995028867368616</v>
      </c>
      <c r="M138" s="133">
        <f>IF('3c PC'!M14="-","-",'3c PC'!M61)</f>
        <v>7.1131218301273513</v>
      </c>
      <c r="N138" s="133">
        <f>IF('3c PC'!N14="-","-",'3c PC'!N61)</f>
        <v>7.1131218301273513</v>
      </c>
      <c r="O138" s="31"/>
      <c r="P138" s="133">
        <f>'3c PC'!P61</f>
        <v>7.1131218301273513</v>
      </c>
      <c r="Q138" s="133">
        <f>'3c PC'!Q61</f>
        <v>7.2804579515147188</v>
      </c>
      <c r="R138" s="133">
        <f>'3c PC'!R61</f>
        <v>7.1935840895118579</v>
      </c>
      <c r="S138" s="133">
        <f>'3c PC'!S61</f>
        <v>7.3593999937099728</v>
      </c>
      <c r="T138" s="133" t="str">
        <f>'3c PC'!T61</f>
        <v>-</v>
      </c>
      <c r="U138" s="133" t="str">
        <f>'3c PC'!U61</f>
        <v>-</v>
      </c>
      <c r="V138" s="133" t="str">
        <f>'3c PC'!V61</f>
        <v>-</v>
      </c>
      <c r="W138" s="133" t="str">
        <f>'3c PC'!W61</f>
        <v>-</v>
      </c>
      <c r="X138" s="133" t="str">
        <f>'3c PC'!X61</f>
        <v>-</v>
      </c>
      <c r="Y138" s="133" t="str">
        <f>'3c PC'!Y61</f>
        <v>-</v>
      </c>
      <c r="Z138" s="133" t="str">
        <f>'3c PC'!Z61</f>
        <v>-</v>
      </c>
      <c r="AA138" s="29"/>
    </row>
    <row r="139" spans="1:27" s="30" customFormat="1" ht="11.25" customHeight="1" x14ac:dyDescent="0.15">
      <c r="A139" s="267">
        <v>4</v>
      </c>
      <c r="B139" s="136" t="s">
        <v>352</v>
      </c>
      <c r="C139" s="136" t="s">
        <v>343</v>
      </c>
      <c r="D139" s="139" t="s">
        <v>327</v>
      </c>
      <c r="E139" s="135"/>
      <c r="F139" s="31"/>
      <c r="G139" s="133">
        <f>IF('3d NC-Elec'!H53="-","-",'3d NC-Elec'!H53)</f>
        <v>28.031999999999996</v>
      </c>
      <c r="H139" s="133">
        <f>IF('3d NC-Elec'!I53="-","-",'3d NC-Elec'!I53)</f>
        <v>28.031999999999996</v>
      </c>
      <c r="I139" s="133">
        <f>IF('3d NC-Elec'!J53="-","-",'3d NC-Elec'!J53)</f>
        <v>19.381499999999999</v>
      </c>
      <c r="J139" s="133">
        <f>IF('3d NC-Elec'!K53="-","-",'3d NC-Elec'!K53)</f>
        <v>19.381499999999999</v>
      </c>
      <c r="K139" s="133">
        <f>IF('3d NC-Elec'!L53="-","-",'3d NC-Elec'!L53)</f>
        <v>18.651500000000002</v>
      </c>
      <c r="L139" s="133">
        <f>IF('3d NC-Elec'!M53="-","-",'3d NC-Elec'!M53)</f>
        <v>18.651500000000002</v>
      </c>
      <c r="M139" s="133">
        <f>IF('3d NC-Elec'!N53="-","-",'3d NC-Elec'!N53)</f>
        <v>18.906999999999996</v>
      </c>
      <c r="N139" s="133">
        <f>IF('3d NC-Elec'!O53="-","-",'3d NC-Elec'!O53)</f>
        <v>18.906999999999996</v>
      </c>
      <c r="O139" s="31"/>
      <c r="P139" s="133">
        <f>'3d NC-Elec'!Q53</f>
        <v>18.906999999999996</v>
      </c>
      <c r="Q139" s="133">
        <f>'3d NC-Elec'!R53</f>
        <v>21.097000000000001</v>
      </c>
      <c r="R139" s="133">
        <f>'3d NC-Elec'!S53</f>
        <v>21.097000000000001</v>
      </c>
      <c r="S139" s="133">
        <f>'3d NC-Elec'!T53</f>
        <v>24.856499999999997</v>
      </c>
      <c r="T139" s="133" t="str">
        <f>'3d NC-Elec'!U53</f>
        <v>-</v>
      </c>
      <c r="U139" s="133" t="str">
        <f>'3d NC-Elec'!V53</f>
        <v>-</v>
      </c>
      <c r="V139" s="133" t="str">
        <f>'3d NC-Elec'!W53</f>
        <v>-</v>
      </c>
      <c r="W139" s="133" t="str">
        <f>'3d NC-Elec'!X53</f>
        <v>-</v>
      </c>
      <c r="X139" s="133" t="str">
        <f>'3d NC-Elec'!Y53</f>
        <v>-</v>
      </c>
      <c r="Y139" s="133" t="str">
        <f>'3d NC-Elec'!Z53</f>
        <v>-</v>
      </c>
      <c r="Z139" s="133" t="str">
        <f>'3d NC-Elec'!AA53</f>
        <v>-</v>
      </c>
      <c r="AA139" s="29"/>
    </row>
    <row r="140" spans="1:27" s="30" customFormat="1" ht="11.25" customHeight="1" x14ac:dyDescent="0.15">
      <c r="A140" s="267">
        <v>5</v>
      </c>
      <c r="B140" s="136" t="s">
        <v>349</v>
      </c>
      <c r="C140" s="136" t="s">
        <v>344</v>
      </c>
      <c r="D140" s="139" t="s">
        <v>327</v>
      </c>
      <c r="E140" s="135"/>
      <c r="F140" s="31"/>
      <c r="G140" s="133">
        <f>IF('3f CPIH'!C$16="-","-",'3g OC '!$E$9*('3f CPIH'!C$16/'3f CPIH'!$G$16))</f>
        <v>39.034507632093934</v>
      </c>
      <c r="H140" s="133">
        <f>IF('3f CPIH'!D$16="-","-",'3g OC '!$E$9*('3f CPIH'!D$16/'3f CPIH'!$G$16))</f>
        <v>39.112654794520544</v>
      </c>
      <c r="I140" s="133">
        <f>IF('3f CPIH'!E$16="-","-",'3g OC '!$E$9*('3f CPIH'!E$16/'3f CPIH'!$G$16))</f>
        <v>39.229875538160471</v>
      </c>
      <c r="J140" s="133">
        <f>IF('3f CPIH'!F$16="-","-",'3g OC '!$E$9*('3f CPIH'!F$16/'3f CPIH'!$G$16))</f>
        <v>39.464317025440316</v>
      </c>
      <c r="K140" s="133">
        <f>IF('3f CPIH'!G$16="-","-",'3g OC '!$E$9*('3f CPIH'!G$16/'3f CPIH'!$G$16))</f>
        <v>39.933199999999999</v>
      </c>
      <c r="L140" s="133">
        <f>IF('3f CPIH'!H$16="-","-",'3g OC '!$E$9*('3f CPIH'!H$16/'3f CPIH'!$G$16))</f>
        <v>40.441156555772999</v>
      </c>
      <c r="M140" s="133">
        <f>IF('3f CPIH'!I$16="-","-",'3g OC '!$E$9*('3f CPIH'!I$16/'3f CPIH'!$G$16))</f>
        <v>41.027260273972601</v>
      </c>
      <c r="N140" s="133">
        <f>IF('3f CPIH'!J$16="-","-",'3g OC '!$E$9*('3f CPIH'!J$16/'3f CPIH'!$G$16))</f>
        <v>41.378922504892373</v>
      </c>
      <c r="O140" s="31"/>
      <c r="P140" s="133">
        <f>IF('3f CPIH'!L$16="-","-",'3g OC '!$E$9*('3f CPIH'!L$16/'3f CPIH'!$G$16))</f>
        <v>41.378922504892373</v>
      </c>
      <c r="Q140" s="133">
        <f>IF('3f CPIH'!M$16="-","-",'3g OC '!$E$9*('3f CPIH'!M$16/'3f CPIH'!$G$16))</f>
        <v>41.847805479452056</v>
      </c>
      <c r="R140" s="133">
        <f>IF('3f CPIH'!N$16="-","-",'3g OC '!$E$9*('3f CPIH'!N$16/'3f CPIH'!$G$16))</f>
        <v>42.160394129158512</v>
      </c>
      <c r="S140" s="133">
        <f>IF('3f CPIH'!O$16="-","-",'3g OC '!$E$9*('3f CPIH'!O$16/'3f CPIH'!$G$16))</f>
        <v>42.394835616438357</v>
      </c>
      <c r="T140" s="133" t="str">
        <f>IF('3f CPIH'!P$16="-","-",'3g OC '!$E$9*('3f CPIH'!P$16/'3f CPIH'!$G$16))</f>
        <v>-</v>
      </c>
      <c r="U140" s="133" t="str">
        <f>IF('3f CPIH'!Q$16="-","-",'3g OC '!$E$9*('3f CPIH'!Q$16/'3f CPIH'!$G$16))</f>
        <v>-</v>
      </c>
      <c r="V140" s="133" t="str">
        <f>IF('3f CPIH'!R$16="-","-",'3g OC '!$E$9*('3f CPIH'!R$16/'3f CPIH'!$G$16))</f>
        <v>-</v>
      </c>
      <c r="W140" s="133" t="str">
        <f>IF('3f CPIH'!S$16="-","-",'3g OC '!$E$9*('3f CPIH'!S$16/'3f CPIH'!$G$16))</f>
        <v>-</v>
      </c>
      <c r="X140" s="133" t="str">
        <f>IF('3f CPIH'!T$16="-","-",'3g OC '!$E$9*('3f CPIH'!T$16/'3f CPIH'!$G$16))</f>
        <v>-</v>
      </c>
      <c r="Y140" s="133" t="str">
        <f>IF('3f CPIH'!U$16="-","-",'3g OC '!$E$9*('3f CPIH'!U$16/'3f CPIH'!$G$16))</f>
        <v>-</v>
      </c>
      <c r="Z140" s="133" t="str">
        <f>IF('3f CPIH'!V$16="-","-",'3g OC '!$E$9*('3f CPIH'!V$16/'3f CPIH'!$G$16))</f>
        <v>-</v>
      </c>
      <c r="AA140" s="29"/>
    </row>
    <row r="141" spans="1:27" s="30" customFormat="1" ht="11.25" customHeight="1" x14ac:dyDescent="0.15">
      <c r="A141" s="267">
        <v>6</v>
      </c>
      <c r="B141" s="136" t="s">
        <v>349</v>
      </c>
      <c r="C141" s="136" t="s">
        <v>43</v>
      </c>
      <c r="D141" s="139" t="s">
        <v>327</v>
      </c>
      <c r="E141" s="135"/>
      <c r="F141" s="31"/>
      <c r="G141" s="133" t="s">
        <v>333</v>
      </c>
      <c r="H141" s="133" t="s">
        <v>333</v>
      </c>
      <c r="I141" s="133" t="s">
        <v>333</v>
      </c>
      <c r="J141" s="133" t="s">
        <v>333</v>
      </c>
      <c r="K141" s="133">
        <f>IF('3h SMNCC'!F$36="-","-",'3h SMNCC'!F$44)</f>
        <v>0</v>
      </c>
      <c r="L141" s="133">
        <f>IF('3h SMNCC'!G$36="-","-",'3h SMNCC'!G$44)</f>
        <v>-0.13106672002308281</v>
      </c>
      <c r="M141" s="133">
        <f>IF('3h SMNCC'!H$36="-","-",'3h SMNCC'!H$44)</f>
        <v>1.6490085512788448</v>
      </c>
      <c r="N141" s="133">
        <f>IF('3h SMNCC'!I$36="-","-",'3h SMNCC'!I$44)</f>
        <v>7.9249698553751093</v>
      </c>
      <c r="O141" s="31"/>
      <c r="P141" s="133">
        <f>IF('3h SMNCC'!K$36="-","-",'3h SMNCC'!K$44)</f>
        <v>7.9249698553751093</v>
      </c>
      <c r="Q141" s="133">
        <f>IF('3h SMNCC'!L$36="-","-",'3h SMNCC'!L$44)</f>
        <v>9.5945159615724194</v>
      </c>
      <c r="R141" s="133">
        <f>IF('3h SMNCC'!M$36="-","-",'3h SMNCC'!M$44)</f>
        <v>9.6655312765157912</v>
      </c>
      <c r="S141" s="133">
        <f>IF('3h SMNCC'!N$36="-","-",'3h SMNCC'!N$44)</f>
        <v>11.448655558303892</v>
      </c>
      <c r="T141" s="133" t="str">
        <f>IF('3h SMNCC'!O$36="-","-",'3h SMNCC'!O$44)</f>
        <v>-</v>
      </c>
      <c r="U141" s="133" t="str">
        <f>IF('3h SMNCC'!P$36="-","-",'3h SMNCC'!P$44)</f>
        <v>-</v>
      </c>
      <c r="V141" s="133" t="str">
        <f>IF('3h SMNCC'!Q$36="-","-",'3h SMNCC'!Q$44)</f>
        <v>-</v>
      </c>
      <c r="W141" s="133" t="str">
        <f>IF('3h SMNCC'!R$36="-","-",'3h SMNCC'!R$44)</f>
        <v>-</v>
      </c>
      <c r="X141" s="133" t="str">
        <f>IF('3h SMNCC'!S$36="-","-",'3h SMNCC'!S$44)</f>
        <v>-</v>
      </c>
      <c r="Y141" s="133" t="str">
        <f>IF('3h SMNCC'!T$36="-","-",'3h SMNCC'!T$44)</f>
        <v>-</v>
      </c>
      <c r="Z141" s="133" t="str">
        <f>IF('3h SMNCC'!U$36="-","-",'3h SMNCC'!U$44)</f>
        <v>-</v>
      </c>
      <c r="AA141" s="29"/>
    </row>
    <row r="142" spans="1:27" s="30" customFormat="1" ht="11.25" customHeight="1" x14ac:dyDescent="0.15">
      <c r="A142" s="267">
        <v>7</v>
      </c>
      <c r="B142" s="136" t="s">
        <v>349</v>
      </c>
      <c r="C142" s="136" t="s">
        <v>394</v>
      </c>
      <c r="D142" s="139" t="s">
        <v>327</v>
      </c>
      <c r="E142" s="135"/>
      <c r="F142" s="31"/>
      <c r="G142" s="133">
        <f>IF('3f CPIH'!C$16="-","-",'3i PAAC PAP'!$G$11*('3f CPIH'!C$16/'3f CPIH'!$G$16))</f>
        <v>13.436452250489236</v>
      </c>
      <c r="H142" s="133">
        <f>IF('3f CPIH'!D$16="-","-",'3i PAAC PAP'!$G$11*('3f CPIH'!D$16/'3f CPIH'!$G$16))</f>
        <v>13.463352054794518</v>
      </c>
      <c r="I142" s="133">
        <f>IF('3f CPIH'!E$16="-","-",'3i PAAC PAP'!$G$11*('3f CPIH'!E$16/'3f CPIH'!$G$16))</f>
        <v>13.503701761252445</v>
      </c>
      <c r="J142" s="133">
        <f>IF('3f CPIH'!F$16="-","-",'3i PAAC PAP'!$G$11*('3f CPIH'!F$16/'3f CPIH'!$G$16))</f>
        <v>13.584401174168297</v>
      </c>
      <c r="K142" s="133">
        <f>IF('3f CPIH'!G$16="-","-",'3i PAAC PAP'!$G$11*('3f CPIH'!G$16/'3f CPIH'!$G$16))</f>
        <v>13.745799999999999</v>
      </c>
      <c r="L142" s="133">
        <f>IF('3f CPIH'!H$16="-","-",'3i PAAC PAP'!$G$11*('3f CPIH'!H$16/'3f CPIH'!$G$16))</f>
        <v>13.920648727984345</v>
      </c>
      <c r="M142" s="133">
        <f>IF('3f CPIH'!I$16="-","-",'3i PAAC PAP'!$G$11*('3f CPIH'!I$16/'3f CPIH'!$G$16))</f>
        <v>14.122397260273971</v>
      </c>
      <c r="N142" s="133">
        <f>IF('3f CPIH'!J$16="-","-",'3i PAAC PAP'!$G$11*('3f CPIH'!J$16/'3f CPIH'!$G$16))</f>
        <v>14.24344637964775</v>
      </c>
      <c r="O142" s="31"/>
      <c r="P142" s="133">
        <f>IF('3f CPIH'!L$16="-","-",'3i PAAC PAP'!$G$11*('3f CPIH'!L$16/'3f CPIH'!$G$16))</f>
        <v>14.24344637964775</v>
      </c>
      <c r="Q142" s="133">
        <f>IF('3f CPIH'!M$16="-","-",'3i PAAC PAP'!$G$11*('3f CPIH'!M$16/'3f CPIH'!$G$16))</f>
        <v>14.40484520547945</v>
      </c>
      <c r="R142" s="133">
        <f>IF('3f CPIH'!N$16="-","-",'3i PAAC PAP'!$G$11*('3f CPIH'!N$16/'3f CPIH'!$G$16))</f>
        <v>14.512444422700586</v>
      </c>
      <c r="S142" s="133">
        <f>IF('3f CPIH'!O$16="-","-",'3i PAAC PAP'!$G$11*('3f CPIH'!O$16/'3f CPIH'!$G$16))</f>
        <v>14.593143835616438</v>
      </c>
      <c r="T142" s="133" t="str">
        <f>IF('3f CPIH'!P$16="-","-",'3i PAAC PAP'!$G$11*('3f CPIH'!P$16/'3f CPIH'!$G$16))</f>
        <v>-</v>
      </c>
      <c r="U142" s="133" t="str">
        <f>IF('3f CPIH'!Q$16="-","-",'3i PAAC PAP'!$G$11*('3f CPIH'!Q$16/'3f CPIH'!$G$16))</f>
        <v>-</v>
      </c>
      <c r="V142" s="133" t="str">
        <f>IF('3f CPIH'!R$16="-","-",'3i PAAC PAP'!$G$11*('3f CPIH'!R$16/'3f CPIH'!$G$16))</f>
        <v>-</v>
      </c>
      <c r="W142" s="133" t="str">
        <f>IF('3f CPIH'!S$16="-","-",'3i PAAC PAP'!$G$11*('3f CPIH'!S$16/'3f CPIH'!$G$16))</f>
        <v>-</v>
      </c>
      <c r="X142" s="133" t="str">
        <f>IF('3f CPIH'!T$16="-","-",'3i PAAC PAP'!$G$11*('3f CPIH'!T$16/'3f CPIH'!$G$16))</f>
        <v>-</v>
      </c>
      <c r="Y142" s="133" t="str">
        <f>IF('3f CPIH'!U$16="-","-",'3i PAAC PAP'!$G$11*('3f CPIH'!U$16/'3f CPIH'!$G$16))</f>
        <v>-</v>
      </c>
      <c r="Z142" s="133" t="str">
        <f>IF('3f CPIH'!V$16="-","-",'3i PAAC PAP'!$G$11*('3f CPIH'!V$16/'3f CPIH'!$G$16))</f>
        <v>-</v>
      </c>
      <c r="AA142" s="29"/>
    </row>
    <row r="143" spans="1:27" s="30" customFormat="1" ht="11.25" x14ac:dyDescent="0.15">
      <c r="A143" s="267">
        <v>8</v>
      </c>
      <c r="B143" s="136" t="s">
        <v>349</v>
      </c>
      <c r="C143" s="136" t="s">
        <v>412</v>
      </c>
      <c r="D143" s="139" t="s">
        <v>327</v>
      </c>
      <c r="E143" s="135"/>
      <c r="F143" s="31"/>
      <c r="G143" s="133">
        <f>IF(G138="-","-",SUM(G136:G141)*'3i PAAC PAP'!$G$23)</f>
        <v>4.263081622939799</v>
      </c>
      <c r="H143" s="133">
        <f>IF(H138="-","-",SUM(H136:H141)*'3i PAAC PAP'!$G$23)</f>
        <v>4.2676066562329495</v>
      </c>
      <c r="I143" s="133">
        <f>IF(I138="-","-",SUM(I136:I141)*'3i PAAC PAP'!$G$23)</f>
        <v>3.7771422795869967</v>
      </c>
      <c r="J143" s="133">
        <f>IF(J138="-","-",SUM(J136:J141)*'3i PAAC PAP'!$G$23)</f>
        <v>3.7907173794664493</v>
      </c>
      <c r="K143" s="133">
        <f>IF(K138="-","-",SUM(K136:K141)*'3i PAAC PAP'!$G$23)</f>
        <v>3.7802164839536112</v>
      </c>
      <c r="L143" s="133">
        <f>IF(L138="-","-",SUM(L136:L141)*'3i PAAC PAP'!$G$23)</f>
        <v>3.8020399130028748</v>
      </c>
      <c r="M143" s="133">
        <f>IF(M138="-","-",SUM(M136:M141)*'3i PAAC PAP'!$G$23)</f>
        <v>3.9777958045090536</v>
      </c>
      <c r="N143" s="133">
        <f>IF(N138="-","-",SUM(N136:N141)*'3i PAAC PAP'!$G$23)</f>
        <v>4.3615617176806225</v>
      </c>
      <c r="O143" s="31"/>
      <c r="P143" s="133">
        <f>IF(P138="-","-",SUM(P136:P141)*'3i PAAC PAP'!$G$23)</f>
        <v>4.3615617176806225</v>
      </c>
      <c r="Q143" s="133">
        <f>IF(Q138="-","-",SUM(Q136:Q141)*'3i PAAC PAP'!$G$23)</f>
        <v>4.62188450594559</v>
      </c>
      <c r="R143" s="133">
        <f>IF(R138="-","-",SUM(R136:R141)*'3i PAAC PAP'!$G$23)</f>
        <v>4.639066365809259</v>
      </c>
      <c r="S143" s="133">
        <f>IF(S138="-","-",SUM(S136:S141)*'3i PAAC PAP'!$G$23)</f>
        <v>4.9831829862180577</v>
      </c>
      <c r="T143" s="133" t="str">
        <f>IF(T138="-","-",SUM(T136:T141)*'3i PAAC PAP'!$G$23)</f>
        <v>-</v>
      </c>
      <c r="U143" s="133" t="str">
        <f>IF(U138="-","-",SUM(U136:U141)*'3i PAAC PAP'!$G$23)</f>
        <v>-</v>
      </c>
      <c r="V143" s="133" t="str">
        <f>IF(V138="-","-",SUM(V136:V141)*'3i PAAC PAP'!$G$23)</f>
        <v>-</v>
      </c>
      <c r="W143" s="133" t="str">
        <f>IF(W138="-","-",SUM(W136:W141)*'3i PAAC PAP'!$G$23)</f>
        <v>-</v>
      </c>
      <c r="X143" s="133" t="str">
        <f>IF(X138="-","-",SUM(X136:X141)*'3i PAAC PAP'!$G$23)</f>
        <v>-</v>
      </c>
      <c r="Y143" s="133" t="str">
        <f>IF(Y138="-","-",SUM(Y136:Y141)*'3i PAAC PAP'!$G$23)</f>
        <v>-</v>
      </c>
      <c r="Z143" s="133" t="str">
        <f>IF(Z138="-","-",SUM(Z136:Z141)*'3i PAAC PAP'!$G$23)</f>
        <v>-</v>
      </c>
      <c r="AA143" s="29"/>
    </row>
    <row r="144" spans="1:27" s="30" customFormat="1" ht="11.25" x14ac:dyDescent="0.15">
      <c r="A144" s="267">
        <v>9</v>
      </c>
      <c r="B144" s="136" t="s">
        <v>393</v>
      </c>
      <c r="C144" s="136" t="s">
        <v>536</v>
      </c>
      <c r="D144" s="139" t="s">
        <v>327</v>
      </c>
      <c r="E144" s="191"/>
      <c r="F144" s="31"/>
      <c r="G144" s="133">
        <f>IF(G138="-","-",SUM(G136:G143)*'3j EBIT'!$E$9)</f>
        <v>1.7687399974732918</v>
      </c>
      <c r="H144" s="133">
        <f>IF(H138="-","-",SUM(H136:H143)*'3j EBIT'!$E$9)</f>
        <v>1.7708621879697763</v>
      </c>
      <c r="I144" s="133">
        <f>IF(I138="-","-",SUM(I136:I143)*'3j EBIT'!$E$9)</f>
        <v>1.5980915546778276</v>
      </c>
      <c r="J144" s="133">
        <f>IF(J138="-","-",SUM(J136:J143)*'3j EBIT'!$E$9)</f>
        <v>1.604458126167283</v>
      </c>
      <c r="K144" s="133">
        <f>IF(K138="-","-",SUM(K136:K143)*'3j EBIT'!$E$9)</f>
        <v>1.6038683287715332</v>
      </c>
      <c r="L144" s="133">
        <f>IF(L138="-","-",SUM(L136:L143)*'3j EBIT'!$E$9)</f>
        <v>1.6149770774477643</v>
      </c>
      <c r="M144" s="133">
        <f>IF(M138="-","-",SUM(M136:M143)*'3j EBIT'!$E$9)</f>
        <v>1.6810762334920941</v>
      </c>
      <c r="N144" s="133">
        <f>IF(N138="-","-",SUM(N136:N143)*'3j EBIT'!$E$9)</f>
        <v>1.819217303668623</v>
      </c>
      <c r="O144" s="31"/>
      <c r="P144" s="133">
        <f>IF(P138="-","-",SUM(P136:P143)*'3j EBIT'!$E$9)</f>
        <v>1.819217303668623</v>
      </c>
      <c r="Q144" s="133">
        <f>IF(Q138="-","-",SUM(Q136:Q143)*'3j EBIT'!$E$9)</f>
        <v>1.9144591883255793</v>
      </c>
      <c r="R144" s="133">
        <f>IF(R138="-","-",SUM(R136:R143)*'3j EBIT'!$E$9)</f>
        <v>1.9226230168546241</v>
      </c>
      <c r="S144" s="133">
        <f>IF(S138="-","-",SUM(S136:S143)*'3j EBIT'!$E$9)</f>
        <v>2.0459525860358729</v>
      </c>
      <c r="T144" s="133" t="str">
        <f>IF(T138="-","-",SUM(T136:T143)*'3j EBIT'!$E$9)</f>
        <v>-</v>
      </c>
      <c r="U144" s="133" t="str">
        <f>IF(U138="-","-",SUM(U136:U143)*'3j EBIT'!$E$9)</f>
        <v>-</v>
      </c>
      <c r="V144" s="133" t="str">
        <f>IF(V138="-","-",SUM(V136:V143)*'3j EBIT'!$E$9)</f>
        <v>-</v>
      </c>
      <c r="W144" s="133" t="str">
        <f>IF(W138="-","-",SUM(W136:W143)*'3j EBIT'!$E$9)</f>
        <v>-</v>
      </c>
      <c r="X144" s="133" t="str">
        <f>IF(X138="-","-",SUM(X136:X143)*'3j EBIT'!$E$9)</f>
        <v>-</v>
      </c>
      <c r="Y144" s="133" t="str">
        <f>IF(Y138="-","-",SUM(Y136:Y143)*'3j EBIT'!$E$9)</f>
        <v>-</v>
      </c>
      <c r="Z144" s="133" t="str">
        <f>IF(Z138="-","-",SUM(Z136:Z143)*'3j EBIT'!$E$9)</f>
        <v>-</v>
      </c>
      <c r="AA144" s="29"/>
    </row>
    <row r="145" spans="1:27" s="30" customFormat="1" ht="11.25" x14ac:dyDescent="0.15">
      <c r="A145" s="267">
        <v>10</v>
      </c>
      <c r="B145" s="136" t="s">
        <v>292</v>
      </c>
      <c r="C145" s="186" t="s">
        <v>537</v>
      </c>
      <c r="D145" s="139" t="s">
        <v>327</v>
      </c>
      <c r="E145" s="139"/>
      <c r="F145" s="31"/>
      <c r="G145" s="133">
        <f>IF(G140="-","-",SUM(G136:G138,G140:G144)*'3k HAP'!$E$10)</f>
        <v>0.95253673044997411</v>
      </c>
      <c r="H145" s="133">
        <f>IF(H140="-","-",SUM(H136:H138,H140:H144)*'3k HAP'!$E$10)</f>
        <v>0.95417204509339959</v>
      </c>
      <c r="I145" s="133">
        <f>IF(I140="-","-",SUM(I136:I138,I140:I144)*'3k HAP'!$E$10)</f>
        <v>0.94769065784619722</v>
      </c>
      <c r="J145" s="133">
        <f>IF(J140="-","-",SUM(J136:J138,J140:J144)*'3k HAP'!$E$10)</f>
        <v>0.95259660177647476</v>
      </c>
      <c r="K145" s="133">
        <f>IF(K140="-","-",SUM(K136:K138,K140:K144)*'3k HAP'!$E$10)</f>
        <v>0.96283004650782311</v>
      </c>
      <c r="L145" s="133">
        <f>IF(L140="-","-",SUM(L136:L138,L140:L144)*'3k HAP'!$E$10)</f>
        <v>0.97139021083353527</v>
      </c>
      <c r="M145" s="133">
        <f>IF(M140="-","-",SUM(M136:M138,M140:M144)*'3k HAP'!$E$10)</f>
        <v>1.018584032381447</v>
      </c>
      <c r="N145" s="133">
        <f>IF(N140="-","-",SUM(N136:N138,N140:N144)*'3k HAP'!$E$10)</f>
        <v>1.1250325888575679</v>
      </c>
      <c r="O145" s="31"/>
      <c r="P145" s="133">
        <f>IF(P140="-","-",SUM(P136:P138,P140:P144)*'3k HAP'!$E$10)</f>
        <v>1.1250325888575679</v>
      </c>
      <c r="Q145" s="133">
        <f>IF(Q140="-","-",SUM(Q136:Q138,Q140:Q144)*'3k HAP'!$E$10)</f>
        <v>1.1663601597674151</v>
      </c>
      <c r="R145" s="133">
        <f>IF(R140="-","-",SUM(R136:R138,R140:R144)*'3k HAP'!$E$10)</f>
        <v>1.1726510315633618</v>
      </c>
      <c r="S145" s="133">
        <f>IF(S140="-","-",SUM(S136:S138,S140:S144)*'3k HAP'!$E$10)</f>
        <v>1.2126433224079387</v>
      </c>
      <c r="T145" s="133" t="str">
        <f>IF(T140="-","-",SUM(T136:T138,T140:T144)*'3k HAP'!$E$10)</f>
        <v>-</v>
      </c>
      <c r="U145" s="133" t="str">
        <f>IF(U140="-","-",SUM(U136:U138,U140:U144)*'3k HAP'!$E$10)</f>
        <v>-</v>
      </c>
      <c r="V145" s="133" t="str">
        <f>IF(V140="-","-",SUM(V136:V138,V140:V144)*'3k HAP'!$E$10)</f>
        <v>-</v>
      </c>
      <c r="W145" s="133" t="str">
        <f>IF(W140="-","-",SUM(W136:W138,W140:W144)*'3k HAP'!$E$10)</f>
        <v>-</v>
      </c>
      <c r="X145" s="133" t="str">
        <f>IF(X140="-","-",SUM(X136:X138,X140:X144)*'3k HAP'!$E$10)</f>
        <v>-</v>
      </c>
      <c r="Y145" s="133" t="str">
        <f>IF(Y140="-","-",SUM(Y136:Y138,Y140:Y144)*'3k HAP'!$E$10)</f>
        <v>-</v>
      </c>
      <c r="Z145" s="133" t="str">
        <f>IF(Z140="-","-",SUM(Z136:Z138,Z140:Z144)*'3k HAP'!$E$10)</f>
        <v>-</v>
      </c>
      <c r="AA145" s="29"/>
    </row>
    <row r="146" spans="1:27" s="30" customFormat="1" ht="11.25" customHeight="1" x14ac:dyDescent="0.15">
      <c r="A146" s="267">
        <v>11</v>
      </c>
      <c r="B146" s="136" t="s">
        <v>44</v>
      </c>
      <c r="C146" s="136" t="str">
        <f>B146&amp;"_"&amp;D146</f>
        <v>Total_Yorkshire</v>
      </c>
      <c r="D146" s="139" t="s">
        <v>327</v>
      </c>
      <c r="E146" s="191"/>
      <c r="F146" s="31"/>
      <c r="G146" s="133">
        <f t="shared" ref="G146:N146" si="22">IF(G140="-","-",SUM(G136:G145))</f>
        <v>94.044077093128337</v>
      </c>
      <c r="H146" s="133">
        <f t="shared" si="22"/>
        <v>94.157406598293278</v>
      </c>
      <c r="I146" s="133">
        <f t="shared" si="22"/>
        <v>85.057737741118999</v>
      </c>
      <c r="J146" s="133">
        <f t="shared" si="22"/>
        <v>85.397726256613893</v>
      </c>
      <c r="K146" s="133">
        <f t="shared" si="22"/>
        <v>85.376917745969834</v>
      </c>
      <c r="L146" s="133">
        <f t="shared" si="22"/>
        <v>85.970148651755295</v>
      </c>
      <c r="M146" s="133">
        <f t="shared" si="22"/>
        <v>89.496243986035353</v>
      </c>
      <c r="N146" s="133">
        <f t="shared" si="22"/>
        <v>96.873272180249387</v>
      </c>
      <c r="O146" s="31"/>
      <c r="P146" s="133">
        <f t="shared" ref="P146:Z146" si="23">IF(P140="-","-",SUM(P136:P145))</f>
        <v>96.873272180249387</v>
      </c>
      <c r="Q146" s="133">
        <f t="shared" si="23"/>
        <v>101.92732845205724</v>
      </c>
      <c r="R146" s="133">
        <f t="shared" si="23"/>
        <v>102.36329433211399</v>
      </c>
      <c r="S146" s="133">
        <f t="shared" si="23"/>
        <v>108.89431389873052</v>
      </c>
      <c r="T146" s="133" t="str">
        <f t="shared" si="23"/>
        <v>-</v>
      </c>
      <c r="U146" s="133" t="str">
        <f t="shared" si="23"/>
        <v>-</v>
      </c>
      <c r="V146" s="133" t="str">
        <f t="shared" si="23"/>
        <v>-</v>
      </c>
      <c r="W146" s="133" t="str">
        <f t="shared" si="23"/>
        <v>-</v>
      </c>
      <c r="X146" s="133" t="str">
        <f t="shared" si="23"/>
        <v>-</v>
      </c>
      <c r="Y146" s="133" t="str">
        <f t="shared" si="23"/>
        <v>-</v>
      </c>
      <c r="Z146" s="133" t="str">
        <f t="shared" si="23"/>
        <v>-</v>
      </c>
      <c r="AA146" s="29"/>
    </row>
    <row r="147" spans="1:27" s="30" customFormat="1" ht="11.25" customHeight="1" x14ac:dyDescent="0.15">
      <c r="A147" s="267">
        <v>1</v>
      </c>
      <c r="B147" s="140" t="s">
        <v>350</v>
      </c>
      <c r="C147" s="140" t="s">
        <v>341</v>
      </c>
      <c r="D147" s="138" t="s">
        <v>328</v>
      </c>
      <c r="E147" s="190"/>
      <c r="F147" s="31"/>
      <c r="G147" s="41" t="s">
        <v>333</v>
      </c>
      <c r="H147" s="41" t="s">
        <v>333</v>
      </c>
      <c r="I147" s="41" t="s">
        <v>333</v>
      </c>
      <c r="J147" s="41" t="s">
        <v>333</v>
      </c>
      <c r="K147" s="41" t="s">
        <v>333</v>
      </c>
      <c r="L147" s="41" t="s">
        <v>333</v>
      </c>
      <c r="M147" s="41" t="s">
        <v>333</v>
      </c>
      <c r="N147" s="41" t="s">
        <v>333</v>
      </c>
      <c r="O147" s="31"/>
      <c r="P147" s="41" t="s">
        <v>333</v>
      </c>
      <c r="Q147" s="41" t="s">
        <v>333</v>
      </c>
      <c r="R147" s="41" t="s">
        <v>333</v>
      </c>
      <c r="S147" s="41" t="s">
        <v>333</v>
      </c>
      <c r="T147" s="41" t="s">
        <v>333</v>
      </c>
      <c r="U147" s="41" t="s">
        <v>333</v>
      </c>
      <c r="V147" s="41" t="s">
        <v>333</v>
      </c>
      <c r="W147" s="41" t="s">
        <v>333</v>
      </c>
      <c r="X147" s="41" t="s">
        <v>333</v>
      </c>
      <c r="Y147" s="41" t="s">
        <v>333</v>
      </c>
      <c r="Z147" s="41" t="s">
        <v>333</v>
      </c>
      <c r="AA147" s="29"/>
    </row>
    <row r="148" spans="1:27" s="30" customFormat="1" ht="11.25" customHeight="1" x14ac:dyDescent="0.15">
      <c r="A148" s="267">
        <v>2</v>
      </c>
      <c r="B148" s="140" t="s">
        <v>350</v>
      </c>
      <c r="C148" s="140" t="s">
        <v>300</v>
      </c>
      <c r="D148" s="138" t="s">
        <v>328</v>
      </c>
      <c r="E148" s="190"/>
      <c r="F148" s="31"/>
      <c r="G148" s="41" t="s">
        <v>333</v>
      </c>
      <c r="H148" s="41" t="s">
        <v>333</v>
      </c>
      <c r="I148" s="41" t="s">
        <v>333</v>
      </c>
      <c r="J148" s="41" t="s">
        <v>333</v>
      </c>
      <c r="K148" s="41" t="s">
        <v>333</v>
      </c>
      <c r="L148" s="41" t="s">
        <v>333</v>
      </c>
      <c r="M148" s="41" t="s">
        <v>333</v>
      </c>
      <c r="N148" s="41" t="s">
        <v>333</v>
      </c>
      <c r="O148" s="31"/>
      <c r="P148" s="41" t="s">
        <v>333</v>
      </c>
      <c r="Q148" s="41" t="s">
        <v>333</v>
      </c>
      <c r="R148" s="41" t="s">
        <v>333</v>
      </c>
      <c r="S148" s="41" t="s">
        <v>333</v>
      </c>
      <c r="T148" s="41" t="s">
        <v>333</v>
      </c>
      <c r="U148" s="41" t="s">
        <v>333</v>
      </c>
      <c r="V148" s="41" t="s">
        <v>333</v>
      </c>
      <c r="W148" s="41" t="s">
        <v>333</v>
      </c>
      <c r="X148" s="41" t="s">
        <v>333</v>
      </c>
      <c r="Y148" s="41" t="s">
        <v>333</v>
      </c>
      <c r="Z148" s="41" t="s">
        <v>333</v>
      </c>
      <c r="AA148" s="29"/>
    </row>
    <row r="149" spans="1:27" s="30" customFormat="1" ht="11.25" customHeight="1" x14ac:dyDescent="0.15">
      <c r="A149" s="267">
        <v>3</v>
      </c>
      <c r="B149" s="140" t="s">
        <v>2</v>
      </c>
      <c r="C149" s="140" t="s">
        <v>342</v>
      </c>
      <c r="D149" s="138" t="s">
        <v>328</v>
      </c>
      <c r="E149" s="190"/>
      <c r="F149" s="31"/>
      <c r="G149" s="41">
        <f>IF('3c PC'!G14="-","-",'3c PC'!G61)</f>
        <v>6.5567588596821027</v>
      </c>
      <c r="H149" s="41">
        <f>IF('3c PC'!H14="-","-",'3c PC'!H61)</f>
        <v>6.5567588596821027</v>
      </c>
      <c r="I149" s="41">
        <f>IF('3c PC'!I14="-","-",'3c PC'!I61)</f>
        <v>6.6197359495950758</v>
      </c>
      <c r="J149" s="41">
        <f>IF('3c PC'!J14="-","-",'3c PC'!J61)</f>
        <v>6.6197359495950758</v>
      </c>
      <c r="K149" s="41">
        <f>IF('3c PC'!K14="-","-",'3c PC'!K61)</f>
        <v>6.6995028867368616</v>
      </c>
      <c r="L149" s="41">
        <f>IF('3c PC'!L14="-","-",'3c PC'!L61)</f>
        <v>6.6995028867368616</v>
      </c>
      <c r="M149" s="41">
        <f>IF('3c PC'!M14="-","-",'3c PC'!M61)</f>
        <v>7.1131218301273513</v>
      </c>
      <c r="N149" s="41">
        <f>IF('3c PC'!N14="-","-",'3c PC'!N61)</f>
        <v>7.1131218301273513</v>
      </c>
      <c r="O149" s="31"/>
      <c r="P149" s="41">
        <f>'3c PC'!P61</f>
        <v>7.1131218301273513</v>
      </c>
      <c r="Q149" s="41">
        <f>'3c PC'!Q61</f>
        <v>7.2804579515147188</v>
      </c>
      <c r="R149" s="41">
        <f>'3c PC'!R61</f>
        <v>7.1935840895118579</v>
      </c>
      <c r="S149" s="41">
        <f>'3c PC'!S61</f>
        <v>7.3593999937099728</v>
      </c>
      <c r="T149" s="41" t="str">
        <f>'3c PC'!T61</f>
        <v>-</v>
      </c>
      <c r="U149" s="41" t="str">
        <f>'3c PC'!U61</f>
        <v>-</v>
      </c>
      <c r="V149" s="41" t="str">
        <f>'3c PC'!V61</f>
        <v>-</v>
      </c>
      <c r="W149" s="41" t="str">
        <f>'3c PC'!W61</f>
        <v>-</v>
      </c>
      <c r="X149" s="41" t="str">
        <f>'3c PC'!X61</f>
        <v>-</v>
      </c>
      <c r="Y149" s="41" t="str">
        <f>'3c PC'!Y61</f>
        <v>-</v>
      </c>
      <c r="Z149" s="41" t="str">
        <f>'3c PC'!Z61</f>
        <v>-</v>
      </c>
      <c r="AA149" s="29"/>
    </row>
    <row r="150" spans="1:27" s="30" customFormat="1" ht="11.25" customHeight="1" x14ac:dyDescent="0.15">
      <c r="A150" s="267">
        <v>4</v>
      </c>
      <c r="B150" s="140" t="s">
        <v>352</v>
      </c>
      <c r="C150" s="140" t="s">
        <v>343</v>
      </c>
      <c r="D150" s="138" t="s">
        <v>328</v>
      </c>
      <c r="E150" s="190"/>
      <c r="F150" s="31"/>
      <c r="G150" s="41">
        <f>IF('3d NC-Elec'!H54="-","-",'3d NC-Elec'!H54)</f>
        <v>18.2135</v>
      </c>
      <c r="H150" s="41">
        <f>IF('3d NC-Elec'!I54="-","-",'3d NC-Elec'!I54)</f>
        <v>18.2135</v>
      </c>
      <c r="I150" s="41">
        <f>IF('3d NC-Elec'!J54="-","-",'3d NC-Elec'!J54)</f>
        <v>18.140499999999999</v>
      </c>
      <c r="J150" s="41">
        <f>IF('3d NC-Elec'!K54="-","-",'3d NC-Elec'!K54)</f>
        <v>18.140499999999999</v>
      </c>
      <c r="K150" s="41">
        <f>IF('3d NC-Elec'!L54="-","-",'3d NC-Elec'!L54)</f>
        <v>18.797500000000003</v>
      </c>
      <c r="L150" s="41">
        <f>IF('3d NC-Elec'!M54="-","-",'3d NC-Elec'!M54)</f>
        <v>18.797500000000003</v>
      </c>
      <c r="M150" s="41">
        <f>IF('3d NC-Elec'!N54="-","-",'3d NC-Elec'!N54)</f>
        <v>18.614999999999998</v>
      </c>
      <c r="N150" s="41">
        <f>IF('3d NC-Elec'!O54="-","-",'3d NC-Elec'!O54)</f>
        <v>18.614999999999998</v>
      </c>
      <c r="O150" s="31"/>
      <c r="P150" s="41">
        <f>'3d NC-Elec'!Q54</f>
        <v>18.614999999999998</v>
      </c>
      <c r="Q150" s="41">
        <f>'3d NC-Elec'!R54</f>
        <v>16.8995</v>
      </c>
      <c r="R150" s="41">
        <f>'3d NC-Elec'!S54</f>
        <v>16.8995</v>
      </c>
      <c r="S150" s="41">
        <f>'3d NC-Elec'!T54</f>
        <v>15.768000000000002</v>
      </c>
      <c r="T150" s="41" t="str">
        <f>'3d NC-Elec'!U54</f>
        <v>-</v>
      </c>
      <c r="U150" s="41" t="str">
        <f>'3d NC-Elec'!V54</f>
        <v>-</v>
      </c>
      <c r="V150" s="41" t="str">
        <f>'3d NC-Elec'!W54</f>
        <v>-</v>
      </c>
      <c r="W150" s="41" t="str">
        <f>'3d NC-Elec'!X54</f>
        <v>-</v>
      </c>
      <c r="X150" s="41" t="str">
        <f>'3d NC-Elec'!Y54</f>
        <v>-</v>
      </c>
      <c r="Y150" s="41" t="str">
        <f>'3d NC-Elec'!Z54</f>
        <v>-</v>
      </c>
      <c r="Z150" s="41" t="str">
        <f>'3d NC-Elec'!AA54</f>
        <v>-</v>
      </c>
      <c r="AA150" s="29"/>
    </row>
    <row r="151" spans="1:27" s="30" customFormat="1" ht="11.25" customHeight="1" x14ac:dyDescent="0.15">
      <c r="A151" s="267">
        <v>5</v>
      </c>
      <c r="B151" s="140" t="s">
        <v>349</v>
      </c>
      <c r="C151" s="140" t="s">
        <v>344</v>
      </c>
      <c r="D151" s="138" t="s">
        <v>328</v>
      </c>
      <c r="E151" s="190"/>
      <c r="F151" s="31"/>
      <c r="G151" s="41">
        <f>IF('3f CPIH'!C$16="-","-",'3g OC '!$E$9*('3f CPIH'!C$16/'3f CPIH'!$G$16))</f>
        <v>39.034507632093934</v>
      </c>
      <c r="H151" s="41">
        <f>IF('3f CPIH'!D$16="-","-",'3g OC '!$E$9*('3f CPIH'!D$16/'3f CPIH'!$G$16))</f>
        <v>39.112654794520544</v>
      </c>
      <c r="I151" s="41">
        <f>IF('3f CPIH'!E$16="-","-",'3g OC '!$E$9*('3f CPIH'!E$16/'3f CPIH'!$G$16))</f>
        <v>39.229875538160471</v>
      </c>
      <c r="J151" s="41">
        <f>IF('3f CPIH'!F$16="-","-",'3g OC '!$E$9*('3f CPIH'!F$16/'3f CPIH'!$G$16))</f>
        <v>39.464317025440316</v>
      </c>
      <c r="K151" s="41">
        <f>IF('3f CPIH'!G$16="-","-",'3g OC '!$E$9*('3f CPIH'!G$16/'3f CPIH'!$G$16))</f>
        <v>39.933199999999999</v>
      </c>
      <c r="L151" s="41">
        <f>IF('3f CPIH'!H$16="-","-",'3g OC '!$E$9*('3f CPIH'!H$16/'3f CPIH'!$G$16))</f>
        <v>40.441156555772999</v>
      </c>
      <c r="M151" s="41">
        <f>IF('3f CPIH'!I$16="-","-",'3g OC '!$E$9*('3f CPIH'!I$16/'3f CPIH'!$G$16))</f>
        <v>41.027260273972601</v>
      </c>
      <c r="N151" s="41">
        <f>IF('3f CPIH'!J$16="-","-",'3g OC '!$E$9*('3f CPIH'!J$16/'3f CPIH'!$G$16))</f>
        <v>41.378922504892373</v>
      </c>
      <c r="O151" s="31"/>
      <c r="P151" s="41">
        <f>IF('3f CPIH'!L$16="-","-",'3g OC '!$E$9*('3f CPIH'!L$16/'3f CPIH'!$G$16))</f>
        <v>41.378922504892373</v>
      </c>
      <c r="Q151" s="41">
        <f>IF('3f CPIH'!M$16="-","-",'3g OC '!$E$9*('3f CPIH'!M$16/'3f CPIH'!$G$16))</f>
        <v>41.847805479452056</v>
      </c>
      <c r="R151" s="41">
        <f>IF('3f CPIH'!N$16="-","-",'3g OC '!$E$9*('3f CPIH'!N$16/'3f CPIH'!$G$16))</f>
        <v>42.160394129158512</v>
      </c>
      <c r="S151" s="41">
        <f>IF('3f CPIH'!O$16="-","-",'3g OC '!$E$9*('3f CPIH'!O$16/'3f CPIH'!$G$16))</f>
        <v>42.394835616438357</v>
      </c>
      <c r="T151" s="41" t="str">
        <f>IF('3f CPIH'!P$16="-","-",'3g OC '!$E$9*('3f CPIH'!P$16/'3f CPIH'!$G$16))</f>
        <v>-</v>
      </c>
      <c r="U151" s="41" t="str">
        <f>IF('3f CPIH'!Q$16="-","-",'3g OC '!$E$9*('3f CPIH'!Q$16/'3f CPIH'!$G$16))</f>
        <v>-</v>
      </c>
      <c r="V151" s="41" t="str">
        <f>IF('3f CPIH'!R$16="-","-",'3g OC '!$E$9*('3f CPIH'!R$16/'3f CPIH'!$G$16))</f>
        <v>-</v>
      </c>
      <c r="W151" s="41" t="str">
        <f>IF('3f CPIH'!S$16="-","-",'3g OC '!$E$9*('3f CPIH'!S$16/'3f CPIH'!$G$16))</f>
        <v>-</v>
      </c>
      <c r="X151" s="41" t="str">
        <f>IF('3f CPIH'!T$16="-","-",'3g OC '!$E$9*('3f CPIH'!T$16/'3f CPIH'!$G$16))</f>
        <v>-</v>
      </c>
      <c r="Y151" s="41" t="str">
        <f>IF('3f CPIH'!U$16="-","-",'3g OC '!$E$9*('3f CPIH'!U$16/'3f CPIH'!$G$16))</f>
        <v>-</v>
      </c>
      <c r="Z151" s="41" t="str">
        <f>IF('3f CPIH'!V$16="-","-",'3g OC '!$E$9*('3f CPIH'!V$16/'3f CPIH'!$G$16))</f>
        <v>-</v>
      </c>
      <c r="AA151" s="29"/>
    </row>
    <row r="152" spans="1:27" s="30" customFormat="1" ht="11.25" customHeight="1" x14ac:dyDescent="0.15">
      <c r="A152" s="267">
        <v>6</v>
      </c>
      <c r="B152" s="140" t="s">
        <v>349</v>
      </c>
      <c r="C152" s="140" t="s">
        <v>43</v>
      </c>
      <c r="D152" s="138" t="s">
        <v>328</v>
      </c>
      <c r="E152" s="190"/>
      <c r="F152" s="31"/>
      <c r="G152" s="41" t="s">
        <v>333</v>
      </c>
      <c r="H152" s="41" t="s">
        <v>333</v>
      </c>
      <c r="I152" s="41" t="s">
        <v>333</v>
      </c>
      <c r="J152" s="41" t="s">
        <v>333</v>
      </c>
      <c r="K152" s="41">
        <f>IF('3h SMNCC'!F$36="-","-",'3h SMNCC'!F$44)</f>
        <v>0</v>
      </c>
      <c r="L152" s="41">
        <f>IF('3h SMNCC'!G$36="-","-",'3h SMNCC'!G$44)</f>
        <v>-0.13106672002308281</v>
      </c>
      <c r="M152" s="41">
        <f>IF('3h SMNCC'!H$36="-","-",'3h SMNCC'!H$44)</f>
        <v>1.6490085512788448</v>
      </c>
      <c r="N152" s="41">
        <f>IF('3h SMNCC'!I$36="-","-",'3h SMNCC'!I$44)</f>
        <v>7.9249698553751093</v>
      </c>
      <c r="O152" s="31"/>
      <c r="P152" s="41">
        <f>IF('3h SMNCC'!K$36="-","-",'3h SMNCC'!K$44)</f>
        <v>7.9249698553751093</v>
      </c>
      <c r="Q152" s="41">
        <f>IF('3h SMNCC'!L$36="-","-",'3h SMNCC'!L$44)</f>
        <v>9.5945159615724194</v>
      </c>
      <c r="R152" s="41">
        <f>IF('3h SMNCC'!M$36="-","-",'3h SMNCC'!M$44)</f>
        <v>9.6655312765157912</v>
      </c>
      <c r="S152" s="41">
        <f>IF('3h SMNCC'!N$36="-","-",'3h SMNCC'!N$44)</f>
        <v>11.448655558303892</v>
      </c>
      <c r="T152" s="41" t="str">
        <f>IF('3h SMNCC'!O$36="-","-",'3h SMNCC'!O$44)</f>
        <v>-</v>
      </c>
      <c r="U152" s="41" t="str">
        <f>IF('3h SMNCC'!P$36="-","-",'3h SMNCC'!P$44)</f>
        <v>-</v>
      </c>
      <c r="V152" s="41" t="str">
        <f>IF('3h SMNCC'!Q$36="-","-",'3h SMNCC'!Q$44)</f>
        <v>-</v>
      </c>
      <c r="W152" s="41" t="str">
        <f>IF('3h SMNCC'!R$36="-","-",'3h SMNCC'!R$44)</f>
        <v>-</v>
      </c>
      <c r="X152" s="41" t="str">
        <f>IF('3h SMNCC'!S$36="-","-",'3h SMNCC'!S$44)</f>
        <v>-</v>
      </c>
      <c r="Y152" s="41" t="str">
        <f>IF('3h SMNCC'!T$36="-","-",'3h SMNCC'!T$44)</f>
        <v>-</v>
      </c>
      <c r="Z152" s="41" t="str">
        <f>IF('3h SMNCC'!U$36="-","-",'3h SMNCC'!U$44)</f>
        <v>-</v>
      </c>
      <c r="AA152" s="29"/>
    </row>
    <row r="153" spans="1:27" s="30" customFormat="1" ht="11.25" x14ac:dyDescent="0.15">
      <c r="A153" s="267">
        <v>7</v>
      </c>
      <c r="B153" s="140" t="s">
        <v>349</v>
      </c>
      <c r="C153" s="140" t="s">
        <v>394</v>
      </c>
      <c r="D153" s="138" t="s">
        <v>328</v>
      </c>
      <c r="E153" s="190"/>
      <c r="F153" s="31"/>
      <c r="G153" s="41">
        <f>IF('3f CPIH'!C$16="-","-",'3i PAAC PAP'!$G$11*('3f CPIH'!C$16/'3f CPIH'!$G$16))</f>
        <v>13.436452250489236</v>
      </c>
      <c r="H153" s="41">
        <f>IF('3f CPIH'!D$16="-","-",'3i PAAC PAP'!$G$11*('3f CPIH'!D$16/'3f CPIH'!$G$16))</f>
        <v>13.463352054794518</v>
      </c>
      <c r="I153" s="41">
        <f>IF('3f CPIH'!E$16="-","-",'3i PAAC PAP'!$G$11*('3f CPIH'!E$16/'3f CPIH'!$G$16))</f>
        <v>13.503701761252445</v>
      </c>
      <c r="J153" s="41">
        <f>IF('3f CPIH'!F$16="-","-",'3i PAAC PAP'!$G$11*('3f CPIH'!F$16/'3f CPIH'!$G$16))</f>
        <v>13.584401174168297</v>
      </c>
      <c r="K153" s="41">
        <f>IF('3f CPIH'!G$16="-","-",'3i PAAC PAP'!$G$11*('3f CPIH'!G$16/'3f CPIH'!$G$16))</f>
        <v>13.745799999999999</v>
      </c>
      <c r="L153" s="41">
        <f>IF('3f CPIH'!H$16="-","-",'3i PAAC PAP'!$G$11*('3f CPIH'!H$16/'3f CPIH'!$G$16))</f>
        <v>13.920648727984345</v>
      </c>
      <c r="M153" s="41">
        <f>IF('3f CPIH'!I$16="-","-",'3i PAAC PAP'!$G$11*('3f CPIH'!I$16/'3f CPIH'!$G$16))</f>
        <v>14.122397260273971</v>
      </c>
      <c r="N153" s="41">
        <f>IF('3f CPIH'!J$16="-","-",'3i PAAC PAP'!$G$11*('3f CPIH'!J$16/'3f CPIH'!$G$16))</f>
        <v>14.24344637964775</v>
      </c>
      <c r="O153" s="31"/>
      <c r="P153" s="41">
        <f>IF('3f CPIH'!L$16="-","-",'3i PAAC PAP'!$G$11*('3f CPIH'!L$16/'3f CPIH'!$G$16))</f>
        <v>14.24344637964775</v>
      </c>
      <c r="Q153" s="41">
        <f>IF('3f CPIH'!M$16="-","-",'3i PAAC PAP'!$G$11*('3f CPIH'!M$16/'3f CPIH'!$G$16))</f>
        <v>14.40484520547945</v>
      </c>
      <c r="R153" s="41">
        <f>IF('3f CPIH'!N$16="-","-",'3i PAAC PAP'!$G$11*('3f CPIH'!N$16/'3f CPIH'!$G$16))</f>
        <v>14.512444422700586</v>
      </c>
      <c r="S153" s="41">
        <f>IF('3f CPIH'!O$16="-","-",'3i PAAC PAP'!$G$11*('3f CPIH'!O$16/'3f CPIH'!$G$16))</f>
        <v>14.593143835616438</v>
      </c>
      <c r="T153" s="41" t="str">
        <f>IF('3f CPIH'!P$16="-","-",'3i PAAC PAP'!$G$11*('3f CPIH'!P$16/'3f CPIH'!$G$16))</f>
        <v>-</v>
      </c>
      <c r="U153" s="41" t="str">
        <f>IF('3f CPIH'!Q$16="-","-",'3i PAAC PAP'!$G$11*('3f CPIH'!Q$16/'3f CPIH'!$G$16))</f>
        <v>-</v>
      </c>
      <c r="V153" s="41" t="str">
        <f>IF('3f CPIH'!R$16="-","-",'3i PAAC PAP'!$G$11*('3f CPIH'!R$16/'3f CPIH'!$G$16))</f>
        <v>-</v>
      </c>
      <c r="W153" s="41" t="str">
        <f>IF('3f CPIH'!S$16="-","-",'3i PAAC PAP'!$G$11*('3f CPIH'!S$16/'3f CPIH'!$G$16))</f>
        <v>-</v>
      </c>
      <c r="X153" s="41" t="str">
        <f>IF('3f CPIH'!T$16="-","-",'3i PAAC PAP'!$G$11*('3f CPIH'!T$16/'3f CPIH'!$G$16))</f>
        <v>-</v>
      </c>
      <c r="Y153" s="41" t="str">
        <f>IF('3f CPIH'!U$16="-","-",'3i PAAC PAP'!$G$11*('3f CPIH'!U$16/'3f CPIH'!$G$16))</f>
        <v>-</v>
      </c>
      <c r="Z153" s="41" t="str">
        <f>IF('3f CPIH'!V$16="-","-",'3i PAAC PAP'!$G$11*('3f CPIH'!V$16/'3f CPIH'!$G$16))</f>
        <v>-</v>
      </c>
      <c r="AA153" s="29"/>
    </row>
    <row r="154" spans="1:27" s="30" customFormat="1" ht="11.25" x14ac:dyDescent="0.15">
      <c r="A154" s="267">
        <v>8</v>
      </c>
      <c r="B154" s="140" t="s">
        <v>349</v>
      </c>
      <c r="C154" s="140" t="s">
        <v>412</v>
      </c>
      <c r="D154" s="138" t="s">
        <v>328</v>
      </c>
      <c r="E154" s="190"/>
      <c r="F154" s="31"/>
      <c r="G154" s="41">
        <f>IF(G149="-","-",SUM(G147:G152)*'3i PAAC PAP'!$G$23)</f>
        <v>3.6945511989397994</v>
      </c>
      <c r="H154" s="41">
        <f>IF(H149="-","-",SUM(H147:H152)*'3i PAAC PAP'!$G$23)</f>
        <v>3.69907623223295</v>
      </c>
      <c r="I154" s="41">
        <f>IF(I149="-","-",SUM(I147:I152)*'3i PAAC PAP'!$G$23)</f>
        <v>3.7052834155869965</v>
      </c>
      <c r="J154" s="41">
        <f>IF(J149="-","-",SUM(J147:J152)*'3i PAAC PAP'!$G$23)</f>
        <v>3.7188585154664491</v>
      </c>
      <c r="K154" s="41">
        <f>IF(K149="-","-",SUM(K147:K152)*'3i PAAC PAP'!$G$23)</f>
        <v>3.7886704679536112</v>
      </c>
      <c r="L154" s="41">
        <f>IF(L149="-","-",SUM(L147:L152)*'3i PAAC PAP'!$G$23)</f>
        <v>3.8104938970028739</v>
      </c>
      <c r="M154" s="41">
        <f>IF(M149="-","-",SUM(M147:M152)*'3i PAAC PAP'!$G$23)</f>
        <v>3.9608878365090532</v>
      </c>
      <c r="N154" s="41">
        <f>IF(N149="-","-",SUM(N147:N152)*'3i PAAC PAP'!$G$23)</f>
        <v>4.3446537496806226</v>
      </c>
      <c r="O154" s="31"/>
      <c r="P154" s="41">
        <f>IF(P149="-","-",SUM(P147:P152)*'3i PAAC PAP'!$G$23)</f>
        <v>4.3446537496806226</v>
      </c>
      <c r="Q154" s="41">
        <f>IF(Q149="-","-",SUM(Q147:Q152)*'3i PAAC PAP'!$G$23)</f>
        <v>4.3788324659455888</v>
      </c>
      <c r="R154" s="41">
        <f>IF(R149="-","-",SUM(R147:R152)*'3i PAAC PAP'!$G$23)</f>
        <v>4.3960143258092588</v>
      </c>
      <c r="S154" s="41">
        <f>IF(S149="-","-",SUM(S147:S152)*'3i PAAC PAP'!$G$23)</f>
        <v>4.4569224822180571</v>
      </c>
      <c r="T154" s="41" t="str">
        <f>IF(T149="-","-",SUM(T147:T152)*'3i PAAC PAP'!$G$23)</f>
        <v>-</v>
      </c>
      <c r="U154" s="41" t="str">
        <f>IF(U149="-","-",SUM(U147:U152)*'3i PAAC PAP'!$G$23)</f>
        <v>-</v>
      </c>
      <c r="V154" s="41" t="str">
        <f>IF(V149="-","-",SUM(V147:V152)*'3i PAAC PAP'!$G$23)</f>
        <v>-</v>
      </c>
      <c r="W154" s="41" t="str">
        <f>IF(W149="-","-",SUM(W147:W152)*'3i PAAC PAP'!$G$23)</f>
        <v>-</v>
      </c>
      <c r="X154" s="41" t="str">
        <f>IF(X149="-","-",SUM(X147:X152)*'3i PAAC PAP'!$G$23)</f>
        <v>-</v>
      </c>
      <c r="Y154" s="41" t="str">
        <f>IF(Y149="-","-",SUM(Y147:Y152)*'3i PAAC PAP'!$G$23)</f>
        <v>-</v>
      </c>
      <c r="Z154" s="41" t="str">
        <f>IF(Z149="-","-",SUM(Z147:Z152)*'3i PAAC PAP'!$G$23)</f>
        <v>-</v>
      </c>
      <c r="AA154" s="29"/>
    </row>
    <row r="155" spans="1:27" s="30" customFormat="1" ht="11.25" x14ac:dyDescent="0.15">
      <c r="A155" s="267">
        <v>9</v>
      </c>
      <c r="B155" s="140" t="s">
        <v>393</v>
      </c>
      <c r="C155" s="140" t="s">
        <v>536</v>
      </c>
      <c r="D155" s="138" t="s">
        <v>328</v>
      </c>
      <c r="E155" s="190"/>
      <c r="F155" s="31"/>
      <c r="G155" s="41">
        <f>IF(G149="-","-",SUM(G147:G154)*'3j EBIT'!$E$9)</f>
        <v>1.5675639922212601</v>
      </c>
      <c r="H155" s="41">
        <f>IF(H149="-","-",SUM(H147:H154)*'3j EBIT'!$E$9)</f>
        <v>1.5696861827177448</v>
      </c>
      <c r="I155" s="41">
        <f>IF(I149="-","-",SUM(I147:I154)*'3j EBIT'!$E$9)</f>
        <v>1.5726641041998755</v>
      </c>
      <c r="J155" s="41">
        <f>IF(J149="-","-",SUM(J147:J154)*'3j EBIT'!$E$9)</f>
        <v>1.5790306756893311</v>
      </c>
      <c r="K155" s="41">
        <f>IF(K149="-","-",SUM(K147:K154)*'3j EBIT'!$E$9)</f>
        <v>1.6068597935336451</v>
      </c>
      <c r="L155" s="41">
        <f>IF(L149="-","-",SUM(L147:L154)*'3j EBIT'!$E$9)</f>
        <v>1.6179685422098762</v>
      </c>
      <c r="M155" s="41">
        <f>IF(M149="-","-",SUM(M147:M154)*'3j EBIT'!$E$9)</f>
        <v>1.6750933039678702</v>
      </c>
      <c r="N155" s="41">
        <f>IF(N149="-","-",SUM(N147:N154)*'3j EBIT'!$E$9)</f>
        <v>1.8132343741443988</v>
      </c>
      <c r="O155" s="31"/>
      <c r="P155" s="41">
        <f>IF(P149="-","-",SUM(P147:P154)*'3j EBIT'!$E$9)</f>
        <v>1.8132343741443988</v>
      </c>
      <c r="Q155" s="41">
        <f>IF(Q149="-","-",SUM(Q147:Q154)*'3j EBIT'!$E$9)</f>
        <v>1.828454576414859</v>
      </c>
      <c r="R155" s="41">
        <f>IF(R149="-","-",SUM(R147:R154)*'3j EBIT'!$E$9)</f>
        <v>1.8366184049439043</v>
      </c>
      <c r="S155" s="41">
        <f>IF(S149="-","-",SUM(S147:S154)*'3j EBIT'!$E$9)</f>
        <v>1.8597339045944015</v>
      </c>
      <c r="T155" s="41" t="str">
        <f>IF(T149="-","-",SUM(T147:T154)*'3j EBIT'!$E$9)</f>
        <v>-</v>
      </c>
      <c r="U155" s="41" t="str">
        <f>IF(U149="-","-",SUM(U147:U154)*'3j EBIT'!$E$9)</f>
        <v>-</v>
      </c>
      <c r="V155" s="41" t="str">
        <f>IF(V149="-","-",SUM(V147:V154)*'3j EBIT'!$E$9)</f>
        <v>-</v>
      </c>
      <c r="W155" s="41" t="str">
        <f>IF(W149="-","-",SUM(W147:W154)*'3j EBIT'!$E$9)</f>
        <v>-</v>
      </c>
      <c r="X155" s="41" t="str">
        <f>IF(X149="-","-",SUM(X147:X154)*'3j EBIT'!$E$9)</f>
        <v>-</v>
      </c>
      <c r="Y155" s="41" t="str">
        <f>IF(Y149="-","-",SUM(Y147:Y154)*'3j EBIT'!$E$9)</f>
        <v>-</v>
      </c>
      <c r="Z155" s="41" t="str">
        <f>IF(Z149="-","-",SUM(Z147:Z154)*'3j EBIT'!$E$9)</f>
        <v>-</v>
      </c>
      <c r="AA155" s="29"/>
    </row>
    <row r="156" spans="1:27" s="30" customFormat="1" ht="11.25" customHeight="1" x14ac:dyDescent="0.15">
      <c r="A156" s="267">
        <v>10</v>
      </c>
      <c r="B156" s="140" t="s">
        <v>292</v>
      </c>
      <c r="C156" s="143" t="s">
        <v>537</v>
      </c>
      <c r="D156" s="138" t="s">
        <v>328</v>
      </c>
      <c r="E156" s="131"/>
      <c r="F156" s="31"/>
      <c r="G156" s="41">
        <f>IF(G151="-","-",SUM(G147:G149,G151:G155)*'3k HAP'!$E$10)</f>
        <v>0.94126745861929495</v>
      </c>
      <c r="H156" s="41">
        <f>IF(H151="-","-",SUM(H147:H149,H151:H155)*'3k HAP'!$E$10)</f>
        <v>0.94290277326272054</v>
      </c>
      <c r="I156" s="41">
        <f>IF(I151="-","-",SUM(I147:I149,I151:I155)*'3k HAP'!$E$10)</f>
        <v>0.94626628891592546</v>
      </c>
      <c r="J156" s="41">
        <f>IF(J151="-","-",SUM(J147:J149,J151:J155)*'3k HAP'!$E$10)</f>
        <v>0.951172232846203</v>
      </c>
      <c r="K156" s="41">
        <f>IF(K151="-","-",SUM(K147:K149,K151:K155)*'3k HAP'!$E$10)</f>
        <v>0.96299761932314909</v>
      </c>
      <c r="L156" s="41">
        <f>IF(L151="-","-",SUM(L147:L149,L151:L155)*'3k HAP'!$E$10)</f>
        <v>0.97155778364886147</v>
      </c>
      <c r="M156" s="41">
        <f>IF(M151="-","-",SUM(M147:M149,M151:M155)*'3k HAP'!$E$10)</f>
        <v>1.0182488867507948</v>
      </c>
      <c r="N156" s="41">
        <f>IF(N151="-","-",SUM(N147:N149,N151:N155)*'3k HAP'!$E$10)</f>
        <v>1.1246974432269157</v>
      </c>
      <c r="O156" s="31"/>
      <c r="P156" s="41">
        <f>IF(P151="-","-",SUM(P147:P149,P151:P155)*'3k HAP'!$E$10)</f>
        <v>1.1246974432269157</v>
      </c>
      <c r="Q156" s="41">
        <f>IF(Q151="-","-",SUM(Q147:Q149,Q151:Q155)*'3k HAP'!$E$10)</f>
        <v>1.1615424413267903</v>
      </c>
      <c r="R156" s="41">
        <f>IF(R151="-","-",SUM(R147:R149,R151:R155)*'3k HAP'!$E$10)</f>
        <v>1.167833313122737</v>
      </c>
      <c r="S156" s="41">
        <f>IF(S151="-","-",SUM(S147:S149,S151:S155)*'3k HAP'!$E$10)</f>
        <v>1.2022119146538905</v>
      </c>
      <c r="T156" s="41" t="str">
        <f>IF(T151="-","-",SUM(T147:T149,T151:T155)*'3k HAP'!$E$10)</f>
        <v>-</v>
      </c>
      <c r="U156" s="41" t="str">
        <f>IF(U151="-","-",SUM(U147:U149,U151:U155)*'3k HAP'!$E$10)</f>
        <v>-</v>
      </c>
      <c r="V156" s="41" t="str">
        <f>IF(V151="-","-",SUM(V147:V149,V151:V155)*'3k HAP'!$E$10)</f>
        <v>-</v>
      </c>
      <c r="W156" s="41" t="str">
        <f>IF(W151="-","-",SUM(W147:W149,W151:W155)*'3k HAP'!$E$10)</f>
        <v>-</v>
      </c>
      <c r="X156" s="41" t="str">
        <f>IF(X151="-","-",SUM(X147:X149,X151:X155)*'3k HAP'!$E$10)</f>
        <v>-</v>
      </c>
      <c r="Y156" s="41" t="str">
        <f>IF(Y151="-","-",SUM(Y147:Y149,Y151:Y155)*'3k HAP'!$E$10)</f>
        <v>-</v>
      </c>
      <c r="Z156" s="41" t="str">
        <f>IF(Z151="-","-",SUM(Z147:Z149,Z151:Z155)*'3k HAP'!$E$10)</f>
        <v>-</v>
      </c>
      <c r="AA156" s="29"/>
    </row>
    <row r="157" spans="1:27" s="30" customFormat="1" ht="11.25" customHeight="1" x14ac:dyDescent="0.15">
      <c r="A157" s="267">
        <v>11</v>
      </c>
      <c r="B157" s="140" t="s">
        <v>44</v>
      </c>
      <c r="C157" s="189" t="str">
        <f>B157&amp;"_"&amp;D157</f>
        <v>Total_Southern Scotland</v>
      </c>
      <c r="D157" s="138" t="s">
        <v>328</v>
      </c>
      <c r="E157" s="132"/>
      <c r="F157" s="31"/>
      <c r="G157" s="41">
        <f t="shared" ref="G157:N157" si="24">IF(G151="-","-",SUM(G147:G156))</f>
        <v>83.444601392045641</v>
      </c>
      <c r="H157" s="41">
        <f t="shared" si="24"/>
        <v>83.557930897210582</v>
      </c>
      <c r="I157" s="41">
        <f t="shared" si="24"/>
        <v>83.718027057710771</v>
      </c>
      <c r="J157" s="41">
        <f t="shared" si="24"/>
        <v>84.058015573205665</v>
      </c>
      <c r="K157" s="41">
        <f t="shared" si="24"/>
        <v>85.534530767547267</v>
      </c>
      <c r="L157" s="41">
        <f t="shared" si="24"/>
        <v>86.127761673332728</v>
      </c>
      <c r="M157" s="41">
        <f t="shared" si="24"/>
        <v>89.181017942880487</v>
      </c>
      <c r="N157" s="41">
        <f t="shared" si="24"/>
        <v>96.558046137094522</v>
      </c>
      <c r="O157" s="31"/>
      <c r="P157" s="41">
        <f t="shared" ref="P157:Z157" si="25">IF(P151="-","-",SUM(P147:P156))</f>
        <v>96.558046137094522</v>
      </c>
      <c r="Q157" s="41">
        <f t="shared" si="25"/>
        <v>97.395954081705867</v>
      </c>
      <c r="R157" s="41">
        <f t="shared" si="25"/>
        <v>97.831919961762651</v>
      </c>
      <c r="S157" s="41">
        <f t="shared" si="25"/>
        <v>99.082903305535027</v>
      </c>
      <c r="T157" s="41" t="str">
        <f t="shared" si="25"/>
        <v>-</v>
      </c>
      <c r="U157" s="41" t="str">
        <f t="shared" si="25"/>
        <v>-</v>
      </c>
      <c r="V157" s="41" t="str">
        <f t="shared" si="25"/>
        <v>-</v>
      </c>
      <c r="W157" s="41" t="str">
        <f t="shared" si="25"/>
        <v>-</v>
      </c>
      <c r="X157" s="41" t="str">
        <f t="shared" si="25"/>
        <v>-</v>
      </c>
      <c r="Y157" s="41" t="str">
        <f t="shared" si="25"/>
        <v>-</v>
      </c>
      <c r="Z157" s="41" t="str">
        <f t="shared" si="25"/>
        <v>-</v>
      </c>
      <c r="AA157" s="29"/>
    </row>
    <row r="158" spans="1:27" s="30" customFormat="1" ht="11.25" customHeight="1" x14ac:dyDescent="0.15">
      <c r="A158" s="267">
        <v>1</v>
      </c>
      <c r="B158" s="136" t="s">
        <v>350</v>
      </c>
      <c r="C158" s="187" t="s">
        <v>341</v>
      </c>
      <c r="D158" s="139" t="s">
        <v>329</v>
      </c>
      <c r="E158" s="135"/>
      <c r="F158" s="31"/>
      <c r="G158" s="133" t="s">
        <v>333</v>
      </c>
      <c r="H158" s="133" t="s">
        <v>333</v>
      </c>
      <c r="I158" s="133" t="s">
        <v>333</v>
      </c>
      <c r="J158" s="133" t="s">
        <v>333</v>
      </c>
      <c r="K158" s="133" t="s">
        <v>333</v>
      </c>
      <c r="L158" s="133" t="s">
        <v>333</v>
      </c>
      <c r="M158" s="133" t="s">
        <v>333</v>
      </c>
      <c r="N158" s="133" t="s">
        <v>333</v>
      </c>
      <c r="O158" s="31"/>
      <c r="P158" s="133" t="s">
        <v>333</v>
      </c>
      <c r="Q158" s="133" t="s">
        <v>333</v>
      </c>
      <c r="R158" s="133" t="s">
        <v>333</v>
      </c>
      <c r="S158" s="133" t="s">
        <v>333</v>
      </c>
      <c r="T158" s="133" t="s">
        <v>333</v>
      </c>
      <c r="U158" s="133" t="s">
        <v>333</v>
      </c>
      <c r="V158" s="133" t="s">
        <v>333</v>
      </c>
      <c r="W158" s="133" t="s">
        <v>333</v>
      </c>
      <c r="X158" s="133" t="s">
        <v>333</v>
      </c>
      <c r="Y158" s="133" t="s">
        <v>333</v>
      </c>
      <c r="Z158" s="133" t="s">
        <v>333</v>
      </c>
      <c r="AA158" s="29"/>
    </row>
    <row r="159" spans="1:27" s="30" customFormat="1" ht="11.25" customHeight="1" x14ac:dyDescent="0.15">
      <c r="A159" s="267">
        <v>2</v>
      </c>
      <c r="B159" s="136" t="s">
        <v>350</v>
      </c>
      <c r="C159" s="187" t="s">
        <v>300</v>
      </c>
      <c r="D159" s="139" t="s">
        <v>329</v>
      </c>
      <c r="E159" s="135"/>
      <c r="F159" s="31"/>
      <c r="G159" s="133" t="s">
        <v>333</v>
      </c>
      <c r="H159" s="133" t="s">
        <v>333</v>
      </c>
      <c r="I159" s="133" t="s">
        <v>333</v>
      </c>
      <c r="J159" s="133" t="s">
        <v>333</v>
      </c>
      <c r="K159" s="133" t="s">
        <v>333</v>
      </c>
      <c r="L159" s="133" t="s">
        <v>333</v>
      </c>
      <c r="M159" s="133" t="s">
        <v>333</v>
      </c>
      <c r="N159" s="133" t="s">
        <v>333</v>
      </c>
      <c r="O159" s="31"/>
      <c r="P159" s="133" t="s">
        <v>333</v>
      </c>
      <c r="Q159" s="133" t="s">
        <v>333</v>
      </c>
      <c r="R159" s="133" t="s">
        <v>333</v>
      </c>
      <c r="S159" s="133" t="s">
        <v>333</v>
      </c>
      <c r="T159" s="133" t="s">
        <v>333</v>
      </c>
      <c r="U159" s="133" t="s">
        <v>333</v>
      </c>
      <c r="V159" s="133" t="s">
        <v>333</v>
      </c>
      <c r="W159" s="133" t="s">
        <v>333</v>
      </c>
      <c r="X159" s="133" t="s">
        <v>333</v>
      </c>
      <c r="Y159" s="133" t="s">
        <v>333</v>
      </c>
      <c r="Z159" s="133" t="s">
        <v>333</v>
      </c>
      <c r="AA159" s="29"/>
    </row>
    <row r="160" spans="1:27" s="30" customFormat="1" ht="11.25" customHeight="1" x14ac:dyDescent="0.15">
      <c r="A160" s="267">
        <v>3</v>
      </c>
      <c r="B160" s="136" t="s">
        <v>2</v>
      </c>
      <c r="C160" s="187" t="s">
        <v>342</v>
      </c>
      <c r="D160" s="139" t="s">
        <v>329</v>
      </c>
      <c r="E160" s="135"/>
      <c r="F160" s="31"/>
      <c r="G160" s="133">
        <f>IF('3c PC'!G14="-","-",'3c PC'!G61)</f>
        <v>6.5567588596821027</v>
      </c>
      <c r="H160" s="133">
        <f>IF('3c PC'!H14="-","-",'3c PC'!H61)</f>
        <v>6.5567588596821027</v>
      </c>
      <c r="I160" s="133">
        <f>IF('3c PC'!I14="-","-",'3c PC'!I61)</f>
        <v>6.6197359495950758</v>
      </c>
      <c r="J160" s="133">
        <f>IF('3c PC'!J14="-","-",'3c PC'!J61)</f>
        <v>6.6197359495950758</v>
      </c>
      <c r="K160" s="133">
        <f>IF('3c PC'!K14="-","-",'3c PC'!K61)</f>
        <v>6.6995028867368616</v>
      </c>
      <c r="L160" s="133">
        <f>IF('3c PC'!L14="-","-",'3c PC'!L61)</f>
        <v>6.6995028867368616</v>
      </c>
      <c r="M160" s="133">
        <f>IF('3c PC'!M14="-","-",'3c PC'!M61)</f>
        <v>7.1131218301273513</v>
      </c>
      <c r="N160" s="133">
        <f>IF('3c PC'!N14="-","-",'3c PC'!N61)</f>
        <v>7.1131218301273513</v>
      </c>
      <c r="O160" s="31"/>
      <c r="P160" s="133">
        <f>'3c PC'!P61</f>
        <v>7.1131218301273513</v>
      </c>
      <c r="Q160" s="133">
        <f>'3c PC'!Q61</f>
        <v>7.2804579515147188</v>
      </c>
      <c r="R160" s="133">
        <f>'3c PC'!R61</f>
        <v>7.1935840895118579</v>
      </c>
      <c r="S160" s="133">
        <f>'3c PC'!S61</f>
        <v>7.3593999937099728</v>
      </c>
      <c r="T160" s="133" t="str">
        <f>'3c PC'!T61</f>
        <v>-</v>
      </c>
      <c r="U160" s="133" t="str">
        <f>'3c PC'!U61</f>
        <v>-</v>
      </c>
      <c r="V160" s="133" t="str">
        <f>'3c PC'!V61</f>
        <v>-</v>
      </c>
      <c r="W160" s="133" t="str">
        <f>'3c PC'!W61</f>
        <v>-</v>
      </c>
      <c r="X160" s="133" t="str">
        <f>'3c PC'!X61</f>
        <v>-</v>
      </c>
      <c r="Y160" s="133" t="str">
        <f>'3c PC'!Y61</f>
        <v>-</v>
      </c>
      <c r="Z160" s="133" t="str">
        <f>'3c PC'!Z61</f>
        <v>-</v>
      </c>
      <c r="AA160" s="29"/>
    </row>
    <row r="161" spans="1:27" s="30" customFormat="1" ht="11.25" customHeight="1" x14ac:dyDescent="0.15">
      <c r="A161" s="267">
        <v>4</v>
      </c>
      <c r="B161" s="136" t="s">
        <v>352</v>
      </c>
      <c r="C161" s="187" t="s">
        <v>343</v>
      </c>
      <c r="D161" s="139" t="s">
        <v>329</v>
      </c>
      <c r="E161" s="135"/>
      <c r="F161" s="31"/>
      <c r="G161" s="133">
        <f>IF('3d NC-Elec'!H55="-","-",'3d NC-Elec'!H55)</f>
        <v>27.776500000000002</v>
      </c>
      <c r="H161" s="133">
        <f>IF('3d NC-Elec'!I55="-","-",'3d NC-Elec'!I55)</f>
        <v>27.776500000000002</v>
      </c>
      <c r="I161" s="133">
        <f>IF('3d NC-Elec'!J55="-","-",'3d NC-Elec'!J55)</f>
        <v>25.732500000000002</v>
      </c>
      <c r="J161" s="133">
        <f>IF('3d NC-Elec'!K55="-","-",'3d NC-Elec'!K55)</f>
        <v>25.732500000000002</v>
      </c>
      <c r="K161" s="133">
        <f>IF('3d NC-Elec'!L55="-","-",'3d NC-Elec'!L55)</f>
        <v>29.784000000000002</v>
      </c>
      <c r="L161" s="133">
        <f>IF('3d NC-Elec'!M55="-","-",'3d NC-Elec'!M55)</f>
        <v>29.784000000000002</v>
      </c>
      <c r="M161" s="133">
        <f>IF('3d NC-Elec'!N55="-","-",'3d NC-Elec'!N55)</f>
        <v>29.272999999999996</v>
      </c>
      <c r="N161" s="133">
        <f>IF('3d NC-Elec'!O55="-","-",'3d NC-Elec'!O55)</f>
        <v>29.272999999999996</v>
      </c>
      <c r="O161" s="31"/>
      <c r="P161" s="133">
        <f>'3d NC-Elec'!Q55</f>
        <v>29.272999999999996</v>
      </c>
      <c r="Q161" s="133">
        <f>'3d NC-Elec'!R55</f>
        <v>24.381999999999998</v>
      </c>
      <c r="R161" s="133">
        <f>'3d NC-Elec'!S55</f>
        <v>24.381999999999998</v>
      </c>
      <c r="S161" s="133">
        <f>'3d NC-Elec'!T55</f>
        <v>24.527999999999999</v>
      </c>
      <c r="T161" s="133" t="str">
        <f>'3d NC-Elec'!U55</f>
        <v>-</v>
      </c>
      <c r="U161" s="133" t="str">
        <f>'3d NC-Elec'!V55</f>
        <v>-</v>
      </c>
      <c r="V161" s="133" t="str">
        <f>'3d NC-Elec'!W55</f>
        <v>-</v>
      </c>
      <c r="W161" s="133" t="str">
        <f>'3d NC-Elec'!X55</f>
        <v>-</v>
      </c>
      <c r="X161" s="133" t="str">
        <f>'3d NC-Elec'!Y55</f>
        <v>-</v>
      </c>
      <c r="Y161" s="133" t="str">
        <f>'3d NC-Elec'!Z55</f>
        <v>-</v>
      </c>
      <c r="Z161" s="133" t="str">
        <f>'3d NC-Elec'!AA55</f>
        <v>-</v>
      </c>
      <c r="AA161" s="29"/>
    </row>
    <row r="162" spans="1:27" s="30" customFormat="1" ht="11.25" customHeight="1" x14ac:dyDescent="0.15">
      <c r="A162" s="267">
        <v>5</v>
      </c>
      <c r="B162" s="136" t="s">
        <v>349</v>
      </c>
      <c r="C162" s="187" t="s">
        <v>344</v>
      </c>
      <c r="D162" s="139" t="s">
        <v>329</v>
      </c>
      <c r="E162" s="135"/>
      <c r="F162" s="31"/>
      <c r="G162" s="133">
        <f>IF('3f CPIH'!C$16="-","-",'3g OC '!$E$9*('3f CPIH'!C$16/'3f CPIH'!$G$16))</f>
        <v>39.034507632093934</v>
      </c>
      <c r="H162" s="133">
        <f>IF('3f CPIH'!D$16="-","-",'3g OC '!$E$9*('3f CPIH'!D$16/'3f CPIH'!$G$16))</f>
        <v>39.112654794520544</v>
      </c>
      <c r="I162" s="133">
        <f>IF('3f CPIH'!E$16="-","-",'3g OC '!$E$9*('3f CPIH'!E$16/'3f CPIH'!$G$16))</f>
        <v>39.229875538160471</v>
      </c>
      <c r="J162" s="133">
        <f>IF('3f CPIH'!F$16="-","-",'3g OC '!$E$9*('3f CPIH'!F$16/'3f CPIH'!$G$16))</f>
        <v>39.464317025440316</v>
      </c>
      <c r="K162" s="133">
        <f>IF('3f CPIH'!G$16="-","-",'3g OC '!$E$9*('3f CPIH'!G$16/'3f CPIH'!$G$16))</f>
        <v>39.933199999999999</v>
      </c>
      <c r="L162" s="133">
        <f>IF('3f CPIH'!H$16="-","-",'3g OC '!$E$9*('3f CPIH'!H$16/'3f CPIH'!$G$16))</f>
        <v>40.441156555772999</v>
      </c>
      <c r="M162" s="133">
        <f>IF('3f CPIH'!I$16="-","-",'3g OC '!$E$9*('3f CPIH'!I$16/'3f CPIH'!$G$16))</f>
        <v>41.027260273972601</v>
      </c>
      <c r="N162" s="133">
        <f>IF('3f CPIH'!J$16="-","-",'3g OC '!$E$9*('3f CPIH'!J$16/'3f CPIH'!$G$16))</f>
        <v>41.378922504892373</v>
      </c>
      <c r="O162" s="31"/>
      <c r="P162" s="133">
        <f>IF('3f CPIH'!L$16="-","-",'3g OC '!$E$9*('3f CPIH'!L$16/'3f CPIH'!$G$16))</f>
        <v>41.378922504892373</v>
      </c>
      <c r="Q162" s="133">
        <f>IF('3f CPIH'!M$16="-","-",'3g OC '!$E$9*('3f CPIH'!M$16/'3f CPIH'!$G$16))</f>
        <v>41.847805479452056</v>
      </c>
      <c r="R162" s="133">
        <f>IF('3f CPIH'!N$16="-","-",'3g OC '!$E$9*('3f CPIH'!N$16/'3f CPIH'!$G$16))</f>
        <v>42.160394129158512</v>
      </c>
      <c r="S162" s="133">
        <f>IF('3f CPIH'!O$16="-","-",'3g OC '!$E$9*('3f CPIH'!O$16/'3f CPIH'!$G$16))</f>
        <v>42.394835616438357</v>
      </c>
      <c r="T162" s="133" t="str">
        <f>IF('3f CPIH'!P$16="-","-",'3g OC '!$E$9*('3f CPIH'!P$16/'3f CPIH'!$G$16))</f>
        <v>-</v>
      </c>
      <c r="U162" s="133" t="str">
        <f>IF('3f CPIH'!Q$16="-","-",'3g OC '!$E$9*('3f CPIH'!Q$16/'3f CPIH'!$G$16))</f>
        <v>-</v>
      </c>
      <c r="V162" s="133" t="str">
        <f>IF('3f CPIH'!R$16="-","-",'3g OC '!$E$9*('3f CPIH'!R$16/'3f CPIH'!$G$16))</f>
        <v>-</v>
      </c>
      <c r="W162" s="133" t="str">
        <f>IF('3f CPIH'!S$16="-","-",'3g OC '!$E$9*('3f CPIH'!S$16/'3f CPIH'!$G$16))</f>
        <v>-</v>
      </c>
      <c r="X162" s="133" t="str">
        <f>IF('3f CPIH'!T$16="-","-",'3g OC '!$E$9*('3f CPIH'!T$16/'3f CPIH'!$G$16))</f>
        <v>-</v>
      </c>
      <c r="Y162" s="133" t="str">
        <f>IF('3f CPIH'!U$16="-","-",'3g OC '!$E$9*('3f CPIH'!U$16/'3f CPIH'!$G$16))</f>
        <v>-</v>
      </c>
      <c r="Z162" s="133" t="str">
        <f>IF('3f CPIH'!V$16="-","-",'3g OC '!$E$9*('3f CPIH'!V$16/'3f CPIH'!$G$16))</f>
        <v>-</v>
      </c>
      <c r="AA162" s="29"/>
    </row>
    <row r="163" spans="1:27" s="30" customFormat="1" ht="11.25" customHeight="1" x14ac:dyDescent="0.15">
      <c r="A163" s="267">
        <v>6</v>
      </c>
      <c r="B163" s="136" t="s">
        <v>349</v>
      </c>
      <c r="C163" s="187" t="s">
        <v>43</v>
      </c>
      <c r="D163" s="139" t="s">
        <v>329</v>
      </c>
      <c r="E163" s="135"/>
      <c r="F163" s="31"/>
      <c r="G163" s="133" t="s">
        <v>333</v>
      </c>
      <c r="H163" s="133" t="s">
        <v>333</v>
      </c>
      <c r="I163" s="133" t="s">
        <v>333</v>
      </c>
      <c r="J163" s="133" t="s">
        <v>333</v>
      </c>
      <c r="K163" s="133">
        <f>IF('3h SMNCC'!F$36="-","-",'3h SMNCC'!F$44)</f>
        <v>0</v>
      </c>
      <c r="L163" s="133">
        <f>IF('3h SMNCC'!G$36="-","-",'3h SMNCC'!G$44)</f>
        <v>-0.13106672002308281</v>
      </c>
      <c r="M163" s="133">
        <f>IF('3h SMNCC'!H$36="-","-",'3h SMNCC'!H$44)</f>
        <v>1.6490085512788448</v>
      </c>
      <c r="N163" s="133">
        <f>IF('3h SMNCC'!I$36="-","-",'3h SMNCC'!I$44)</f>
        <v>7.9249698553751093</v>
      </c>
      <c r="O163" s="31"/>
      <c r="P163" s="133">
        <f>IF('3h SMNCC'!K$36="-","-",'3h SMNCC'!K$44)</f>
        <v>7.9249698553751093</v>
      </c>
      <c r="Q163" s="133">
        <f>IF('3h SMNCC'!L$36="-","-",'3h SMNCC'!L$44)</f>
        <v>9.5945159615724194</v>
      </c>
      <c r="R163" s="133">
        <f>IF('3h SMNCC'!M$36="-","-",'3h SMNCC'!M$44)</f>
        <v>9.6655312765157912</v>
      </c>
      <c r="S163" s="133">
        <f>IF('3h SMNCC'!N$36="-","-",'3h SMNCC'!N$44)</f>
        <v>11.448655558303892</v>
      </c>
      <c r="T163" s="133" t="str">
        <f>IF('3h SMNCC'!O$36="-","-",'3h SMNCC'!O$44)</f>
        <v>-</v>
      </c>
      <c r="U163" s="133" t="str">
        <f>IF('3h SMNCC'!P$36="-","-",'3h SMNCC'!P$44)</f>
        <v>-</v>
      </c>
      <c r="V163" s="133" t="str">
        <f>IF('3h SMNCC'!Q$36="-","-",'3h SMNCC'!Q$44)</f>
        <v>-</v>
      </c>
      <c r="W163" s="133" t="str">
        <f>IF('3h SMNCC'!R$36="-","-",'3h SMNCC'!R$44)</f>
        <v>-</v>
      </c>
      <c r="X163" s="133" t="str">
        <f>IF('3h SMNCC'!S$36="-","-",'3h SMNCC'!S$44)</f>
        <v>-</v>
      </c>
      <c r="Y163" s="133" t="str">
        <f>IF('3h SMNCC'!T$36="-","-",'3h SMNCC'!T$44)</f>
        <v>-</v>
      </c>
      <c r="Z163" s="133" t="str">
        <f>IF('3h SMNCC'!U$36="-","-",'3h SMNCC'!U$44)</f>
        <v>-</v>
      </c>
      <c r="AA163" s="29"/>
    </row>
    <row r="164" spans="1:27" s="30" customFormat="1" ht="12.4" customHeight="1" x14ac:dyDescent="0.15">
      <c r="A164" s="267">
        <v>7</v>
      </c>
      <c r="B164" s="136" t="s">
        <v>349</v>
      </c>
      <c r="C164" s="187" t="s">
        <v>394</v>
      </c>
      <c r="D164" s="139" t="s">
        <v>329</v>
      </c>
      <c r="E164" s="135"/>
      <c r="F164" s="31"/>
      <c r="G164" s="133">
        <f>IF('3f CPIH'!C$16="-","-",'3i PAAC PAP'!$G$11*('3f CPIH'!C$16/'3f CPIH'!$G$16))</f>
        <v>13.436452250489236</v>
      </c>
      <c r="H164" s="133">
        <f>IF('3f CPIH'!D$16="-","-",'3i PAAC PAP'!$G$11*('3f CPIH'!D$16/'3f CPIH'!$G$16))</f>
        <v>13.463352054794518</v>
      </c>
      <c r="I164" s="133">
        <f>IF('3f CPIH'!E$16="-","-",'3i PAAC PAP'!$G$11*('3f CPIH'!E$16/'3f CPIH'!$G$16))</f>
        <v>13.503701761252445</v>
      </c>
      <c r="J164" s="133">
        <f>IF('3f CPIH'!F$16="-","-",'3i PAAC PAP'!$G$11*('3f CPIH'!F$16/'3f CPIH'!$G$16))</f>
        <v>13.584401174168297</v>
      </c>
      <c r="K164" s="133">
        <f>IF('3f CPIH'!G$16="-","-",'3i PAAC PAP'!$G$11*('3f CPIH'!G$16/'3f CPIH'!$G$16))</f>
        <v>13.745799999999999</v>
      </c>
      <c r="L164" s="133">
        <f>IF('3f CPIH'!H$16="-","-",'3i PAAC PAP'!$G$11*('3f CPIH'!H$16/'3f CPIH'!$G$16))</f>
        <v>13.920648727984345</v>
      </c>
      <c r="M164" s="133">
        <f>IF('3f CPIH'!I$16="-","-",'3i PAAC PAP'!$G$11*('3f CPIH'!I$16/'3f CPIH'!$G$16))</f>
        <v>14.122397260273971</v>
      </c>
      <c r="N164" s="133">
        <f>IF('3f CPIH'!J$16="-","-",'3i PAAC PAP'!$G$11*('3f CPIH'!J$16/'3f CPIH'!$G$16))</f>
        <v>14.24344637964775</v>
      </c>
      <c r="O164" s="31"/>
      <c r="P164" s="133">
        <f>IF('3f CPIH'!L$16="-","-",'3i PAAC PAP'!$G$11*('3f CPIH'!L$16/'3f CPIH'!$G$16))</f>
        <v>14.24344637964775</v>
      </c>
      <c r="Q164" s="133">
        <f>IF('3f CPIH'!M$16="-","-",'3i PAAC PAP'!$G$11*('3f CPIH'!M$16/'3f CPIH'!$G$16))</f>
        <v>14.40484520547945</v>
      </c>
      <c r="R164" s="133">
        <f>IF('3f CPIH'!N$16="-","-",'3i PAAC PAP'!$G$11*('3f CPIH'!N$16/'3f CPIH'!$G$16))</f>
        <v>14.512444422700586</v>
      </c>
      <c r="S164" s="133">
        <f>IF('3f CPIH'!O$16="-","-",'3i PAAC PAP'!$G$11*('3f CPIH'!O$16/'3f CPIH'!$G$16))</f>
        <v>14.593143835616438</v>
      </c>
      <c r="T164" s="133" t="str">
        <f>IF('3f CPIH'!P$16="-","-",'3i PAAC PAP'!$G$11*('3f CPIH'!P$16/'3f CPIH'!$G$16))</f>
        <v>-</v>
      </c>
      <c r="U164" s="133" t="str">
        <f>IF('3f CPIH'!Q$16="-","-",'3i PAAC PAP'!$G$11*('3f CPIH'!Q$16/'3f CPIH'!$G$16))</f>
        <v>-</v>
      </c>
      <c r="V164" s="133" t="str">
        <f>IF('3f CPIH'!R$16="-","-",'3i PAAC PAP'!$G$11*('3f CPIH'!R$16/'3f CPIH'!$G$16))</f>
        <v>-</v>
      </c>
      <c r="W164" s="133" t="str">
        <f>IF('3f CPIH'!S$16="-","-",'3i PAAC PAP'!$G$11*('3f CPIH'!S$16/'3f CPIH'!$G$16))</f>
        <v>-</v>
      </c>
      <c r="X164" s="133" t="str">
        <f>IF('3f CPIH'!T$16="-","-",'3i PAAC PAP'!$G$11*('3f CPIH'!T$16/'3f CPIH'!$G$16))</f>
        <v>-</v>
      </c>
      <c r="Y164" s="133" t="str">
        <f>IF('3f CPIH'!U$16="-","-",'3i PAAC PAP'!$G$11*('3f CPIH'!U$16/'3f CPIH'!$G$16))</f>
        <v>-</v>
      </c>
      <c r="Z164" s="133" t="str">
        <f>IF('3f CPIH'!V$16="-","-",'3i PAAC PAP'!$G$11*('3f CPIH'!V$16/'3f CPIH'!$G$16))</f>
        <v>-</v>
      </c>
      <c r="AA164" s="29"/>
    </row>
    <row r="165" spans="1:27" s="30" customFormat="1" ht="11.25" customHeight="1" x14ac:dyDescent="0.15">
      <c r="A165" s="267">
        <v>8</v>
      </c>
      <c r="B165" s="136" t="s">
        <v>349</v>
      </c>
      <c r="C165" s="136" t="s">
        <v>412</v>
      </c>
      <c r="D165" s="139" t="s">
        <v>329</v>
      </c>
      <c r="E165" s="135"/>
      <c r="F165" s="31"/>
      <c r="G165" s="133">
        <f>IF(G160="-","-",SUM(G158:G163)*'3i PAAC PAP'!$G$23)</f>
        <v>4.2482871509397997</v>
      </c>
      <c r="H165" s="133">
        <f>IF(H160="-","-",SUM(H158:H163)*'3i PAAC PAP'!$G$23)</f>
        <v>4.2528121842329503</v>
      </c>
      <c r="I165" s="133">
        <f>IF(I160="-","-",SUM(I158:I163)*'3i PAAC PAP'!$G$23)</f>
        <v>4.1448905835869976</v>
      </c>
      <c r="J165" s="133">
        <f>IF(J160="-","-",SUM(J158:J163)*'3i PAAC PAP'!$G$23)</f>
        <v>4.1584656834664493</v>
      </c>
      <c r="K165" s="133">
        <f>IF(K160="-","-",SUM(K158:K163)*'3i PAAC PAP'!$G$23)</f>
        <v>4.4248327639536109</v>
      </c>
      <c r="L165" s="133">
        <f>IF(L160="-","-",SUM(L158:L163)*'3i PAAC PAP'!$G$23)</f>
        <v>4.4466561930028741</v>
      </c>
      <c r="M165" s="133">
        <f>IF(M160="-","-",SUM(M158:M163)*'3i PAAC PAP'!$G$23)</f>
        <v>4.5780286685090532</v>
      </c>
      <c r="N165" s="133">
        <f>IF(N160="-","-",SUM(N158:N163)*'3i PAAC PAP'!$G$23)</f>
        <v>4.9617945816806222</v>
      </c>
      <c r="O165" s="31"/>
      <c r="P165" s="133">
        <f>IF(P160="-","-",SUM(P158:P163)*'3i PAAC PAP'!$G$23)</f>
        <v>4.9617945816806222</v>
      </c>
      <c r="Q165" s="133">
        <f>IF(Q160="-","-",SUM(Q158:Q163)*'3i PAAC PAP'!$G$23)</f>
        <v>4.8120991459455897</v>
      </c>
      <c r="R165" s="133">
        <f>IF(R160="-","-",SUM(R158:R163)*'3i PAAC PAP'!$G$23)</f>
        <v>4.8292810058092597</v>
      </c>
      <c r="S165" s="133">
        <f>IF(S160="-","-",SUM(S158:S163)*'3i PAAC PAP'!$G$23)</f>
        <v>4.9641615222180571</v>
      </c>
      <c r="T165" s="133" t="str">
        <f>IF(T160="-","-",SUM(T158:T163)*'3i PAAC PAP'!$G$23)</f>
        <v>-</v>
      </c>
      <c r="U165" s="133" t="str">
        <f>IF(U160="-","-",SUM(U158:U163)*'3i PAAC PAP'!$G$23)</f>
        <v>-</v>
      </c>
      <c r="V165" s="133" t="str">
        <f>IF(V160="-","-",SUM(V158:V163)*'3i PAAC PAP'!$G$23)</f>
        <v>-</v>
      </c>
      <c r="W165" s="133" t="str">
        <f>IF(W160="-","-",SUM(W158:W163)*'3i PAAC PAP'!$G$23)</f>
        <v>-</v>
      </c>
      <c r="X165" s="133" t="str">
        <f>IF(X160="-","-",SUM(X158:X163)*'3i PAAC PAP'!$G$23)</f>
        <v>-</v>
      </c>
      <c r="Y165" s="133" t="str">
        <f>IF(Y160="-","-",SUM(Y158:Y163)*'3i PAAC PAP'!$G$23)</f>
        <v>-</v>
      </c>
      <c r="Z165" s="133" t="str">
        <f>IF(Z160="-","-",SUM(Z158:Z163)*'3i PAAC PAP'!$G$23)</f>
        <v>-</v>
      </c>
      <c r="AA165" s="29"/>
    </row>
    <row r="166" spans="1:27" x14ac:dyDescent="0.2">
      <c r="A166" s="267">
        <v>9</v>
      </c>
      <c r="B166" s="136" t="s">
        <v>393</v>
      </c>
      <c r="C166" s="187" t="s">
        <v>536</v>
      </c>
      <c r="D166" s="139" t="s">
        <v>329</v>
      </c>
      <c r="E166" s="135"/>
      <c r="F166" s="31"/>
      <c r="G166" s="133">
        <f>IF(G160="-","-",SUM(G158:G165)*'3j EBIT'!$E$9)</f>
        <v>1.7635049341395959</v>
      </c>
      <c r="H166" s="133">
        <f>IF(H160="-","-",SUM(H158:H165)*'3j EBIT'!$E$9)</f>
        <v>1.7656271246360808</v>
      </c>
      <c r="I166" s="133">
        <f>IF(I160="-","-",SUM(I158:I165)*'3j EBIT'!$E$9)</f>
        <v>1.7282202718296999</v>
      </c>
      <c r="J166" s="133">
        <f>IF(J160="-","-",SUM(J158:J165)*'3j EBIT'!$E$9)</f>
        <v>1.7345868433191551</v>
      </c>
      <c r="K166" s="133">
        <f>IF(K160="-","-",SUM(K158:K165)*'3j EBIT'!$E$9)</f>
        <v>1.8319675168825731</v>
      </c>
      <c r="L166" s="133">
        <f>IF(L160="-","-",SUM(L158:L165)*'3j EBIT'!$E$9)</f>
        <v>1.8430762655588044</v>
      </c>
      <c r="M166" s="133">
        <f>IF(M160="-","-",SUM(M158:M165)*'3j EBIT'!$E$9)</f>
        <v>1.893470231602046</v>
      </c>
      <c r="N166" s="133">
        <f>IF(N160="-","-",SUM(N158:N165)*'3j EBIT'!$E$9)</f>
        <v>2.0316113017785749</v>
      </c>
      <c r="O166" s="31"/>
      <c r="P166" s="133">
        <f>IF(P160="-","-",SUM(P158:P165)*'3j EBIT'!$E$9)</f>
        <v>2.0316113017785749</v>
      </c>
      <c r="Q166" s="133">
        <f>IF(Q160="-","-",SUM(Q158:Q165)*'3j EBIT'!$E$9)</f>
        <v>1.9817671454730994</v>
      </c>
      <c r="R166" s="133">
        <f>IF(R160="-","-",SUM(R158:R165)*'3j EBIT'!$E$9)</f>
        <v>1.9899309740021442</v>
      </c>
      <c r="S166" s="133">
        <f>IF(S160="-","-",SUM(S158:S165)*'3j EBIT'!$E$9)</f>
        <v>2.0392217903211214</v>
      </c>
      <c r="T166" s="133" t="str">
        <f>IF(T160="-","-",SUM(T158:T165)*'3j EBIT'!$E$9)</f>
        <v>-</v>
      </c>
      <c r="U166" s="133" t="str">
        <f>IF(U160="-","-",SUM(U158:U165)*'3j EBIT'!$E$9)</f>
        <v>-</v>
      </c>
      <c r="V166" s="133" t="str">
        <f>IF(V160="-","-",SUM(V158:V165)*'3j EBIT'!$E$9)</f>
        <v>-</v>
      </c>
      <c r="W166" s="133" t="str">
        <f>IF(W160="-","-",SUM(W158:W165)*'3j EBIT'!$E$9)</f>
        <v>-</v>
      </c>
      <c r="X166" s="133" t="str">
        <f>IF(X160="-","-",SUM(X158:X165)*'3j EBIT'!$E$9)</f>
        <v>-</v>
      </c>
      <c r="Y166" s="133" t="str">
        <f>IF(Y160="-","-",SUM(Y158:Y165)*'3j EBIT'!$E$9)</f>
        <v>-</v>
      </c>
      <c r="Z166" s="133" t="str">
        <f>IF(Z160="-","-",SUM(Z158:Z165)*'3j EBIT'!$E$9)</f>
        <v>-</v>
      </c>
    </row>
    <row r="167" spans="1:27" x14ac:dyDescent="0.2">
      <c r="A167" s="267">
        <v>10</v>
      </c>
      <c r="B167" s="136" t="s">
        <v>292</v>
      </c>
      <c r="C167" s="185" t="s">
        <v>537</v>
      </c>
      <c r="D167" s="139" t="s">
        <v>329</v>
      </c>
      <c r="E167" s="134"/>
      <c r="F167" s="31"/>
      <c r="G167" s="133">
        <f>IF(G162="-","-",SUM(G158:G160,G162:G166)*'3k HAP'!$E$10)</f>
        <v>0.95224347802315334</v>
      </c>
      <c r="H167" s="133">
        <f>IF(H162="-","-",SUM(H158:H160,H162:H166)*'3k HAP'!$E$10)</f>
        <v>0.95387879266657905</v>
      </c>
      <c r="I167" s="133">
        <f>IF(I162="-","-",SUM(I158:I160,I162:I166)*'3k HAP'!$E$10)</f>
        <v>0.95498007531288187</v>
      </c>
      <c r="J167" s="133">
        <f>IF(J162="-","-",SUM(J158:J160,J162:J166)*'3k HAP'!$E$10)</f>
        <v>0.95988601924315919</v>
      </c>
      <c r="K167" s="133">
        <f>IF(K162="-","-",SUM(K158:K160,K162:K166)*'3k HAP'!$E$10)</f>
        <v>0.97560747367643685</v>
      </c>
      <c r="L167" s="133">
        <f>IF(L162="-","-",SUM(L158:L160,L162:L166)*'3k HAP'!$E$10)</f>
        <v>0.98416763800214924</v>
      </c>
      <c r="M167" s="133">
        <f>IF(M162="-","-",SUM(M158:M160,M162:M166)*'3k HAP'!$E$10)</f>
        <v>1.0304817022695989</v>
      </c>
      <c r="N167" s="133">
        <f>IF(N162="-","-",SUM(N158:N160,N162:N166)*'3k HAP'!$E$10)</f>
        <v>1.1369302587457195</v>
      </c>
      <c r="O167" s="31"/>
      <c r="P167" s="133">
        <f>IF(P162="-","-",SUM(P158:P160,P162:P166)*'3k HAP'!$E$10)</f>
        <v>1.1369302587457195</v>
      </c>
      <c r="Q167" s="133">
        <f>IF(Q162="-","-",SUM(Q158:Q160,Q162:Q166)*'3k HAP'!$E$10)</f>
        <v>1.1701305481122519</v>
      </c>
      <c r="R167" s="133">
        <f>IF(R162="-","-",SUM(R158:R160,R162:R166)*'3k HAP'!$E$10)</f>
        <v>1.1764214199081988</v>
      </c>
      <c r="S167" s="133">
        <f>IF(S162="-","-",SUM(S158:S160,S162:S166)*'3k HAP'!$E$10)</f>
        <v>1.2122662835734554</v>
      </c>
      <c r="T167" s="133" t="str">
        <f>IF(T162="-","-",SUM(T158:T160,T162:T166)*'3k HAP'!$E$10)</f>
        <v>-</v>
      </c>
      <c r="U167" s="133" t="str">
        <f>IF(U162="-","-",SUM(U158:U160,U162:U166)*'3k HAP'!$E$10)</f>
        <v>-</v>
      </c>
      <c r="V167" s="133" t="str">
        <f>IF(V162="-","-",SUM(V158:V160,V162:V166)*'3k HAP'!$E$10)</f>
        <v>-</v>
      </c>
      <c r="W167" s="133" t="str">
        <f>IF(W162="-","-",SUM(W158:W160,W162:W166)*'3k HAP'!$E$10)</f>
        <v>-</v>
      </c>
      <c r="X167" s="133" t="str">
        <f>IF(X162="-","-",SUM(X158:X160,X162:X166)*'3k HAP'!$E$10)</f>
        <v>-</v>
      </c>
      <c r="Y167" s="133" t="str">
        <f>IF(Y162="-","-",SUM(Y158:Y160,Y162:Y166)*'3k HAP'!$E$10)</f>
        <v>-</v>
      </c>
      <c r="Z167" s="133" t="str">
        <f>IF(Z162="-","-",SUM(Z158:Z160,Z162:Z166)*'3k HAP'!$E$10)</f>
        <v>-</v>
      </c>
    </row>
    <row r="168" spans="1:27" x14ac:dyDescent="0.2">
      <c r="A168" s="267">
        <v>11</v>
      </c>
      <c r="B168" s="136" t="s">
        <v>44</v>
      </c>
      <c r="C168" s="187" t="str">
        <f>B168&amp;"_"&amp;D168</f>
        <v>Total_Northern Scotland</v>
      </c>
      <c r="D168" s="139" t="s">
        <v>329</v>
      </c>
      <c r="E168" s="135"/>
      <c r="F168" s="31"/>
      <c r="G168" s="133">
        <f t="shared" ref="G168:N168" si="26">IF(G162="-","-",SUM(G158:G167))</f>
        <v>93.768254305367819</v>
      </c>
      <c r="H168" s="133">
        <f t="shared" si="26"/>
        <v>93.881583810532788</v>
      </c>
      <c r="I168" s="133">
        <f t="shared" si="26"/>
        <v>91.913904179737571</v>
      </c>
      <c r="J168" s="133">
        <f t="shared" si="26"/>
        <v>92.253892695232437</v>
      </c>
      <c r="K168" s="133">
        <f t="shared" si="26"/>
        <v>97.394910641249481</v>
      </c>
      <c r="L168" s="133">
        <f t="shared" si="26"/>
        <v>97.988141547034957</v>
      </c>
      <c r="M168" s="133">
        <f t="shared" si="26"/>
        <v>100.68676851803346</v>
      </c>
      <c r="N168" s="133">
        <f t="shared" si="26"/>
        <v>108.06379671224749</v>
      </c>
      <c r="O168" s="31"/>
      <c r="P168" s="133">
        <f t="shared" ref="P168:Z168" si="27">IF(P162="-","-",SUM(P158:P167))</f>
        <v>108.06379671224749</v>
      </c>
      <c r="Q168" s="133">
        <f t="shared" si="27"/>
        <v>105.4736214375496</v>
      </c>
      <c r="R168" s="133">
        <f t="shared" si="27"/>
        <v>105.90958731760635</v>
      </c>
      <c r="S168" s="133">
        <f t="shared" si="27"/>
        <v>108.5396846001813</v>
      </c>
      <c r="T168" s="133" t="str">
        <f t="shared" si="27"/>
        <v>-</v>
      </c>
      <c r="U168" s="133" t="str">
        <f t="shared" si="27"/>
        <v>-</v>
      </c>
      <c r="V168" s="133" t="str">
        <f t="shared" si="27"/>
        <v>-</v>
      </c>
      <c r="W168" s="133" t="str">
        <f t="shared" si="27"/>
        <v>-</v>
      </c>
      <c r="X168" s="133" t="str">
        <f t="shared" si="27"/>
        <v>-</v>
      </c>
      <c r="Y168" s="133" t="str">
        <f t="shared" si="27"/>
        <v>-</v>
      </c>
      <c r="Z168" s="133" t="str">
        <f t="shared" si="27"/>
        <v>-</v>
      </c>
    </row>
    <row r="169" spans="1:27" s="30" customFormat="1" ht="11.25" x14ac:dyDescent="0.15">
      <c r="A169" s="267"/>
      <c r="B169" s="140" t="s">
        <v>350</v>
      </c>
      <c r="C169" s="140" t="s">
        <v>341</v>
      </c>
      <c r="D169" s="138" t="s">
        <v>291</v>
      </c>
      <c r="E169" s="132"/>
      <c r="F169" s="31"/>
      <c r="G169" s="41" t="str">
        <f t="shared" ref="G169:N179" si="28">IF(G15="-","-",AVERAGE(G15,G26,G37,G48,G59,G70,G81,G92,G103,G114,G125,G136,G147,G158))</f>
        <v>-</v>
      </c>
      <c r="H169" s="41" t="str">
        <f t="shared" si="28"/>
        <v>-</v>
      </c>
      <c r="I169" s="41" t="str">
        <f t="shared" si="28"/>
        <v>-</v>
      </c>
      <c r="J169" s="41" t="str">
        <f t="shared" si="28"/>
        <v>-</v>
      </c>
      <c r="K169" s="41" t="str">
        <f t="shared" si="28"/>
        <v>-</v>
      </c>
      <c r="L169" s="41" t="str">
        <f t="shared" si="28"/>
        <v>-</v>
      </c>
      <c r="M169" s="41" t="str">
        <f t="shared" si="28"/>
        <v>-</v>
      </c>
      <c r="N169" s="41" t="str">
        <f t="shared" si="28"/>
        <v>-</v>
      </c>
      <c r="O169" s="31"/>
      <c r="P169" s="41" t="str">
        <f t="shared" ref="P169:Z169" si="29">IF(P15="-","-",AVERAGE(P15,P26,P37,P48,P59,P70,P81,P92,P103,P114,P125,P136,P147,P158))</f>
        <v>-</v>
      </c>
      <c r="Q169" s="41" t="str">
        <f t="shared" si="29"/>
        <v>-</v>
      </c>
      <c r="R169" s="41" t="str">
        <f t="shared" si="29"/>
        <v>-</v>
      </c>
      <c r="S169" s="41" t="str">
        <f t="shared" si="29"/>
        <v>-</v>
      </c>
      <c r="T169" s="41" t="str">
        <f t="shared" si="29"/>
        <v>-</v>
      </c>
      <c r="U169" s="41" t="str">
        <f t="shared" si="29"/>
        <v>-</v>
      </c>
      <c r="V169" s="41" t="str">
        <f t="shared" si="29"/>
        <v>-</v>
      </c>
      <c r="W169" s="41" t="str">
        <f t="shared" si="29"/>
        <v>-</v>
      </c>
      <c r="X169" s="41" t="str">
        <f t="shared" si="29"/>
        <v>-</v>
      </c>
      <c r="Y169" s="41" t="str">
        <f t="shared" si="29"/>
        <v>-</v>
      </c>
      <c r="Z169" s="41" t="str">
        <f t="shared" si="29"/>
        <v>-</v>
      </c>
      <c r="AA169" s="29"/>
    </row>
    <row r="170" spans="1:27" s="30" customFormat="1" ht="11.25" x14ac:dyDescent="0.15">
      <c r="A170" s="267"/>
      <c r="B170" s="140" t="s">
        <v>350</v>
      </c>
      <c r="C170" s="140" t="s">
        <v>300</v>
      </c>
      <c r="D170" s="138" t="s">
        <v>291</v>
      </c>
      <c r="E170" s="132"/>
      <c r="F170" s="31"/>
      <c r="G170" s="41" t="str">
        <f t="shared" si="28"/>
        <v>-</v>
      </c>
      <c r="H170" s="41" t="str">
        <f t="shared" si="28"/>
        <v>-</v>
      </c>
      <c r="I170" s="41" t="str">
        <f t="shared" si="28"/>
        <v>-</v>
      </c>
      <c r="J170" s="41" t="str">
        <f t="shared" si="28"/>
        <v>-</v>
      </c>
      <c r="K170" s="41" t="str">
        <f t="shared" si="28"/>
        <v>-</v>
      </c>
      <c r="L170" s="41" t="str">
        <f t="shared" si="28"/>
        <v>-</v>
      </c>
      <c r="M170" s="41" t="str">
        <f t="shared" si="28"/>
        <v>-</v>
      </c>
      <c r="N170" s="41" t="str">
        <f t="shared" si="28"/>
        <v>-</v>
      </c>
      <c r="O170" s="31"/>
      <c r="P170" s="41" t="str">
        <f t="shared" ref="P170:Z170" si="30">IF(P16="-","-",AVERAGE(P16,P27,P38,P49,P60,P71,P82,P93,P104,P115,P126,P137,P148,P159))</f>
        <v>-</v>
      </c>
      <c r="Q170" s="41" t="str">
        <f t="shared" si="30"/>
        <v>-</v>
      </c>
      <c r="R170" s="41" t="str">
        <f t="shared" si="30"/>
        <v>-</v>
      </c>
      <c r="S170" s="41" t="str">
        <f t="shared" si="30"/>
        <v>-</v>
      </c>
      <c r="T170" s="41" t="str">
        <f t="shared" si="30"/>
        <v>-</v>
      </c>
      <c r="U170" s="41" t="str">
        <f t="shared" si="30"/>
        <v>-</v>
      </c>
      <c r="V170" s="41" t="str">
        <f t="shared" si="30"/>
        <v>-</v>
      </c>
      <c r="W170" s="41" t="str">
        <f t="shared" si="30"/>
        <v>-</v>
      </c>
      <c r="X170" s="41" t="str">
        <f t="shared" si="30"/>
        <v>-</v>
      </c>
      <c r="Y170" s="41" t="str">
        <f t="shared" si="30"/>
        <v>-</v>
      </c>
      <c r="Z170" s="41" t="str">
        <f t="shared" si="30"/>
        <v>-</v>
      </c>
      <c r="AA170" s="29"/>
    </row>
    <row r="171" spans="1:27" s="30" customFormat="1" ht="11.25" x14ac:dyDescent="0.15">
      <c r="A171" s="267"/>
      <c r="B171" s="140" t="s">
        <v>2</v>
      </c>
      <c r="C171" s="140" t="s">
        <v>342</v>
      </c>
      <c r="D171" s="138" t="s">
        <v>291</v>
      </c>
      <c r="E171" s="132"/>
      <c r="F171" s="31"/>
      <c r="G171" s="41">
        <f t="shared" si="28"/>
        <v>6.5567588596821045</v>
      </c>
      <c r="H171" s="41">
        <f t="shared" si="28"/>
        <v>6.5567588596821045</v>
      </c>
      <c r="I171" s="41">
        <f t="shared" si="28"/>
        <v>6.6197359495950776</v>
      </c>
      <c r="J171" s="41">
        <f t="shared" si="28"/>
        <v>6.6197359495950776</v>
      </c>
      <c r="K171" s="41">
        <f t="shared" si="28"/>
        <v>6.6995028867368616</v>
      </c>
      <c r="L171" s="41">
        <f t="shared" si="28"/>
        <v>6.6995028867368616</v>
      </c>
      <c r="M171" s="41">
        <f t="shared" si="28"/>
        <v>7.113121830127354</v>
      </c>
      <c r="N171" s="41">
        <f t="shared" si="28"/>
        <v>7.113121830127354</v>
      </c>
      <c r="O171" s="31"/>
      <c r="P171" s="41">
        <f t="shared" ref="P171:Z171" si="31">IF(P17="-","-",AVERAGE(P17,P28,P39,P50,P61,P72,P83,P94,P105,P116,P127,P138,P149,P160))</f>
        <v>7.113121830127354</v>
      </c>
      <c r="Q171" s="41">
        <f t="shared" si="31"/>
        <v>7.2804579515147188</v>
      </c>
      <c r="R171" s="41">
        <f t="shared" si="31"/>
        <v>7.1935840895118579</v>
      </c>
      <c r="S171" s="41">
        <f t="shared" si="31"/>
        <v>7.3593999937099719</v>
      </c>
      <c r="T171" s="41" t="str">
        <f t="shared" si="31"/>
        <v>-</v>
      </c>
      <c r="U171" s="41" t="str">
        <f t="shared" si="31"/>
        <v>-</v>
      </c>
      <c r="V171" s="41" t="str">
        <f t="shared" si="31"/>
        <v>-</v>
      </c>
      <c r="W171" s="41" t="str">
        <f t="shared" si="31"/>
        <v>-</v>
      </c>
      <c r="X171" s="41" t="str">
        <f t="shared" si="31"/>
        <v>-</v>
      </c>
      <c r="Y171" s="41" t="str">
        <f t="shared" si="31"/>
        <v>-</v>
      </c>
      <c r="Z171" s="41" t="str">
        <f t="shared" si="31"/>
        <v>-</v>
      </c>
      <c r="AA171" s="29"/>
    </row>
    <row r="172" spans="1:27" s="30" customFormat="1" ht="11.25" x14ac:dyDescent="0.15">
      <c r="A172" s="267"/>
      <c r="B172" s="140" t="s">
        <v>352</v>
      </c>
      <c r="C172" s="140" t="s">
        <v>343</v>
      </c>
      <c r="D172" s="138" t="s">
        <v>291</v>
      </c>
      <c r="E172" s="132"/>
      <c r="F172" s="31"/>
      <c r="G172" s="41">
        <f t="shared" si="28"/>
        <v>18.601964285714285</v>
      </c>
      <c r="H172" s="41">
        <f t="shared" si="28"/>
        <v>18.601964285714285</v>
      </c>
      <c r="I172" s="41">
        <f t="shared" si="28"/>
        <v>18.844950000000004</v>
      </c>
      <c r="J172" s="41">
        <f t="shared" si="28"/>
        <v>18.844950000000004</v>
      </c>
      <c r="K172" s="41">
        <f t="shared" si="28"/>
        <v>16.43282142857143</v>
      </c>
      <c r="L172" s="41">
        <f t="shared" si="28"/>
        <v>16.43282142857143</v>
      </c>
      <c r="M172" s="41">
        <f t="shared" si="28"/>
        <v>16.727428571428572</v>
      </c>
      <c r="N172" s="41">
        <f t="shared" si="28"/>
        <v>16.727428571428572</v>
      </c>
      <c r="O172" s="31"/>
      <c r="P172" s="41">
        <f t="shared" ref="P172:Z172" si="32">IF(P18="-","-",AVERAGE(P18,P29,P40,P51,P62,P73,P84,P95,P106,P117,P128,P139,P150,P161))</f>
        <v>16.727428571428572</v>
      </c>
      <c r="Q172" s="41">
        <f t="shared" si="32"/>
        <v>16.54232142857143</v>
      </c>
      <c r="R172" s="41">
        <f t="shared" si="32"/>
        <v>16.54232142857143</v>
      </c>
      <c r="S172" s="41">
        <f t="shared" si="32"/>
        <v>17.267107142857146</v>
      </c>
      <c r="T172" s="41" t="str">
        <f t="shared" si="32"/>
        <v>-</v>
      </c>
      <c r="U172" s="41" t="str">
        <f t="shared" si="32"/>
        <v>-</v>
      </c>
      <c r="V172" s="41" t="str">
        <f t="shared" si="32"/>
        <v>-</v>
      </c>
      <c r="W172" s="41" t="str">
        <f t="shared" si="32"/>
        <v>-</v>
      </c>
      <c r="X172" s="41" t="str">
        <f t="shared" si="32"/>
        <v>-</v>
      </c>
      <c r="Y172" s="41" t="str">
        <f t="shared" si="32"/>
        <v>-</v>
      </c>
      <c r="Z172" s="41" t="str">
        <f t="shared" si="32"/>
        <v>-</v>
      </c>
      <c r="AA172" s="29"/>
    </row>
    <row r="173" spans="1:27" s="30" customFormat="1" ht="11.25" x14ac:dyDescent="0.15">
      <c r="A173" s="267"/>
      <c r="B173" s="140" t="s">
        <v>349</v>
      </c>
      <c r="C173" s="140" t="s">
        <v>344</v>
      </c>
      <c r="D173" s="138" t="s">
        <v>291</v>
      </c>
      <c r="E173" s="132"/>
      <c r="F173" s="31"/>
      <c r="G173" s="41">
        <f t="shared" si="28"/>
        <v>39.034507632093941</v>
      </c>
      <c r="H173" s="41">
        <f t="shared" si="28"/>
        <v>39.112654794520544</v>
      </c>
      <c r="I173" s="41">
        <f t="shared" si="28"/>
        <v>39.229875538160464</v>
      </c>
      <c r="J173" s="41">
        <f t="shared" si="28"/>
        <v>39.464317025440316</v>
      </c>
      <c r="K173" s="41">
        <f t="shared" si="28"/>
        <v>39.933199999999992</v>
      </c>
      <c r="L173" s="41">
        <f t="shared" si="28"/>
        <v>40.441156555772992</v>
      </c>
      <c r="M173" s="41">
        <f t="shared" si="28"/>
        <v>41.027260273972608</v>
      </c>
      <c r="N173" s="41">
        <f t="shared" si="28"/>
        <v>41.37892250489238</v>
      </c>
      <c r="O173" s="31"/>
      <c r="P173" s="41">
        <f t="shared" ref="P173:Z173" si="33">IF(P19="-","-",AVERAGE(P19,P30,P41,P52,P63,P74,P85,P96,P107,P118,P129,P140,P151,P162))</f>
        <v>41.37892250489238</v>
      </c>
      <c r="Q173" s="41">
        <f t="shared" si="33"/>
        <v>41.847805479452056</v>
      </c>
      <c r="R173" s="41">
        <f t="shared" si="33"/>
        <v>42.160394129158519</v>
      </c>
      <c r="S173" s="41">
        <f t="shared" si="33"/>
        <v>42.39483561643835</v>
      </c>
      <c r="T173" s="41" t="str">
        <f t="shared" si="33"/>
        <v>-</v>
      </c>
      <c r="U173" s="41" t="str">
        <f t="shared" si="33"/>
        <v>-</v>
      </c>
      <c r="V173" s="41" t="str">
        <f t="shared" si="33"/>
        <v>-</v>
      </c>
      <c r="W173" s="41" t="str">
        <f t="shared" si="33"/>
        <v>-</v>
      </c>
      <c r="X173" s="41" t="str">
        <f t="shared" si="33"/>
        <v>-</v>
      </c>
      <c r="Y173" s="41" t="str">
        <f t="shared" si="33"/>
        <v>-</v>
      </c>
      <c r="Z173" s="41" t="str">
        <f t="shared" si="33"/>
        <v>-</v>
      </c>
      <c r="AA173" s="29"/>
    </row>
    <row r="174" spans="1:27" s="30" customFormat="1" ht="11.25" x14ac:dyDescent="0.15">
      <c r="A174" s="267"/>
      <c r="B174" s="140" t="s">
        <v>349</v>
      </c>
      <c r="C174" s="140" t="s">
        <v>43</v>
      </c>
      <c r="D174" s="138" t="s">
        <v>291</v>
      </c>
      <c r="E174" s="132"/>
      <c r="F174" s="31"/>
      <c r="G174" s="41" t="str">
        <f t="shared" si="28"/>
        <v>-</v>
      </c>
      <c r="H174" s="41" t="str">
        <f t="shared" si="28"/>
        <v>-</v>
      </c>
      <c r="I174" s="41" t="str">
        <f t="shared" si="28"/>
        <v>-</v>
      </c>
      <c r="J174" s="41" t="str">
        <f t="shared" si="28"/>
        <v>-</v>
      </c>
      <c r="K174" s="41">
        <f t="shared" si="28"/>
        <v>0</v>
      </c>
      <c r="L174" s="41">
        <f t="shared" si="28"/>
        <v>-0.13106672002308281</v>
      </c>
      <c r="M174" s="41">
        <f t="shared" si="28"/>
        <v>1.6490085512788444</v>
      </c>
      <c r="N174" s="41">
        <f t="shared" si="28"/>
        <v>7.9249698553751093</v>
      </c>
      <c r="O174" s="31"/>
      <c r="P174" s="41">
        <f t="shared" ref="P174:Z174" si="34">IF(P20="-","-",AVERAGE(P20,P31,P42,P53,P64,P75,P86,P97,P108,P119,P130,P141,P152,P163))</f>
        <v>7.9249698553751093</v>
      </c>
      <c r="Q174" s="41">
        <f t="shared" si="34"/>
        <v>9.5945159615724229</v>
      </c>
      <c r="R174" s="41">
        <f t="shared" si="34"/>
        <v>9.6655312765157912</v>
      </c>
      <c r="S174" s="41">
        <f t="shared" si="34"/>
        <v>11.448655558303896</v>
      </c>
      <c r="T174" s="41" t="str">
        <f t="shared" si="34"/>
        <v>-</v>
      </c>
      <c r="U174" s="41" t="str">
        <f t="shared" si="34"/>
        <v>-</v>
      </c>
      <c r="V174" s="41" t="str">
        <f t="shared" si="34"/>
        <v>-</v>
      </c>
      <c r="W174" s="41" t="str">
        <f t="shared" si="34"/>
        <v>-</v>
      </c>
      <c r="X174" s="41" t="str">
        <f t="shared" si="34"/>
        <v>-</v>
      </c>
      <c r="Y174" s="41" t="str">
        <f t="shared" si="34"/>
        <v>-</v>
      </c>
      <c r="Z174" s="41" t="str">
        <f t="shared" si="34"/>
        <v>-</v>
      </c>
      <c r="AA174" s="29"/>
    </row>
    <row r="175" spans="1:27" s="30" customFormat="1" ht="11.25" x14ac:dyDescent="0.15">
      <c r="A175" s="267"/>
      <c r="B175" s="140" t="s">
        <v>349</v>
      </c>
      <c r="C175" s="140" t="s">
        <v>394</v>
      </c>
      <c r="D175" s="138" t="s">
        <v>291</v>
      </c>
      <c r="E175" s="132"/>
      <c r="F175" s="31"/>
      <c r="G175" s="41">
        <f t="shared" si="28"/>
        <v>13.436452250489234</v>
      </c>
      <c r="H175" s="41">
        <f t="shared" si="28"/>
        <v>13.463352054794514</v>
      </c>
      <c r="I175" s="41">
        <f t="shared" si="28"/>
        <v>13.503701761252445</v>
      </c>
      <c r="J175" s="41">
        <f t="shared" si="28"/>
        <v>13.584401174168297</v>
      </c>
      <c r="K175" s="41">
        <f t="shared" si="28"/>
        <v>13.745800000000001</v>
      </c>
      <c r="L175" s="41">
        <f t="shared" si="28"/>
        <v>13.920648727984345</v>
      </c>
      <c r="M175" s="41">
        <f t="shared" si="28"/>
        <v>14.122397260273971</v>
      </c>
      <c r="N175" s="41">
        <f t="shared" si="28"/>
        <v>14.243446379647756</v>
      </c>
      <c r="O175" s="31"/>
      <c r="P175" s="41">
        <f t="shared" ref="P175:Z175" si="35">IF(P21="-","-",AVERAGE(P21,P32,P43,P54,P65,P76,P87,P98,P109,P120,P131,P142,P153,P164))</f>
        <v>14.243446379647756</v>
      </c>
      <c r="Q175" s="41">
        <f t="shared" si="35"/>
        <v>14.404845205479452</v>
      </c>
      <c r="R175" s="41">
        <f t="shared" si="35"/>
        <v>14.512444422700584</v>
      </c>
      <c r="S175" s="41">
        <f t="shared" si="35"/>
        <v>14.593143835616443</v>
      </c>
      <c r="T175" s="41" t="str">
        <f t="shared" si="35"/>
        <v>-</v>
      </c>
      <c r="U175" s="41" t="str">
        <f t="shared" si="35"/>
        <v>-</v>
      </c>
      <c r="V175" s="41" t="str">
        <f t="shared" si="35"/>
        <v>-</v>
      </c>
      <c r="W175" s="41" t="str">
        <f t="shared" si="35"/>
        <v>-</v>
      </c>
      <c r="X175" s="41" t="str">
        <f t="shared" si="35"/>
        <v>-</v>
      </c>
      <c r="Y175" s="41" t="str">
        <f t="shared" si="35"/>
        <v>-</v>
      </c>
      <c r="Z175" s="41" t="str">
        <f t="shared" si="35"/>
        <v>-</v>
      </c>
      <c r="AA175" s="29"/>
    </row>
    <row r="176" spans="1:27" s="30" customFormat="1" ht="11.25" x14ac:dyDescent="0.15">
      <c r="A176" s="267"/>
      <c r="B176" s="140" t="s">
        <v>349</v>
      </c>
      <c r="C176" s="140" t="s">
        <v>412</v>
      </c>
      <c r="D176" s="138" t="s">
        <v>291</v>
      </c>
      <c r="E176" s="132"/>
      <c r="F176" s="31"/>
      <c r="G176" s="41">
        <f t="shared" si="28"/>
        <v>3.7170448349398</v>
      </c>
      <c r="H176" s="41">
        <f t="shared" si="28"/>
        <v>3.7215698682329497</v>
      </c>
      <c r="I176" s="41">
        <f t="shared" si="28"/>
        <v>3.7460738883869977</v>
      </c>
      <c r="J176" s="41">
        <f t="shared" si="28"/>
        <v>3.7596489882664494</v>
      </c>
      <c r="K176" s="41">
        <f t="shared" si="28"/>
        <v>3.6517461199536108</v>
      </c>
      <c r="L176" s="41">
        <f t="shared" si="28"/>
        <v>3.6735695490028739</v>
      </c>
      <c r="M176" s="41">
        <f t="shared" si="28"/>
        <v>3.8515899005090546</v>
      </c>
      <c r="N176" s="41">
        <f t="shared" si="28"/>
        <v>4.2353558136806226</v>
      </c>
      <c r="O176" s="31"/>
      <c r="P176" s="41">
        <f t="shared" ref="P176:Z176" si="36">IF(P22="-","-",AVERAGE(P22,P33,P44,P55,P66,P77,P88,P99,P110,P121,P132,P143,P154,P165))</f>
        <v>4.2353558136806226</v>
      </c>
      <c r="Q176" s="41">
        <f t="shared" si="36"/>
        <v>4.3581503979455896</v>
      </c>
      <c r="R176" s="41">
        <f t="shared" si="36"/>
        <v>4.3753322578092595</v>
      </c>
      <c r="S176" s="41">
        <f t="shared" si="36"/>
        <v>4.5437267822180569</v>
      </c>
      <c r="T176" s="41" t="str">
        <f t="shared" si="36"/>
        <v>-</v>
      </c>
      <c r="U176" s="41" t="str">
        <f t="shared" si="36"/>
        <v>-</v>
      </c>
      <c r="V176" s="41" t="str">
        <f t="shared" si="36"/>
        <v>-</v>
      </c>
      <c r="W176" s="41" t="str">
        <f t="shared" si="36"/>
        <v>-</v>
      </c>
      <c r="X176" s="41" t="str">
        <f t="shared" si="36"/>
        <v>-</v>
      </c>
      <c r="Y176" s="41" t="str">
        <f t="shared" si="36"/>
        <v>-</v>
      </c>
      <c r="Z176" s="41" t="str">
        <f t="shared" si="36"/>
        <v>-</v>
      </c>
      <c r="AA176" s="29"/>
    </row>
    <row r="177" spans="1:27" s="30" customFormat="1" ht="11.25" x14ac:dyDescent="0.15">
      <c r="A177" s="267"/>
      <c r="B177" s="140" t="s">
        <v>393</v>
      </c>
      <c r="C177" s="140" t="s">
        <v>536</v>
      </c>
      <c r="D177" s="138" t="s">
        <v>291</v>
      </c>
      <c r="E177" s="132"/>
      <c r="F177" s="31"/>
      <c r="G177" s="41">
        <f t="shared" si="28"/>
        <v>1.5755234252490224</v>
      </c>
      <c r="H177" s="41">
        <f t="shared" si="28"/>
        <v>1.5776456157455068</v>
      </c>
      <c r="I177" s="41">
        <f t="shared" si="28"/>
        <v>1.587097921677066</v>
      </c>
      <c r="J177" s="41">
        <f t="shared" si="28"/>
        <v>1.5934644931665218</v>
      </c>
      <c r="K177" s="41">
        <f t="shared" si="28"/>
        <v>1.5584087481901527</v>
      </c>
      <c r="L177" s="41">
        <f t="shared" si="28"/>
        <v>1.5695174968663836</v>
      </c>
      <c r="M177" s="41">
        <f t="shared" si="28"/>
        <v>1.6364179381148507</v>
      </c>
      <c r="N177" s="41">
        <f t="shared" si="28"/>
        <v>1.7745590082913798</v>
      </c>
      <c r="O177" s="31"/>
      <c r="P177" s="41">
        <f t="shared" ref="P177:Z177" si="37">IF(P23="-","-",AVERAGE(P23,P34,P45,P56,P67,P78,P89,P100,P111,P122,P133,P144,P155,P166))</f>
        <v>1.7745590082913798</v>
      </c>
      <c r="Q177" s="41">
        <f t="shared" si="37"/>
        <v>1.8211361715504066</v>
      </c>
      <c r="R177" s="41">
        <f t="shared" si="37"/>
        <v>1.8293000000794521</v>
      </c>
      <c r="S177" s="41">
        <f t="shared" si="37"/>
        <v>1.8904498374196581</v>
      </c>
      <c r="T177" s="41" t="str">
        <f t="shared" si="37"/>
        <v>-</v>
      </c>
      <c r="U177" s="41" t="str">
        <f t="shared" si="37"/>
        <v>-</v>
      </c>
      <c r="V177" s="41" t="str">
        <f t="shared" si="37"/>
        <v>-</v>
      </c>
      <c r="W177" s="41" t="str">
        <f t="shared" si="37"/>
        <v>-</v>
      </c>
      <c r="X177" s="41" t="str">
        <f t="shared" si="37"/>
        <v>-</v>
      </c>
      <c r="Y177" s="41" t="str">
        <f t="shared" si="37"/>
        <v>-</v>
      </c>
      <c r="Z177" s="41" t="str">
        <f t="shared" si="37"/>
        <v>-</v>
      </c>
      <c r="AA177" s="29"/>
    </row>
    <row r="178" spans="1:27" s="30" customFormat="1" ht="11.25" x14ac:dyDescent="0.15">
      <c r="A178" s="267"/>
      <c r="B178" s="140" t="s">
        <v>292</v>
      </c>
      <c r="C178" s="140" t="s">
        <v>537</v>
      </c>
      <c r="D178" s="138" t="s">
        <v>291</v>
      </c>
      <c r="E178" s="132"/>
      <c r="F178" s="31"/>
      <c r="G178" s="41">
        <f t="shared" si="28"/>
        <v>0.94171332200293045</v>
      </c>
      <c r="H178" s="41">
        <f t="shared" si="28"/>
        <v>0.94334863664635604</v>
      </c>
      <c r="I178" s="41">
        <f t="shared" si="28"/>
        <v>0.94707482774987384</v>
      </c>
      <c r="J178" s="41">
        <f t="shared" si="28"/>
        <v>0.95198077168015127</v>
      </c>
      <c r="K178" s="41">
        <f t="shared" si="28"/>
        <v>0.9602835381892072</v>
      </c>
      <c r="L178" s="41">
        <f t="shared" si="28"/>
        <v>0.96884370251491936</v>
      </c>
      <c r="M178" s="41">
        <f t="shared" si="28"/>
        <v>1.0160824096383647</v>
      </c>
      <c r="N178" s="41">
        <f t="shared" si="28"/>
        <v>1.1225309661144856</v>
      </c>
      <c r="O178" s="31"/>
      <c r="P178" s="41">
        <f t="shared" ref="P178:Z178" si="38">IF(P24="-","-",AVERAGE(P24,P35,P46,P57,P68,P79,P90,P101,P112,P123,P134,P145,P156,P167))</f>
        <v>1.1225309661144856</v>
      </c>
      <c r="Q178" s="41">
        <f t="shared" si="38"/>
        <v>1.1611324864035819</v>
      </c>
      <c r="R178" s="41">
        <f t="shared" si="38"/>
        <v>1.1674233581995286</v>
      </c>
      <c r="S178" s="41">
        <f t="shared" si="38"/>
        <v>1.2039325283826847</v>
      </c>
      <c r="T178" s="41" t="str">
        <f t="shared" si="38"/>
        <v>-</v>
      </c>
      <c r="U178" s="41" t="str">
        <f t="shared" si="38"/>
        <v>-</v>
      </c>
      <c r="V178" s="41" t="str">
        <f t="shared" si="38"/>
        <v>-</v>
      </c>
      <c r="W178" s="41" t="str">
        <f t="shared" si="38"/>
        <v>-</v>
      </c>
      <c r="X178" s="41" t="str">
        <f t="shared" si="38"/>
        <v>-</v>
      </c>
      <c r="Y178" s="41" t="str">
        <f t="shared" si="38"/>
        <v>-</v>
      </c>
      <c r="Z178" s="41" t="str">
        <f t="shared" si="38"/>
        <v>-</v>
      </c>
      <c r="AA178" s="29"/>
    </row>
    <row r="179" spans="1:27" s="30" customFormat="1" ht="11.25" x14ac:dyDescent="0.15">
      <c r="A179" s="267"/>
      <c r="B179" s="140" t="s">
        <v>44</v>
      </c>
      <c r="C179" s="140" t="str">
        <f>B179&amp;"_"&amp;D179</f>
        <v>Total_GB average</v>
      </c>
      <c r="D179" s="131" t="s">
        <v>291</v>
      </c>
      <c r="E179" s="132"/>
      <c r="F179" s="31"/>
      <c r="G179" s="41">
        <f t="shared" si="28"/>
        <v>83.863964610171323</v>
      </c>
      <c r="H179" s="41">
        <f t="shared" si="28"/>
        <v>83.977294115336264</v>
      </c>
      <c r="I179" s="41">
        <f t="shared" si="28"/>
        <v>84.478509886821939</v>
      </c>
      <c r="J179" s="41">
        <f t="shared" si="28"/>
        <v>84.818498402316791</v>
      </c>
      <c r="K179" s="41">
        <f t="shared" si="28"/>
        <v>82.98176272164126</v>
      </c>
      <c r="L179" s="41">
        <f t="shared" si="28"/>
        <v>83.574993627426721</v>
      </c>
      <c r="M179" s="41">
        <f t="shared" si="28"/>
        <v>87.1433067353436</v>
      </c>
      <c r="N179" s="41">
        <f t="shared" si="28"/>
        <v>94.520334929557649</v>
      </c>
      <c r="O179" s="31"/>
      <c r="P179" s="41">
        <f t="shared" ref="P179:Z179" si="39">IF(P25="-","-",AVERAGE(P25,P36,P47,P58,P69,P80,P91,P102,P113,P124,P135,P146,P157,P168))</f>
        <v>94.520334929557649</v>
      </c>
      <c r="Q179" s="41">
        <f t="shared" si="39"/>
        <v>97.010365082489656</v>
      </c>
      <c r="R179" s="41">
        <f t="shared" si="39"/>
        <v>97.446330962546412</v>
      </c>
      <c r="S179" s="41">
        <f t="shared" si="39"/>
        <v>100.70125129494622</v>
      </c>
      <c r="T179" s="41" t="str">
        <f t="shared" si="39"/>
        <v>-</v>
      </c>
      <c r="U179" s="41" t="str">
        <f t="shared" si="39"/>
        <v>-</v>
      </c>
      <c r="V179" s="41" t="str">
        <f t="shared" si="39"/>
        <v>-</v>
      </c>
      <c r="W179" s="41" t="str">
        <f t="shared" si="39"/>
        <v>-</v>
      </c>
      <c r="X179" s="41" t="str">
        <f t="shared" si="39"/>
        <v>-</v>
      </c>
      <c r="Y179" s="41" t="str">
        <f t="shared" si="39"/>
        <v>-</v>
      </c>
      <c r="Z179" s="41" t="str">
        <f t="shared" si="39"/>
        <v>-</v>
      </c>
      <c r="AA179" s="29"/>
    </row>
    <row r="180" spans="1:27" x14ac:dyDescent="0.2"/>
    <row r="181" spans="1:27" x14ac:dyDescent="0.2"/>
    <row r="182" spans="1:27" x14ac:dyDescent="0.2"/>
    <row r="183" spans="1:27" x14ac:dyDescent="0.2"/>
    <row r="184" spans="1:27" x14ac:dyDescent="0.2"/>
    <row r="185" spans="1:27" x14ac:dyDescent="0.2"/>
    <row r="186" spans="1:27" x14ac:dyDescent="0.2"/>
    <row r="187" spans="1:27" x14ac:dyDescent="0.2"/>
    <row r="188" spans="1:27" x14ac:dyDescent="0.2"/>
    <row r="189" spans="1:27" x14ac:dyDescent="0.2"/>
    <row r="190" spans="1:27" x14ac:dyDescent="0.2"/>
    <row r="191" spans="1:27" x14ac:dyDescent="0.2"/>
    <row r="192" spans="1:27"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sheetData>
  <sortState ref="A15:AA182">
    <sortCondition ref="A15:A182"/>
  </sortState>
  <mergeCells count="9">
    <mergeCell ref="P10:Z10"/>
    <mergeCell ref="G11:N11"/>
    <mergeCell ref="P11:Z11"/>
    <mergeCell ref="B3:H3"/>
    <mergeCell ref="B10:B14"/>
    <mergeCell ref="C10:C14"/>
    <mergeCell ref="D10:D14"/>
    <mergeCell ref="E10:E11"/>
    <mergeCell ref="G10:N10"/>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
  <sheetViews>
    <sheetView workbookViewId="0"/>
  </sheetViews>
  <sheetFormatPr defaultRowHeight="12.75" x14ac:dyDescent="0.2"/>
  <sheetData/>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138"/>
  <sheetViews>
    <sheetView workbookViewId="0"/>
  </sheetViews>
  <sheetFormatPr defaultColWidth="0" defaultRowHeight="12.75" zeroHeight="1" x14ac:dyDescent="0.2"/>
  <cols>
    <col min="1" max="1" width="9" style="274" customWidth="1"/>
    <col min="2" max="2" width="23.25" style="269" customWidth="1"/>
    <col min="3" max="3" width="18.75" style="269" customWidth="1"/>
    <col min="4" max="4" width="78.75" style="269" customWidth="1"/>
    <col min="5" max="13" width="9" style="269" customWidth="1"/>
    <col min="14" max="16384" width="9" style="269" hidden="1"/>
  </cols>
  <sheetData>
    <row r="1" spans="1:13" x14ac:dyDescent="0.2">
      <c r="B1" s="274"/>
      <c r="C1" s="274"/>
      <c r="D1" s="274"/>
      <c r="E1" s="274"/>
      <c r="F1" s="274"/>
      <c r="G1" s="274"/>
      <c r="H1" s="274"/>
      <c r="I1" s="274"/>
      <c r="J1" s="274"/>
      <c r="K1" s="274"/>
      <c r="L1" s="274"/>
      <c r="M1" s="274"/>
    </row>
    <row r="2" spans="1:13" s="193" customFormat="1" x14ac:dyDescent="0.2">
      <c r="B2" s="193" t="s">
        <v>401</v>
      </c>
    </row>
    <row r="3" spans="1:13" x14ac:dyDescent="0.2">
      <c r="A3" s="269"/>
      <c r="B3" s="274"/>
      <c r="C3" s="274"/>
      <c r="D3" s="274"/>
      <c r="E3" s="274"/>
      <c r="F3" s="274"/>
      <c r="G3" s="274"/>
      <c r="H3" s="274"/>
      <c r="I3" s="274"/>
      <c r="J3" s="274"/>
      <c r="K3" s="274"/>
      <c r="L3" s="274"/>
      <c r="M3" s="274"/>
    </row>
    <row r="4" spans="1:13" ht="27" customHeight="1" x14ac:dyDescent="0.2">
      <c r="B4" s="404" t="s">
        <v>481</v>
      </c>
      <c r="C4" s="405"/>
      <c r="D4" s="405"/>
      <c r="E4" s="405"/>
      <c r="F4" s="405"/>
      <c r="G4" s="405"/>
      <c r="H4" s="405"/>
      <c r="I4" s="405"/>
      <c r="J4" s="274"/>
      <c r="K4" s="274"/>
      <c r="L4" s="274"/>
      <c r="M4" s="274"/>
    </row>
    <row r="5" spans="1:13" x14ac:dyDescent="0.2">
      <c r="B5" s="274"/>
      <c r="C5" s="274"/>
      <c r="D5" s="274"/>
      <c r="E5" s="274"/>
      <c r="F5" s="274"/>
      <c r="G5" s="274"/>
      <c r="H5" s="274"/>
      <c r="I5" s="274"/>
      <c r="J5" s="274"/>
      <c r="K5" s="274"/>
      <c r="L5" s="274"/>
      <c r="M5" s="274"/>
    </row>
    <row r="6" spans="1:13" s="271" customFormat="1" ht="24.4" customHeight="1" x14ac:dyDescent="0.2">
      <c r="B6" s="413" t="s">
        <v>573</v>
      </c>
      <c r="C6" s="413"/>
      <c r="D6" s="413"/>
      <c r="E6" s="413"/>
      <c r="F6" s="413"/>
      <c r="G6" s="413"/>
      <c r="H6" s="413"/>
      <c r="I6" s="413"/>
    </row>
    <row r="7" spans="1:13" x14ac:dyDescent="0.2">
      <c r="B7" s="274"/>
      <c r="C7" s="274"/>
      <c r="D7" s="274"/>
      <c r="E7" s="274"/>
      <c r="F7" s="274"/>
      <c r="G7" s="274"/>
      <c r="H7" s="274"/>
      <c r="I7" s="274"/>
      <c r="J7" s="274"/>
      <c r="K7" s="274"/>
      <c r="L7" s="274"/>
      <c r="M7" s="274"/>
    </row>
    <row r="8" spans="1:13" ht="31.5" customHeight="1" x14ac:dyDescent="0.2">
      <c r="B8" s="406" t="s">
        <v>558</v>
      </c>
      <c r="C8" s="407"/>
      <c r="D8" s="407"/>
      <c r="E8" s="407"/>
      <c r="F8" s="407"/>
      <c r="G8" s="407"/>
      <c r="H8" s="407"/>
      <c r="I8" s="407"/>
      <c r="J8" s="274"/>
      <c r="K8" s="274"/>
      <c r="L8" s="274"/>
      <c r="M8" s="274"/>
    </row>
    <row r="9" spans="1:13" x14ac:dyDescent="0.2">
      <c r="B9" s="274"/>
      <c r="C9" s="274"/>
      <c r="D9" s="274"/>
      <c r="E9" s="274"/>
      <c r="F9" s="274"/>
      <c r="G9" s="274"/>
      <c r="H9" s="274"/>
      <c r="I9" s="274"/>
      <c r="J9" s="274"/>
      <c r="K9" s="274"/>
      <c r="L9" s="274"/>
      <c r="M9" s="274"/>
    </row>
    <row r="10" spans="1:13" ht="27" customHeight="1" x14ac:dyDescent="0.2">
      <c r="B10" s="408" t="s">
        <v>574</v>
      </c>
      <c r="C10" s="409"/>
      <c r="D10" s="409"/>
      <c r="E10" s="409"/>
      <c r="F10" s="409"/>
      <c r="G10" s="409"/>
      <c r="H10" s="409"/>
      <c r="I10" s="409"/>
      <c r="J10" s="274"/>
      <c r="K10" s="274"/>
      <c r="L10" s="274"/>
      <c r="M10" s="274"/>
    </row>
    <row r="11" spans="1:13" ht="12.4" customHeight="1" x14ac:dyDescent="0.2">
      <c r="B11" s="274"/>
      <c r="C11" s="274"/>
      <c r="D11" s="274"/>
      <c r="E11" s="414"/>
      <c r="F11" s="414"/>
      <c r="G11" s="414"/>
      <c r="H11" s="414"/>
      <c r="I11" s="414"/>
      <c r="J11" s="274"/>
      <c r="K11" s="274"/>
      <c r="L11" s="274"/>
      <c r="M11" s="274"/>
    </row>
    <row r="12" spans="1:13" x14ac:dyDescent="0.2">
      <c r="B12" s="270"/>
      <c r="C12" s="271" t="s">
        <v>417</v>
      </c>
      <c r="D12" s="272"/>
      <c r="E12" s="414"/>
      <c r="F12" s="414"/>
      <c r="G12" s="414"/>
      <c r="H12" s="414"/>
      <c r="I12" s="414"/>
      <c r="J12" s="274"/>
      <c r="K12" s="274"/>
      <c r="L12" s="274"/>
      <c r="M12" s="274"/>
    </row>
    <row r="13" spans="1:13" x14ac:dyDescent="0.2">
      <c r="B13" s="273"/>
      <c r="C13" s="271" t="s">
        <v>418</v>
      </c>
      <c r="D13" s="272"/>
      <c r="E13" s="414"/>
      <c r="F13" s="414"/>
      <c r="G13" s="414"/>
      <c r="H13" s="414"/>
      <c r="I13" s="414"/>
      <c r="J13" s="274"/>
      <c r="K13" s="274"/>
      <c r="L13" s="274"/>
      <c r="M13" s="274"/>
    </row>
    <row r="14" spans="1:13" x14ac:dyDescent="0.2">
      <c r="B14" s="274"/>
      <c r="C14" s="274"/>
      <c r="D14" s="274"/>
      <c r="E14" s="414"/>
      <c r="F14" s="414"/>
      <c r="G14" s="414"/>
      <c r="H14" s="414"/>
      <c r="I14" s="414"/>
      <c r="J14" s="274"/>
      <c r="K14" s="274"/>
      <c r="L14" s="274"/>
      <c r="M14" s="274"/>
    </row>
    <row r="15" spans="1:13" x14ac:dyDescent="0.2">
      <c r="C15" s="274"/>
      <c r="D15" s="274"/>
      <c r="E15" s="414"/>
      <c r="F15" s="414"/>
      <c r="G15" s="414"/>
      <c r="H15" s="414"/>
      <c r="I15" s="414"/>
      <c r="J15" s="274"/>
      <c r="K15" s="274"/>
      <c r="L15" s="274"/>
      <c r="M15" s="274"/>
    </row>
    <row r="16" spans="1:13" x14ac:dyDescent="0.2">
      <c r="B16" s="278" t="s">
        <v>556</v>
      </c>
      <c r="C16" s="268"/>
      <c r="D16" s="268"/>
      <c r="E16" s="414"/>
      <c r="F16" s="414"/>
      <c r="G16" s="414"/>
      <c r="H16" s="414"/>
      <c r="I16" s="414"/>
      <c r="J16" s="274"/>
      <c r="K16" s="274"/>
      <c r="L16" s="274"/>
      <c r="M16" s="274"/>
    </row>
    <row r="17" spans="1:13" x14ac:dyDescent="0.2">
      <c r="B17" s="278"/>
      <c r="C17" s="268"/>
      <c r="D17" s="268"/>
      <c r="E17" s="414"/>
      <c r="F17" s="414"/>
      <c r="G17" s="414"/>
      <c r="H17" s="414"/>
      <c r="I17" s="414"/>
      <c r="J17" s="274"/>
      <c r="K17" s="274"/>
      <c r="L17" s="274"/>
      <c r="M17" s="274"/>
    </row>
    <row r="18" spans="1:13" x14ac:dyDescent="0.2">
      <c r="B18" s="278" t="s">
        <v>557</v>
      </c>
      <c r="C18" s="268"/>
      <c r="D18" s="268"/>
      <c r="E18" s="414"/>
      <c r="F18" s="414"/>
      <c r="G18" s="414"/>
      <c r="H18" s="414"/>
      <c r="I18" s="414"/>
      <c r="J18" s="274"/>
      <c r="K18" s="274"/>
      <c r="L18" s="274"/>
      <c r="M18" s="274"/>
    </row>
    <row r="19" spans="1:13" x14ac:dyDescent="0.2">
      <c r="B19" s="278"/>
      <c r="C19" s="268"/>
      <c r="D19" s="268"/>
      <c r="E19" s="414"/>
      <c r="F19" s="414"/>
      <c r="G19" s="414"/>
      <c r="H19" s="414"/>
      <c r="I19" s="414"/>
      <c r="J19" s="274"/>
      <c r="K19" s="274"/>
      <c r="L19" s="274"/>
      <c r="M19" s="274"/>
    </row>
    <row r="20" spans="1:13" s="193" customFormat="1" x14ac:dyDescent="0.2">
      <c r="B20" s="193" t="s">
        <v>480</v>
      </c>
    </row>
    <row r="21" spans="1:13" s="279" customFormat="1" x14ac:dyDescent="0.2"/>
    <row r="22" spans="1:13" s="279" customFormat="1" x14ac:dyDescent="0.2"/>
    <row r="23" spans="1:13" s="279" customFormat="1" x14ac:dyDescent="0.2">
      <c r="D23" s="410" t="s">
        <v>550</v>
      </c>
    </row>
    <row r="24" spans="1:13" s="279" customFormat="1" x14ac:dyDescent="0.2">
      <c r="D24" s="411"/>
    </row>
    <row r="25" spans="1:13" s="279" customFormat="1" ht="25.15" customHeight="1" x14ac:dyDescent="0.2">
      <c r="D25" s="412"/>
    </row>
    <row r="26" spans="1:13" s="279" customFormat="1" x14ac:dyDescent="0.2">
      <c r="D26" s="280"/>
    </row>
    <row r="27" spans="1:13" s="279" customFormat="1" ht="12.75" customHeight="1" x14ac:dyDescent="0.2">
      <c r="A27" s="279" t="s">
        <v>462</v>
      </c>
      <c r="B27" s="421" t="s">
        <v>549</v>
      </c>
      <c r="D27" s="410" t="s">
        <v>576</v>
      </c>
    </row>
    <row r="28" spans="1:13" s="279" customFormat="1" ht="27.75" customHeight="1" x14ac:dyDescent="0.2">
      <c r="B28" s="422"/>
      <c r="D28" s="411"/>
    </row>
    <row r="29" spans="1:13" s="279" customFormat="1" x14ac:dyDescent="0.2">
      <c r="B29" s="422"/>
      <c r="D29" s="412"/>
    </row>
    <row r="30" spans="1:13" s="279" customFormat="1" x14ac:dyDescent="0.2">
      <c r="B30" s="422"/>
      <c r="D30" s="280"/>
    </row>
    <row r="31" spans="1:13" s="279" customFormat="1" x14ac:dyDescent="0.2">
      <c r="B31" s="422"/>
      <c r="D31" s="410" t="s">
        <v>577</v>
      </c>
    </row>
    <row r="32" spans="1:13" s="279" customFormat="1" ht="12.75" customHeight="1" x14ac:dyDescent="0.2">
      <c r="B32" s="422"/>
      <c r="D32" s="411"/>
      <c r="G32" s="395" t="s">
        <v>575</v>
      </c>
      <c r="H32" s="396"/>
      <c r="I32" s="396"/>
      <c r="J32" s="396"/>
      <c r="K32" s="397"/>
    </row>
    <row r="33" spans="2:13" s="279" customFormat="1" x14ac:dyDescent="0.2">
      <c r="B33" s="422"/>
      <c r="D33" s="412"/>
      <c r="G33" s="398"/>
      <c r="H33" s="399"/>
      <c r="I33" s="399"/>
      <c r="J33" s="399"/>
      <c r="K33" s="400"/>
    </row>
    <row r="34" spans="2:13" s="279" customFormat="1" x14ac:dyDescent="0.2">
      <c r="B34" s="422"/>
      <c r="D34" s="280"/>
      <c r="G34" s="398"/>
      <c r="H34" s="399"/>
      <c r="I34" s="399"/>
      <c r="J34" s="399"/>
      <c r="K34" s="400"/>
    </row>
    <row r="35" spans="2:13" s="279" customFormat="1" x14ac:dyDescent="0.2">
      <c r="B35" s="422"/>
      <c r="D35" s="410" t="s">
        <v>578</v>
      </c>
      <c r="G35" s="398"/>
      <c r="H35" s="399"/>
      <c r="I35" s="399"/>
      <c r="J35" s="399"/>
      <c r="K35" s="400"/>
    </row>
    <row r="36" spans="2:13" s="279" customFormat="1" x14ac:dyDescent="0.2">
      <c r="B36" s="422"/>
      <c r="D36" s="411"/>
      <c r="G36" s="401"/>
      <c r="H36" s="402"/>
      <c r="I36" s="402"/>
      <c r="J36" s="402"/>
      <c r="K36" s="403"/>
    </row>
    <row r="37" spans="2:13" s="279" customFormat="1" x14ac:dyDescent="0.2">
      <c r="B37" s="422"/>
      <c r="D37" s="412"/>
    </row>
    <row r="38" spans="2:13" s="279" customFormat="1" x14ac:dyDescent="0.2">
      <c r="B38" s="422"/>
      <c r="D38" s="280"/>
    </row>
    <row r="39" spans="2:13" s="279" customFormat="1" x14ac:dyDescent="0.2">
      <c r="B39" s="423"/>
      <c r="D39" s="410" t="s">
        <v>579</v>
      </c>
    </row>
    <row r="40" spans="2:13" s="279" customFormat="1" x14ac:dyDescent="0.2">
      <c r="D40" s="411"/>
    </row>
    <row r="41" spans="2:13" s="279" customFormat="1" x14ac:dyDescent="0.2">
      <c r="D41" s="412"/>
    </row>
    <row r="42" spans="2:13" s="279" customFormat="1" x14ac:dyDescent="0.2">
      <c r="D42" s="280"/>
    </row>
    <row r="43" spans="2:13" s="279" customFormat="1" x14ac:dyDescent="0.2">
      <c r="D43" s="410" t="s">
        <v>551</v>
      </c>
    </row>
    <row r="44" spans="2:13" s="279" customFormat="1" x14ac:dyDescent="0.2">
      <c r="D44" s="411"/>
    </row>
    <row r="45" spans="2:13" s="274" customFormat="1" x14ac:dyDescent="0.2">
      <c r="D45" s="412"/>
    </row>
    <row r="46" spans="2:13" x14ac:dyDescent="0.2">
      <c r="B46" s="274"/>
      <c r="C46" s="274"/>
      <c r="D46" s="274"/>
      <c r="E46" s="274"/>
      <c r="F46" s="274"/>
      <c r="G46" s="274"/>
      <c r="H46" s="274"/>
      <c r="I46" s="274"/>
      <c r="J46" s="274"/>
      <c r="K46" s="274"/>
      <c r="L46" s="274"/>
      <c r="M46" s="274"/>
    </row>
    <row r="47" spans="2:13" x14ac:dyDescent="0.2">
      <c r="B47" s="274"/>
      <c r="C47" s="274"/>
      <c r="D47" s="274"/>
      <c r="E47" s="274"/>
      <c r="F47" s="274"/>
      <c r="G47" s="274"/>
      <c r="H47" s="274"/>
      <c r="I47" s="274"/>
      <c r="J47" s="274"/>
      <c r="K47" s="274"/>
      <c r="L47" s="274"/>
      <c r="M47" s="274"/>
    </row>
    <row r="48" spans="2:13" s="193" customFormat="1" x14ac:dyDescent="0.2">
      <c r="B48" s="193" t="s">
        <v>555</v>
      </c>
    </row>
    <row r="49" spans="2:13" x14ac:dyDescent="0.2">
      <c r="B49" s="274"/>
      <c r="C49" s="274"/>
      <c r="D49" s="274"/>
      <c r="E49" s="274"/>
      <c r="F49" s="274"/>
      <c r="G49" s="274"/>
      <c r="H49" s="274"/>
      <c r="I49" s="274"/>
      <c r="J49" s="274"/>
      <c r="K49" s="274"/>
      <c r="L49" s="274"/>
      <c r="M49" s="274"/>
    </row>
    <row r="50" spans="2:13" x14ac:dyDescent="0.2">
      <c r="B50" s="274"/>
      <c r="C50" s="274"/>
      <c r="D50" s="274"/>
      <c r="E50" s="274"/>
      <c r="F50" s="274"/>
      <c r="G50" s="274"/>
      <c r="H50" s="274"/>
      <c r="I50" s="274"/>
      <c r="J50" s="274"/>
      <c r="K50" s="274"/>
      <c r="L50" s="274"/>
      <c r="M50" s="274"/>
    </row>
    <row r="51" spans="2:13" x14ac:dyDescent="0.2">
      <c r="B51" s="274"/>
      <c r="C51" s="274"/>
      <c r="D51" s="274"/>
      <c r="E51" s="274"/>
      <c r="F51" s="274"/>
      <c r="G51" s="274"/>
      <c r="H51" s="274"/>
      <c r="I51" s="274"/>
      <c r="J51" s="274"/>
      <c r="K51" s="274"/>
      <c r="L51" s="274"/>
      <c r="M51" s="274"/>
    </row>
    <row r="52" spans="2:13" x14ac:dyDescent="0.2">
      <c r="B52" s="274"/>
      <c r="C52" s="274"/>
      <c r="D52" s="274"/>
      <c r="E52" s="274"/>
      <c r="F52" s="274"/>
      <c r="G52" s="274"/>
      <c r="H52" s="274"/>
      <c r="I52" s="274"/>
      <c r="J52" s="274"/>
      <c r="K52" s="274"/>
      <c r="L52" s="274"/>
      <c r="M52" s="274"/>
    </row>
    <row r="53" spans="2:13" x14ac:dyDescent="0.2">
      <c r="B53" s="274"/>
      <c r="C53" s="274"/>
      <c r="D53" s="274"/>
      <c r="E53" s="274"/>
      <c r="F53" s="274"/>
      <c r="G53" s="274"/>
      <c r="H53" s="274"/>
      <c r="I53" s="274"/>
      <c r="J53" s="274"/>
      <c r="K53" s="274"/>
      <c r="L53" s="274"/>
      <c r="M53" s="274"/>
    </row>
    <row r="54" spans="2:13" x14ac:dyDescent="0.2">
      <c r="B54" s="274"/>
      <c r="C54" s="274"/>
      <c r="D54" s="274"/>
      <c r="E54" s="274"/>
      <c r="F54" s="274"/>
      <c r="G54" s="274"/>
      <c r="H54" s="274"/>
      <c r="I54" s="274"/>
      <c r="J54" s="274"/>
      <c r="K54" s="274"/>
      <c r="L54" s="274"/>
      <c r="M54" s="274"/>
    </row>
    <row r="55" spans="2:13" x14ac:dyDescent="0.2">
      <c r="B55" s="274"/>
      <c r="C55" s="274"/>
      <c r="D55" s="274"/>
      <c r="E55" s="274"/>
      <c r="F55" s="274"/>
      <c r="G55" s="274"/>
      <c r="H55" s="274"/>
      <c r="I55" s="274"/>
      <c r="J55" s="274"/>
      <c r="K55" s="274"/>
      <c r="L55" s="274"/>
      <c r="M55" s="274"/>
    </row>
    <row r="56" spans="2:13" x14ac:dyDescent="0.2">
      <c r="B56" s="274"/>
      <c r="C56" s="274"/>
      <c r="D56" s="274"/>
      <c r="E56" s="274"/>
      <c r="F56" s="274"/>
      <c r="G56" s="274"/>
      <c r="H56" s="274"/>
      <c r="I56" s="274"/>
      <c r="J56" s="274"/>
      <c r="K56" s="274"/>
      <c r="L56" s="274"/>
      <c r="M56" s="274"/>
    </row>
    <row r="57" spans="2:13" x14ac:dyDescent="0.2">
      <c r="B57" s="274"/>
      <c r="C57" s="274"/>
      <c r="D57" s="274"/>
      <c r="E57" s="274"/>
      <c r="F57" s="274"/>
      <c r="G57" s="274"/>
      <c r="H57" s="274"/>
      <c r="I57" s="274"/>
      <c r="J57" s="274"/>
      <c r="K57" s="274"/>
      <c r="L57" s="274"/>
      <c r="M57" s="274"/>
    </row>
    <row r="58" spans="2:13" x14ac:dyDescent="0.2">
      <c r="B58" s="274"/>
      <c r="C58" s="274"/>
      <c r="D58" s="274"/>
      <c r="E58" s="274"/>
      <c r="F58" s="274"/>
      <c r="G58" s="274"/>
      <c r="H58" s="274"/>
      <c r="I58" s="274"/>
      <c r="J58" s="274"/>
      <c r="K58" s="274"/>
      <c r="L58" s="274"/>
      <c r="M58" s="274"/>
    </row>
    <row r="59" spans="2:13" x14ac:dyDescent="0.2">
      <c r="B59" s="274"/>
      <c r="C59" s="274"/>
      <c r="D59" s="274"/>
      <c r="E59" s="274"/>
      <c r="F59" s="274"/>
      <c r="G59" s="274"/>
      <c r="H59" s="274"/>
      <c r="I59" s="274"/>
      <c r="J59" s="274"/>
      <c r="K59" s="274"/>
      <c r="L59" s="274"/>
      <c r="M59" s="274"/>
    </row>
    <row r="60" spans="2:13" x14ac:dyDescent="0.2">
      <c r="B60" s="274"/>
      <c r="C60" s="274"/>
      <c r="D60" s="274"/>
      <c r="E60" s="274"/>
      <c r="F60" s="274"/>
      <c r="G60" s="274"/>
      <c r="H60" s="274"/>
      <c r="I60" s="274"/>
      <c r="J60" s="274"/>
      <c r="K60" s="274"/>
      <c r="L60" s="274"/>
      <c r="M60" s="274"/>
    </row>
    <row r="61" spans="2:13" x14ac:dyDescent="0.2">
      <c r="B61" s="274"/>
      <c r="C61" s="274"/>
      <c r="D61" s="274"/>
      <c r="E61" s="274"/>
      <c r="F61" s="274"/>
      <c r="G61" s="274"/>
      <c r="H61" s="274"/>
      <c r="I61" s="274"/>
      <c r="J61" s="274"/>
      <c r="K61" s="274"/>
      <c r="L61" s="274"/>
      <c r="M61" s="274"/>
    </row>
    <row r="62" spans="2:13" x14ac:dyDescent="0.2">
      <c r="B62" s="274"/>
      <c r="C62" s="274"/>
      <c r="D62" s="274"/>
      <c r="E62" s="274"/>
      <c r="F62" s="274"/>
      <c r="G62" s="274"/>
      <c r="H62" s="274"/>
      <c r="I62" s="274"/>
      <c r="J62" s="274"/>
      <c r="K62" s="274"/>
      <c r="L62" s="274"/>
      <c r="M62" s="274"/>
    </row>
    <row r="63" spans="2:13" x14ac:dyDescent="0.2">
      <c r="B63" s="274"/>
      <c r="C63" s="274"/>
      <c r="D63" s="274"/>
      <c r="E63" s="274"/>
      <c r="F63" s="274"/>
      <c r="G63" s="274"/>
      <c r="H63" s="274"/>
      <c r="I63" s="274"/>
      <c r="J63" s="274"/>
      <c r="K63" s="274"/>
      <c r="L63" s="274"/>
      <c r="M63" s="274"/>
    </row>
    <row r="64" spans="2:13" ht="29.25" customHeight="1" x14ac:dyDescent="0.2">
      <c r="B64" s="274"/>
      <c r="C64" s="274"/>
      <c r="D64" s="274"/>
      <c r="E64" s="274"/>
      <c r="F64" s="274"/>
      <c r="G64" s="274"/>
      <c r="H64" s="274"/>
      <c r="I64" s="274"/>
      <c r="J64" s="274"/>
      <c r="K64" s="274"/>
      <c r="L64" s="274"/>
      <c r="M64" s="274"/>
    </row>
    <row r="65" spans="2:13" x14ac:dyDescent="0.2">
      <c r="B65" s="274"/>
      <c r="C65" s="274"/>
      <c r="D65" s="274"/>
      <c r="E65" s="274"/>
      <c r="F65" s="274"/>
      <c r="G65" s="274"/>
      <c r="H65" s="274"/>
      <c r="I65" s="274"/>
      <c r="J65" s="274"/>
      <c r="K65" s="274"/>
      <c r="L65" s="274"/>
      <c r="M65" s="274"/>
    </row>
    <row r="66" spans="2:13" x14ac:dyDescent="0.2">
      <c r="B66" s="274"/>
      <c r="C66" s="274"/>
      <c r="D66" s="274"/>
      <c r="E66" s="274"/>
      <c r="F66" s="274"/>
      <c r="G66" s="274"/>
      <c r="H66" s="274"/>
      <c r="I66" s="274"/>
      <c r="J66" s="274"/>
      <c r="K66" s="274"/>
      <c r="L66" s="274"/>
      <c r="M66" s="274"/>
    </row>
    <row r="67" spans="2:13" x14ac:dyDescent="0.2">
      <c r="B67" s="274"/>
      <c r="C67" s="274"/>
      <c r="D67" s="274"/>
      <c r="E67" s="274"/>
      <c r="F67" s="274"/>
      <c r="G67" s="274"/>
      <c r="H67" s="274"/>
      <c r="I67" s="274"/>
      <c r="J67" s="274"/>
      <c r="K67" s="274"/>
      <c r="L67" s="274"/>
      <c r="M67" s="274"/>
    </row>
    <row r="68" spans="2:13" x14ac:dyDescent="0.2">
      <c r="B68" s="274"/>
      <c r="C68" s="274"/>
      <c r="D68" s="274"/>
      <c r="E68" s="274"/>
      <c r="F68" s="274"/>
      <c r="G68" s="274"/>
      <c r="H68" s="274"/>
      <c r="I68" s="274"/>
      <c r="J68" s="274"/>
      <c r="K68" s="274"/>
      <c r="L68" s="274"/>
      <c r="M68" s="274"/>
    </row>
    <row r="69" spans="2:13" x14ac:dyDescent="0.2">
      <c r="B69" s="274"/>
      <c r="C69" s="274"/>
      <c r="D69" s="274"/>
      <c r="E69" s="274"/>
      <c r="F69" s="274"/>
      <c r="G69" s="274"/>
      <c r="H69" s="274"/>
      <c r="I69" s="274"/>
      <c r="J69" s="274"/>
      <c r="K69" s="274"/>
      <c r="L69" s="274"/>
      <c r="M69" s="274"/>
    </row>
    <row r="70" spans="2:13" x14ac:dyDescent="0.2">
      <c r="B70" s="274"/>
      <c r="C70" s="274"/>
      <c r="D70" s="274"/>
      <c r="E70" s="274"/>
      <c r="F70" s="274"/>
      <c r="G70" s="274"/>
      <c r="H70" s="274"/>
      <c r="I70" s="274"/>
      <c r="J70" s="274"/>
      <c r="K70" s="274"/>
      <c r="L70" s="274"/>
      <c r="M70" s="274"/>
    </row>
    <row r="71" spans="2:13" x14ac:dyDescent="0.2">
      <c r="B71" s="274"/>
      <c r="C71" s="274"/>
      <c r="D71" s="274"/>
      <c r="E71" s="274"/>
      <c r="F71" s="274"/>
      <c r="G71" s="274"/>
      <c r="H71" s="274"/>
      <c r="I71" s="274"/>
      <c r="J71" s="274"/>
      <c r="K71" s="274"/>
      <c r="L71" s="274"/>
      <c r="M71" s="274"/>
    </row>
    <row r="72" spans="2:13" x14ac:dyDescent="0.2">
      <c r="B72" s="274"/>
      <c r="C72" s="274"/>
      <c r="D72" s="274"/>
      <c r="E72" s="274"/>
      <c r="F72" s="274"/>
      <c r="G72" s="274"/>
      <c r="H72" s="274"/>
      <c r="I72" s="274"/>
      <c r="J72" s="274"/>
      <c r="K72" s="274"/>
      <c r="L72" s="274"/>
      <c r="M72" s="274"/>
    </row>
    <row r="73" spans="2:13" x14ac:dyDescent="0.2">
      <c r="B73" s="274"/>
      <c r="C73" s="274"/>
      <c r="D73" s="274"/>
      <c r="E73" s="274"/>
      <c r="F73" s="274"/>
      <c r="G73" s="274"/>
      <c r="H73" s="274"/>
      <c r="I73" s="274"/>
      <c r="J73" s="274"/>
      <c r="K73" s="274"/>
      <c r="L73" s="274"/>
      <c r="M73" s="274"/>
    </row>
    <row r="74" spans="2:13" x14ac:dyDescent="0.2">
      <c r="B74" s="274"/>
      <c r="C74" s="274"/>
      <c r="D74" s="274"/>
      <c r="E74" s="274"/>
      <c r="F74" s="274"/>
      <c r="G74" s="274"/>
      <c r="H74" s="274"/>
      <c r="I74" s="274"/>
      <c r="J74" s="274"/>
      <c r="K74" s="274"/>
      <c r="L74" s="274"/>
      <c r="M74" s="274"/>
    </row>
    <row r="75" spans="2:13" x14ac:dyDescent="0.2">
      <c r="B75" s="274"/>
      <c r="C75" s="274"/>
      <c r="D75" s="274"/>
      <c r="E75" s="274"/>
      <c r="F75" s="274"/>
      <c r="G75" s="274"/>
      <c r="H75" s="274"/>
      <c r="I75" s="274"/>
      <c r="J75" s="274"/>
      <c r="K75" s="274"/>
      <c r="L75" s="274"/>
      <c r="M75" s="274"/>
    </row>
    <row r="76" spans="2:13" x14ac:dyDescent="0.2">
      <c r="B76" s="274"/>
      <c r="C76" s="274"/>
      <c r="D76" s="274"/>
      <c r="E76" s="274"/>
      <c r="F76" s="274"/>
      <c r="G76" s="274"/>
      <c r="H76" s="274"/>
      <c r="I76" s="274"/>
      <c r="J76" s="274"/>
      <c r="K76" s="274"/>
      <c r="L76" s="274"/>
      <c r="M76" s="274"/>
    </row>
    <row r="77" spans="2:13" x14ac:dyDescent="0.2">
      <c r="B77" s="274"/>
      <c r="C77" s="274"/>
      <c r="D77" s="274"/>
      <c r="E77" s="274"/>
      <c r="F77" s="274"/>
      <c r="G77" s="274"/>
      <c r="H77" s="274"/>
      <c r="I77" s="274"/>
      <c r="J77" s="274"/>
      <c r="K77" s="274"/>
      <c r="L77" s="274"/>
      <c r="M77" s="274"/>
    </row>
    <row r="78" spans="2:13" x14ac:dyDescent="0.2">
      <c r="B78" s="274"/>
      <c r="C78" s="274"/>
      <c r="D78" s="274"/>
      <c r="E78" s="274"/>
      <c r="F78" s="274"/>
      <c r="G78" s="274"/>
      <c r="H78" s="274"/>
      <c r="I78" s="274"/>
      <c r="J78" s="274"/>
      <c r="K78" s="274"/>
      <c r="L78" s="274"/>
      <c r="M78" s="274"/>
    </row>
    <row r="79" spans="2:13" x14ac:dyDescent="0.2">
      <c r="B79" s="274"/>
      <c r="C79" s="274"/>
      <c r="D79" s="274"/>
      <c r="E79" s="274"/>
      <c r="F79" s="274"/>
      <c r="G79" s="274"/>
      <c r="H79" s="274"/>
      <c r="I79" s="274"/>
      <c r="J79" s="274"/>
      <c r="K79" s="274"/>
      <c r="L79" s="274"/>
      <c r="M79" s="274"/>
    </row>
    <row r="80" spans="2:13" x14ac:dyDescent="0.2">
      <c r="B80" s="274"/>
      <c r="C80" s="274"/>
      <c r="D80" s="274"/>
      <c r="E80" s="274"/>
      <c r="F80" s="274"/>
      <c r="G80" s="274"/>
      <c r="H80" s="274"/>
      <c r="I80" s="274"/>
      <c r="J80" s="274"/>
      <c r="K80" s="274"/>
      <c r="L80" s="274"/>
      <c r="M80" s="274"/>
    </row>
    <row r="81" spans="2:13" x14ac:dyDescent="0.2">
      <c r="B81" s="274"/>
      <c r="C81" s="274"/>
      <c r="D81" s="274"/>
      <c r="E81" s="274"/>
      <c r="F81" s="274"/>
      <c r="G81" s="274"/>
      <c r="H81" s="274"/>
      <c r="I81" s="274"/>
      <c r="J81" s="274"/>
      <c r="K81" s="274"/>
      <c r="L81" s="274"/>
      <c r="M81" s="274"/>
    </row>
    <row r="82" spans="2:13" x14ac:dyDescent="0.2">
      <c r="B82" s="274"/>
      <c r="C82" s="274"/>
      <c r="D82" s="274"/>
      <c r="E82" s="274"/>
      <c r="F82" s="274"/>
      <c r="G82" s="274"/>
      <c r="H82" s="274"/>
      <c r="I82" s="274"/>
      <c r="J82" s="274"/>
      <c r="K82" s="274"/>
      <c r="L82" s="274"/>
      <c r="M82" s="274"/>
    </row>
    <row r="83" spans="2:13" x14ac:dyDescent="0.2">
      <c r="B83" s="274"/>
      <c r="C83" s="274"/>
      <c r="D83" s="274"/>
      <c r="E83" s="274"/>
      <c r="F83" s="274"/>
      <c r="G83" s="274"/>
      <c r="H83" s="274"/>
      <c r="I83" s="274"/>
      <c r="J83" s="274"/>
      <c r="K83" s="274"/>
      <c r="L83" s="274"/>
      <c r="M83" s="274"/>
    </row>
    <row r="84" spans="2:13" x14ac:dyDescent="0.2">
      <c r="B84" s="274"/>
      <c r="C84" s="274"/>
      <c r="D84" s="274"/>
      <c r="E84" s="274"/>
      <c r="F84" s="274"/>
      <c r="G84" s="274"/>
      <c r="H84" s="274"/>
      <c r="I84" s="274"/>
      <c r="J84" s="274"/>
      <c r="K84" s="274"/>
      <c r="L84" s="274"/>
      <c r="M84" s="274"/>
    </row>
    <row r="85" spans="2:13" x14ac:dyDescent="0.2">
      <c r="B85" s="274"/>
      <c r="C85" s="274"/>
      <c r="D85" s="274"/>
      <c r="E85" s="274"/>
      <c r="F85" s="274"/>
      <c r="G85" s="274"/>
      <c r="H85" s="274"/>
      <c r="I85" s="274"/>
      <c r="J85" s="274"/>
      <c r="K85" s="274"/>
      <c r="L85" s="274"/>
      <c r="M85" s="274"/>
    </row>
    <row r="86" spans="2:13" x14ac:dyDescent="0.2">
      <c r="B86" s="274"/>
      <c r="C86" s="274"/>
      <c r="D86" s="274"/>
      <c r="E86" s="274"/>
      <c r="F86" s="274"/>
      <c r="G86" s="274"/>
      <c r="H86" s="274"/>
      <c r="I86" s="274"/>
      <c r="J86" s="274"/>
      <c r="K86" s="274"/>
      <c r="L86" s="274"/>
      <c r="M86" s="274"/>
    </row>
    <row r="87" spans="2:13" x14ac:dyDescent="0.2">
      <c r="B87" s="274"/>
      <c r="C87" s="274"/>
      <c r="D87" s="274"/>
      <c r="E87" s="274"/>
      <c r="F87" s="274"/>
      <c r="G87" s="274"/>
      <c r="H87" s="274"/>
      <c r="I87" s="274"/>
      <c r="J87" s="274"/>
      <c r="K87" s="274"/>
      <c r="L87" s="274"/>
      <c r="M87" s="274"/>
    </row>
    <row r="88" spans="2:13" x14ac:dyDescent="0.2">
      <c r="B88" s="274"/>
      <c r="C88" s="274"/>
      <c r="D88" s="274"/>
      <c r="E88" s="274"/>
      <c r="F88" s="274"/>
      <c r="G88" s="274"/>
      <c r="H88" s="274"/>
      <c r="I88" s="274"/>
      <c r="J88" s="274"/>
      <c r="K88" s="274"/>
      <c r="L88" s="274"/>
      <c r="M88" s="274"/>
    </row>
    <row r="89" spans="2:13" x14ac:dyDescent="0.2">
      <c r="B89" s="274"/>
      <c r="C89" s="274"/>
      <c r="D89" s="274"/>
      <c r="E89" s="274"/>
      <c r="F89" s="274"/>
      <c r="G89" s="274"/>
      <c r="H89" s="274"/>
      <c r="I89" s="274"/>
      <c r="J89" s="274"/>
      <c r="K89" s="274"/>
      <c r="L89" s="274"/>
      <c r="M89" s="274"/>
    </row>
    <row r="90" spans="2:13" x14ac:dyDescent="0.2">
      <c r="B90" s="274"/>
      <c r="C90" s="274"/>
      <c r="D90" s="274"/>
      <c r="E90" s="274"/>
      <c r="F90" s="274"/>
      <c r="G90" s="274"/>
      <c r="H90" s="274"/>
      <c r="I90" s="274"/>
      <c r="J90" s="274"/>
      <c r="K90" s="274"/>
      <c r="L90" s="274"/>
      <c r="M90" s="274"/>
    </row>
    <row r="91" spans="2:13" x14ac:dyDescent="0.2">
      <c r="B91" s="274"/>
      <c r="C91" s="274"/>
      <c r="D91" s="274"/>
      <c r="E91" s="274"/>
      <c r="F91" s="274"/>
      <c r="G91" s="274"/>
      <c r="H91" s="274"/>
      <c r="I91" s="274"/>
      <c r="J91" s="274"/>
      <c r="K91" s="274"/>
      <c r="L91" s="274"/>
      <c r="M91" s="274"/>
    </row>
    <row r="92" spans="2:13" x14ac:dyDescent="0.2">
      <c r="B92" s="274"/>
      <c r="C92" s="274"/>
      <c r="D92" s="274"/>
      <c r="E92" s="274"/>
      <c r="F92" s="274"/>
      <c r="G92" s="274"/>
      <c r="H92" s="274"/>
      <c r="I92" s="274"/>
      <c r="J92" s="274"/>
      <c r="K92" s="274"/>
      <c r="L92" s="274"/>
      <c r="M92" s="274"/>
    </row>
    <row r="93" spans="2:13" x14ac:dyDescent="0.2">
      <c r="B93" s="274"/>
      <c r="C93" s="274"/>
      <c r="D93" s="274"/>
      <c r="E93" s="274"/>
      <c r="F93" s="274"/>
      <c r="G93" s="274"/>
      <c r="H93" s="274"/>
      <c r="I93" s="274"/>
      <c r="J93" s="274"/>
      <c r="K93" s="274"/>
      <c r="L93" s="274"/>
      <c r="M93" s="274"/>
    </row>
    <row r="94" spans="2:13" x14ac:dyDescent="0.2">
      <c r="B94" s="274"/>
      <c r="C94" s="274"/>
      <c r="D94" s="274"/>
      <c r="E94" s="274"/>
      <c r="F94" s="274"/>
      <c r="G94" s="274"/>
      <c r="H94" s="274"/>
      <c r="I94" s="274"/>
      <c r="J94" s="274"/>
      <c r="K94" s="274"/>
      <c r="L94" s="274"/>
      <c r="M94" s="274"/>
    </row>
    <row r="95" spans="2:13" x14ac:dyDescent="0.2">
      <c r="B95" s="274"/>
      <c r="C95" s="274"/>
      <c r="D95" s="274"/>
      <c r="E95" s="274"/>
      <c r="F95" s="274"/>
      <c r="G95" s="274"/>
      <c r="H95" s="274"/>
      <c r="I95" s="274"/>
      <c r="J95" s="274"/>
      <c r="K95" s="274"/>
      <c r="L95" s="274"/>
      <c r="M95" s="274"/>
    </row>
    <row r="96" spans="2:13" x14ac:dyDescent="0.2">
      <c r="B96" s="274"/>
      <c r="C96" s="274"/>
      <c r="D96" s="274"/>
      <c r="E96" s="274"/>
      <c r="F96" s="274"/>
      <c r="G96" s="274"/>
      <c r="H96" s="274"/>
      <c r="I96" s="274"/>
      <c r="J96" s="274"/>
      <c r="K96" s="274"/>
      <c r="L96" s="274"/>
      <c r="M96" s="274"/>
    </row>
    <row r="97" spans="2:13" x14ac:dyDescent="0.2">
      <c r="B97" s="274"/>
      <c r="C97" s="274"/>
      <c r="D97" s="274"/>
      <c r="E97" s="274"/>
      <c r="F97" s="274"/>
      <c r="G97" s="274"/>
      <c r="H97" s="274"/>
      <c r="I97" s="274"/>
      <c r="J97" s="274"/>
      <c r="K97" s="274"/>
      <c r="L97" s="274"/>
      <c r="M97" s="274"/>
    </row>
    <row r="98" spans="2:13" x14ac:dyDescent="0.2">
      <c r="B98" s="274"/>
      <c r="C98" s="274"/>
      <c r="D98" s="274"/>
      <c r="E98" s="274"/>
      <c r="F98" s="274"/>
      <c r="G98" s="274"/>
      <c r="H98" s="274"/>
      <c r="I98" s="274"/>
      <c r="J98" s="274"/>
      <c r="K98" s="274"/>
      <c r="L98" s="274"/>
      <c r="M98" s="274"/>
    </row>
    <row r="99" spans="2:13" x14ac:dyDescent="0.2">
      <c r="B99" s="274"/>
      <c r="C99" s="274"/>
      <c r="D99" s="274"/>
      <c r="E99" s="274"/>
      <c r="F99" s="274"/>
      <c r="G99" s="274"/>
      <c r="H99" s="274"/>
      <c r="I99" s="274"/>
      <c r="J99" s="274"/>
      <c r="K99" s="274"/>
      <c r="L99" s="274"/>
      <c r="M99" s="274"/>
    </row>
    <row r="100" spans="2:13" s="193" customFormat="1" x14ac:dyDescent="0.2">
      <c r="B100" s="193" t="s">
        <v>552</v>
      </c>
    </row>
    <row r="101" spans="2:13" x14ac:dyDescent="0.2">
      <c r="B101" s="274"/>
      <c r="C101" s="274"/>
      <c r="D101" s="274"/>
      <c r="E101" s="274"/>
      <c r="F101" s="274"/>
      <c r="G101" s="274"/>
      <c r="H101" s="274"/>
      <c r="I101" s="274"/>
      <c r="J101" s="274"/>
      <c r="K101" s="274"/>
      <c r="L101" s="274"/>
      <c r="M101" s="274"/>
    </row>
    <row r="102" spans="2:13" x14ac:dyDescent="0.2">
      <c r="B102" s="275" t="s">
        <v>419</v>
      </c>
      <c r="C102" s="275" t="s">
        <v>420</v>
      </c>
      <c r="D102" s="275" t="s">
        <v>401</v>
      </c>
      <c r="E102" s="274"/>
      <c r="F102" s="274"/>
      <c r="G102" s="274"/>
      <c r="H102" s="274"/>
      <c r="I102" s="274"/>
      <c r="J102" s="274"/>
      <c r="K102" s="274"/>
      <c r="L102" s="274"/>
      <c r="M102" s="274"/>
    </row>
    <row r="103" spans="2:13" x14ac:dyDescent="0.2">
      <c r="B103" s="276" t="s">
        <v>421</v>
      </c>
      <c r="C103" s="276" t="s">
        <v>348</v>
      </c>
      <c r="D103" s="283" t="s">
        <v>580</v>
      </c>
      <c r="E103" s="274"/>
      <c r="F103" s="274"/>
      <c r="G103" s="274"/>
      <c r="H103" s="274"/>
      <c r="I103" s="274"/>
      <c r="J103" s="274"/>
      <c r="K103" s="274"/>
      <c r="L103" s="274"/>
      <c r="M103" s="274"/>
    </row>
    <row r="104" spans="2:13" x14ac:dyDescent="0.2">
      <c r="B104" s="276" t="s">
        <v>422</v>
      </c>
      <c r="C104" s="276" t="s">
        <v>348</v>
      </c>
      <c r="D104" s="283" t="s">
        <v>463</v>
      </c>
      <c r="E104" s="274"/>
      <c r="F104" s="274"/>
      <c r="G104" s="274"/>
      <c r="H104" s="274"/>
      <c r="I104" s="274"/>
      <c r="J104" s="274"/>
      <c r="K104" s="274"/>
      <c r="L104" s="274"/>
      <c r="M104" s="274"/>
    </row>
    <row r="105" spans="2:13" x14ac:dyDescent="0.2">
      <c r="B105" s="415" t="s">
        <v>423</v>
      </c>
      <c r="C105" s="416"/>
      <c r="D105" s="417"/>
      <c r="E105" s="274"/>
      <c r="F105" s="274"/>
      <c r="G105" s="274"/>
      <c r="H105" s="274"/>
      <c r="I105" s="274"/>
      <c r="J105" s="274"/>
      <c r="K105" s="274"/>
      <c r="L105" s="274"/>
      <c r="M105" s="274"/>
    </row>
    <row r="106" spans="2:13" ht="40.9" customHeight="1" x14ac:dyDescent="0.2">
      <c r="B106" s="281" t="s">
        <v>432</v>
      </c>
      <c r="C106" s="281" t="s">
        <v>301</v>
      </c>
      <c r="D106" s="282" t="s">
        <v>546</v>
      </c>
      <c r="E106" s="274"/>
      <c r="F106" s="274"/>
      <c r="G106" s="274"/>
      <c r="H106" s="274"/>
      <c r="I106" s="274"/>
      <c r="J106" s="274"/>
      <c r="K106" s="274"/>
      <c r="L106" s="274"/>
      <c r="M106" s="274"/>
    </row>
    <row r="107" spans="2:13" ht="25.5" x14ac:dyDescent="0.2">
      <c r="B107" s="332" t="s">
        <v>470</v>
      </c>
      <c r="C107" s="281" t="s">
        <v>301</v>
      </c>
      <c r="D107" s="282" t="s">
        <v>547</v>
      </c>
      <c r="E107" s="274"/>
      <c r="F107" s="274"/>
      <c r="G107" s="274"/>
      <c r="H107" s="274"/>
      <c r="I107" s="274"/>
      <c r="J107" s="274"/>
      <c r="K107" s="274"/>
      <c r="L107" s="274"/>
      <c r="M107" s="274"/>
    </row>
    <row r="108" spans="2:13" x14ac:dyDescent="0.2">
      <c r="B108" s="415" t="s">
        <v>433</v>
      </c>
      <c r="C108" s="416"/>
      <c r="D108" s="417"/>
      <c r="E108" s="274"/>
      <c r="F108" s="274"/>
      <c r="G108" s="274"/>
      <c r="H108" s="274"/>
      <c r="I108" s="274"/>
      <c r="J108" s="274"/>
      <c r="K108" s="274"/>
      <c r="L108" s="274"/>
      <c r="M108" s="274"/>
    </row>
    <row r="109" spans="2:13" ht="12.6" customHeight="1" x14ac:dyDescent="0.2">
      <c r="B109" s="342" t="s">
        <v>527</v>
      </c>
      <c r="C109" s="276" t="s">
        <v>435</v>
      </c>
      <c r="D109" s="418" t="s">
        <v>548</v>
      </c>
      <c r="E109" s="274"/>
      <c r="F109" s="274"/>
      <c r="G109" s="274"/>
      <c r="H109" s="274"/>
      <c r="I109" s="274"/>
      <c r="J109" s="274"/>
      <c r="K109" s="274"/>
      <c r="L109" s="274"/>
      <c r="M109" s="274"/>
    </row>
    <row r="110" spans="2:13" ht="12.6" customHeight="1" x14ac:dyDescent="0.2">
      <c r="B110" s="342" t="s">
        <v>530</v>
      </c>
      <c r="C110" s="276" t="s">
        <v>435</v>
      </c>
      <c r="D110" s="419"/>
      <c r="E110" s="274"/>
      <c r="F110" s="274"/>
      <c r="G110" s="274"/>
      <c r="H110" s="274"/>
      <c r="I110" s="274"/>
      <c r="J110" s="274"/>
      <c r="K110" s="274"/>
      <c r="L110" s="274"/>
      <c r="M110" s="274"/>
    </row>
    <row r="111" spans="2:13" ht="12.6" customHeight="1" x14ac:dyDescent="0.2">
      <c r="B111" s="342" t="s">
        <v>529</v>
      </c>
      <c r="C111" s="276" t="s">
        <v>435</v>
      </c>
      <c r="D111" s="419"/>
      <c r="E111" s="274"/>
      <c r="F111" s="274"/>
      <c r="G111" s="274"/>
      <c r="H111" s="274"/>
      <c r="I111" s="274"/>
      <c r="J111" s="274"/>
      <c r="K111" s="274"/>
      <c r="L111" s="274"/>
      <c r="M111" s="274"/>
    </row>
    <row r="112" spans="2:13" ht="12.6" customHeight="1" x14ac:dyDescent="0.2">
      <c r="B112" s="343" t="s">
        <v>532</v>
      </c>
      <c r="C112" s="276" t="s">
        <v>435</v>
      </c>
      <c r="D112" s="419"/>
      <c r="E112" s="274"/>
      <c r="F112" s="274"/>
      <c r="G112" s="274"/>
      <c r="H112" s="274"/>
      <c r="I112" s="274"/>
      <c r="J112" s="274"/>
      <c r="K112" s="274"/>
      <c r="L112" s="274"/>
      <c r="M112" s="274"/>
    </row>
    <row r="113" spans="2:13" ht="12.6" customHeight="1" x14ac:dyDescent="0.2">
      <c r="B113" s="342" t="s">
        <v>528</v>
      </c>
      <c r="C113" s="276" t="s">
        <v>435</v>
      </c>
      <c r="D113" s="419"/>
      <c r="E113" s="274"/>
      <c r="F113" s="274"/>
      <c r="G113" s="274"/>
      <c r="H113" s="274"/>
      <c r="I113" s="274"/>
      <c r="J113" s="274"/>
      <c r="K113" s="274"/>
      <c r="L113" s="274"/>
      <c r="M113" s="274"/>
    </row>
    <row r="114" spans="2:13" ht="12.6" customHeight="1" x14ac:dyDescent="0.2">
      <c r="B114" s="342" t="s">
        <v>531</v>
      </c>
      <c r="C114" s="276" t="s">
        <v>435</v>
      </c>
      <c r="D114" s="419"/>
      <c r="E114" s="274"/>
      <c r="F114" s="274"/>
      <c r="G114" s="274"/>
      <c r="H114" s="274"/>
      <c r="I114" s="274"/>
      <c r="J114" s="274"/>
      <c r="K114" s="274"/>
      <c r="L114" s="274"/>
      <c r="M114" s="274"/>
    </row>
    <row r="115" spans="2:13" ht="12.6" customHeight="1" x14ac:dyDescent="0.2">
      <c r="B115" s="276" t="s">
        <v>374</v>
      </c>
      <c r="C115" s="276" t="s">
        <v>435</v>
      </c>
      <c r="D115" s="419"/>
      <c r="E115" s="274"/>
      <c r="F115" s="274"/>
      <c r="G115" s="274"/>
      <c r="H115" s="274"/>
      <c r="I115" s="274"/>
      <c r="J115" s="274"/>
      <c r="K115" s="274"/>
      <c r="L115" s="274"/>
      <c r="M115" s="274"/>
    </row>
    <row r="116" spans="2:13" ht="12.6" customHeight="1" x14ac:dyDescent="0.2">
      <c r="B116" s="276" t="s">
        <v>396</v>
      </c>
      <c r="C116" s="276" t="s">
        <v>435</v>
      </c>
      <c r="D116" s="419"/>
      <c r="E116" s="274"/>
      <c r="F116" s="274"/>
      <c r="G116" s="274"/>
      <c r="H116" s="274"/>
      <c r="I116" s="274"/>
      <c r="J116" s="274"/>
      <c r="K116" s="274"/>
      <c r="L116" s="274"/>
      <c r="M116" s="274"/>
    </row>
    <row r="117" spans="2:13" ht="12.6" customHeight="1" x14ac:dyDescent="0.2">
      <c r="B117" s="276" t="s">
        <v>375</v>
      </c>
      <c r="C117" s="276" t="s">
        <v>435</v>
      </c>
      <c r="D117" s="419"/>
      <c r="E117" s="274"/>
      <c r="F117" s="274"/>
      <c r="G117" s="274"/>
      <c r="H117" s="274"/>
      <c r="I117" s="274"/>
      <c r="J117" s="274"/>
      <c r="K117" s="274"/>
      <c r="L117" s="274"/>
      <c r="M117" s="274"/>
    </row>
    <row r="118" spans="2:13" ht="12.6" customHeight="1" x14ac:dyDescent="0.2">
      <c r="B118" s="277" t="s">
        <v>398</v>
      </c>
      <c r="C118" s="276" t="s">
        <v>435</v>
      </c>
      <c r="D118" s="419"/>
      <c r="E118" s="274"/>
      <c r="F118" s="274"/>
      <c r="G118" s="274"/>
      <c r="H118" s="274"/>
      <c r="I118" s="274"/>
      <c r="J118" s="274"/>
      <c r="K118" s="274"/>
      <c r="L118" s="274"/>
      <c r="M118" s="274"/>
    </row>
    <row r="119" spans="2:13" ht="12.6" customHeight="1" x14ac:dyDescent="0.2">
      <c r="B119" s="276" t="s">
        <v>376</v>
      </c>
      <c r="C119" s="276" t="s">
        <v>435</v>
      </c>
      <c r="D119" s="419"/>
      <c r="E119" s="274"/>
      <c r="F119" s="274"/>
      <c r="G119" s="274"/>
      <c r="H119" s="274"/>
      <c r="I119" s="274"/>
      <c r="J119" s="274"/>
      <c r="K119" s="274"/>
      <c r="L119" s="274"/>
      <c r="M119" s="274"/>
    </row>
    <row r="120" spans="2:13" ht="12.6" customHeight="1" x14ac:dyDescent="0.2">
      <c r="B120" s="276" t="s">
        <v>397</v>
      </c>
      <c r="C120" s="276" t="s">
        <v>435</v>
      </c>
      <c r="D120" s="420"/>
      <c r="E120" s="274"/>
      <c r="F120" s="274"/>
      <c r="G120" s="274"/>
      <c r="H120" s="274"/>
      <c r="I120" s="274"/>
      <c r="J120" s="274"/>
      <c r="K120" s="274"/>
      <c r="L120" s="274"/>
      <c r="M120" s="274"/>
    </row>
    <row r="121" spans="2:13" x14ac:dyDescent="0.2">
      <c r="B121" s="415" t="s">
        <v>434</v>
      </c>
      <c r="C121" s="416"/>
      <c r="D121" s="417"/>
      <c r="E121" s="274"/>
      <c r="F121" s="274"/>
      <c r="G121" s="274"/>
      <c r="H121" s="274"/>
      <c r="I121" s="274"/>
      <c r="J121" s="274"/>
      <c r="K121" s="274"/>
      <c r="L121" s="274"/>
      <c r="M121" s="274"/>
    </row>
    <row r="122" spans="2:13" x14ac:dyDescent="0.2">
      <c r="B122" s="281" t="s">
        <v>436</v>
      </c>
      <c r="C122" s="281" t="s">
        <v>447</v>
      </c>
      <c r="D122" s="282" t="s">
        <v>473</v>
      </c>
      <c r="E122" s="274"/>
      <c r="F122" s="274"/>
      <c r="G122" s="274"/>
      <c r="H122" s="274"/>
      <c r="I122" s="274"/>
      <c r="J122" s="274"/>
      <c r="K122" s="274"/>
      <c r="L122" s="274"/>
      <c r="M122" s="274"/>
    </row>
    <row r="123" spans="2:13" ht="15.75" customHeight="1" x14ac:dyDescent="0.2">
      <c r="B123" s="281" t="s">
        <v>437</v>
      </c>
      <c r="C123" s="281" t="s">
        <v>447</v>
      </c>
      <c r="D123" s="282" t="s">
        <v>474</v>
      </c>
      <c r="E123" s="274"/>
      <c r="F123" s="274"/>
      <c r="G123" s="274"/>
      <c r="H123" s="274"/>
      <c r="I123" s="274"/>
      <c r="J123" s="274"/>
      <c r="K123" s="274"/>
      <c r="L123" s="274"/>
      <c r="M123" s="274"/>
    </row>
    <row r="124" spans="2:13" ht="16.5" customHeight="1" x14ac:dyDescent="0.2">
      <c r="B124" s="281" t="s">
        <v>438</v>
      </c>
      <c r="C124" s="281" t="s">
        <v>447</v>
      </c>
      <c r="D124" s="282" t="s">
        <v>545</v>
      </c>
      <c r="E124" s="274"/>
      <c r="F124" s="274"/>
      <c r="G124" s="274"/>
      <c r="H124" s="274"/>
      <c r="I124" s="274"/>
      <c r="J124" s="274"/>
      <c r="K124" s="274"/>
      <c r="L124" s="274"/>
      <c r="M124" s="274"/>
    </row>
    <row r="125" spans="2:13" ht="24" customHeight="1" x14ac:dyDescent="0.2">
      <c r="B125" s="281" t="s">
        <v>439</v>
      </c>
      <c r="C125" s="281" t="s">
        <v>447</v>
      </c>
      <c r="D125" s="282" t="s">
        <v>544</v>
      </c>
      <c r="E125" s="274"/>
      <c r="F125" s="274"/>
      <c r="G125" s="274"/>
      <c r="H125" s="274"/>
      <c r="I125" s="274"/>
      <c r="J125" s="274"/>
      <c r="K125" s="274"/>
      <c r="L125" s="274"/>
      <c r="M125" s="274"/>
    </row>
    <row r="126" spans="2:13" x14ac:dyDescent="0.2">
      <c r="B126" s="281" t="s">
        <v>440</v>
      </c>
      <c r="C126" s="281" t="s">
        <v>447</v>
      </c>
      <c r="D126" s="282" t="s">
        <v>543</v>
      </c>
      <c r="E126" s="274"/>
      <c r="F126" s="274"/>
      <c r="G126" s="274"/>
      <c r="H126" s="274"/>
      <c r="I126" s="274"/>
      <c r="J126" s="274"/>
      <c r="K126" s="274"/>
      <c r="L126" s="274"/>
      <c r="M126" s="274"/>
    </row>
    <row r="127" spans="2:13" ht="25.5" x14ac:dyDescent="0.2">
      <c r="B127" s="281" t="s">
        <v>441</v>
      </c>
      <c r="C127" s="281" t="s">
        <v>447</v>
      </c>
      <c r="D127" s="282" t="s">
        <v>542</v>
      </c>
      <c r="E127" s="274"/>
      <c r="F127" s="274"/>
      <c r="G127" s="274"/>
      <c r="H127" s="274"/>
      <c r="I127" s="274"/>
      <c r="J127" s="274"/>
      <c r="K127" s="274"/>
      <c r="L127" s="274"/>
      <c r="M127" s="274"/>
    </row>
    <row r="128" spans="2:13" x14ac:dyDescent="0.2">
      <c r="B128" s="281" t="s">
        <v>442</v>
      </c>
      <c r="C128" s="281" t="s">
        <v>447</v>
      </c>
      <c r="D128" s="282" t="s">
        <v>541</v>
      </c>
      <c r="E128" s="274"/>
      <c r="F128" s="274"/>
      <c r="G128" s="274"/>
      <c r="H128" s="274"/>
      <c r="I128" s="274"/>
      <c r="J128" s="274"/>
      <c r="K128" s="274"/>
      <c r="L128" s="274"/>
      <c r="M128" s="274"/>
    </row>
    <row r="129" spans="2:13" ht="16.5" customHeight="1" x14ac:dyDescent="0.2">
      <c r="B129" s="281" t="s">
        <v>443</v>
      </c>
      <c r="C129" s="281" t="s">
        <v>447</v>
      </c>
      <c r="D129" s="282" t="s">
        <v>464</v>
      </c>
      <c r="E129" s="274"/>
      <c r="F129" s="274"/>
      <c r="G129" s="274"/>
      <c r="H129" s="274"/>
      <c r="I129" s="274"/>
      <c r="J129" s="274"/>
      <c r="K129" s="274"/>
      <c r="L129" s="274"/>
      <c r="M129" s="274"/>
    </row>
    <row r="130" spans="2:13" ht="25.5" x14ac:dyDescent="0.2">
      <c r="B130" s="281" t="s">
        <v>444</v>
      </c>
      <c r="C130" s="281" t="s">
        <v>447</v>
      </c>
      <c r="D130" s="282" t="s">
        <v>540</v>
      </c>
      <c r="E130" s="274"/>
      <c r="F130" s="274"/>
      <c r="G130" s="274"/>
      <c r="H130" s="274"/>
      <c r="I130" s="274"/>
      <c r="J130" s="274"/>
      <c r="K130" s="274"/>
      <c r="L130" s="274"/>
      <c r="M130" s="274"/>
    </row>
    <row r="131" spans="2:13" x14ac:dyDescent="0.2">
      <c r="B131" s="281" t="s">
        <v>445</v>
      </c>
      <c r="C131" s="281" t="s">
        <v>447</v>
      </c>
      <c r="D131" s="282" t="s">
        <v>538</v>
      </c>
      <c r="E131" s="274"/>
      <c r="F131" s="274"/>
      <c r="G131" s="274"/>
      <c r="H131" s="274"/>
      <c r="I131" s="274"/>
      <c r="J131" s="274"/>
      <c r="K131" s="274"/>
      <c r="L131" s="274"/>
      <c r="M131" s="274"/>
    </row>
    <row r="132" spans="2:13" ht="16.5" customHeight="1" x14ac:dyDescent="0.2">
      <c r="B132" s="281" t="s">
        <v>446</v>
      </c>
      <c r="C132" s="281" t="s">
        <v>447</v>
      </c>
      <c r="D132" s="282" t="s">
        <v>539</v>
      </c>
      <c r="E132" s="274"/>
      <c r="F132" s="274"/>
      <c r="G132" s="274"/>
      <c r="H132" s="274"/>
      <c r="I132" s="274"/>
      <c r="J132" s="274"/>
      <c r="K132" s="274"/>
      <c r="L132" s="274"/>
      <c r="M132" s="274"/>
    </row>
    <row r="133" spans="2:13" x14ac:dyDescent="0.2">
      <c r="B133" s="274"/>
      <c r="C133" s="274"/>
      <c r="D133" s="274"/>
      <c r="E133" s="274"/>
      <c r="F133" s="274"/>
      <c r="G133" s="274"/>
      <c r="H133" s="274"/>
      <c r="I133" s="274"/>
      <c r="J133" s="274"/>
      <c r="K133" s="274"/>
      <c r="L133" s="274"/>
      <c r="M133" s="274"/>
    </row>
    <row r="134" spans="2:13" x14ac:dyDescent="0.2">
      <c r="B134" s="274"/>
      <c r="C134" s="274"/>
      <c r="D134" s="274"/>
      <c r="E134" s="274"/>
      <c r="F134" s="274"/>
      <c r="G134" s="274"/>
      <c r="H134" s="274"/>
      <c r="I134" s="274"/>
      <c r="J134" s="274"/>
      <c r="K134" s="274"/>
      <c r="L134" s="274"/>
      <c r="M134" s="274"/>
    </row>
    <row r="135" spans="2:13" x14ac:dyDescent="0.2">
      <c r="B135" s="274"/>
      <c r="C135" s="274"/>
      <c r="D135" s="274"/>
      <c r="E135" s="274"/>
      <c r="F135" s="274"/>
      <c r="G135" s="274"/>
      <c r="H135" s="274"/>
      <c r="I135" s="274"/>
      <c r="J135" s="274"/>
      <c r="K135" s="274"/>
      <c r="L135" s="274"/>
      <c r="M135" s="274"/>
    </row>
    <row r="136" spans="2:13" x14ac:dyDescent="0.2">
      <c r="B136" s="274"/>
      <c r="C136" s="274"/>
      <c r="D136" s="274"/>
      <c r="E136" s="274"/>
      <c r="F136" s="274"/>
      <c r="G136" s="274"/>
      <c r="H136" s="274"/>
      <c r="I136" s="274"/>
      <c r="J136" s="274"/>
      <c r="K136" s="274"/>
      <c r="L136" s="274"/>
      <c r="M136" s="274"/>
    </row>
    <row r="137" spans="2:13" x14ac:dyDescent="0.2">
      <c r="B137" s="274"/>
      <c r="C137" s="274"/>
      <c r="D137" s="274"/>
      <c r="E137" s="274"/>
      <c r="F137" s="274"/>
      <c r="G137" s="274"/>
      <c r="H137" s="274"/>
      <c r="I137" s="274"/>
      <c r="J137" s="274"/>
      <c r="K137" s="274"/>
      <c r="L137" s="274"/>
      <c r="M137" s="274"/>
    </row>
    <row r="138" spans="2:13" x14ac:dyDescent="0.2">
      <c r="B138" s="274"/>
      <c r="C138" s="274"/>
      <c r="D138" s="274"/>
      <c r="E138" s="274"/>
      <c r="F138" s="274"/>
      <c r="G138" s="274"/>
      <c r="H138" s="274"/>
      <c r="I138" s="274"/>
      <c r="J138" s="274"/>
      <c r="K138" s="274"/>
      <c r="L138" s="274"/>
      <c r="M138" s="274"/>
    </row>
  </sheetData>
  <mergeCells count="17">
    <mergeCell ref="B105:D105"/>
    <mergeCell ref="B108:D108"/>
    <mergeCell ref="B121:D121"/>
    <mergeCell ref="D109:D120"/>
    <mergeCell ref="D39:D41"/>
    <mergeCell ref="D43:D45"/>
    <mergeCell ref="B27:B39"/>
    <mergeCell ref="G32:K36"/>
    <mergeCell ref="B4:I4"/>
    <mergeCell ref="B8:I8"/>
    <mergeCell ref="B10:I10"/>
    <mergeCell ref="D23:D25"/>
    <mergeCell ref="D27:D29"/>
    <mergeCell ref="D31:D33"/>
    <mergeCell ref="D35:D37"/>
    <mergeCell ref="B6:I6"/>
    <mergeCell ref="E11:I19"/>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BG116"/>
  <sheetViews>
    <sheetView zoomScaleNormal="100" workbookViewId="0"/>
  </sheetViews>
  <sheetFormatPr defaultColWidth="0" defaultRowHeight="11.25" customHeight="1" zeroHeight="1" x14ac:dyDescent="0.15"/>
  <cols>
    <col min="1" max="1" width="6" style="86" customWidth="1"/>
    <col min="2" max="2" width="35" style="86" customWidth="1"/>
    <col min="3" max="3" width="15.125" style="86" customWidth="1"/>
    <col min="4" max="4" width="17.25" style="86" customWidth="1"/>
    <col min="5" max="5" width="13" style="86" customWidth="1"/>
    <col min="6" max="6" width="25.5" style="86" customWidth="1"/>
    <col min="7" max="7" width="1" style="86" customWidth="1"/>
    <col min="8" max="15" width="13.625" style="86" customWidth="1"/>
    <col min="16" max="16" width="0.875" style="86" customWidth="1"/>
    <col min="17" max="27" width="13.625" style="86" customWidth="1"/>
    <col min="28" max="28" width="7.875" style="88" customWidth="1"/>
    <col min="29" max="59" width="0" style="86" hidden="1" customWidth="1"/>
    <col min="60" max="16384" width="7.875" style="86" hidden="1"/>
  </cols>
  <sheetData>
    <row r="1" spans="1:40" s="117" customFormat="1" ht="12.4" customHeight="1" x14ac:dyDescent="0.15"/>
    <row r="2" spans="1:40" s="117" customFormat="1" ht="18.399999999999999" customHeight="1" x14ac:dyDescent="0.25">
      <c r="A2" s="5"/>
      <c r="B2" s="496" t="s">
        <v>472</v>
      </c>
      <c r="C2" s="496"/>
      <c r="D2" s="496"/>
      <c r="E2" s="496"/>
      <c r="F2" s="496"/>
      <c r="G2" s="496"/>
      <c r="H2" s="496"/>
      <c r="I2" s="496"/>
      <c r="J2" s="496"/>
      <c r="K2" s="496"/>
      <c r="L2" s="496"/>
      <c r="M2" s="496"/>
      <c r="N2" s="496"/>
      <c r="O2" s="118"/>
      <c r="P2" s="118"/>
      <c r="Q2" s="118"/>
      <c r="R2" s="118"/>
      <c r="S2" s="118"/>
      <c r="U2" s="118"/>
      <c r="V2" s="118"/>
      <c r="W2" s="118"/>
      <c r="X2" s="118"/>
      <c r="Y2" s="118"/>
      <c r="AB2" s="118"/>
      <c r="AC2" s="118"/>
      <c r="AD2" s="118"/>
      <c r="AE2" s="118"/>
      <c r="AF2" s="118"/>
      <c r="AH2" s="118"/>
      <c r="AI2" s="118"/>
      <c r="AJ2" s="118"/>
      <c r="AK2" s="118"/>
      <c r="AL2" s="118"/>
    </row>
    <row r="3" spans="1:40" s="117" customFormat="1" ht="46.15" customHeight="1" x14ac:dyDescent="0.15">
      <c r="A3" s="379"/>
      <c r="B3" s="514" t="s">
        <v>499</v>
      </c>
      <c r="C3" s="514"/>
      <c r="D3" s="514"/>
      <c r="E3" s="514"/>
      <c r="F3" s="514"/>
      <c r="G3" s="514"/>
      <c r="H3" s="514"/>
      <c r="I3" s="514"/>
      <c r="J3" s="514"/>
      <c r="K3" s="514"/>
      <c r="L3" s="514"/>
      <c r="M3" s="514"/>
      <c r="N3" s="514"/>
      <c r="O3" s="116"/>
      <c r="P3" s="116"/>
      <c r="Q3" s="116"/>
      <c r="R3" s="116"/>
      <c r="S3" s="116"/>
      <c r="T3" s="116"/>
      <c r="U3" s="116"/>
      <c r="V3" s="116"/>
      <c r="W3" s="116"/>
      <c r="X3" s="116"/>
      <c r="Y3" s="116"/>
      <c r="Z3" s="116"/>
      <c r="AA3" s="119"/>
      <c r="AB3" s="116"/>
      <c r="AC3" s="116"/>
      <c r="AD3" s="116"/>
      <c r="AE3" s="116"/>
      <c r="AF3" s="116"/>
      <c r="AG3" s="116"/>
      <c r="AH3" s="116"/>
      <c r="AI3" s="116"/>
      <c r="AJ3" s="116"/>
      <c r="AK3" s="116"/>
      <c r="AL3" s="116"/>
      <c r="AM3" s="116"/>
      <c r="AN3" s="119"/>
    </row>
    <row r="4" spans="1:40" s="88" customFormat="1" ht="17.45" customHeight="1" x14ac:dyDescent="0.15">
      <c r="A4" s="224"/>
      <c r="B4" s="224"/>
      <c r="C4" s="224"/>
      <c r="D4" s="224"/>
      <c r="E4" s="224"/>
      <c r="F4" s="224"/>
      <c r="G4" s="225"/>
      <c r="H4" s="225"/>
      <c r="I4" s="225"/>
      <c r="J4" s="225"/>
      <c r="K4" s="225"/>
      <c r="L4" s="225"/>
      <c r="N4" s="226"/>
      <c r="O4" s="225"/>
      <c r="P4" s="225"/>
      <c r="Q4" s="225"/>
      <c r="R4" s="225"/>
      <c r="S4" s="225"/>
      <c r="T4" s="225"/>
      <c r="U4" s="225"/>
      <c r="V4" s="225"/>
      <c r="W4" s="225"/>
      <c r="X4" s="225"/>
      <c r="Y4" s="225"/>
      <c r="Z4" s="225"/>
      <c r="AA4" s="226"/>
      <c r="AB4" s="225"/>
      <c r="AC4" s="225"/>
      <c r="AD4" s="225"/>
      <c r="AE4" s="225"/>
      <c r="AF4" s="225"/>
      <c r="AG4" s="225"/>
      <c r="AH4" s="225"/>
      <c r="AI4" s="225"/>
      <c r="AJ4" s="225"/>
      <c r="AK4" s="225"/>
      <c r="AL4" s="225"/>
      <c r="AM4" s="225"/>
      <c r="AN4" s="226"/>
    </row>
    <row r="5" spans="1:40" s="52" customFormat="1" ht="12.75" x14ac:dyDescent="0.2">
      <c r="A5" s="53"/>
      <c r="B5" s="53" t="s">
        <v>482</v>
      </c>
    </row>
    <row r="6" spans="1:40" s="88" customFormat="1" ht="12.4" customHeight="1" x14ac:dyDescent="0.15"/>
    <row r="7" spans="1:40" x14ac:dyDescent="0.15">
      <c r="A7" s="88"/>
      <c r="C7" s="88"/>
      <c r="D7" s="88"/>
      <c r="E7" s="88"/>
      <c r="F7" s="88"/>
      <c r="G7" s="88"/>
      <c r="H7" s="88"/>
      <c r="I7" s="88"/>
      <c r="J7" s="88"/>
      <c r="K7" s="88"/>
      <c r="L7" s="88"/>
      <c r="M7" s="88"/>
      <c r="N7" s="88"/>
      <c r="O7" s="88"/>
      <c r="P7" s="88"/>
      <c r="Q7" s="88"/>
      <c r="R7" s="88"/>
      <c r="S7" s="88"/>
      <c r="T7" s="88"/>
      <c r="U7" s="88"/>
      <c r="V7" s="88"/>
      <c r="W7" s="88"/>
      <c r="X7" s="88"/>
      <c r="Y7" s="88"/>
      <c r="Z7" s="88"/>
      <c r="AA7" s="88"/>
    </row>
    <row r="8" spans="1:40" ht="14.25" customHeight="1" x14ac:dyDescent="0.15">
      <c r="A8" s="88"/>
      <c r="B8" s="500" t="s">
        <v>41</v>
      </c>
      <c r="C8" s="501" t="s">
        <v>334</v>
      </c>
      <c r="D8" s="502" t="s">
        <v>45</v>
      </c>
      <c r="E8" s="503" t="s">
        <v>4</v>
      </c>
      <c r="F8" s="506"/>
      <c r="G8" s="23"/>
      <c r="H8" s="485" t="s">
        <v>500</v>
      </c>
      <c r="I8" s="515"/>
      <c r="J8" s="515"/>
      <c r="K8" s="515"/>
      <c r="L8" s="515"/>
      <c r="M8" s="515"/>
      <c r="N8" s="515"/>
      <c r="O8" s="516"/>
      <c r="P8" s="23"/>
      <c r="Q8" s="485" t="s">
        <v>492</v>
      </c>
      <c r="R8" s="486"/>
      <c r="S8" s="486"/>
      <c r="T8" s="486"/>
      <c r="U8" s="486"/>
      <c r="V8" s="486"/>
      <c r="W8" s="486"/>
      <c r="X8" s="486"/>
      <c r="Y8" s="486"/>
      <c r="Z8" s="486"/>
      <c r="AA8" s="487"/>
    </row>
    <row r="9" spans="1:40" ht="11.25" customHeight="1" x14ac:dyDescent="0.15">
      <c r="A9" s="88"/>
      <c r="B9" s="500"/>
      <c r="C9" s="501"/>
      <c r="D9" s="502"/>
      <c r="E9" s="504"/>
      <c r="F9" s="506"/>
      <c r="G9" s="23"/>
      <c r="H9" s="479" t="s">
        <v>479</v>
      </c>
      <c r="I9" s="480"/>
      <c r="J9" s="480"/>
      <c r="K9" s="480"/>
      <c r="L9" s="480"/>
      <c r="M9" s="480"/>
      <c r="N9" s="480"/>
      <c r="O9" s="481"/>
      <c r="P9" s="23"/>
      <c r="Q9" s="488" t="s">
        <v>493</v>
      </c>
      <c r="R9" s="489"/>
      <c r="S9" s="489"/>
      <c r="T9" s="489"/>
      <c r="U9" s="489"/>
      <c r="V9" s="489"/>
      <c r="W9" s="489"/>
      <c r="X9" s="489"/>
      <c r="Y9" s="489"/>
      <c r="Z9" s="489"/>
      <c r="AA9" s="490"/>
    </row>
    <row r="10" spans="1:40" ht="25.5" customHeight="1" x14ac:dyDescent="0.15">
      <c r="A10" s="88"/>
      <c r="B10" s="500"/>
      <c r="C10" s="501"/>
      <c r="D10" s="502"/>
      <c r="E10" s="504"/>
      <c r="F10" s="13" t="s">
        <v>5</v>
      </c>
      <c r="G10" s="23"/>
      <c r="H10" s="14" t="s">
        <v>303</v>
      </c>
      <c r="I10" s="14" t="s">
        <v>297</v>
      </c>
      <c r="J10" s="14" t="s">
        <v>298</v>
      </c>
      <c r="K10" s="14" t="s">
        <v>299</v>
      </c>
      <c r="L10" s="14" t="s">
        <v>6</v>
      </c>
      <c r="M10" s="15" t="s">
        <v>7</v>
      </c>
      <c r="N10" s="14" t="s">
        <v>8</v>
      </c>
      <c r="O10" s="14" t="s">
        <v>304</v>
      </c>
      <c r="P10" s="23"/>
      <c r="Q10" s="110" t="s">
        <v>467</v>
      </c>
      <c r="R10" s="16" t="s">
        <v>9</v>
      </c>
      <c r="S10" s="16" t="s">
        <v>10</v>
      </c>
      <c r="T10" s="17" t="s">
        <v>11</v>
      </c>
      <c r="U10" s="16" t="s">
        <v>12</v>
      </c>
      <c r="V10" s="16" t="s">
        <v>13</v>
      </c>
      <c r="W10" s="16" t="s">
        <v>14</v>
      </c>
      <c r="X10" s="16" t="s">
        <v>15</v>
      </c>
      <c r="Y10" s="16" t="s">
        <v>16</v>
      </c>
      <c r="Z10" s="16" t="s">
        <v>17</v>
      </c>
      <c r="AA10" s="16" t="s">
        <v>18</v>
      </c>
    </row>
    <row r="11" spans="1:40" ht="16.5" customHeight="1" x14ac:dyDescent="0.15">
      <c r="A11" s="88"/>
      <c r="B11" s="500"/>
      <c r="C11" s="501"/>
      <c r="D11" s="502"/>
      <c r="E11" s="504"/>
      <c r="F11" s="13" t="s">
        <v>379</v>
      </c>
      <c r="G11" s="23"/>
      <c r="H11" s="18" t="s">
        <v>305</v>
      </c>
      <c r="I11" s="18" t="s">
        <v>306</v>
      </c>
      <c r="J11" s="18" t="s">
        <v>307</v>
      </c>
      <c r="K11" s="18" t="s">
        <v>308</v>
      </c>
      <c r="L11" s="18" t="s">
        <v>19</v>
      </c>
      <c r="M11" s="19" t="s">
        <v>20</v>
      </c>
      <c r="N11" s="18" t="s">
        <v>21</v>
      </c>
      <c r="O11" s="18" t="s">
        <v>309</v>
      </c>
      <c r="P11" s="23"/>
      <c r="Q11" s="36" t="s">
        <v>310</v>
      </c>
      <c r="R11" s="18" t="s">
        <v>22</v>
      </c>
      <c r="S11" s="18" t="s">
        <v>23</v>
      </c>
      <c r="T11" s="20" t="s">
        <v>24</v>
      </c>
      <c r="U11" s="18" t="s">
        <v>25</v>
      </c>
      <c r="V11" s="18" t="s">
        <v>26</v>
      </c>
      <c r="W11" s="18" t="s">
        <v>27</v>
      </c>
      <c r="X11" s="18" t="s">
        <v>28</v>
      </c>
      <c r="Y11" s="18" t="s">
        <v>29</v>
      </c>
      <c r="Z11" s="18" t="s">
        <v>30</v>
      </c>
      <c r="AA11" s="18" t="s">
        <v>31</v>
      </c>
    </row>
    <row r="12" spans="1:40" ht="15" customHeight="1" x14ac:dyDescent="0.15">
      <c r="A12" s="88"/>
      <c r="B12" s="500"/>
      <c r="C12" s="501"/>
      <c r="D12" s="502"/>
      <c r="E12" s="505"/>
      <c r="F12" s="246" t="s">
        <v>453</v>
      </c>
      <c r="G12" s="23"/>
      <c r="H12" s="247" t="s">
        <v>454</v>
      </c>
      <c r="I12" s="247" t="s">
        <v>454</v>
      </c>
      <c r="J12" s="248" t="s">
        <v>455</v>
      </c>
      <c r="K12" s="248" t="s">
        <v>455</v>
      </c>
      <c r="L12" s="248" t="s">
        <v>456</v>
      </c>
      <c r="M12" s="248" t="s">
        <v>456</v>
      </c>
      <c r="N12" s="248" t="s">
        <v>314</v>
      </c>
      <c r="O12" s="248" t="s">
        <v>314</v>
      </c>
      <c r="P12" s="23"/>
      <c r="Q12" s="248" t="s">
        <v>314</v>
      </c>
      <c r="R12" s="248" t="s">
        <v>36</v>
      </c>
      <c r="S12" s="248" t="s">
        <v>36</v>
      </c>
      <c r="T12" s="248" t="s">
        <v>37</v>
      </c>
      <c r="U12" s="248" t="s">
        <v>37</v>
      </c>
      <c r="V12" s="248" t="s">
        <v>38</v>
      </c>
      <c r="W12" s="248" t="s">
        <v>38</v>
      </c>
      <c r="X12" s="248" t="s">
        <v>39</v>
      </c>
      <c r="Y12" s="248" t="s">
        <v>39</v>
      </c>
      <c r="Z12" s="248" t="s">
        <v>40</v>
      </c>
      <c r="AA12" s="248" t="s">
        <v>40</v>
      </c>
    </row>
    <row r="13" spans="1:40" x14ac:dyDescent="0.15">
      <c r="A13" s="88"/>
      <c r="B13" s="507" t="s">
        <v>32</v>
      </c>
      <c r="C13" s="508" t="s">
        <v>495</v>
      </c>
      <c r="D13" s="42" t="s">
        <v>315</v>
      </c>
      <c r="E13" s="509" t="s">
        <v>316</v>
      </c>
      <c r="F13" s="512"/>
      <c r="G13" s="23"/>
      <c r="H13" s="87">
        <v>191.97091994295369</v>
      </c>
      <c r="I13" s="87">
        <v>171.96724629284955</v>
      </c>
      <c r="J13" s="87">
        <v>154.90765893492028</v>
      </c>
      <c r="K13" s="87">
        <v>147.21109766394588</v>
      </c>
      <c r="L13" s="87">
        <v>172.21254857880399</v>
      </c>
      <c r="M13" s="87">
        <v>165.53768942392196</v>
      </c>
      <c r="N13" s="87">
        <v>174.32210247101548</v>
      </c>
      <c r="O13" s="87">
        <v>193.96951941469163</v>
      </c>
      <c r="P13" s="23"/>
      <c r="Q13" s="87">
        <v>193.96951941469163</v>
      </c>
      <c r="R13" s="87">
        <v>227.10500288338588</v>
      </c>
      <c r="S13" s="87">
        <v>202.69800409075677</v>
      </c>
      <c r="T13" s="87">
        <v>185.70165658710286</v>
      </c>
      <c r="U13" s="87" t="s">
        <v>333</v>
      </c>
      <c r="V13" s="87" t="s">
        <v>333</v>
      </c>
      <c r="W13" s="87" t="s">
        <v>333</v>
      </c>
      <c r="X13" s="87" t="s">
        <v>333</v>
      </c>
      <c r="Y13" s="87" t="s">
        <v>333</v>
      </c>
      <c r="Z13" s="87" t="s">
        <v>333</v>
      </c>
      <c r="AA13" s="87" t="s">
        <v>333</v>
      </c>
    </row>
    <row r="14" spans="1:40" x14ac:dyDescent="0.15">
      <c r="A14" s="88"/>
      <c r="B14" s="507"/>
      <c r="C14" s="508"/>
      <c r="D14" s="42" t="s">
        <v>317</v>
      </c>
      <c r="E14" s="510"/>
      <c r="F14" s="512"/>
      <c r="G14" s="23"/>
      <c r="H14" s="87">
        <v>187.73122808241266</v>
      </c>
      <c r="I14" s="87">
        <v>168.16933703344657</v>
      </c>
      <c r="J14" s="87">
        <v>151.48651191475173</v>
      </c>
      <c r="K14" s="87">
        <v>143.95992976449207</v>
      </c>
      <c r="L14" s="87">
        <v>168.40922180040678</v>
      </c>
      <c r="M14" s="87">
        <v>161.88177739999705</v>
      </c>
      <c r="N14" s="87">
        <v>172.14662653320042</v>
      </c>
      <c r="O14" s="87">
        <v>191.54885091554721</v>
      </c>
      <c r="P14" s="23"/>
      <c r="Q14" s="87">
        <v>191.54885091554721</v>
      </c>
      <c r="R14" s="87">
        <v>222.70710980886139</v>
      </c>
      <c r="S14" s="87">
        <v>198.77353090117069</v>
      </c>
      <c r="T14" s="87">
        <v>182.62300518042201</v>
      </c>
      <c r="U14" s="87" t="s">
        <v>333</v>
      </c>
      <c r="V14" s="87" t="s">
        <v>333</v>
      </c>
      <c r="W14" s="87" t="s">
        <v>333</v>
      </c>
      <c r="X14" s="87" t="s">
        <v>333</v>
      </c>
      <c r="Y14" s="87" t="s">
        <v>333</v>
      </c>
      <c r="Z14" s="87" t="s">
        <v>333</v>
      </c>
      <c r="AA14" s="87" t="s">
        <v>333</v>
      </c>
    </row>
    <row r="15" spans="1:40" x14ac:dyDescent="0.15">
      <c r="A15" s="88"/>
      <c r="B15" s="507"/>
      <c r="C15" s="508"/>
      <c r="D15" s="42" t="s">
        <v>318</v>
      </c>
      <c r="E15" s="510"/>
      <c r="F15" s="512"/>
      <c r="G15" s="23"/>
      <c r="H15" s="87">
        <v>189.65040724187483</v>
      </c>
      <c r="I15" s="87">
        <v>169.8885346874111</v>
      </c>
      <c r="J15" s="87">
        <v>153.03516079739146</v>
      </c>
      <c r="K15" s="87">
        <v>145.43163428495879</v>
      </c>
      <c r="L15" s="87">
        <v>170.13087179994068</v>
      </c>
      <c r="M15" s="87">
        <v>163.53669723755536</v>
      </c>
      <c r="N15" s="87">
        <v>175.81856626263644</v>
      </c>
      <c r="O15" s="87">
        <v>195.63464597275654</v>
      </c>
      <c r="P15" s="23"/>
      <c r="Q15" s="87">
        <v>195.63464597275654</v>
      </c>
      <c r="R15" s="87">
        <v>228.27326184711356</v>
      </c>
      <c r="S15" s="87">
        <v>203.74044657158009</v>
      </c>
      <c r="T15" s="87">
        <v>187.24162712489229</v>
      </c>
      <c r="U15" s="87" t="s">
        <v>333</v>
      </c>
      <c r="V15" s="87" t="s">
        <v>333</v>
      </c>
      <c r="W15" s="87" t="s">
        <v>333</v>
      </c>
      <c r="X15" s="87" t="s">
        <v>333</v>
      </c>
      <c r="Y15" s="87" t="s">
        <v>333</v>
      </c>
      <c r="Z15" s="87" t="s">
        <v>333</v>
      </c>
      <c r="AA15" s="87" t="s">
        <v>333</v>
      </c>
    </row>
    <row r="16" spans="1:40" x14ac:dyDescent="0.15">
      <c r="A16" s="88"/>
      <c r="B16" s="507"/>
      <c r="C16" s="508"/>
      <c r="D16" s="42" t="s">
        <v>319</v>
      </c>
      <c r="E16" s="510"/>
      <c r="F16" s="512"/>
      <c r="G16" s="23"/>
      <c r="H16" s="87">
        <v>191.96482988995277</v>
      </c>
      <c r="I16" s="87">
        <v>171.96179083300876</v>
      </c>
      <c r="J16" s="87">
        <v>154.90274467054394</v>
      </c>
      <c r="K16" s="87">
        <v>147.2064275639778</v>
      </c>
      <c r="L16" s="87">
        <v>172.20708533703495</v>
      </c>
      <c r="M16" s="87">
        <v>165.53243793425602</v>
      </c>
      <c r="N16" s="87">
        <v>177.09463188341488</v>
      </c>
      <c r="O16" s="87">
        <v>197.05453382229163</v>
      </c>
      <c r="P16" s="23"/>
      <c r="Q16" s="87">
        <v>197.05453382229163</v>
      </c>
      <c r="R16" s="87">
        <v>229.99728029828802</v>
      </c>
      <c r="S16" s="87">
        <v>205.28957699618584</v>
      </c>
      <c r="T16" s="87">
        <v>188.95690139324483</v>
      </c>
      <c r="U16" s="87" t="s">
        <v>333</v>
      </c>
      <c r="V16" s="87" t="s">
        <v>333</v>
      </c>
      <c r="W16" s="87" t="s">
        <v>333</v>
      </c>
      <c r="X16" s="87" t="s">
        <v>333</v>
      </c>
      <c r="Y16" s="87" t="s">
        <v>333</v>
      </c>
      <c r="Z16" s="87" t="s">
        <v>333</v>
      </c>
      <c r="AA16" s="87" t="s">
        <v>333</v>
      </c>
    </row>
    <row r="17" spans="1:27" x14ac:dyDescent="0.15">
      <c r="A17" s="88"/>
      <c r="B17" s="507"/>
      <c r="C17" s="508"/>
      <c r="D17" s="42" t="s">
        <v>320</v>
      </c>
      <c r="E17" s="510"/>
      <c r="F17" s="512"/>
      <c r="G17" s="23"/>
      <c r="H17" s="87">
        <v>188.12599832717561</v>
      </c>
      <c r="I17" s="87">
        <v>168.52297159398529</v>
      </c>
      <c r="J17" s="87">
        <v>151.80506502921077</v>
      </c>
      <c r="K17" s="87">
        <v>144.26265562043884</v>
      </c>
      <c r="L17" s="87">
        <v>168.76336080215719</v>
      </c>
      <c r="M17" s="87">
        <v>162.22219017809277</v>
      </c>
      <c r="N17" s="87">
        <v>173.40253709408012</v>
      </c>
      <c r="O17" s="87">
        <v>192.94631207777806</v>
      </c>
      <c r="P17" s="23"/>
      <c r="Q17" s="87">
        <v>192.94631207777806</v>
      </c>
      <c r="R17" s="87">
        <v>225.20086846576584</v>
      </c>
      <c r="S17" s="87">
        <v>200.99960965019901</v>
      </c>
      <c r="T17" s="87">
        <v>185.56690578166118</v>
      </c>
      <c r="U17" s="87" t="s">
        <v>333</v>
      </c>
      <c r="V17" s="87" t="s">
        <v>333</v>
      </c>
      <c r="W17" s="87" t="s">
        <v>333</v>
      </c>
      <c r="X17" s="87" t="s">
        <v>333</v>
      </c>
      <c r="Y17" s="87" t="s">
        <v>333</v>
      </c>
      <c r="Z17" s="87" t="s">
        <v>333</v>
      </c>
      <c r="AA17" s="87" t="s">
        <v>333</v>
      </c>
    </row>
    <row r="18" spans="1:27" x14ac:dyDescent="0.15">
      <c r="A18" s="88"/>
      <c r="B18" s="507"/>
      <c r="C18" s="508"/>
      <c r="D18" s="42" t="s">
        <v>321</v>
      </c>
      <c r="E18" s="510"/>
      <c r="F18" s="512"/>
      <c r="G18" s="23"/>
      <c r="H18" s="87">
        <v>189.64587973832505</v>
      </c>
      <c r="I18" s="87">
        <v>169.88447895689592</v>
      </c>
      <c r="J18" s="87">
        <v>153.03150740563856</v>
      </c>
      <c r="K18" s="87">
        <v>145.42816241136751</v>
      </c>
      <c r="L18" s="87">
        <v>170.12681028413797</v>
      </c>
      <c r="M18" s="87">
        <v>163.53279314376493</v>
      </c>
      <c r="N18" s="87">
        <v>171.31098466799796</v>
      </c>
      <c r="O18" s="87">
        <v>190.61902590369556</v>
      </c>
      <c r="P18" s="23"/>
      <c r="Q18" s="87">
        <v>190.61902590369556</v>
      </c>
      <c r="R18" s="87">
        <v>221.00726263088399</v>
      </c>
      <c r="S18" s="87">
        <v>197.25878268272322</v>
      </c>
      <c r="T18" s="87">
        <v>180.46473705907127</v>
      </c>
      <c r="U18" s="87" t="s">
        <v>333</v>
      </c>
      <c r="V18" s="87" t="s">
        <v>333</v>
      </c>
      <c r="W18" s="87" t="s">
        <v>333</v>
      </c>
      <c r="X18" s="87" t="s">
        <v>333</v>
      </c>
      <c r="Y18" s="87" t="s">
        <v>333</v>
      </c>
      <c r="Z18" s="87" t="s">
        <v>333</v>
      </c>
      <c r="AA18" s="87" t="s">
        <v>333</v>
      </c>
    </row>
    <row r="19" spans="1:27" x14ac:dyDescent="0.15">
      <c r="A19" s="88"/>
      <c r="B19" s="507"/>
      <c r="C19" s="508"/>
      <c r="D19" s="42" t="s">
        <v>322</v>
      </c>
      <c r="E19" s="510"/>
      <c r="F19" s="512"/>
      <c r="G19" s="23"/>
      <c r="H19" s="87">
        <v>190.52852232458511</v>
      </c>
      <c r="I19" s="87">
        <v>170.67514878889466</v>
      </c>
      <c r="J19" s="87">
        <v>153.74374078324823</v>
      </c>
      <c r="K19" s="87">
        <v>146.10500859206456</v>
      </c>
      <c r="L19" s="87">
        <v>170.91860796531387</v>
      </c>
      <c r="M19" s="87">
        <v>164.29390120304842</v>
      </c>
      <c r="N19" s="87">
        <v>174.21769516624019</v>
      </c>
      <c r="O19" s="87">
        <v>193.85334461847489</v>
      </c>
      <c r="P19" s="23"/>
      <c r="Q19" s="87">
        <v>193.85334461847489</v>
      </c>
      <c r="R19" s="87">
        <v>226.01322976441469</v>
      </c>
      <c r="S19" s="87">
        <v>201.72940985350638</v>
      </c>
      <c r="T19" s="87">
        <v>184.18509410627877</v>
      </c>
      <c r="U19" s="87" t="s">
        <v>333</v>
      </c>
      <c r="V19" s="87" t="s">
        <v>333</v>
      </c>
      <c r="W19" s="87" t="s">
        <v>333</v>
      </c>
      <c r="X19" s="87" t="s">
        <v>333</v>
      </c>
      <c r="Y19" s="87" t="s">
        <v>333</v>
      </c>
      <c r="Z19" s="87" t="s">
        <v>333</v>
      </c>
      <c r="AA19" s="87" t="s">
        <v>333</v>
      </c>
    </row>
    <row r="20" spans="1:27" x14ac:dyDescent="0.15">
      <c r="A20" s="88"/>
      <c r="B20" s="507"/>
      <c r="C20" s="508"/>
      <c r="D20" s="42" t="s">
        <v>323</v>
      </c>
      <c r="E20" s="510"/>
      <c r="F20" s="512"/>
      <c r="G20" s="23"/>
      <c r="H20" s="87">
        <v>187.24517511052142</v>
      </c>
      <c r="I20" s="87">
        <v>167.73393155040034</v>
      </c>
      <c r="J20" s="87">
        <v>151.09429976086713</v>
      </c>
      <c r="K20" s="87">
        <v>143.58720460624312</v>
      </c>
      <c r="L20" s="87">
        <v>167.97319523420305</v>
      </c>
      <c r="M20" s="87">
        <v>161.46265097226299</v>
      </c>
      <c r="N20" s="87">
        <v>172.88073643829014</v>
      </c>
      <c r="O20" s="87">
        <v>192.36570054889472</v>
      </c>
      <c r="P20" s="23"/>
      <c r="Q20" s="87">
        <v>192.36570054889472</v>
      </c>
      <c r="R20" s="87">
        <v>224.82422972020103</v>
      </c>
      <c r="S20" s="87">
        <v>201.55502468762299</v>
      </c>
      <c r="T20" s="87">
        <v>185.40828624805357</v>
      </c>
      <c r="U20" s="87" t="s">
        <v>333</v>
      </c>
      <c r="V20" s="87" t="s">
        <v>333</v>
      </c>
      <c r="W20" s="87" t="s">
        <v>333</v>
      </c>
      <c r="X20" s="87" t="s">
        <v>333</v>
      </c>
      <c r="Y20" s="87" t="s">
        <v>333</v>
      </c>
      <c r="Z20" s="87" t="s">
        <v>333</v>
      </c>
      <c r="AA20" s="87" t="s">
        <v>333</v>
      </c>
    </row>
    <row r="21" spans="1:27" x14ac:dyDescent="0.15">
      <c r="A21" s="88"/>
      <c r="B21" s="507"/>
      <c r="C21" s="508"/>
      <c r="D21" s="42" t="s">
        <v>324</v>
      </c>
      <c r="E21" s="510"/>
      <c r="F21" s="512"/>
      <c r="G21" s="23"/>
      <c r="H21" s="87">
        <v>189.40527294156934</v>
      </c>
      <c r="I21" s="87">
        <v>169.66894376912001</v>
      </c>
      <c r="J21" s="87">
        <v>152.83735385560954</v>
      </c>
      <c r="K21" s="87">
        <v>145.24365534818136</v>
      </c>
      <c r="L21" s="87">
        <v>169.91096764668541</v>
      </c>
      <c r="M21" s="87">
        <v>163.32531644257256</v>
      </c>
      <c r="N21" s="87">
        <v>173.27160644268815</v>
      </c>
      <c r="O21" s="87">
        <v>192.80062455355045</v>
      </c>
      <c r="P21" s="23"/>
      <c r="Q21" s="87">
        <v>192.80062455355045</v>
      </c>
      <c r="R21" s="87">
        <v>225.27605178730428</v>
      </c>
      <c r="S21" s="87">
        <v>201.06500723158197</v>
      </c>
      <c r="T21" s="87">
        <v>185.50448506228201</v>
      </c>
      <c r="U21" s="87" t="s">
        <v>333</v>
      </c>
      <c r="V21" s="87" t="s">
        <v>333</v>
      </c>
      <c r="W21" s="87" t="s">
        <v>333</v>
      </c>
      <c r="X21" s="87" t="s">
        <v>333</v>
      </c>
      <c r="Y21" s="87" t="s">
        <v>333</v>
      </c>
      <c r="Z21" s="87" t="s">
        <v>333</v>
      </c>
      <c r="AA21" s="87" t="s">
        <v>333</v>
      </c>
    </row>
    <row r="22" spans="1:27" x14ac:dyDescent="0.15">
      <c r="A22" s="88"/>
      <c r="B22" s="507"/>
      <c r="C22" s="508"/>
      <c r="D22" s="42" t="s">
        <v>325</v>
      </c>
      <c r="E22" s="510"/>
      <c r="F22" s="512"/>
      <c r="G22" s="23"/>
      <c r="H22" s="87">
        <v>188.33994439502237</v>
      </c>
      <c r="I22" s="87">
        <v>168.71462414299489</v>
      </c>
      <c r="J22" s="87">
        <v>151.9777051588633</v>
      </c>
      <c r="K22" s="87">
        <v>144.42671815396196</v>
      </c>
      <c r="L22" s="87">
        <v>168.95528673350788</v>
      </c>
      <c r="M22" s="87">
        <v>162.40667717093112</v>
      </c>
      <c r="N22" s="87">
        <v>170.88780289009142</v>
      </c>
      <c r="O22" s="87">
        <v>190.14814834472833</v>
      </c>
      <c r="P22" s="23"/>
      <c r="Q22" s="87">
        <v>190.14814834472833</v>
      </c>
      <c r="R22" s="87">
        <v>223.22619269655343</v>
      </c>
      <c r="S22" s="87">
        <v>199.23472939316446</v>
      </c>
      <c r="T22" s="87">
        <v>182.90890675865472</v>
      </c>
      <c r="U22" s="87" t="s">
        <v>333</v>
      </c>
      <c r="V22" s="87" t="s">
        <v>333</v>
      </c>
      <c r="W22" s="87" t="s">
        <v>333</v>
      </c>
      <c r="X22" s="87" t="s">
        <v>333</v>
      </c>
      <c r="Y22" s="87" t="s">
        <v>333</v>
      </c>
      <c r="Z22" s="87" t="s">
        <v>333</v>
      </c>
      <c r="AA22" s="87" t="s">
        <v>333</v>
      </c>
    </row>
    <row r="23" spans="1:27" x14ac:dyDescent="0.15">
      <c r="A23" s="88"/>
      <c r="B23" s="507"/>
      <c r="C23" s="508"/>
      <c r="D23" s="42" t="s">
        <v>326</v>
      </c>
      <c r="E23" s="510"/>
      <c r="F23" s="512"/>
      <c r="G23" s="23"/>
      <c r="H23" s="87">
        <v>185.23093543690067</v>
      </c>
      <c r="I23" s="87">
        <v>165.92957883828487</v>
      </c>
      <c r="J23" s="87">
        <v>149.46894341800464</v>
      </c>
      <c r="K23" s="87">
        <v>142.04260382295737</v>
      </c>
      <c r="L23" s="87">
        <v>166.1662687072799</v>
      </c>
      <c r="M23" s="87">
        <v>159.72575987638109</v>
      </c>
      <c r="N23" s="87">
        <v>170.1263549005819</v>
      </c>
      <c r="O23" s="87">
        <v>189.3008794184658</v>
      </c>
      <c r="P23" s="23"/>
      <c r="Q23" s="87">
        <v>189.3008794184658</v>
      </c>
      <c r="R23" s="87">
        <v>222.91527530957737</v>
      </c>
      <c r="S23" s="87">
        <v>198.95675727811133</v>
      </c>
      <c r="T23" s="87">
        <v>183.21491861663296</v>
      </c>
      <c r="U23" s="87" t="s">
        <v>333</v>
      </c>
      <c r="V23" s="87" t="s">
        <v>333</v>
      </c>
      <c r="W23" s="87" t="s">
        <v>333</v>
      </c>
      <c r="X23" s="87" t="s">
        <v>333</v>
      </c>
      <c r="Y23" s="87" t="s">
        <v>333</v>
      </c>
      <c r="Z23" s="87" t="s">
        <v>333</v>
      </c>
      <c r="AA23" s="87" t="s">
        <v>333</v>
      </c>
    </row>
    <row r="24" spans="1:27" x14ac:dyDescent="0.15">
      <c r="A24" s="88"/>
      <c r="B24" s="507"/>
      <c r="C24" s="508"/>
      <c r="D24" s="42" t="s">
        <v>327</v>
      </c>
      <c r="E24" s="510"/>
      <c r="F24" s="512"/>
      <c r="G24" s="23"/>
      <c r="H24" s="87">
        <v>192.09598177382938</v>
      </c>
      <c r="I24" s="87">
        <v>172.07927648303888</v>
      </c>
      <c r="J24" s="87">
        <v>155.00857544586276</v>
      </c>
      <c r="K24" s="87">
        <v>147.30700015482594</v>
      </c>
      <c r="L24" s="87">
        <v>172.32473857420243</v>
      </c>
      <c r="M24" s="87">
        <v>165.64553099974208</v>
      </c>
      <c r="N24" s="87">
        <v>173.49631561246233</v>
      </c>
      <c r="O24" s="87">
        <v>193.05066014313621</v>
      </c>
      <c r="P24" s="23"/>
      <c r="Q24" s="87">
        <v>193.05066014313621</v>
      </c>
      <c r="R24" s="87">
        <v>224.95750014390049</v>
      </c>
      <c r="S24" s="87">
        <v>200.78593148732648</v>
      </c>
      <c r="T24" s="87">
        <v>185.37337933017616</v>
      </c>
      <c r="U24" s="87" t="s">
        <v>333</v>
      </c>
      <c r="V24" s="87" t="s">
        <v>333</v>
      </c>
      <c r="W24" s="87" t="s">
        <v>333</v>
      </c>
      <c r="X24" s="87" t="s">
        <v>333</v>
      </c>
      <c r="Y24" s="87" t="s">
        <v>333</v>
      </c>
      <c r="Z24" s="87" t="s">
        <v>333</v>
      </c>
      <c r="AA24" s="87" t="s">
        <v>333</v>
      </c>
    </row>
    <row r="25" spans="1:27" x14ac:dyDescent="0.15">
      <c r="A25" s="88"/>
      <c r="B25" s="507"/>
      <c r="C25" s="508"/>
      <c r="D25" s="42" t="s">
        <v>328</v>
      </c>
      <c r="E25" s="510"/>
      <c r="F25" s="512"/>
      <c r="G25" s="23"/>
      <c r="H25" s="87">
        <v>190.81465531518339</v>
      </c>
      <c r="I25" s="87">
        <v>170.93146626907006</v>
      </c>
      <c r="J25" s="87">
        <v>153.97463091874792</v>
      </c>
      <c r="K25" s="87">
        <v>146.32442698958207</v>
      </c>
      <c r="L25" s="87">
        <v>171.17529106897376</v>
      </c>
      <c r="M25" s="87">
        <v>164.54063541751003</v>
      </c>
      <c r="N25" s="87">
        <v>173.63261023395609</v>
      </c>
      <c r="O25" s="87">
        <v>193.20231619738985</v>
      </c>
      <c r="P25" s="23"/>
      <c r="Q25" s="87">
        <v>193.20231619738985</v>
      </c>
      <c r="R25" s="87">
        <v>225.18223120063152</v>
      </c>
      <c r="S25" s="87">
        <v>200.99163382551481</v>
      </c>
      <c r="T25" s="87">
        <v>183.79322460993532</v>
      </c>
      <c r="U25" s="87" t="s">
        <v>333</v>
      </c>
      <c r="V25" s="87" t="s">
        <v>333</v>
      </c>
      <c r="W25" s="87" t="s">
        <v>333</v>
      </c>
      <c r="X25" s="87" t="s">
        <v>333</v>
      </c>
      <c r="Y25" s="87" t="s">
        <v>333</v>
      </c>
      <c r="Z25" s="87" t="s">
        <v>333</v>
      </c>
      <c r="AA25" s="87" t="s">
        <v>333</v>
      </c>
    </row>
    <row r="26" spans="1:27" x14ac:dyDescent="0.15">
      <c r="A26" s="88"/>
      <c r="B26" s="507"/>
      <c r="C26" s="508"/>
      <c r="D26" s="42" t="s">
        <v>329</v>
      </c>
      <c r="E26" s="510"/>
      <c r="F26" s="512"/>
      <c r="G26" s="23"/>
      <c r="H26" s="87">
        <v>190.88202538701998</v>
      </c>
      <c r="I26" s="87">
        <v>170.99181627280879</v>
      </c>
      <c r="J26" s="87">
        <v>154.0289940489219</v>
      </c>
      <c r="K26" s="87">
        <v>146.37608909667466</v>
      </c>
      <c r="L26" s="87">
        <v>171.23572715883759</v>
      </c>
      <c r="M26" s="87">
        <v>164.59872903935371</v>
      </c>
      <c r="N26" s="87">
        <v>171.60428014369325</v>
      </c>
      <c r="O26" s="87">
        <v>190.94537799365256</v>
      </c>
      <c r="P26" s="23"/>
      <c r="Q26" s="87">
        <v>190.94537799365256</v>
      </c>
      <c r="R26" s="87">
        <v>220.28334141228603</v>
      </c>
      <c r="S26" s="87">
        <v>195.69560821631683</v>
      </c>
      <c r="T26" s="87">
        <v>178.0007472485604</v>
      </c>
      <c r="U26" s="87" t="s">
        <v>333</v>
      </c>
      <c r="V26" s="87" t="s">
        <v>333</v>
      </c>
      <c r="W26" s="87" t="s">
        <v>333</v>
      </c>
      <c r="X26" s="87" t="s">
        <v>333</v>
      </c>
      <c r="Y26" s="87" t="s">
        <v>333</v>
      </c>
      <c r="Z26" s="87" t="s">
        <v>333</v>
      </c>
      <c r="AA26" s="87" t="s">
        <v>333</v>
      </c>
    </row>
    <row r="27" spans="1:27" x14ac:dyDescent="0.15">
      <c r="A27" s="88"/>
      <c r="B27" s="507"/>
      <c r="C27" s="508" t="s">
        <v>496</v>
      </c>
      <c r="D27" s="42" t="s">
        <v>315</v>
      </c>
      <c r="E27" s="510"/>
      <c r="F27" s="512"/>
      <c r="G27" s="23"/>
      <c r="H27" s="87">
        <v>260.73395089416721</v>
      </c>
      <c r="I27" s="87">
        <v>233.40363035843541</v>
      </c>
      <c r="J27" s="87">
        <v>210.47136632119404</v>
      </c>
      <c r="K27" s="87">
        <v>200.47886633503191</v>
      </c>
      <c r="L27" s="87">
        <v>233.95859831850581</v>
      </c>
      <c r="M27" s="87">
        <v>225.30398433506039</v>
      </c>
      <c r="N27" s="87">
        <v>236.91196719508665</v>
      </c>
      <c r="O27" s="87">
        <v>264.41481139513786</v>
      </c>
      <c r="P27" s="23"/>
      <c r="Q27" s="87">
        <v>264.41481139513786</v>
      </c>
      <c r="R27" s="87">
        <v>308.15230705341878</v>
      </c>
      <c r="S27" s="87">
        <v>275.91572274259261</v>
      </c>
      <c r="T27" s="87">
        <v>252.83853271636613</v>
      </c>
      <c r="U27" s="87" t="s">
        <v>333</v>
      </c>
      <c r="V27" s="87" t="s">
        <v>333</v>
      </c>
      <c r="W27" s="87" t="s">
        <v>333</v>
      </c>
      <c r="X27" s="87" t="s">
        <v>333</v>
      </c>
      <c r="Y27" s="87" t="s">
        <v>333</v>
      </c>
      <c r="Z27" s="87" t="s">
        <v>333</v>
      </c>
      <c r="AA27" s="87" t="s">
        <v>333</v>
      </c>
    </row>
    <row r="28" spans="1:27" x14ac:dyDescent="0.15">
      <c r="A28" s="88"/>
      <c r="B28" s="507"/>
      <c r="C28" s="508"/>
      <c r="D28" s="42" t="s">
        <v>317</v>
      </c>
      <c r="E28" s="510"/>
      <c r="F28" s="512"/>
      <c r="G28" s="23"/>
      <c r="H28" s="87">
        <v>255.30562071691679</v>
      </c>
      <c r="I28" s="87">
        <v>228.54430166031443</v>
      </c>
      <c r="J28" s="87">
        <v>206.08947410757813</v>
      </c>
      <c r="K28" s="87">
        <v>196.30501219637722</v>
      </c>
      <c r="L28" s="87">
        <v>229.08771550817684</v>
      </c>
      <c r="M28" s="87">
        <v>220.61328558629179</v>
      </c>
      <c r="N28" s="87">
        <v>234.21714797993431</v>
      </c>
      <c r="O28" s="87">
        <v>261.40715364380213</v>
      </c>
      <c r="P28" s="23"/>
      <c r="Q28" s="87">
        <v>261.40715364380213</v>
      </c>
      <c r="R28" s="87">
        <v>302.73222346308756</v>
      </c>
      <c r="S28" s="87">
        <v>271.08457965045949</v>
      </c>
      <c r="T28" s="87">
        <v>249.08593865992586</v>
      </c>
      <c r="U28" s="87" t="s">
        <v>333</v>
      </c>
      <c r="V28" s="87" t="s">
        <v>333</v>
      </c>
      <c r="W28" s="87" t="s">
        <v>333</v>
      </c>
      <c r="X28" s="87" t="s">
        <v>333</v>
      </c>
      <c r="Y28" s="87" t="s">
        <v>333</v>
      </c>
      <c r="Z28" s="87" t="s">
        <v>333</v>
      </c>
      <c r="AA28" s="87" t="s">
        <v>333</v>
      </c>
    </row>
    <row r="29" spans="1:27" x14ac:dyDescent="0.15">
      <c r="A29" s="88"/>
      <c r="B29" s="507"/>
      <c r="C29" s="508"/>
      <c r="D29" s="42" t="s">
        <v>318</v>
      </c>
      <c r="E29" s="510"/>
      <c r="F29" s="512"/>
      <c r="G29" s="23"/>
      <c r="H29" s="87">
        <v>257.51079589823433</v>
      </c>
      <c r="I29" s="87">
        <v>230.51832879076954</v>
      </c>
      <c r="J29" s="87">
        <v>207.86955005011575</v>
      </c>
      <c r="K29" s="87">
        <v>198.00057588842645</v>
      </c>
      <c r="L29" s="87">
        <v>231.06643631802345</v>
      </c>
      <c r="M29" s="87">
        <v>222.51880940781095</v>
      </c>
      <c r="N29" s="87">
        <v>238.82164682330844</v>
      </c>
      <c r="O29" s="87">
        <v>266.54618358667256</v>
      </c>
      <c r="P29" s="23"/>
      <c r="Q29" s="87">
        <v>266.54618358667256</v>
      </c>
      <c r="R29" s="87">
        <v>309.55777766368232</v>
      </c>
      <c r="S29" s="87">
        <v>277.16998848458883</v>
      </c>
      <c r="T29" s="87">
        <v>254.75346138464033</v>
      </c>
      <c r="U29" s="87" t="s">
        <v>333</v>
      </c>
      <c r="V29" s="87" t="s">
        <v>333</v>
      </c>
      <c r="W29" s="87" t="s">
        <v>333</v>
      </c>
      <c r="X29" s="87" t="s">
        <v>333</v>
      </c>
      <c r="Y29" s="87" t="s">
        <v>333</v>
      </c>
      <c r="Z29" s="87" t="s">
        <v>333</v>
      </c>
      <c r="AA29" s="87" t="s">
        <v>333</v>
      </c>
    </row>
    <row r="30" spans="1:27" x14ac:dyDescent="0.15">
      <c r="A30" s="88"/>
      <c r="B30" s="507"/>
      <c r="C30" s="508"/>
      <c r="D30" s="42" t="s">
        <v>319</v>
      </c>
      <c r="E30" s="510"/>
      <c r="F30" s="512"/>
      <c r="G30" s="23"/>
      <c r="H30" s="87">
        <v>260.46759170384576</v>
      </c>
      <c r="I30" s="87">
        <v>233.16519113029824</v>
      </c>
      <c r="J30" s="87">
        <v>210.25635411228563</v>
      </c>
      <c r="K30" s="87">
        <v>200.2740622106345</v>
      </c>
      <c r="L30" s="87">
        <v>233.71959214917823</v>
      </c>
      <c r="M30" s="87">
        <v>225.07381949984091</v>
      </c>
      <c r="N30" s="87">
        <v>240.31704711393527</v>
      </c>
      <c r="O30" s="87">
        <v>268.21518321758077</v>
      </c>
      <c r="P30" s="23"/>
      <c r="Q30" s="87">
        <v>268.21518321758077</v>
      </c>
      <c r="R30" s="87">
        <v>311.70389339714734</v>
      </c>
      <c r="S30" s="87">
        <v>279.0849371729239</v>
      </c>
      <c r="T30" s="87">
        <v>256.88152171824601</v>
      </c>
      <c r="U30" s="87" t="s">
        <v>333</v>
      </c>
      <c r="V30" s="87" t="s">
        <v>333</v>
      </c>
      <c r="W30" s="87" t="s">
        <v>333</v>
      </c>
      <c r="X30" s="87" t="s">
        <v>333</v>
      </c>
      <c r="Y30" s="87" t="s">
        <v>333</v>
      </c>
      <c r="Z30" s="87" t="s">
        <v>333</v>
      </c>
      <c r="AA30" s="87" t="s">
        <v>333</v>
      </c>
    </row>
    <row r="31" spans="1:27" x14ac:dyDescent="0.15">
      <c r="A31" s="88"/>
      <c r="B31" s="507"/>
      <c r="C31" s="508"/>
      <c r="D31" s="42" t="s">
        <v>320</v>
      </c>
      <c r="E31" s="510"/>
      <c r="F31" s="512"/>
      <c r="G31" s="23"/>
      <c r="H31" s="87">
        <v>255.68421167606365</v>
      </c>
      <c r="I31" s="87">
        <v>228.88320844242975</v>
      </c>
      <c r="J31" s="87">
        <v>206.39508277946462</v>
      </c>
      <c r="K31" s="87">
        <v>196.59611155660309</v>
      </c>
      <c r="L31" s="87">
        <v>229.42742811497121</v>
      </c>
      <c r="M31" s="87">
        <v>220.94043151890429</v>
      </c>
      <c r="N31" s="87">
        <v>235.81729371787185</v>
      </c>
      <c r="O31" s="87">
        <v>263.19305850336156</v>
      </c>
      <c r="P31" s="23"/>
      <c r="Q31" s="87">
        <v>263.19305850336156</v>
      </c>
      <c r="R31" s="87">
        <v>305.9800838216521</v>
      </c>
      <c r="S31" s="87">
        <v>273.98928802978378</v>
      </c>
      <c r="T31" s="87">
        <v>252.96481223256606</v>
      </c>
      <c r="U31" s="87" t="s">
        <v>333</v>
      </c>
      <c r="V31" s="87" t="s">
        <v>333</v>
      </c>
      <c r="W31" s="87" t="s">
        <v>333</v>
      </c>
      <c r="X31" s="87" t="s">
        <v>333</v>
      </c>
      <c r="Y31" s="87" t="s">
        <v>333</v>
      </c>
      <c r="Z31" s="87" t="s">
        <v>333</v>
      </c>
      <c r="AA31" s="87" t="s">
        <v>333</v>
      </c>
    </row>
    <row r="32" spans="1:27" x14ac:dyDescent="0.15">
      <c r="A32" s="88"/>
      <c r="B32" s="507"/>
      <c r="C32" s="508"/>
      <c r="D32" s="42" t="s">
        <v>321</v>
      </c>
      <c r="E32" s="510"/>
      <c r="F32" s="512"/>
      <c r="G32" s="23"/>
      <c r="H32" s="87">
        <v>257.52558723627214</v>
      </c>
      <c r="I32" s="87">
        <v>230.53156969010024</v>
      </c>
      <c r="J32" s="87">
        <v>207.88149001081462</v>
      </c>
      <c r="K32" s="87">
        <v>198.01194897839505</v>
      </c>
      <c r="L32" s="87">
        <v>231.07970870047581</v>
      </c>
      <c r="M32" s="87">
        <v>222.53159081729802</v>
      </c>
      <c r="N32" s="87">
        <v>232.84949385538494</v>
      </c>
      <c r="O32" s="87">
        <v>259.8807300879219</v>
      </c>
      <c r="P32" s="23"/>
      <c r="Q32" s="87">
        <v>259.8807300879219</v>
      </c>
      <c r="R32" s="87">
        <v>300.3099333395275</v>
      </c>
      <c r="S32" s="87">
        <v>268.91337443656164</v>
      </c>
      <c r="T32" s="87">
        <v>246.0952348562511</v>
      </c>
      <c r="U32" s="87" t="s">
        <v>333</v>
      </c>
      <c r="V32" s="87" t="s">
        <v>333</v>
      </c>
      <c r="W32" s="87" t="s">
        <v>333</v>
      </c>
      <c r="X32" s="87" t="s">
        <v>333</v>
      </c>
      <c r="Y32" s="87" t="s">
        <v>333</v>
      </c>
      <c r="Z32" s="87" t="s">
        <v>333</v>
      </c>
      <c r="AA32" s="87" t="s">
        <v>333</v>
      </c>
    </row>
    <row r="33" spans="1:28" x14ac:dyDescent="0.15">
      <c r="A33" s="88"/>
      <c r="B33" s="507"/>
      <c r="C33" s="508"/>
      <c r="D33" s="42" t="s">
        <v>322</v>
      </c>
      <c r="E33" s="510"/>
      <c r="F33" s="512"/>
      <c r="G33" s="23"/>
      <c r="H33" s="87">
        <v>258.93782864086342</v>
      </c>
      <c r="I33" s="87">
        <v>231.79577893344458</v>
      </c>
      <c r="J33" s="87">
        <v>209.02148876042253</v>
      </c>
      <c r="K33" s="87">
        <v>199.09782427316546</v>
      </c>
      <c r="L33" s="87">
        <v>232.34692387660624</v>
      </c>
      <c r="M33" s="87">
        <v>223.75192907476765</v>
      </c>
      <c r="N33" s="87">
        <v>236.83698592588888</v>
      </c>
      <c r="O33" s="87">
        <v>264.33112563460907</v>
      </c>
      <c r="P33" s="23"/>
      <c r="Q33" s="87">
        <v>264.33112563460907</v>
      </c>
      <c r="R33" s="87">
        <v>306.92283944638547</v>
      </c>
      <c r="S33" s="87">
        <v>274.82677649949125</v>
      </c>
      <c r="T33" s="87">
        <v>250.85913253680243</v>
      </c>
      <c r="U33" s="87" t="s">
        <v>333</v>
      </c>
      <c r="V33" s="87" t="s">
        <v>333</v>
      </c>
      <c r="W33" s="87" t="s">
        <v>333</v>
      </c>
      <c r="X33" s="87" t="s">
        <v>333</v>
      </c>
      <c r="Y33" s="87" t="s">
        <v>333</v>
      </c>
      <c r="Z33" s="87" t="s">
        <v>333</v>
      </c>
      <c r="AA33" s="87" t="s">
        <v>333</v>
      </c>
    </row>
    <row r="34" spans="1:28" x14ac:dyDescent="0.15">
      <c r="A34" s="88"/>
      <c r="B34" s="507"/>
      <c r="C34" s="508"/>
      <c r="D34" s="42" t="s">
        <v>323</v>
      </c>
      <c r="E34" s="510"/>
      <c r="F34" s="512"/>
      <c r="G34" s="23"/>
      <c r="H34" s="87">
        <v>254.63286552470055</v>
      </c>
      <c r="I34" s="87">
        <v>227.94206515192241</v>
      </c>
      <c r="J34" s="87">
        <v>205.54640825819473</v>
      </c>
      <c r="K34" s="87">
        <v>195.78772935770593</v>
      </c>
      <c r="L34" s="87">
        <v>228.48404705133558</v>
      </c>
      <c r="M34" s="87">
        <v>220.03194807819742</v>
      </c>
      <c r="N34" s="87">
        <v>235.26656907818526</v>
      </c>
      <c r="O34" s="87">
        <v>262.57840085876279</v>
      </c>
      <c r="P34" s="23"/>
      <c r="Q34" s="87">
        <v>262.57840085876279</v>
      </c>
      <c r="R34" s="87">
        <v>305.68875684768193</v>
      </c>
      <c r="S34" s="87">
        <v>274.85885895571062</v>
      </c>
      <c r="T34" s="87">
        <v>252.82740618535038</v>
      </c>
      <c r="U34" s="87" t="s">
        <v>333</v>
      </c>
      <c r="V34" s="87" t="s">
        <v>333</v>
      </c>
      <c r="W34" s="87" t="s">
        <v>333</v>
      </c>
      <c r="X34" s="87" t="s">
        <v>333</v>
      </c>
      <c r="Y34" s="87" t="s">
        <v>333</v>
      </c>
      <c r="Z34" s="87" t="s">
        <v>333</v>
      </c>
      <c r="AA34" s="87" t="s">
        <v>333</v>
      </c>
    </row>
    <row r="35" spans="1:28" x14ac:dyDescent="0.15">
      <c r="A35" s="88"/>
      <c r="B35" s="507"/>
      <c r="C35" s="508"/>
      <c r="D35" s="42" t="s">
        <v>324</v>
      </c>
      <c r="E35" s="510"/>
      <c r="F35" s="512"/>
      <c r="G35" s="23"/>
      <c r="H35" s="87">
        <v>257.0323999415719</v>
      </c>
      <c r="I35" s="87">
        <v>230.09007864286636</v>
      </c>
      <c r="J35" s="87">
        <v>207.48337613491989</v>
      </c>
      <c r="K35" s="87">
        <v>197.63273626216358</v>
      </c>
      <c r="L35" s="87">
        <v>230.6371679121325</v>
      </c>
      <c r="M35" s="87">
        <v>222.1054205309263</v>
      </c>
      <c r="N35" s="87">
        <v>235.54565129031934</v>
      </c>
      <c r="O35" s="87">
        <v>262.88988141147126</v>
      </c>
      <c r="P35" s="23"/>
      <c r="Q35" s="87">
        <v>262.88988141147126</v>
      </c>
      <c r="R35" s="87">
        <v>305.76533533283595</v>
      </c>
      <c r="S35" s="87">
        <v>273.78360549782292</v>
      </c>
      <c r="T35" s="87">
        <v>252.56552303001845</v>
      </c>
      <c r="U35" s="87" t="s">
        <v>333</v>
      </c>
      <c r="V35" s="87" t="s">
        <v>333</v>
      </c>
      <c r="W35" s="87" t="s">
        <v>333</v>
      </c>
      <c r="X35" s="87" t="s">
        <v>333</v>
      </c>
      <c r="Y35" s="87" t="s">
        <v>333</v>
      </c>
      <c r="Z35" s="87" t="s">
        <v>333</v>
      </c>
      <c r="AA35" s="87" t="s">
        <v>333</v>
      </c>
    </row>
    <row r="36" spans="1:28" x14ac:dyDescent="0.15">
      <c r="A36" s="88"/>
      <c r="B36" s="507"/>
      <c r="C36" s="508"/>
      <c r="D36" s="42" t="s">
        <v>325</v>
      </c>
      <c r="E36" s="510"/>
      <c r="F36" s="512"/>
      <c r="G36" s="23"/>
      <c r="H36" s="87">
        <v>256.06243024347776</v>
      </c>
      <c r="I36" s="87">
        <v>229.22178186718202</v>
      </c>
      <c r="J36" s="87">
        <v>206.70039084685936</v>
      </c>
      <c r="K36" s="87">
        <v>196.88692458406655</v>
      </c>
      <c r="L36" s="87">
        <v>229.7668065717728</v>
      </c>
      <c r="M36" s="87">
        <v>221.26725566242558</v>
      </c>
      <c r="N36" s="87">
        <v>232.50994518334161</v>
      </c>
      <c r="O36" s="87">
        <v>259.5017635918822</v>
      </c>
      <c r="P36" s="23"/>
      <c r="Q36" s="87">
        <v>259.5017635918822</v>
      </c>
      <c r="R36" s="87">
        <v>303.5207770697416</v>
      </c>
      <c r="S36" s="87">
        <v>271.79465687730334</v>
      </c>
      <c r="T36" s="87">
        <v>249.65169042863437</v>
      </c>
      <c r="U36" s="87" t="s">
        <v>333</v>
      </c>
      <c r="V36" s="87" t="s">
        <v>333</v>
      </c>
      <c r="W36" s="87" t="s">
        <v>333</v>
      </c>
      <c r="X36" s="87" t="s">
        <v>333</v>
      </c>
      <c r="Y36" s="87" t="s">
        <v>333</v>
      </c>
      <c r="Z36" s="87" t="s">
        <v>333</v>
      </c>
      <c r="AA36" s="87" t="s">
        <v>333</v>
      </c>
    </row>
    <row r="37" spans="1:28" x14ac:dyDescent="0.15">
      <c r="A37" s="88"/>
      <c r="B37" s="507"/>
      <c r="C37" s="508"/>
      <c r="D37" s="42" t="s">
        <v>326</v>
      </c>
      <c r="E37" s="510"/>
      <c r="F37" s="512"/>
      <c r="G37" s="23"/>
      <c r="H37" s="87">
        <v>252.01715027075286</v>
      </c>
      <c r="I37" s="87">
        <v>225.60053105495649</v>
      </c>
      <c r="J37" s="87">
        <v>203.43493347128052</v>
      </c>
      <c r="K37" s="87">
        <v>193.77650056694696</v>
      </c>
      <c r="L37" s="87">
        <v>226.13694544713238</v>
      </c>
      <c r="M37" s="87">
        <v>217.771670632244</v>
      </c>
      <c r="N37" s="87">
        <v>231.62233492430181</v>
      </c>
      <c r="O37" s="87">
        <v>258.51111165472969</v>
      </c>
      <c r="P37" s="23"/>
      <c r="Q37" s="87">
        <v>258.51111165472969</v>
      </c>
      <c r="R37" s="87">
        <v>303.25680941196811</v>
      </c>
      <c r="S37" s="87">
        <v>271.56392028917651</v>
      </c>
      <c r="T37" s="87">
        <v>250.06233830464998</v>
      </c>
      <c r="U37" s="87" t="s">
        <v>333</v>
      </c>
      <c r="V37" s="87" t="s">
        <v>333</v>
      </c>
      <c r="W37" s="87" t="s">
        <v>333</v>
      </c>
      <c r="X37" s="87" t="s">
        <v>333</v>
      </c>
      <c r="Y37" s="87" t="s">
        <v>333</v>
      </c>
      <c r="Z37" s="87" t="s">
        <v>333</v>
      </c>
      <c r="AA37" s="87" t="s">
        <v>333</v>
      </c>
    </row>
    <row r="38" spans="1:28" x14ac:dyDescent="0.15">
      <c r="A38" s="88"/>
      <c r="B38" s="507"/>
      <c r="C38" s="508"/>
      <c r="D38" s="42" t="s">
        <v>327</v>
      </c>
      <c r="E38" s="510"/>
      <c r="F38" s="512"/>
      <c r="G38" s="23"/>
      <c r="H38" s="87">
        <v>260.74949667938301</v>
      </c>
      <c r="I38" s="87">
        <v>233.41754662324746</v>
      </c>
      <c r="J38" s="87">
        <v>210.48391529168168</v>
      </c>
      <c r="K38" s="87">
        <v>200.49081952097359</v>
      </c>
      <c r="L38" s="87">
        <v>233.97254767226804</v>
      </c>
      <c r="M38" s="87">
        <v>225.31741767328398</v>
      </c>
      <c r="N38" s="87">
        <v>235.71967851327506</v>
      </c>
      <c r="O38" s="87">
        <v>263.08411125929302</v>
      </c>
      <c r="P38" s="23"/>
      <c r="Q38" s="87">
        <v>263.08411125929302</v>
      </c>
      <c r="R38" s="87">
        <v>305.39586100693913</v>
      </c>
      <c r="S38" s="87">
        <v>273.45544796270474</v>
      </c>
      <c r="T38" s="87">
        <v>252.41329251504411</v>
      </c>
      <c r="U38" s="87" t="s">
        <v>333</v>
      </c>
      <c r="V38" s="87" t="s">
        <v>333</v>
      </c>
      <c r="W38" s="87" t="s">
        <v>333</v>
      </c>
      <c r="X38" s="87" t="s">
        <v>333</v>
      </c>
      <c r="Y38" s="87" t="s">
        <v>333</v>
      </c>
      <c r="Z38" s="87" t="s">
        <v>333</v>
      </c>
      <c r="AA38" s="87" t="s">
        <v>333</v>
      </c>
    </row>
    <row r="39" spans="1:28" x14ac:dyDescent="0.15">
      <c r="A39" s="88"/>
      <c r="B39" s="507"/>
      <c r="C39" s="508"/>
      <c r="D39" s="42" t="s">
        <v>328</v>
      </c>
      <c r="E39" s="510"/>
      <c r="F39" s="512"/>
      <c r="G39" s="23"/>
      <c r="H39" s="87">
        <v>259.02838312855386</v>
      </c>
      <c r="I39" s="87">
        <v>231.87684143451017</v>
      </c>
      <c r="J39" s="87">
        <v>209.09458674664702</v>
      </c>
      <c r="K39" s="87">
        <v>199.16745180334121</v>
      </c>
      <c r="L39" s="87">
        <v>232.42817912142129</v>
      </c>
      <c r="M39" s="87">
        <v>223.83017851948364</v>
      </c>
      <c r="N39" s="87">
        <v>235.64551667942942</v>
      </c>
      <c r="O39" s="87">
        <v>263.00134006144611</v>
      </c>
      <c r="P39" s="23"/>
      <c r="Q39" s="87">
        <v>263.00134006144611</v>
      </c>
      <c r="R39" s="87">
        <v>305.44001039759826</v>
      </c>
      <c r="S39" s="87">
        <v>273.48708590194423</v>
      </c>
      <c r="T39" s="87">
        <v>250.0879249704756</v>
      </c>
      <c r="U39" s="87" t="s">
        <v>333</v>
      </c>
      <c r="V39" s="87" t="s">
        <v>333</v>
      </c>
      <c r="W39" s="87" t="s">
        <v>333</v>
      </c>
      <c r="X39" s="87" t="s">
        <v>333</v>
      </c>
      <c r="Y39" s="87" t="s">
        <v>333</v>
      </c>
      <c r="Z39" s="87" t="s">
        <v>333</v>
      </c>
      <c r="AA39" s="87" t="s">
        <v>333</v>
      </c>
    </row>
    <row r="40" spans="1:28" x14ac:dyDescent="0.15">
      <c r="A40" s="88"/>
      <c r="B40" s="507"/>
      <c r="C40" s="508"/>
      <c r="D40" s="42" t="s">
        <v>329</v>
      </c>
      <c r="E40" s="510"/>
      <c r="F40" s="512"/>
      <c r="G40" s="23"/>
      <c r="H40" s="87">
        <v>259.78792061062313</v>
      </c>
      <c r="I40" s="87">
        <v>232.55676365062476</v>
      </c>
      <c r="J40" s="87">
        <v>209.70770556402789</v>
      </c>
      <c r="K40" s="87">
        <v>199.75146172158165</v>
      </c>
      <c r="L40" s="87">
        <v>233.10971800067304</v>
      </c>
      <c r="M40" s="87">
        <v>224.48650586149321</v>
      </c>
      <c r="N40" s="87">
        <v>233.65619688488857</v>
      </c>
      <c r="O40" s="87">
        <v>260.78108236612672</v>
      </c>
      <c r="P40" s="23"/>
      <c r="Q40" s="87">
        <v>260.78108236612672</v>
      </c>
      <c r="R40" s="87">
        <v>299.68071913551825</v>
      </c>
      <c r="S40" s="87">
        <v>267.1581297682124</v>
      </c>
      <c r="T40" s="87">
        <v>243.03747291725824</v>
      </c>
      <c r="U40" s="87" t="s">
        <v>333</v>
      </c>
      <c r="V40" s="87" t="s">
        <v>333</v>
      </c>
      <c r="W40" s="87" t="s">
        <v>333</v>
      </c>
      <c r="X40" s="87" t="s">
        <v>333</v>
      </c>
      <c r="Y40" s="87" t="s">
        <v>333</v>
      </c>
      <c r="Z40" s="87" t="s">
        <v>333</v>
      </c>
      <c r="AA40" s="87" t="s">
        <v>333</v>
      </c>
    </row>
    <row r="41" spans="1:28" x14ac:dyDescent="0.15">
      <c r="A41" s="88"/>
      <c r="B41" s="513" t="s">
        <v>33</v>
      </c>
      <c r="C41" s="513"/>
      <c r="D41" s="234"/>
      <c r="E41" s="511"/>
      <c r="F41" s="512"/>
      <c r="G41" s="23"/>
      <c r="H41" s="87">
        <v>253.14985164432846</v>
      </c>
      <c r="I41" s="87">
        <v>213.57444115975193</v>
      </c>
      <c r="J41" s="87">
        <v>174.74989531236287</v>
      </c>
      <c r="K41" s="87">
        <v>160.26701947738721</v>
      </c>
      <c r="L41" s="87">
        <v>200.74683223176862</v>
      </c>
      <c r="M41" s="87">
        <v>199.05760849983216</v>
      </c>
      <c r="N41" s="87">
        <v>215.77106184657606</v>
      </c>
      <c r="O41" s="87">
        <v>243.35846990910571</v>
      </c>
      <c r="P41" s="23"/>
      <c r="Q41" s="87">
        <v>243.35846990910571</v>
      </c>
      <c r="R41" s="87">
        <v>281.17733015023742</v>
      </c>
      <c r="S41" s="87">
        <v>230.77888190073497</v>
      </c>
      <c r="T41" s="87">
        <v>206.31785050021912</v>
      </c>
      <c r="U41" s="87" t="s">
        <v>333</v>
      </c>
      <c r="V41" s="87" t="s">
        <v>333</v>
      </c>
      <c r="W41" s="87" t="s">
        <v>333</v>
      </c>
      <c r="X41" s="87" t="s">
        <v>333</v>
      </c>
      <c r="Y41" s="87" t="s">
        <v>333</v>
      </c>
      <c r="Z41" s="87" t="s">
        <v>333</v>
      </c>
      <c r="AA41" s="87" t="s">
        <v>333</v>
      </c>
    </row>
    <row r="42" spans="1:28" s="88" customFormat="1" x14ac:dyDescent="0.15">
      <c r="B42" s="122"/>
      <c r="C42" s="122"/>
      <c r="D42" s="123"/>
      <c r="E42" s="43"/>
      <c r="F42" s="123"/>
      <c r="G42" s="123"/>
      <c r="H42" s="124"/>
      <c r="I42" s="124"/>
      <c r="J42" s="124"/>
      <c r="K42" s="124"/>
      <c r="L42" s="124"/>
      <c r="M42" s="124"/>
      <c r="N42" s="124"/>
      <c r="O42" s="124"/>
      <c r="P42" s="124"/>
      <c r="Q42" s="124"/>
      <c r="R42" s="124"/>
      <c r="S42" s="124"/>
      <c r="T42" s="124"/>
      <c r="U42" s="124"/>
      <c r="V42" s="124"/>
      <c r="W42" s="124"/>
      <c r="X42" s="124"/>
      <c r="Y42" s="124"/>
      <c r="Z42" s="124"/>
      <c r="AA42" s="124"/>
    </row>
    <row r="43" spans="1:28" s="125" customFormat="1" ht="14.25" x14ac:dyDescent="0.2">
      <c r="A43" s="100"/>
      <c r="B43" s="100"/>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row>
    <row r="44" spans="1:28" s="126" customFormat="1" x14ac:dyDescent="0.15">
      <c r="B44" s="127" t="s">
        <v>501</v>
      </c>
    </row>
    <row r="45" spans="1:28" s="88" customFormat="1" x14ac:dyDescent="0.15"/>
    <row r="46" spans="1:28" x14ac:dyDescent="0.15">
      <c r="A46" s="88"/>
      <c r="B46" s="497" t="s">
        <v>3</v>
      </c>
      <c r="C46" s="498"/>
      <c r="D46" s="499"/>
      <c r="E46" s="115" t="s">
        <v>4</v>
      </c>
      <c r="F46" s="128" t="s">
        <v>311</v>
      </c>
      <c r="G46" s="23"/>
      <c r="H46" s="90" t="s">
        <v>312</v>
      </c>
      <c r="I46" s="90" t="s">
        <v>313</v>
      </c>
      <c r="J46" s="90" t="s">
        <v>34</v>
      </c>
      <c r="K46" s="88"/>
      <c r="L46" s="88"/>
      <c r="M46" s="88"/>
      <c r="N46" s="88"/>
      <c r="O46" s="88"/>
      <c r="P46" s="88"/>
      <c r="Q46" s="88"/>
      <c r="R46" s="88"/>
      <c r="S46" s="88"/>
      <c r="T46" s="88"/>
      <c r="U46" s="88"/>
      <c r="V46" s="88"/>
      <c r="W46" s="88"/>
      <c r="X46" s="88"/>
      <c r="Y46" s="88"/>
      <c r="Z46" s="88"/>
      <c r="AA46" s="88"/>
      <c r="AB46" s="86"/>
    </row>
    <row r="47" spans="1:28" x14ac:dyDescent="0.15">
      <c r="A47" s="88"/>
      <c r="B47" s="491" t="s">
        <v>497</v>
      </c>
      <c r="C47" s="491"/>
      <c r="D47" s="491"/>
      <c r="E47" s="492" t="s">
        <v>316</v>
      </c>
      <c r="F47" s="495"/>
      <c r="G47" s="23"/>
      <c r="H47" s="222">
        <v>178.33448071236876</v>
      </c>
      <c r="I47" s="222">
        <v>148.6368276293889</v>
      </c>
      <c r="J47" s="222">
        <v>166.29564018045022</v>
      </c>
      <c r="K47" s="88"/>
      <c r="L47" s="88"/>
      <c r="M47" s="88"/>
      <c r="N47" s="88"/>
      <c r="O47" s="88"/>
      <c r="P47" s="88"/>
      <c r="Q47" s="88"/>
      <c r="R47" s="88"/>
      <c r="S47" s="88"/>
      <c r="T47" s="88"/>
      <c r="U47" s="88"/>
      <c r="V47" s="88"/>
      <c r="W47" s="88"/>
      <c r="X47" s="88"/>
      <c r="Y47" s="88"/>
      <c r="Z47" s="88"/>
      <c r="AA47" s="88"/>
      <c r="AB47" s="86"/>
    </row>
    <row r="48" spans="1:28" x14ac:dyDescent="0.15">
      <c r="A48" s="88"/>
      <c r="B48" s="491" t="s">
        <v>498</v>
      </c>
      <c r="C48" s="491"/>
      <c r="D48" s="491"/>
      <c r="E48" s="493"/>
      <c r="F48" s="495"/>
      <c r="G48" s="23"/>
      <c r="H48" s="222">
        <v>241.19862672970493</v>
      </c>
      <c r="I48" s="222">
        <v>201.91575625447265</v>
      </c>
      <c r="J48" s="222">
        <v>225.91439154720877</v>
      </c>
      <c r="K48" s="88"/>
      <c r="L48" s="88"/>
      <c r="M48" s="88"/>
      <c r="N48" s="88"/>
      <c r="O48" s="88"/>
      <c r="P48" s="88"/>
      <c r="Q48" s="88"/>
      <c r="R48" s="88"/>
      <c r="S48" s="88"/>
      <c r="T48" s="88"/>
      <c r="U48" s="88"/>
      <c r="V48" s="88"/>
      <c r="W48" s="88"/>
      <c r="X48" s="88"/>
      <c r="Y48" s="88"/>
      <c r="Z48" s="88"/>
      <c r="AA48" s="88"/>
      <c r="AB48" s="86"/>
    </row>
    <row r="49" spans="1:28" x14ac:dyDescent="0.15">
      <c r="A49" s="88"/>
      <c r="B49" s="491" t="s">
        <v>33</v>
      </c>
      <c r="C49" s="491"/>
      <c r="D49" s="491"/>
      <c r="E49" s="494"/>
      <c r="F49" s="495"/>
      <c r="G49" s="23"/>
      <c r="H49" s="222">
        <v>223.35420693464852</v>
      </c>
      <c r="I49" s="222">
        <v>163.84598756890321</v>
      </c>
      <c r="J49" s="222">
        <v>199.47504466602001</v>
      </c>
      <c r="K49" s="88"/>
      <c r="L49" s="88"/>
      <c r="M49" s="88"/>
      <c r="N49" s="88"/>
      <c r="O49" s="88"/>
      <c r="P49" s="88"/>
      <c r="Q49" s="88"/>
      <c r="R49" s="88"/>
      <c r="S49" s="88"/>
      <c r="T49" s="88"/>
      <c r="U49" s="88"/>
      <c r="V49" s="88"/>
      <c r="W49" s="88"/>
      <c r="X49" s="88"/>
      <c r="Y49" s="88"/>
      <c r="Z49" s="88"/>
      <c r="AA49" s="88"/>
      <c r="AB49" s="86"/>
    </row>
    <row r="50" spans="1:28" s="88" customFormat="1" x14ac:dyDescent="0.15"/>
    <row r="51" spans="1:28" s="100" customFormat="1" ht="14.25" hidden="1" x14ac:dyDescent="0.2"/>
    <row r="52" spans="1:28" s="88" customFormat="1" hidden="1" x14ac:dyDescent="0.15">
      <c r="D52" s="45"/>
      <c r="E52" s="45"/>
    </row>
    <row r="53" spans="1:28" hidden="1" x14ac:dyDescent="0.15">
      <c r="D53" s="46"/>
      <c r="E53" s="46"/>
    </row>
    <row r="54" spans="1:28" hidden="1" x14ac:dyDescent="0.15">
      <c r="D54" s="46"/>
      <c r="E54" s="46"/>
    </row>
    <row r="55" spans="1:28" hidden="1" x14ac:dyDescent="0.15">
      <c r="D55" s="46"/>
      <c r="E55" s="46"/>
    </row>
    <row r="56" spans="1:28" hidden="1" x14ac:dyDescent="0.15">
      <c r="D56" s="46"/>
      <c r="E56" s="46"/>
    </row>
    <row r="57" spans="1:28" hidden="1" x14ac:dyDescent="0.15"/>
    <row r="58" spans="1:28" hidden="1" x14ac:dyDescent="0.15"/>
    <row r="59" spans="1:28" hidden="1" x14ac:dyDescent="0.15"/>
    <row r="60" spans="1:28" hidden="1" x14ac:dyDescent="0.15"/>
    <row r="61" spans="1:28" hidden="1" x14ac:dyDescent="0.15"/>
    <row r="62" spans="1:28" hidden="1" x14ac:dyDescent="0.15"/>
    <row r="63" spans="1:28" hidden="1" x14ac:dyDescent="0.15"/>
    <row r="64" spans="1:28" hidden="1" x14ac:dyDescent="0.15"/>
    <row r="65" hidden="1" x14ac:dyDescent="0.15"/>
    <row r="66" hidden="1" x14ac:dyDescent="0.15"/>
    <row r="67" hidden="1" x14ac:dyDescent="0.15"/>
    <row r="68" hidden="1" x14ac:dyDescent="0.15"/>
    <row r="69" hidden="1" x14ac:dyDescent="0.15"/>
    <row r="70" hidden="1" x14ac:dyDescent="0.15"/>
    <row r="71" ht="11.25" hidden="1" customHeight="1" x14ac:dyDescent="0.15"/>
    <row r="72" ht="11.25" hidden="1" customHeight="1" x14ac:dyDescent="0.15"/>
    <row r="73" ht="11.25" hidden="1" customHeight="1" x14ac:dyDescent="0.15"/>
    <row r="74" ht="11.25" hidden="1" customHeight="1" x14ac:dyDescent="0.15"/>
    <row r="75" ht="11.25" hidden="1" customHeight="1" x14ac:dyDescent="0.15"/>
    <row r="76" ht="11.25" hidden="1" customHeight="1" x14ac:dyDescent="0.15"/>
    <row r="77" ht="11.25" hidden="1" customHeight="1" x14ac:dyDescent="0.15"/>
    <row r="78" ht="11.25" hidden="1" customHeight="1" x14ac:dyDescent="0.15"/>
    <row r="79" ht="11.25" hidden="1" customHeight="1" x14ac:dyDescent="0.15"/>
    <row r="80" ht="11.25" hidden="1" customHeight="1" x14ac:dyDescent="0.15"/>
    <row r="81" ht="11.25" hidden="1" customHeight="1" x14ac:dyDescent="0.15"/>
    <row r="82" ht="11.25" hidden="1" customHeight="1" x14ac:dyDescent="0.15"/>
    <row r="83" ht="11.25" hidden="1" customHeight="1" x14ac:dyDescent="0.15"/>
    <row r="84" ht="11.25" hidden="1" customHeight="1" x14ac:dyDescent="0.15"/>
    <row r="85" ht="11.25" hidden="1" customHeight="1" x14ac:dyDescent="0.15"/>
    <row r="86" ht="11.25" hidden="1" customHeight="1" x14ac:dyDescent="0.15"/>
    <row r="87" ht="11.25" hidden="1" customHeight="1" x14ac:dyDescent="0.15"/>
    <row r="88" ht="11.25" hidden="1" customHeight="1" x14ac:dyDescent="0.15"/>
    <row r="89" ht="11.25" hidden="1" customHeight="1" x14ac:dyDescent="0.15"/>
    <row r="90" ht="11.25" hidden="1" customHeight="1" x14ac:dyDescent="0.15"/>
    <row r="91" ht="11.25" hidden="1" customHeight="1" x14ac:dyDescent="0.15"/>
    <row r="92" ht="11.25" hidden="1" customHeight="1" x14ac:dyDescent="0.15"/>
    <row r="93" ht="11.25" hidden="1" customHeight="1" x14ac:dyDescent="0.15"/>
    <row r="94" ht="11.25" hidden="1" customHeight="1" x14ac:dyDescent="0.15"/>
    <row r="95" ht="11.25" hidden="1" customHeight="1" x14ac:dyDescent="0.15"/>
    <row r="96" ht="11.25" hidden="1" customHeight="1" x14ac:dyDescent="0.15"/>
    <row r="97" ht="11.25" hidden="1" customHeight="1" x14ac:dyDescent="0.15"/>
    <row r="98" ht="11.25" hidden="1" customHeight="1" x14ac:dyDescent="0.15"/>
    <row r="99" ht="11.25" hidden="1" customHeight="1" x14ac:dyDescent="0.15"/>
    <row r="100" ht="11.25" hidden="1" customHeight="1" x14ac:dyDescent="0.15"/>
    <row r="101" ht="11.25" hidden="1" customHeight="1" x14ac:dyDescent="0.15"/>
    <row r="102" ht="11.25" hidden="1" customHeight="1" x14ac:dyDescent="0.15"/>
    <row r="103" ht="11.25" hidden="1" customHeight="1" x14ac:dyDescent="0.15"/>
    <row r="104" ht="11.25" hidden="1" customHeight="1" x14ac:dyDescent="0.15"/>
    <row r="105" ht="11.25" hidden="1" customHeight="1" x14ac:dyDescent="0.15"/>
    <row r="106" ht="11.25" hidden="1" customHeight="1" x14ac:dyDescent="0.15"/>
    <row r="107" ht="11.25" hidden="1" customHeight="1" x14ac:dyDescent="0.15"/>
    <row r="108" ht="11.25" hidden="1" customHeight="1" x14ac:dyDescent="0.15"/>
    <row r="109" ht="11.25" hidden="1" customHeight="1" x14ac:dyDescent="0.15"/>
    <row r="110" ht="11.25" hidden="1" customHeight="1" x14ac:dyDescent="0.15"/>
    <row r="111" ht="11.25" hidden="1" customHeight="1" x14ac:dyDescent="0.15"/>
    <row r="112" ht="11.25" hidden="1" customHeight="1" x14ac:dyDescent="0.15"/>
    <row r="113" ht="11.25" hidden="1" customHeight="1" x14ac:dyDescent="0.15"/>
    <row r="114" ht="11.25" hidden="1" customHeight="1" x14ac:dyDescent="0.15"/>
    <row r="115" ht="11.25" hidden="1" customHeight="1" x14ac:dyDescent="0.15"/>
    <row r="116" ht="11.25" hidden="1" customHeight="1" x14ac:dyDescent="0.15"/>
  </sheetData>
  <mergeCells count="23">
    <mergeCell ref="B2:N2"/>
    <mergeCell ref="B46:D46"/>
    <mergeCell ref="B8:B12"/>
    <mergeCell ref="C8:C12"/>
    <mergeCell ref="D8:D12"/>
    <mergeCell ref="E8:E12"/>
    <mergeCell ref="F8:F9"/>
    <mergeCell ref="B13:B40"/>
    <mergeCell ref="C13:C26"/>
    <mergeCell ref="E13:E41"/>
    <mergeCell ref="F13:F41"/>
    <mergeCell ref="C27:C40"/>
    <mergeCell ref="B41:C41"/>
    <mergeCell ref="B3:N3"/>
    <mergeCell ref="H8:O8"/>
    <mergeCell ref="Q8:AA8"/>
    <mergeCell ref="H9:O9"/>
    <mergeCell ref="Q9:AA9"/>
    <mergeCell ref="B47:D47"/>
    <mergeCell ref="E47:E49"/>
    <mergeCell ref="F47:F49"/>
    <mergeCell ref="B48:D48"/>
    <mergeCell ref="B49:D49"/>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A70"/>
  <sheetViews>
    <sheetView zoomScaleNormal="100" workbookViewId="0"/>
  </sheetViews>
  <sheetFormatPr defaultColWidth="0" defaultRowHeight="12.75" zeroHeight="1" x14ac:dyDescent="0.2"/>
  <cols>
    <col min="1" max="1" width="6.5" style="67" customWidth="1"/>
    <col min="2" max="2" width="17.75" style="67" customWidth="1"/>
    <col min="3" max="3" width="20.25" style="67" customWidth="1"/>
    <col min="4" max="4" width="20.375" style="67" customWidth="1"/>
    <col min="5" max="5" width="25.25" style="67" customWidth="1"/>
    <col min="6" max="6" width="1.5" style="67" customWidth="1"/>
    <col min="7" max="14" width="15.75" style="67" customWidth="1"/>
    <col min="15" max="15" width="1.125" style="67" customWidth="1"/>
    <col min="16" max="26" width="15.75" style="67" customWidth="1"/>
    <col min="27" max="27" width="6.5" style="67" customWidth="1"/>
    <col min="28" max="16384" width="6.5" style="67" hidden="1"/>
  </cols>
  <sheetData>
    <row r="1" spans="1:27" s="47" customFormat="1" ht="12.4" customHeight="1" x14ac:dyDescent="0.2"/>
    <row r="2" spans="1:27" s="47" customFormat="1" ht="18.399999999999999" customHeight="1" x14ac:dyDescent="0.25">
      <c r="B2" s="380" t="s">
        <v>475</v>
      </c>
      <c r="C2" s="380"/>
      <c r="D2" s="380"/>
      <c r="E2" s="380"/>
      <c r="F2" s="380"/>
      <c r="G2" s="380"/>
      <c r="H2" s="380"/>
      <c r="I2" s="380"/>
      <c r="J2" s="380"/>
      <c r="K2" s="380"/>
      <c r="L2" s="380"/>
      <c r="O2" s="48"/>
    </row>
    <row r="3" spans="1:27" s="47" customFormat="1" ht="51" customHeight="1" x14ac:dyDescent="0.2">
      <c r="B3" s="527" t="s">
        <v>502</v>
      </c>
      <c r="C3" s="527"/>
      <c r="D3" s="527"/>
      <c r="E3" s="527"/>
      <c r="F3" s="527"/>
      <c r="G3" s="527"/>
      <c r="H3" s="527"/>
      <c r="I3" s="527"/>
      <c r="J3" s="527"/>
      <c r="K3" s="527"/>
      <c r="L3" s="527"/>
      <c r="M3" s="527"/>
      <c r="N3" s="527"/>
      <c r="O3" s="49"/>
      <c r="P3" s="49"/>
      <c r="Q3" s="49"/>
      <c r="R3" s="49"/>
      <c r="S3" s="49"/>
      <c r="T3" s="49"/>
      <c r="U3" s="49"/>
      <c r="V3" s="49"/>
      <c r="W3" s="49"/>
      <c r="X3" s="49"/>
      <c r="Y3" s="49"/>
      <c r="Z3" s="49"/>
    </row>
    <row r="4" spans="1:27" s="47" customFormat="1" ht="12.4" customHeight="1" x14ac:dyDescent="0.2"/>
    <row r="5" spans="1:27" s="50" customFormat="1" x14ac:dyDescent="0.2"/>
    <row r="6" spans="1:27" s="52" customFormat="1" x14ac:dyDescent="0.2">
      <c r="B6" s="53" t="s">
        <v>503</v>
      </c>
    </row>
    <row r="7" spans="1:27" s="50" customFormat="1" x14ac:dyDescent="0.2">
      <c r="B7" s="51"/>
    </row>
    <row r="8" spans="1:27" s="55" customFormat="1" ht="12.4" customHeight="1" x14ac:dyDescent="0.2">
      <c r="A8" s="50"/>
      <c r="B8" s="528" t="s">
        <v>334</v>
      </c>
      <c r="C8" s="529" t="s">
        <v>45</v>
      </c>
      <c r="D8" s="530" t="s">
        <v>4</v>
      </c>
      <c r="E8" s="531"/>
      <c r="F8" s="54"/>
      <c r="G8" s="532" t="s">
        <v>500</v>
      </c>
      <c r="H8" s="533"/>
      <c r="I8" s="533"/>
      <c r="J8" s="533"/>
      <c r="K8" s="533"/>
      <c r="L8" s="533"/>
      <c r="M8" s="533"/>
      <c r="N8" s="534"/>
      <c r="O8" s="54"/>
      <c r="P8" s="485" t="s">
        <v>492</v>
      </c>
      <c r="Q8" s="486"/>
      <c r="R8" s="486"/>
      <c r="S8" s="486"/>
      <c r="T8" s="486"/>
      <c r="U8" s="486"/>
      <c r="V8" s="486"/>
      <c r="W8" s="486"/>
      <c r="X8" s="486"/>
      <c r="Y8" s="486"/>
      <c r="Z8" s="487"/>
      <c r="AA8" s="50"/>
    </row>
    <row r="9" spans="1:27" s="55" customFormat="1" ht="12.4" customHeight="1" x14ac:dyDescent="0.2">
      <c r="A9" s="50"/>
      <c r="B9" s="528"/>
      <c r="C9" s="529"/>
      <c r="D9" s="530"/>
      <c r="E9" s="531"/>
      <c r="F9" s="54"/>
      <c r="G9" s="479" t="s">
        <v>479</v>
      </c>
      <c r="H9" s="480"/>
      <c r="I9" s="480"/>
      <c r="J9" s="480"/>
      <c r="K9" s="480"/>
      <c r="L9" s="480"/>
      <c r="M9" s="480"/>
      <c r="N9" s="481"/>
      <c r="O9" s="54"/>
      <c r="P9" s="488" t="s">
        <v>493</v>
      </c>
      <c r="Q9" s="489"/>
      <c r="R9" s="489"/>
      <c r="S9" s="489"/>
      <c r="T9" s="489"/>
      <c r="U9" s="489"/>
      <c r="V9" s="489"/>
      <c r="W9" s="489"/>
      <c r="X9" s="489"/>
      <c r="Y9" s="489"/>
      <c r="Z9" s="490"/>
      <c r="AA9" s="50"/>
    </row>
    <row r="10" spans="1:27" s="55" customFormat="1" ht="22.5" x14ac:dyDescent="0.2">
      <c r="A10" s="50"/>
      <c r="B10" s="528"/>
      <c r="C10" s="529"/>
      <c r="D10" s="530"/>
      <c r="E10" s="56" t="s">
        <v>5</v>
      </c>
      <c r="F10" s="54"/>
      <c r="G10" s="57" t="s">
        <v>303</v>
      </c>
      <c r="H10" s="57" t="s">
        <v>297</v>
      </c>
      <c r="I10" s="57" t="s">
        <v>298</v>
      </c>
      <c r="J10" s="57" t="s">
        <v>299</v>
      </c>
      <c r="K10" s="57" t="s">
        <v>6</v>
      </c>
      <c r="L10" s="58" t="s">
        <v>7</v>
      </c>
      <c r="M10" s="57" t="s">
        <v>8</v>
      </c>
      <c r="N10" s="57" t="s">
        <v>304</v>
      </c>
      <c r="O10" s="54"/>
      <c r="P10" s="110" t="s">
        <v>467</v>
      </c>
      <c r="Q10" s="59" t="s">
        <v>9</v>
      </c>
      <c r="R10" s="59" t="s">
        <v>10</v>
      </c>
      <c r="S10" s="60" t="s">
        <v>11</v>
      </c>
      <c r="T10" s="59" t="s">
        <v>12</v>
      </c>
      <c r="U10" s="59" t="s">
        <v>13</v>
      </c>
      <c r="V10" s="59" t="s">
        <v>14</v>
      </c>
      <c r="W10" s="59" t="s">
        <v>15</v>
      </c>
      <c r="X10" s="59" t="s">
        <v>16</v>
      </c>
      <c r="Y10" s="59" t="s">
        <v>17</v>
      </c>
      <c r="Z10" s="59" t="s">
        <v>18</v>
      </c>
      <c r="AA10" s="50"/>
    </row>
    <row r="11" spans="1:27" s="64" customFormat="1" ht="12.4" customHeight="1" x14ac:dyDescent="0.2">
      <c r="A11" s="381"/>
      <c r="B11" s="528"/>
      <c r="C11" s="529"/>
      <c r="D11" s="530"/>
      <c r="E11" s="56" t="s">
        <v>379</v>
      </c>
      <c r="F11" s="54"/>
      <c r="G11" s="61" t="s">
        <v>305</v>
      </c>
      <c r="H11" s="61" t="s">
        <v>306</v>
      </c>
      <c r="I11" s="61" t="s">
        <v>307</v>
      </c>
      <c r="J11" s="61" t="s">
        <v>308</v>
      </c>
      <c r="K11" s="61" t="s">
        <v>19</v>
      </c>
      <c r="L11" s="62" t="s">
        <v>20</v>
      </c>
      <c r="M11" s="61" t="s">
        <v>21</v>
      </c>
      <c r="N11" s="61" t="s">
        <v>309</v>
      </c>
      <c r="O11" s="54"/>
      <c r="P11" s="36" t="s">
        <v>310</v>
      </c>
      <c r="Q11" s="61" t="s">
        <v>22</v>
      </c>
      <c r="R11" s="61" t="s">
        <v>23</v>
      </c>
      <c r="S11" s="63" t="s">
        <v>24</v>
      </c>
      <c r="T11" s="61" t="s">
        <v>25</v>
      </c>
      <c r="U11" s="61" t="s">
        <v>26</v>
      </c>
      <c r="V11" s="61" t="s">
        <v>27</v>
      </c>
      <c r="W11" s="61" t="s">
        <v>28</v>
      </c>
      <c r="X11" s="61" t="s">
        <v>29</v>
      </c>
      <c r="Y11" s="61" t="s">
        <v>30</v>
      </c>
      <c r="Z11" s="61" t="s">
        <v>31</v>
      </c>
      <c r="AA11" s="381"/>
    </row>
    <row r="12" spans="1:27" s="64" customFormat="1" ht="12.4" customHeight="1" x14ac:dyDescent="0.2">
      <c r="A12" s="381"/>
      <c r="B12" s="528"/>
      <c r="C12" s="529"/>
      <c r="D12" s="530"/>
      <c r="E12" s="129" t="s">
        <v>453</v>
      </c>
      <c r="F12" s="66"/>
      <c r="G12" s="59" t="s">
        <v>312</v>
      </c>
      <c r="H12" s="59" t="s">
        <v>312</v>
      </c>
      <c r="I12" s="59" t="s">
        <v>313</v>
      </c>
      <c r="J12" s="59" t="s">
        <v>313</v>
      </c>
      <c r="K12" s="59" t="s">
        <v>34</v>
      </c>
      <c r="L12" s="59" t="s">
        <v>34</v>
      </c>
      <c r="M12" s="59" t="s">
        <v>35</v>
      </c>
      <c r="N12" s="59" t="s">
        <v>35</v>
      </c>
      <c r="O12" s="66"/>
      <c r="P12" s="59" t="s">
        <v>314</v>
      </c>
      <c r="Q12" s="59" t="s">
        <v>36</v>
      </c>
      <c r="R12" s="59" t="s">
        <v>36</v>
      </c>
      <c r="S12" s="59" t="s">
        <v>37</v>
      </c>
      <c r="T12" s="59" t="s">
        <v>37</v>
      </c>
      <c r="U12" s="59" t="s">
        <v>38</v>
      </c>
      <c r="V12" s="59" t="s">
        <v>38</v>
      </c>
      <c r="W12" s="59" t="s">
        <v>39</v>
      </c>
      <c r="X12" s="59" t="s">
        <v>39</v>
      </c>
      <c r="Y12" s="59" t="s">
        <v>40</v>
      </c>
      <c r="Z12" s="59" t="s">
        <v>40</v>
      </c>
      <c r="AA12" s="381"/>
    </row>
    <row r="13" spans="1:27" s="64" customFormat="1" ht="12.4" customHeight="1" x14ac:dyDescent="0.2">
      <c r="A13" s="381"/>
      <c r="B13" s="523" t="s">
        <v>495</v>
      </c>
      <c r="C13" s="65" t="s">
        <v>315</v>
      </c>
      <c r="D13" s="521" t="s">
        <v>316</v>
      </c>
      <c r="E13" s="526"/>
      <c r="F13" s="54"/>
      <c r="G13" s="223">
        <v>5.7199162492486987E-2</v>
      </c>
      <c r="H13" s="223">
        <v>8.5798743738730476E-2</v>
      </c>
      <c r="I13" s="223">
        <v>0.27017091694487855</v>
      </c>
      <c r="J13" s="223">
        <v>0.2747503666693672</v>
      </c>
      <c r="K13" s="223">
        <v>3.5288369919445137</v>
      </c>
      <c r="L13" s="223">
        <v>3.4233284643042605</v>
      </c>
      <c r="M13" s="223">
        <v>11.820075926151441</v>
      </c>
      <c r="N13" s="223">
        <v>11.23650039616815</v>
      </c>
      <c r="O13" s="54"/>
      <c r="P13" s="223">
        <v>11.23650039616815</v>
      </c>
      <c r="Q13" s="223">
        <v>15.217885194859468</v>
      </c>
      <c r="R13" s="223">
        <v>15.148042252053873</v>
      </c>
      <c r="S13" s="223">
        <v>17.904770251104306</v>
      </c>
      <c r="T13" s="223" t="s">
        <v>333</v>
      </c>
      <c r="U13" s="223" t="s">
        <v>333</v>
      </c>
      <c r="V13" s="223" t="s">
        <v>333</v>
      </c>
      <c r="W13" s="223" t="s">
        <v>333</v>
      </c>
      <c r="X13" s="223" t="s">
        <v>333</v>
      </c>
      <c r="Y13" s="223" t="s">
        <v>333</v>
      </c>
      <c r="Z13" s="223" t="s">
        <v>333</v>
      </c>
      <c r="AA13" s="381"/>
    </row>
    <row r="14" spans="1:27" s="64" customFormat="1" ht="12.4" customHeight="1" x14ac:dyDescent="0.2">
      <c r="A14" s="381"/>
      <c r="B14" s="524"/>
      <c r="C14" s="65" t="s">
        <v>317</v>
      </c>
      <c r="D14" s="521"/>
      <c r="E14" s="526"/>
      <c r="F14" s="54"/>
      <c r="G14" s="223">
        <v>5.5304472239826249E-2</v>
      </c>
      <c r="H14" s="223">
        <v>8.2956708359739381E-2</v>
      </c>
      <c r="I14" s="223">
        <v>0.26122165649101947</v>
      </c>
      <c r="J14" s="223">
        <v>0.26564941450574442</v>
      </c>
      <c r="K14" s="223">
        <v>3.4119462410922781</v>
      </c>
      <c r="L14" s="223">
        <v>3.3099326243944498</v>
      </c>
      <c r="M14" s="223">
        <v>11.513796865231745</v>
      </c>
      <c r="N14" s="223">
        <v>10.945342808783455</v>
      </c>
      <c r="O14" s="54"/>
      <c r="P14" s="223">
        <v>10.945342808783455</v>
      </c>
      <c r="Q14" s="223">
        <v>14.665239004197298</v>
      </c>
      <c r="R14" s="223">
        <v>14.597846166128626</v>
      </c>
      <c r="S14" s="223">
        <v>17.390021956752758</v>
      </c>
      <c r="T14" s="223" t="s">
        <v>333</v>
      </c>
      <c r="U14" s="223" t="s">
        <v>333</v>
      </c>
      <c r="V14" s="223" t="s">
        <v>333</v>
      </c>
      <c r="W14" s="223" t="s">
        <v>333</v>
      </c>
      <c r="X14" s="223" t="s">
        <v>333</v>
      </c>
      <c r="Y14" s="223" t="s">
        <v>333</v>
      </c>
      <c r="Z14" s="223" t="s">
        <v>333</v>
      </c>
      <c r="AA14" s="381"/>
    </row>
    <row r="15" spans="1:27" s="64" customFormat="1" ht="12.4" customHeight="1" x14ac:dyDescent="0.2">
      <c r="A15" s="381"/>
      <c r="B15" s="524"/>
      <c r="C15" s="65" t="s">
        <v>318</v>
      </c>
      <c r="D15" s="521"/>
      <c r="E15" s="526"/>
      <c r="F15" s="54"/>
      <c r="G15" s="223">
        <v>5.6226213443823357E-2</v>
      </c>
      <c r="H15" s="223">
        <v>8.4339320165735032E-2</v>
      </c>
      <c r="I15" s="223">
        <v>0.2655753507658698</v>
      </c>
      <c r="J15" s="223">
        <v>0.27007690474750684</v>
      </c>
      <c r="K15" s="223">
        <v>3.4688120117771488</v>
      </c>
      <c r="L15" s="223">
        <v>3.3650981681343572</v>
      </c>
      <c r="M15" s="223">
        <v>11.907204039153976</v>
      </c>
      <c r="N15" s="223">
        <v>11.319326858738016</v>
      </c>
      <c r="O15" s="54"/>
      <c r="P15" s="223">
        <v>11.319326858738016</v>
      </c>
      <c r="Q15" s="223">
        <v>15.232508313769655</v>
      </c>
      <c r="R15" s="223">
        <v>15.162636096084153</v>
      </c>
      <c r="S15" s="223">
        <v>18.010418613276087</v>
      </c>
      <c r="T15" s="223" t="s">
        <v>333</v>
      </c>
      <c r="U15" s="223" t="s">
        <v>333</v>
      </c>
      <c r="V15" s="223" t="s">
        <v>333</v>
      </c>
      <c r="W15" s="223" t="s">
        <v>333</v>
      </c>
      <c r="X15" s="223" t="s">
        <v>333</v>
      </c>
      <c r="Y15" s="223" t="s">
        <v>333</v>
      </c>
      <c r="Z15" s="223" t="s">
        <v>333</v>
      </c>
      <c r="AA15" s="381"/>
    </row>
    <row r="16" spans="1:27" s="64" customFormat="1" ht="12.4" customHeight="1" x14ac:dyDescent="0.2">
      <c r="A16" s="381"/>
      <c r="B16" s="524"/>
      <c r="C16" s="65" t="s">
        <v>319</v>
      </c>
      <c r="D16" s="521"/>
      <c r="E16" s="526"/>
      <c r="F16" s="54"/>
      <c r="G16" s="223">
        <v>5.7506409560486027E-2</v>
      </c>
      <c r="H16" s="223">
        <v>8.6259614340729041E-2</v>
      </c>
      <c r="I16" s="223">
        <v>0.27162214836982868</v>
      </c>
      <c r="J16" s="223">
        <v>0.27622619674995474</v>
      </c>
      <c r="K16" s="223">
        <v>3.547792248839472</v>
      </c>
      <c r="L16" s="223">
        <v>3.4417169788842301</v>
      </c>
      <c r="M16" s="223">
        <v>12.060640597709659</v>
      </c>
      <c r="N16" s="223">
        <v>11.465188015787197</v>
      </c>
      <c r="O16" s="54"/>
      <c r="P16" s="223">
        <v>11.465188015787197</v>
      </c>
      <c r="Q16" s="223">
        <v>15.382265186051335</v>
      </c>
      <c r="R16" s="223">
        <v>15.311437840011674</v>
      </c>
      <c r="S16" s="223">
        <v>18.362914083511907</v>
      </c>
      <c r="T16" s="223" t="s">
        <v>333</v>
      </c>
      <c r="U16" s="223" t="s">
        <v>333</v>
      </c>
      <c r="V16" s="223" t="s">
        <v>333</v>
      </c>
      <c r="W16" s="223" t="s">
        <v>333</v>
      </c>
      <c r="X16" s="223" t="s">
        <v>333</v>
      </c>
      <c r="Y16" s="223" t="s">
        <v>333</v>
      </c>
      <c r="Z16" s="223" t="s">
        <v>333</v>
      </c>
      <c r="AA16" s="381"/>
    </row>
    <row r="17" spans="1:27" s="64" customFormat="1" ht="12.4" customHeight="1" x14ac:dyDescent="0.2">
      <c r="A17" s="381"/>
      <c r="B17" s="524"/>
      <c r="C17" s="65" t="s">
        <v>320</v>
      </c>
      <c r="D17" s="521"/>
      <c r="E17" s="526"/>
      <c r="F17" s="54"/>
      <c r="G17" s="223">
        <v>5.5662927152491819E-2</v>
      </c>
      <c r="H17" s="223">
        <v>8.3494390728737725E-2</v>
      </c>
      <c r="I17" s="223">
        <v>0.26291475982012807</v>
      </c>
      <c r="J17" s="223">
        <v>0.2673712162664299</v>
      </c>
      <c r="K17" s="223">
        <v>3.4340607074697291</v>
      </c>
      <c r="L17" s="223">
        <v>3.3313858914044152</v>
      </c>
      <c r="M17" s="223">
        <v>11.64388002361488</v>
      </c>
      <c r="N17" s="223">
        <v>11.069003559343694</v>
      </c>
      <c r="O17" s="54"/>
      <c r="P17" s="223">
        <v>11.069003559343694</v>
      </c>
      <c r="Q17" s="223">
        <v>14.865594162418741</v>
      </c>
      <c r="R17" s="223">
        <v>14.797332801348015</v>
      </c>
      <c r="S17" s="223">
        <v>17.741474539120862</v>
      </c>
      <c r="T17" s="223" t="s">
        <v>333</v>
      </c>
      <c r="U17" s="223" t="s">
        <v>333</v>
      </c>
      <c r="V17" s="223" t="s">
        <v>333</v>
      </c>
      <c r="W17" s="223" t="s">
        <v>333</v>
      </c>
      <c r="X17" s="223" t="s">
        <v>333</v>
      </c>
      <c r="Y17" s="223" t="s">
        <v>333</v>
      </c>
      <c r="Z17" s="223" t="s">
        <v>333</v>
      </c>
      <c r="AA17" s="381"/>
    </row>
    <row r="18" spans="1:27" s="64" customFormat="1" ht="12.4" customHeight="1" x14ac:dyDescent="0.2">
      <c r="A18" s="381"/>
      <c r="B18" s="524"/>
      <c r="C18" s="65" t="s">
        <v>321</v>
      </c>
      <c r="D18" s="521"/>
      <c r="E18" s="526"/>
      <c r="F18" s="54"/>
      <c r="G18" s="223">
        <v>5.6256662357449895E-2</v>
      </c>
      <c r="H18" s="223">
        <v>8.4384993536174846E-2</v>
      </c>
      <c r="I18" s="223">
        <v>0.26571917124428224</v>
      </c>
      <c r="J18" s="223">
        <v>0.2702231630110728</v>
      </c>
      <c r="K18" s="223">
        <v>3.4706905227218496</v>
      </c>
      <c r="L18" s="223">
        <v>3.3669205135705971</v>
      </c>
      <c r="M18" s="223">
        <v>11.48998299740572</v>
      </c>
      <c r="N18" s="223">
        <v>10.922704668645167</v>
      </c>
      <c r="O18" s="54"/>
      <c r="P18" s="223">
        <v>10.922704668645167</v>
      </c>
      <c r="Q18" s="223">
        <v>14.558987946385416</v>
      </c>
      <c r="R18" s="223">
        <v>14.492465736914953</v>
      </c>
      <c r="S18" s="223">
        <v>17.181194828314531</v>
      </c>
      <c r="T18" s="223" t="s">
        <v>333</v>
      </c>
      <c r="U18" s="223" t="s">
        <v>333</v>
      </c>
      <c r="V18" s="223" t="s">
        <v>333</v>
      </c>
      <c r="W18" s="223" t="s">
        <v>333</v>
      </c>
      <c r="X18" s="223" t="s">
        <v>333</v>
      </c>
      <c r="Y18" s="223" t="s">
        <v>333</v>
      </c>
      <c r="Z18" s="223" t="s">
        <v>333</v>
      </c>
      <c r="AA18" s="381"/>
    </row>
    <row r="19" spans="1:27" s="64" customFormat="1" ht="12.4" customHeight="1" x14ac:dyDescent="0.2">
      <c r="A19" s="381"/>
      <c r="B19" s="524"/>
      <c r="C19" s="65" t="s">
        <v>322</v>
      </c>
      <c r="D19" s="521"/>
      <c r="E19" s="526"/>
      <c r="F19" s="54"/>
      <c r="G19" s="223">
        <v>5.643104482248941E-2</v>
      </c>
      <c r="H19" s="223">
        <v>8.4646567233734107E-2</v>
      </c>
      <c r="I19" s="223">
        <v>0.26654283838250331</v>
      </c>
      <c r="J19" s="223">
        <v>0.27106079146789858</v>
      </c>
      <c r="K19" s="223">
        <v>3.4814488497071223</v>
      </c>
      <c r="L19" s="223">
        <v>3.3773571778543388</v>
      </c>
      <c r="M19" s="223">
        <v>11.713543315665916</v>
      </c>
      <c r="N19" s="223">
        <v>11.135227466332141</v>
      </c>
      <c r="O19" s="54"/>
      <c r="P19" s="223">
        <v>11.135227466332141</v>
      </c>
      <c r="Q19" s="223">
        <v>14.908847907513994</v>
      </c>
      <c r="R19" s="223">
        <v>14.840341561805861</v>
      </c>
      <c r="S19" s="223">
        <v>17.65520814469221</v>
      </c>
      <c r="T19" s="223" t="s">
        <v>333</v>
      </c>
      <c r="U19" s="223" t="s">
        <v>333</v>
      </c>
      <c r="V19" s="223" t="s">
        <v>333</v>
      </c>
      <c r="W19" s="223" t="s">
        <v>333</v>
      </c>
      <c r="X19" s="223" t="s">
        <v>333</v>
      </c>
      <c r="Y19" s="223" t="s">
        <v>333</v>
      </c>
      <c r="Z19" s="223" t="s">
        <v>333</v>
      </c>
      <c r="AA19" s="381"/>
    </row>
    <row r="20" spans="1:27" ht="12.4" customHeight="1" x14ac:dyDescent="0.2">
      <c r="A20" s="50"/>
      <c r="B20" s="524"/>
      <c r="C20" s="65" t="s">
        <v>323</v>
      </c>
      <c r="D20" s="521"/>
      <c r="E20" s="526"/>
      <c r="F20" s="66"/>
      <c r="G20" s="223">
        <v>5.5253264395159783E-2</v>
      </c>
      <c r="H20" s="223">
        <v>8.2879896592739671E-2</v>
      </c>
      <c r="I20" s="223">
        <v>0.26097978458686133</v>
      </c>
      <c r="J20" s="223">
        <v>0.26540344282564671</v>
      </c>
      <c r="K20" s="223">
        <v>3.4087870316097875</v>
      </c>
      <c r="L20" s="223">
        <v>3.3068678719644566</v>
      </c>
      <c r="M20" s="223">
        <v>11.616376346884401</v>
      </c>
      <c r="N20" s="223">
        <v>11.042857781904621</v>
      </c>
      <c r="O20" s="66"/>
      <c r="P20" s="223">
        <v>11.042857781904621</v>
      </c>
      <c r="Q20" s="223">
        <v>14.854031497940696</v>
      </c>
      <c r="R20" s="223">
        <v>14.922944451951974</v>
      </c>
      <c r="S20" s="223">
        <v>17.771247126179681</v>
      </c>
      <c r="T20" s="223" t="s">
        <v>333</v>
      </c>
      <c r="U20" s="223" t="s">
        <v>333</v>
      </c>
      <c r="V20" s="223" t="s">
        <v>333</v>
      </c>
      <c r="W20" s="223" t="s">
        <v>333</v>
      </c>
      <c r="X20" s="223" t="s">
        <v>333</v>
      </c>
      <c r="Y20" s="223" t="s">
        <v>333</v>
      </c>
      <c r="Z20" s="223" t="s">
        <v>333</v>
      </c>
      <c r="AA20" s="50"/>
    </row>
    <row r="21" spans="1:27" ht="12.4" customHeight="1" x14ac:dyDescent="0.2">
      <c r="A21" s="50"/>
      <c r="B21" s="524"/>
      <c r="C21" s="65" t="s">
        <v>324</v>
      </c>
      <c r="D21" s="521"/>
      <c r="E21" s="526"/>
      <c r="F21" s="66"/>
      <c r="G21" s="223">
        <v>5.6123797754490334E-2</v>
      </c>
      <c r="H21" s="223">
        <v>8.4185696631735515E-2</v>
      </c>
      <c r="I21" s="223">
        <v>0.26509160695755307</v>
      </c>
      <c r="J21" s="223">
        <v>0.26958496138731097</v>
      </c>
      <c r="K21" s="223">
        <v>3.4624935928121627</v>
      </c>
      <c r="L21" s="223">
        <v>3.3589686632743669</v>
      </c>
      <c r="M21" s="223">
        <v>11.735460395993773</v>
      </c>
      <c r="N21" s="223">
        <v>11.156062466320758</v>
      </c>
      <c r="O21" s="66"/>
      <c r="P21" s="223">
        <v>11.156062466320758</v>
      </c>
      <c r="Q21" s="223">
        <v>15.031064537267056</v>
      </c>
      <c r="R21" s="223">
        <v>14.962039383766744</v>
      </c>
      <c r="S21" s="223">
        <v>17.868079612309856</v>
      </c>
      <c r="T21" s="223" t="s">
        <v>333</v>
      </c>
      <c r="U21" s="223" t="s">
        <v>333</v>
      </c>
      <c r="V21" s="223" t="s">
        <v>333</v>
      </c>
      <c r="W21" s="223" t="s">
        <v>333</v>
      </c>
      <c r="X21" s="223" t="s">
        <v>333</v>
      </c>
      <c r="Y21" s="223" t="s">
        <v>333</v>
      </c>
      <c r="Z21" s="223" t="s">
        <v>333</v>
      </c>
      <c r="AA21" s="50"/>
    </row>
    <row r="22" spans="1:27" ht="12.4" customHeight="1" x14ac:dyDescent="0.2">
      <c r="A22" s="50"/>
      <c r="B22" s="524"/>
      <c r="C22" s="65" t="s">
        <v>325</v>
      </c>
      <c r="D22" s="521"/>
      <c r="E22" s="526"/>
      <c r="F22" s="66"/>
      <c r="G22" s="223">
        <v>5.5509303618492253E-2</v>
      </c>
      <c r="H22" s="223">
        <v>8.3263955427738387E-2</v>
      </c>
      <c r="I22" s="223">
        <v>0.26218914410765282</v>
      </c>
      <c r="J22" s="223">
        <v>0.26663330122613599</v>
      </c>
      <c r="K22" s="223">
        <v>3.4245830790222476</v>
      </c>
      <c r="L22" s="223">
        <v>3.3221916341144282</v>
      </c>
      <c r="M22" s="223">
        <v>11.406239831446058</v>
      </c>
      <c r="N22" s="223">
        <v>10.843096033018703</v>
      </c>
      <c r="O22" s="66"/>
      <c r="P22" s="223">
        <v>10.843096033018703</v>
      </c>
      <c r="Q22" s="223">
        <v>14.698769655470986</v>
      </c>
      <c r="R22" s="223">
        <v>14.631288012720409</v>
      </c>
      <c r="S22" s="223">
        <v>17.304138631284552</v>
      </c>
      <c r="T22" s="223" t="s">
        <v>333</v>
      </c>
      <c r="U22" s="223" t="s">
        <v>333</v>
      </c>
      <c r="V22" s="223" t="s">
        <v>333</v>
      </c>
      <c r="W22" s="223" t="s">
        <v>333</v>
      </c>
      <c r="X22" s="223" t="s">
        <v>333</v>
      </c>
      <c r="Y22" s="223" t="s">
        <v>333</v>
      </c>
      <c r="Z22" s="223" t="s">
        <v>333</v>
      </c>
      <c r="AA22" s="50"/>
    </row>
    <row r="23" spans="1:27" ht="12.4" customHeight="1" x14ac:dyDescent="0.2">
      <c r="A23" s="50"/>
      <c r="B23" s="524"/>
      <c r="C23" s="65" t="s">
        <v>326</v>
      </c>
      <c r="D23" s="521"/>
      <c r="E23" s="526"/>
      <c r="F23" s="66"/>
      <c r="G23" s="223">
        <v>5.438273103582917E-2</v>
      </c>
      <c r="H23" s="223">
        <v>8.1574096553743758E-2</v>
      </c>
      <c r="I23" s="223">
        <v>0.25686796221616925</v>
      </c>
      <c r="J23" s="223">
        <v>0.26122192426398211</v>
      </c>
      <c r="K23" s="223">
        <v>3.3550804704074078</v>
      </c>
      <c r="L23" s="223">
        <v>3.2547670806545437</v>
      </c>
      <c r="M23" s="223">
        <v>11.3739039895618</v>
      </c>
      <c r="N23" s="223">
        <v>10.812356661934036</v>
      </c>
      <c r="O23" s="66"/>
      <c r="P23" s="223">
        <v>10.812356661934036</v>
      </c>
      <c r="Q23" s="223">
        <v>14.653510570211337</v>
      </c>
      <c r="R23" s="223">
        <v>14.586379343382038</v>
      </c>
      <c r="S23" s="223">
        <v>17.393529431054528</v>
      </c>
      <c r="T23" s="223" t="s">
        <v>333</v>
      </c>
      <c r="U23" s="223" t="s">
        <v>333</v>
      </c>
      <c r="V23" s="223" t="s">
        <v>333</v>
      </c>
      <c r="W23" s="223" t="s">
        <v>333</v>
      </c>
      <c r="X23" s="223" t="s">
        <v>333</v>
      </c>
      <c r="Y23" s="223" t="s">
        <v>333</v>
      </c>
      <c r="Z23" s="223" t="s">
        <v>333</v>
      </c>
      <c r="AA23" s="50"/>
    </row>
    <row r="24" spans="1:27" ht="12.4" customHeight="1" x14ac:dyDescent="0.2">
      <c r="A24" s="50"/>
      <c r="B24" s="524"/>
      <c r="C24" s="65" t="s">
        <v>327</v>
      </c>
      <c r="D24" s="521"/>
      <c r="E24" s="526"/>
      <c r="F24" s="66"/>
      <c r="G24" s="223">
        <v>5.7352786026486517E-2</v>
      </c>
      <c r="H24" s="223">
        <v>8.6029179039729772E-2</v>
      </c>
      <c r="I24" s="223">
        <v>0.27089653265735369</v>
      </c>
      <c r="J24" s="223">
        <v>0.27548828170966105</v>
      </c>
      <c r="K24" s="223">
        <v>3.5383146203919931</v>
      </c>
      <c r="L24" s="223">
        <v>3.4325227215942462</v>
      </c>
      <c r="M24" s="223">
        <v>11.674347723612401</v>
      </c>
      <c r="N24" s="223">
        <v>11.097967021611735</v>
      </c>
      <c r="O24" s="66"/>
      <c r="P24" s="223">
        <v>11.097967021611735</v>
      </c>
      <c r="Q24" s="223">
        <v>14.924114124512787</v>
      </c>
      <c r="R24" s="223">
        <v>14.855519100112103</v>
      </c>
      <c r="S24" s="223">
        <v>17.828049148755994</v>
      </c>
      <c r="T24" s="223" t="s">
        <v>333</v>
      </c>
      <c r="U24" s="223" t="s">
        <v>333</v>
      </c>
      <c r="V24" s="223" t="s">
        <v>333</v>
      </c>
      <c r="W24" s="223" t="s">
        <v>333</v>
      </c>
      <c r="X24" s="223" t="s">
        <v>333</v>
      </c>
      <c r="Y24" s="223" t="s">
        <v>333</v>
      </c>
      <c r="Z24" s="223" t="s">
        <v>333</v>
      </c>
      <c r="AA24" s="50"/>
    </row>
    <row r="25" spans="1:27" ht="12.4" customHeight="1" x14ac:dyDescent="0.2">
      <c r="A25" s="50"/>
      <c r="B25" s="524"/>
      <c r="C25" s="65" t="s">
        <v>328</v>
      </c>
      <c r="D25" s="521"/>
      <c r="E25" s="526"/>
      <c r="F25" s="66"/>
      <c r="G25" s="223">
        <v>5.699433111382092E-2</v>
      </c>
      <c r="H25" s="223">
        <v>8.5491496670731373E-2</v>
      </c>
      <c r="I25" s="223">
        <v>0.26920342932824498</v>
      </c>
      <c r="J25" s="223">
        <v>0.27376647994897541</v>
      </c>
      <c r="K25" s="223">
        <v>3.5162001540145398</v>
      </c>
      <c r="L25" s="223">
        <v>3.411069454584279</v>
      </c>
      <c r="M25" s="223">
        <v>11.796224299080484</v>
      </c>
      <c r="N25" s="223">
        <v>11.213826361017571</v>
      </c>
      <c r="O25" s="66"/>
      <c r="P25" s="223">
        <v>11.213826361017571</v>
      </c>
      <c r="Q25" s="223">
        <v>15.043725244660884</v>
      </c>
      <c r="R25" s="223">
        <v>14.975042557017401</v>
      </c>
      <c r="S25" s="223">
        <v>17.81652010215473</v>
      </c>
      <c r="T25" s="223" t="s">
        <v>333</v>
      </c>
      <c r="U25" s="223" t="s">
        <v>333</v>
      </c>
      <c r="V25" s="223" t="s">
        <v>333</v>
      </c>
      <c r="W25" s="223" t="s">
        <v>333</v>
      </c>
      <c r="X25" s="223" t="s">
        <v>333</v>
      </c>
      <c r="Y25" s="223" t="s">
        <v>333</v>
      </c>
      <c r="Z25" s="223" t="s">
        <v>333</v>
      </c>
      <c r="AA25" s="50"/>
    </row>
    <row r="26" spans="1:27" ht="12.4" customHeight="1" x14ac:dyDescent="0.2">
      <c r="A26" s="50"/>
      <c r="B26" s="525"/>
      <c r="C26" s="65" t="s">
        <v>329</v>
      </c>
      <c r="D26" s="521"/>
      <c r="E26" s="526"/>
      <c r="F26" s="66"/>
      <c r="G26" s="223">
        <v>5.6072589909823813E-2</v>
      </c>
      <c r="H26" s="223">
        <v>8.4108884864735722E-2</v>
      </c>
      <c r="I26" s="223">
        <v>0.26484973505339465</v>
      </c>
      <c r="J26" s="223">
        <v>0.26933898970721293</v>
      </c>
      <c r="K26" s="223">
        <v>3.459334383329669</v>
      </c>
      <c r="L26" s="223">
        <v>3.3559039108443711</v>
      </c>
      <c r="M26" s="223">
        <v>11.38196650616657</v>
      </c>
      <c r="N26" s="223">
        <v>10.820021119555937</v>
      </c>
      <c r="O26" s="66"/>
      <c r="P26" s="223">
        <v>10.820021119555937</v>
      </c>
      <c r="Q26" s="223">
        <v>14.328685699058877</v>
      </c>
      <c r="R26" s="223">
        <v>14.185156414919366</v>
      </c>
      <c r="S26" s="223">
        <v>16.817862047615261</v>
      </c>
      <c r="T26" s="223" t="s">
        <v>333</v>
      </c>
      <c r="U26" s="223" t="s">
        <v>333</v>
      </c>
      <c r="V26" s="223" t="s">
        <v>333</v>
      </c>
      <c r="W26" s="223" t="s">
        <v>333</v>
      </c>
      <c r="X26" s="223" t="s">
        <v>333</v>
      </c>
      <c r="Y26" s="223" t="s">
        <v>333</v>
      </c>
      <c r="Z26" s="223" t="s">
        <v>333</v>
      </c>
      <c r="AA26" s="50"/>
    </row>
    <row r="27" spans="1:27" ht="12.4" customHeight="1" x14ac:dyDescent="0.2">
      <c r="A27" s="50"/>
      <c r="B27" s="523" t="s">
        <v>496</v>
      </c>
      <c r="C27" s="65" t="s">
        <v>315</v>
      </c>
      <c r="D27" s="521"/>
      <c r="E27" s="526"/>
      <c r="F27" s="66"/>
      <c r="G27" s="223">
        <v>6.1011775675744784E-2</v>
      </c>
      <c r="H27" s="223">
        <v>9.1517663513617176E-2</v>
      </c>
      <c r="I27" s="223">
        <v>0.28817917361843015</v>
      </c>
      <c r="J27" s="223">
        <v>0.29306386680507518</v>
      </c>
      <c r="K27" s="223">
        <v>3.764051807175814</v>
      </c>
      <c r="L27" s="223">
        <v>3.6515106030784503</v>
      </c>
      <c r="M27" s="223">
        <v>12.607940425782811</v>
      </c>
      <c r="N27" s="223">
        <v>11.985466800237363</v>
      </c>
      <c r="O27" s="66"/>
      <c r="P27" s="223">
        <v>11.985466800237363</v>
      </c>
      <c r="Q27" s="223">
        <v>16.232234302150637</v>
      </c>
      <c r="R27" s="223">
        <v>15.590984993531084</v>
      </c>
      <c r="S27" s="223">
        <v>18.428315219925938</v>
      </c>
      <c r="T27" s="223" t="s">
        <v>333</v>
      </c>
      <c r="U27" s="223" t="s">
        <v>333</v>
      </c>
      <c r="V27" s="223" t="s">
        <v>333</v>
      </c>
      <c r="W27" s="223" t="s">
        <v>333</v>
      </c>
      <c r="X27" s="223" t="s">
        <v>333</v>
      </c>
      <c r="Y27" s="223" t="s">
        <v>333</v>
      </c>
      <c r="Z27" s="223" t="s">
        <v>333</v>
      </c>
      <c r="AA27" s="50"/>
    </row>
    <row r="28" spans="1:27" ht="12.4" customHeight="1" x14ac:dyDescent="0.2">
      <c r="A28" s="50"/>
      <c r="B28" s="524"/>
      <c r="C28" s="65" t="s">
        <v>317</v>
      </c>
      <c r="D28" s="521"/>
      <c r="E28" s="526"/>
      <c r="F28" s="66"/>
      <c r="G28" s="223">
        <v>5.8990794744677166E-2</v>
      </c>
      <c r="H28" s="223">
        <v>8.8486192117015749E-2</v>
      </c>
      <c r="I28" s="223">
        <v>0.27863339973850021</v>
      </c>
      <c r="J28" s="223">
        <v>0.28335629019649178</v>
      </c>
      <c r="K28" s="223">
        <v>3.6393696971798395</v>
      </c>
      <c r="L28" s="223">
        <v>3.5305563574975185</v>
      </c>
      <c r="M28" s="223">
        <v>12.281250309832373</v>
      </c>
      <c r="N28" s="223">
        <v>11.674905883350215</v>
      </c>
      <c r="O28" s="66"/>
      <c r="P28" s="223">
        <v>11.674905883350215</v>
      </c>
      <c r="Q28" s="223">
        <v>15.642753831643274</v>
      </c>
      <c r="R28" s="223">
        <v>15.024679064961514</v>
      </c>
      <c r="S28" s="223">
        <v>17.898495738038093</v>
      </c>
      <c r="T28" s="223" t="s">
        <v>333</v>
      </c>
      <c r="U28" s="223" t="s">
        <v>333</v>
      </c>
      <c r="V28" s="223" t="s">
        <v>333</v>
      </c>
      <c r="W28" s="223" t="s">
        <v>333</v>
      </c>
      <c r="X28" s="223" t="s">
        <v>333</v>
      </c>
      <c r="Y28" s="223" t="s">
        <v>333</v>
      </c>
      <c r="Z28" s="223" t="s">
        <v>333</v>
      </c>
      <c r="AA28" s="50"/>
    </row>
    <row r="29" spans="1:27" ht="12.4" customHeight="1" x14ac:dyDescent="0.2">
      <c r="A29" s="50"/>
      <c r="B29" s="524"/>
      <c r="C29" s="65" t="s">
        <v>318</v>
      </c>
      <c r="D29" s="521"/>
      <c r="E29" s="526"/>
      <c r="F29" s="66"/>
      <c r="G29" s="223">
        <v>5.9973974657088445E-2</v>
      </c>
      <c r="H29" s="223">
        <v>8.9960961985632665E-2</v>
      </c>
      <c r="I29" s="223">
        <v>0.28327728973414185</v>
      </c>
      <c r="J29" s="223">
        <v>0.28807889503309997</v>
      </c>
      <c r="K29" s="223">
        <v>3.7000258587995032</v>
      </c>
      <c r="L29" s="223">
        <v>3.5893989634558103</v>
      </c>
      <c r="M29" s="223">
        <v>12.700873646217769</v>
      </c>
      <c r="N29" s="223">
        <v>12.073811763058139</v>
      </c>
      <c r="O29" s="66"/>
      <c r="P29" s="223">
        <v>12.073811763058139</v>
      </c>
      <c r="Q29" s="223">
        <v>16.247831079086424</v>
      </c>
      <c r="R29" s="223">
        <v>15.60601504808902</v>
      </c>
      <c r="S29" s="223">
        <v>18.53705369524036</v>
      </c>
      <c r="T29" s="223" t="s">
        <v>333</v>
      </c>
      <c r="U29" s="223" t="s">
        <v>333</v>
      </c>
      <c r="V29" s="223" t="s">
        <v>333</v>
      </c>
      <c r="W29" s="223" t="s">
        <v>333</v>
      </c>
      <c r="X29" s="223" t="s">
        <v>333</v>
      </c>
      <c r="Y29" s="223" t="s">
        <v>333</v>
      </c>
      <c r="Z29" s="223" t="s">
        <v>333</v>
      </c>
      <c r="AA29" s="50"/>
    </row>
    <row r="30" spans="1:27" ht="12.4" customHeight="1" x14ac:dyDescent="0.2">
      <c r="A30" s="50"/>
      <c r="B30" s="524"/>
      <c r="C30" s="65" t="s">
        <v>319</v>
      </c>
      <c r="D30" s="521"/>
      <c r="E30" s="526"/>
      <c r="F30" s="66"/>
      <c r="G30" s="223">
        <v>6.1339502313215229E-2</v>
      </c>
      <c r="H30" s="223">
        <v>9.2009253469822833E-2</v>
      </c>
      <c r="I30" s="223">
        <v>0.28972713695031077</v>
      </c>
      <c r="J30" s="223">
        <v>0.29463806841727797</v>
      </c>
      <c r="K30" s="223">
        <v>3.7842705277157025</v>
      </c>
      <c r="L30" s="223">
        <v>3.6711248050645486</v>
      </c>
      <c r="M30" s="223">
        <v>12.864546782952862</v>
      </c>
      <c r="N30" s="223">
        <v>12.229404102503015</v>
      </c>
      <c r="O30" s="66"/>
      <c r="P30" s="223">
        <v>12.229404102503015</v>
      </c>
      <c r="Q30" s="223">
        <v>16.407577415023749</v>
      </c>
      <c r="R30" s="223">
        <v>15.759100843440974</v>
      </c>
      <c r="S30" s="223">
        <v>18.899827505440921</v>
      </c>
      <c r="T30" s="223" t="s">
        <v>333</v>
      </c>
      <c r="U30" s="223" t="s">
        <v>333</v>
      </c>
      <c r="V30" s="223" t="s">
        <v>333</v>
      </c>
      <c r="W30" s="223" t="s">
        <v>333</v>
      </c>
      <c r="X30" s="223" t="s">
        <v>333</v>
      </c>
      <c r="Y30" s="223" t="s">
        <v>333</v>
      </c>
      <c r="Z30" s="223" t="s">
        <v>333</v>
      </c>
      <c r="AA30" s="50"/>
    </row>
    <row r="31" spans="1:27" ht="12.4" customHeight="1" x14ac:dyDescent="0.2">
      <c r="A31" s="50"/>
      <c r="B31" s="524"/>
      <c r="C31" s="65" t="s">
        <v>320</v>
      </c>
      <c r="D31" s="521"/>
      <c r="E31" s="526"/>
      <c r="F31" s="66"/>
      <c r="G31" s="223">
        <v>5.9373142488392754E-2</v>
      </c>
      <c r="H31" s="223">
        <v>8.9059713732589127E-2</v>
      </c>
      <c r="I31" s="223">
        <v>0.28043935695902794</v>
      </c>
      <c r="J31" s="223">
        <v>0.28519285874406208</v>
      </c>
      <c r="K31" s="223">
        <v>3.6629582044763804</v>
      </c>
      <c r="L31" s="223">
        <v>3.5534395931479712</v>
      </c>
      <c r="M31" s="223">
        <v>12.42000229066795</v>
      </c>
      <c r="N31" s="223">
        <v>11.806807463117455</v>
      </c>
      <c r="O31" s="66"/>
      <c r="P31" s="223">
        <v>11.806807463117455</v>
      </c>
      <c r="Q31" s="223">
        <v>15.856462264293087</v>
      </c>
      <c r="R31" s="223">
        <v>15.230011644987618</v>
      </c>
      <c r="S31" s="223">
        <v>18.26024058740331</v>
      </c>
      <c r="T31" s="223" t="s">
        <v>333</v>
      </c>
      <c r="U31" s="223" t="s">
        <v>333</v>
      </c>
      <c r="V31" s="223" t="s">
        <v>333</v>
      </c>
      <c r="W31" s="223" t="s">
        <v>333</v>
      </c>
      <c r="X31" s="223" t="s">
        <v>333</v>
      </c>
      <c r="Y31" s="223" t="s">
        <v>333</v>
      </c>
      <c r="Z31" s="223" t="s">
        <v>333</v>
      </c>
      <c r="AA31" s="50"/>
    </row>
    <row r="32" spans="1:27" ht="12.4" customHeight="1" x14ac:dyDescent="0.2">
      <c r="A32" s="50"/>
      <c r="B32" s="524"/>
      <c r="C32" s="65" t="s">
        <v>321</v>
      </c>
      <c r="D32" s="521"/>
      <c r="E32" s="526"/>
      <c r="F32" s="66"/>
      <c r="G32" s="223">
        <v>6.0006922858012957E-2</v>
      </c>
      <c r="H32" s="223">
        <v>9.0010384287019435E-2</v>
      </c>
      <c r="I32" s="223">
        <v>0.28343291518856395</v>
      </c>
      <c r="J32" s="223">
        <v>0.2882371583693209</v>
      </c>
      <c r="K32" s="223">
        <v>3.7020585604191414</v>
      </c>
      <c r="L32" s="223">
        <v>3.5913708894274063</v>
      </c>
      <c r="M32" s="223">
        <v>12.255924401571948</v>
      </c>
      <c r="N32" s="223">
        <v>11.650830354565159</v>
      </c>
      <c r="O32" s="66"/>
      <c r="P32" s="223">
        <v>11.650830354565159</v>
      </c>
      <c r="Q32" s="223">
        <v>15.529494556748226</v>
      </c>
      <c r="R32" s="223">
        <v>14.916374061202896</v>
      </c>
      <c r="S32" s="223">
        <v>17.68372351586488</v>
      </c>
      <c r="T32" s="223" t="s">
        <v>333</v>
      </c>
      <c r="U32" s="223" t="s">
        <v>333</v>
      </c>
      <c r="V32" s="223" t="s">
        <v>333</v>
      </c>
      <c r="W32" s="223" t="s">
        <v>333</v>
      </c>
      <c r="X32" s="223" t="s">
        <v>333</v>
      </c>
      <c r="Y32" s="223" t="s">
        <v>333</v>
      </c>
      <c r="Z32" s="223" t="s">
        <v>333</v>
      </c>
      <c r="AA32" s="50"/>
    </row>
    <row r="33" spans="1:27" ht="12.4" customHeight="1" x14ac:dyDescent="0.2">
      <c r="A33" s="50"/>
      <c r="B33" s="524"/>
      <c r="C33" s="65" t="s">
        <v>322</v>
      </c>
      <c r="D33" s="521"/>
      <c r="E33" s="526"/>
      <c r="F33" s="66"/>
      <c r="G33" s="223">
        <v>6.0192459082068814E-2</v>
      </c>
      <c r="H33" s="223">
        <v>9.0288688623103228E-2</v>
      </c>
      <c r="I33" s="223">
        <v>0.28430926528872924</v>
      </c>
      <c r="J33" s="223">
        <v>0.28912836277456888</v>
      </c>
      <c r="K33" s="223">
        <v>3.7135050058261001</v>
      </c>
      <c r="L33" s="223">
        <v>3.6024750981132136</v>
      </c>
      <c r="M33" s="223">
        <v>12.494315032774898</v>
      </c>
      <c r="N33" s="223">
        <v>11.877451269582151</v>
      </c>
      <c r="O33" s="66"/>
      <c r="P33" s="223">
        <v>11.877451269582151</v>
      </c>
      <c r="Q33" s="223">
        <v>15.902600376244944</v>
      </c>
      <c r="R33" s="223">
        <v>15.274266387209391</v>
      </c>
      <c r="S33" s="223">
        <v>18.171461627247051</v>
      </c>
      <c r="T33" s="223" t="s">
        <v>333</v>
      </c>
      <c r="U33" s="223" t="s">
        <v>333</v>
      </c>
      <c r="V33" s="223" t="s">
        <v>333</v>
      </c>
      <c r="W33" s="223" t="s">
        <v>333</v>
      </c>
      <c r="X33" s="223" t="s">
        <v>333</v>
      </c>
      <c r="Y33" s="223" t="s">
        <v>333</v>
      </c>
      <c r="Z33" s="223" t="s">
        <v>333</v>
      </c>
      <c r="AA33" s="50"/>
    </row>
    <row r="34" spans="1:27" ht="12.4" customHeight="1" x14ac:dyDescent="0.2">
      <c r="A34" s="50"/>
      <c r="B34" s="524"/>
      <c r="C34" s="65" t="s">
        <v>323</v>
      </c>
      <c r="D34" s="521"/>
      <c r="E34" s="526"/>
      <c r="F34" s="66"/>
      <c r="G34" s="223">
        <v>5.8936173638432211E-2</v>
      </c>
      <c r="H34" s="223">
        <v>8.8404260457648334E-2</v>
      </c>
      <c r="I34" s="223">
        <v>0.27837540584985404</v>
      </c>
      <c r="J34" s="223">
        <v>0.28309392326112526</v>
      </c>
      <c r="K34" s="223">
        <v>3.635999910423199</v>
      </c>
      <c r="L34" s="223">
        <v>3.5272873238331761</v>
      </c>
      <c r="M34" s="223">
        <v>12.390661095788976</v>
      </c>
      <c r="N34" s="223">
        <v>11.778914888658418</v>
      </c>
      <c r="O34" s="66"/>
      <c r="P34" s="223">
        <v>11.778914888658418</v>
      </c>
      <c r="Q34" s="223">
        <v>15.844126460963835</v>
      </c>
      <c r="R34" s="223">
        <v>15.35931839476833</v>
      </c>
      <c r="S34" s="223">
        <v>18.290895530858808</v>
      </c>
      <c r="T34" s="223" t="s">
        <v>333</v>
      </c>
      <c r="U34" s="223" t="s">
        <v>333</v>
      </c>
      <c r="V34" s="223" t="s">
        <v>333</v>
      </c>
      <c r="W34" s="223" t="s">
        <v>333</v>
      </c>
      <c r="X34" s="223" t="s">
        <v>333</v>
      </c>
      <c r="Y34" s="223" t="s">
        <v>333</v>
      </c>
      <c r="Z34" s="223" t="s">
        <v>333</v>
      </c>
      <c r="AA34" s="50"/>
    </row>
    <row r="35" spans="1:27" ht="12.4" customHeight="1" x14ac:dyDescent="0.2">
      <c r="A35" s="50"/>
      <c r="B35" s="524"/>
      <c r="C35" s="65" t="s">
        <v>324</v>
      </c>
      <c r="D35" s="521"/>
      <c r="E35" s="526"/>
      <c r="F35" s="66"/>
      <c r="G35" s="223">
        <v>5.9864732444598376E-2</v>
      </c>
      <c r="H35" s="223">
        <v>8.9797098666897557E-2</v>
      </c>
      <c r="I35" s="223">
        <v>0.28276130195684862</v>
      </c>
      <c r="J35" s="223">
        <v>0.28755416116236604</v>
      </c>
      <c r="K35" s="223">
        <v>3.6932862852862112</v>
      </c>
      <c r="L35" s="223">
        <v>3.5828608961271158</v>
      </c>
      <c r="M35" s="223">
        <v>12.517681425449977</v>
      </c>
      <c r="N35" s="223">
        <v>11.899664027113566</v>
      </c>
      <c r="O35" s="66"/>
      <c r="P35" s="223">
        <v>11.899664027113566</v>
      </c>
      <c r="Q35" s="223">
        <v>16.032962198182869</v>
      </c>
      <c r="R35" s="223">
        <v>15.399533308107312</v>
      </c>
      <c r="S35" s="223">
        <v>18.390554827256402</v>
      </c>
      <c r="T35" s="223" t="s">
        <v>333</v>
      </c>
      <c r="U35" s="223" t="s">
        <v>333</v>
      </c>
      <c r="V35" s="223" t="s">
        <v>333</v>
      </c>
      <c r="W35" s="223" t="s">
        <v>333</v>
      </c>
      <c r="X35" s="223" t="s">
        <v>333</v>
      </c>
      <c r="Y35" s="223" t="s">
        <v>333</v>
      </c>
      <c r="Z35" s="223" t="s">
        <v>333</v>
      </c>
      <c r="AA35" s="50"/>
    </row>
    <row r="36" spans="1:27" ht="12.4" customHeight="1" x14ac:dyDescent="0.2">
      <c r="A36" s="50"/>
      <c r="B36" s="524"/>
      <c r="C36" s="65" t="s">
        <v>325</v>
      </c>
      <c r="D36" s="521"/>
      <c r="E36" s="526"/>
      <c r="F36" s="66"/>
      <c r="G36" s="223">
        <v>5.9209279169657465E-2</v>
      </c>
      <c r="H36" s="223">
        <v>8.8813918754486187E-2</v>
      </c>
      <c r="I36" s="223">
        <v>0.27966537529308733</v>
      </c>
      <c r="J36" s="223">
        <v>0.28440575793796036</v>
      </c>
      <c r="K36" s="223">
        <v>3.6528488442064324</v>
      </c>
      <c r="L36" s="223">
        <v>3.5436324921549178</v>
      </c>
      <c r="M36" s="223">
        <v>12.166521478151626</v>
      </c>
      <c r="N36" s="223">
        <v>11.56584139250541</v>
      </c>
      <c r="O36" s="66"/>
      <c r="P36" s="223">
        <v>11.56584139250541</v>
      </c>
      <c r="Q36" s="223">
        <v>15.678517669860684</v>
      </c>
      <c r="R36" s="223">
        <v>15.059115076494207</v>
      </c>
      <c r="S36" s="223">
        <v>17.81008875030097</v>
      </c>
      <c r="T36" s="223" t="s">
        <v>333</v>
      </c>
      <c r="U36" s="223" t="s">
        <v>333</v>
      </c>
      <c r="V36" s="223" t="s">
        <v>333</v>
      </c>
      <c r="W36" s="223" t="s">
        <v>333</v>
      </c>
      <c r="X36" s="223" t="s">
        <v>333</v>
      </c>
      <c r="Y36" s="223" t="s">
        <v>333</v>
      </c>
      <c r="Z36" s="223" t="s">
        <v>333</v>
      </c>
      <c r="AA36" s="50"/>
    </row>
    <row r="37" spans="1:27" ht="12.4" customHeight="1" x14ac:dyDescent="0.2">
      <c r="A37" s="50"/>
      <c r="B37" s="524"/>
      <c r="C37" s="65" t="s">
        <v>326</v>
      </c>
      <c r="D37" s="521"/>
      <c r="E37" s="526"/>
      <c r="F37" s="66"/>
      <c r="G37" s="223">
        <v>5.8007614832265873E-2</v>
      </c>
      <c r="H37" s="223">
        <v>8.7011422248398793E-2</v>
      </c>
      <c r="I37" s="223">
        <v>0.27398950974285841</v>
      </c>
      <c r="J37" s="223">
        <v>0.27863368535988353</v>
      </c>
      <c r="K37" s="223">
        <v>3.5787135355601745</v>
      </c>
      <c r="L37" s="223">
        <v>3.4717137515392262</v>
      </c>
      <c r="M37" s="223">
        <v>12.132027166930358</v>
      </c>
      <c r="N37" s="223">
        <v>11.533050119071559</v>
      </c>
      <c r="O37" s="66"/>
      <c r="P37" s="223">
        <v>11.533050119071559</v>
      </c>
      <c r="Q37" s="223">
        <v>15.630237889277227</v>
      </c>
      <c r="R37" s="223">
        <v>15.012928961467846</v>
      </c>
      <c r="S37" s="223">
        <v>17.902135523089459</v>
      </c>
      <c r="T37" s="223" t="s">
        <v>333</v>
      </c>
      <c r="U37" s="223" t="s">
        <v>333</v>
      </c>
      <c r="V37" s="223" t="s">
        <v>333</v>
      </c>
      <c r="W37" s="223" t="s">
        <v>333</v>
      </c>
      <c r="X37" s="223" t="s">
        <v>333</v>
      </c>
      <c r="Y37" s="223" t="s">
        <v>333</v>
      </c>
      <c r="Z37" s="223" t="s">
        <v>333</v>
      </c>
      <c r="AA37" s="50"/>
    </row>
    <row r="38" spans="1:27" ht="12.4" customHeight="1" x14ac:dyDescent="0.2">
      <c r="A38" s="50"/>
      <c r="B38" s="524"/>
      <c r="C38" s="65" t="s">
        <v>327</v>
      </c>
      <c r="D38" s="521"/>
      <c r="E38" s="526"/>
      <c r="F38" s="66"/>
      <c r="G38" s="223">
        <v>6.1175638994480051E-2</v>
      </c>
      <c r="H38" s="223">
        <v>9.176345849172006E-2</v>
      </c>
      <c r="I38" s="223">
        <v>0.28895315528437066</v>
      </c>
      <c r="J38" s="223">
        <v>0.29385096761117679</v>
      </c>
      <c r="K38" s="223">
        <v>3.7741611674457607</v>
      </c>
      <c r="L38" s="223">
        <v>3.6613177040715024</v>
      </c>
      <c r="M38" s="223">
        <v>12.452506250272078</v>
      </c>
      <c r="N38" s="223">
        <v>11.837706651688718</v>
      </c>
      <c r="O38" s="66"/>
      <c r="P38" s="223">
        <v>11.837706651688718</v>
      </c>
      <c r="Q38" s="223">
        <v>15.9188846789134</v>
      </c>
      <c r="R38" s="223">
        <v>15.289883070643905</v>
      </c>
      <c r="S38" s="223">
        <v>18.3493358255399</v>
      </c>
      <c r="T38" s="223" t="s">
        <v>333</v>
      </c>
      <c r="U38" s="223" t="s">
        <v>333</v>
      </c>
      <c r="V38" s="223" t="s">
        <v>333</v>
      </c>
      <c r="W38" s="223" t="s">
        <v>333</v>
      </c>
      <c r="X38" s="223" t="s">
        <v>333</v>
      </c>
      <c r="Y38" s="223" t="s">
        <v>333</v>
      </c>
      <c r="Z38" s="223" t="s">
        <v>333</v>
      </c>
      <c r="AA38" s="50"/>
    </row>
    <row r="39" spans="1:27" ht="12.4" customHeight="1" x14ac:dyDescent="0.2">
      <c r="A39" s="50"/>
      <c r="B39" s="524"/>
      <c r="C39" s="65" t="s">
        <v>328</v>
      </c>
      <c r="D39" s="521"/>
      <c r="E39" s="526"/>
      <c r="F39" s="66"/>
      <c r="G39" s="223">
        <v>6.0793291250764596E-2</v>
      </c>
      <c r="H39" s="223">
        <v>9.118993687614689E-2</v>
      </c>
      <c r="I39" s="223">
        <v>0.28714719806384359</v>
      </c>
      <c r="J39" s="223">
        <v>0.29201439906360716</v>
      </c>
      <c r="K39" s="223">
        <v>3.7505726601492277</v>
      </c>
      <c r="L39" s="223">
        <v>3.6384344684210581</v>
      </c>
      <c r="M39" s="223">
        <v>12.582511626457007</v>
      </c>
      <c r="N39" s="223">
        <v>11.961293460278837</v>
      </c>
      <c r="O39" s="66"/>
      <c r="P39" s="223">
        <v>11.961293460278837</v>
      </c>
      <c r="Q39" s="223">
        <v>16.046455722949823</v>
      </c>
      <c r="R39" s="223">
        <v>15.413016991808922</v>
      </c>
      <c r="S39" s="223">
        <v>18.337519418375734</v>
      </c>
      <c r="T39" s="223" t="s">
        <v>333</v>
      </c>
      <c r="U39" s="223" t="s">
        <v>333</v>
      </c>
      <c r="V39" s="223" t="s">
        <v>333</v>
      </c>
      <c r="W39" s="223" t="s">
        <v>333</v>
      </c>
      <c r="X39" s="223" t="s">
        <v>333</v>
      </c>
      <c r="Y39" s="223" t="s">
        <v>333</v>
      </c>
      <c r="Z39" s="223" t="s">
        <v>333</v>
      </c>
      <c r="AA39" s="50"/>
    </row>
    <row r="40" spans="1:27" ht="12.4" customHeight="1" x14ac:dyDescent="0.2">
      <c r="A40" s="50"/>
      <c r="B40" s="525"/>
      <c r="C40" s="65" t="s">
        <v>329</v>
      </c>
      <c r="D40" s="521"/>
      <c r="E40" s="526"/>
      <c r="F40" s="66"/>
      <c r="G40" s="223">
        <v>5.9810111338353213E-2</v>
      </c>
      <c r="H40" s="223">
        <v>8.9715167007529809E-2</v>
      </c>
      <c r="I40" s="223">
        <v>0.2825033080682014</v>
      </c>
      <c r="J40" s="223">
        <v>0.28729179422699846</v>
      </c>
      <c r="K40" s="223">
        <v>3.6899164985295574</v>
      </c>
      <c r="L40" s="223">
        <v>3.5795918624627601</v>
      </c>
      <c r="M40" s="223">
        <v>12.14064704031469</v>
      </c>
      <c r="N40" s="223">
        <v>11.54124441590206</v>
      </c>
      <c r="O40" s="66"/>
      <c r="P40" s="223">
        <v>11.54124441590206</v>
      </c>
      <c r="Q40" s="223">
        <v>15.283756412106852</v>
      </c>
      <c r="R40" s="223">
        <v>14.600022184893897</v>
      </c>
      <c r="S40" s="223">
        <v>17.309672761263766</v>
      </c>
      <c r="T40" s="223" t="s">
        <v>333</v>
      </c>
      <c r="U40" s="223" t="s">
        <v>333</v>
      </c>
      <c r="V40" s="223" t="s">
        <v>333</v>
      </c>
      <c r="W40" s="223" t="s">
        <v>333</v>
      </c>
      <c r="X40" s="223" t="s">
        <v>333</v>
      </c>
      <c r="Y40" s="223" t="s">
        <v>333</v>
      </c>
      <c r="Z40" s="223" t="s">
        <v>333</v>
      </c>
      <c r="AA40" s="50"/>
    </row>
    <row r="41" spans="1:27" x14ac:dyDescent="0.2">
      <c r="A41" s="50"/>
      <c r="B41" s="50"/>
      <c r="C41" s="50"/>
      <c r="D41" s="68"/>
      <c r="E41" s="68"/>
      <c r="F41" s="50"/>
      <c r="G41" s="50"/>
      <c r="H41" s="50"/>
      <c r="I41" s="50"/>
      <c r="J41" s="50"/>
      <c r="K41" s="50"/>
      <c r="L41" s="50"/>
      <c r="M41" s="50"/>
      <c r="N41" s="50"/>
      <c r="O41" s="50"/>
      <c r="P41" s="50"/>
      <c r="Q41" s="50"/>
      <c r="R41" s="50"/>
      <c r="S41" s="50"/>
      <c r="T41" s="50"/>
      <c r="U41" s="50"/>
      <c r="V41" s="50"/>
      <c r="W41" s="50"/>
      <c r="X41" s="50"/>
      <c r="Y41" s="50"/>
      <c r="Z41" s="50"/>
      <c r="AA41" s="50"/>
    </row>
    <row r="42" spans="1:27" x14ac:dyDescent="0.2">
      <c r="A42" s="50"/>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row>
    <row r="43" spans="1:27" s="52" customFormat="1" x14ac:dyDescent="0.2">
      <c r="B43" s="11" t="s">
        <v>501</v>
      </c>
    </row>
    <row r="44" spans="1:27" s="50" customFormat="1" x14ac:dyDescent="0.2">
      <c r="B44" s="51"/>
    </row>
    <row r="45" spans="1:27" s="50" customFormat="1" x14ac:dyDescent="0.2"/>
    <row r="46" spans="1:27" x14ac:dyDescent="0.2">
      <c r="A46" s="50"/>
      <c r="B46" s="517" t="s">
        <v>3</v>
      </c>
      <c r="C46" s="518"/>
      <c r="D46" s="112" t="s">
        <v>4</v>
      </c>
      <c r="E46" s="70" t="s">
        <v>311</v>
      </c>
      <c r="F46" s="66"/>
      <c r="G46" s="69" t="s">
        <v>312</v>
      </c>
      <c r="H46" s="69" t="s">
        <v>313</v>
      </c>
      <c r="I46" s="69" t="s">
        <v>34</v>
      </c>
      <c r="J46" s="50"/>
      <c r="K46" s="50"/>
      <c r="L46" s="50"/>
      <c r="M46" s="50"/>
      <c r="N46" s="50"/>
      <c r="O46" s="50"/>
      <c r="P46" s="50"/>
      <c r="Q46" s="50"/>
      <c r="R46" s="50"/>
      <c r="S46" s="50"/>
      <c r="T46" s="50"/>
      <c r="U46" s="50"/>
      <c r="V46" s="50"/>
      <c r="W46" s="50"/>
      <c r="X46" s="50"/>
      <c r="Y46" s="50"/>
      <c r="Z46" s="50"/>
      <c r="AA46" s="50"/>
    </row>
    <row r="47" spans="1:27" x14ac:dyDescent="0.2">
      <c r="A47" s="50"/>
      <c r="B47" s="519" t="s">
        <v>497</v>
      </c>
      <c r="C47" s="520"/>
      <c r="D47" s="521" t="s">
        <v>316</v>
      </c>
      <c r="E47" s="522"/>
      <c r="F47" s="66"/>
      <c r="G47" s="223">
        <v>7.2101529750016338E-2</v>
      </c>
      <c r="H47" s="223">
        <v>0.26782684222547759</v>
      </c>
      <c r="I47" s="223">
        <v>3.4060828489830097</v>
      </c>
      <c r="J47" s="50"/>
      <c r="K47" s="50"/>
      <c r="L47" s="50"/>
      <c r="M47" s="50"/>
      <c r="N47" s="50"/>
      <c r="O47" s="50"/>
      <c r="P47" s="50"/>
      <c r="Q47" s="50"/>
      <c r="R47" s="50"/>
      <c r="S47" s="50"/>
      <c r="T47" s="50"/>
      <c r="U47" s="50"/>
      <c r="V47" s="50"/>
      <c r="W47" s="50"/>
      <c r="X47" s="50"/>
      <c r="Y47" s="50"/>
      <c r="Z47" s="50"/>
      <c r="AA47" s="50"/>
    </row>
    <row r="48" spans="1:27" x14ac:dyDescent="0.2">
      <c r="A48" s="50"/>
      <c r="B48" s="519" t="s">
        <v>498</v>
      </c>
      <c r="C48" s="520"/>
      <c r="D48" s="521"/>
      <c r="E48" s="522"/>
      <c r="F48" s="66"/>
      <c r="G48" s="223">
        <v>7.8031552018613143E-2</v>
      </c>
      <c r="H48" s="223">
        <v>0.28585900036048262</v>
      </c>
      <c r="I48" s="223">
        <v>3.6289707186326705</v>
      </c>
      <c r="J48" s="50"/>
      <c r="K48" s="50"/>
      <c r="L48" s="50"/>
      <c r="M48" s="50"/>
      <c r="N48" s="50"/>
      <c r="O48" s="50"/>
      <c r="P48" s="50"/>
      <c r="Q48" s="50"/>
      <c r="R48" s="50"/>
      <c r="S48" s="50"/>
      <c r="T48" s="50"/>
      <c r="U48" s="50"/>
      <c r="V48" s="50"/>
      <c r="W48" s="50"/>
      <c r="X48" s="50"/>
      <c r="Y48" s="50"/>
      <c r="Z48" s="50"/>
      <c r="AA48" s="50"/>
    </row>
    <row r="49" s="50" customFormat="1" x14ac:dyDescent="0.2"/>
    <row r="50" s="50" customFormat="1" x14ac:dyDescent="0.2"/>
    <row r="51" s="50" customFormat="1" x14ac:dyDescent="0.2"/>
    <row r="52" hidden="1" x14ac:dyDescent="0.2"/>
    <row r="53" hidden="1" x14ac:dyDescent="0.2"/>
    <row r="54" hidden="1" x14ac:dyDescent="0.2"/>
    <row r="55" hidden="1" x14ac:dyDescent="0.2"/>
    <row r="56" hidden="1" x14ac:dyDescent="0.2"/>
    <row r="57" hidden="1" x14ac:dyDescent="0.2"/>
    <row r="58" hidden="1" x14ac:dyDescent="0.2"/>
    <row r="59" hidden="1" x14ac:dyDescent="0.2"/>
    <row r="60" hidden="1" x14ac:dyDescent="0.2"/>
    <row r="61" hidden="1" x14ac:dyDescent="0.2"/>
    <row r="62" hidden="1" x14ac:dyDescent="0.2"/>
    <row r="63" hidden="1" x14ac:dyDescent="0.2"/>
    <row r="64" hidden="1" x14ac:dyDescent="0.2"/>
    <row r="65" hidden="1" x14ac:dyDescent="0.2"/>
    <row r="66" hidden="1" x14ac:dyDescent="0.2"/>
    <row r="67" hidden="1" x14ac:dyDescent="0.2"/>
    <row r="68" hidden="1" x14ac:dyDescent="0.2"/>
    <row r="69" hidden="1" x14ac:dyDescent="0.2"/>
    <row r="70" hidden="1" x14ac:dyDescent="0.2"/>
  </sheetData>
  <mergeCells count="18">
    <mergeCell ref="B3:N3"/>
    <mergeCell ref="B8:B12"/>
    <mergeCell ref="C8:C12"/>
    <mergeCell ref="D8:D12"/>
    <mergeCell ref="E8:E9"/>
    <mergeCell ref="G8:N8"/>
    <mergeCell ref="P8:Z8"/>
    <mergeCell ref="G9:N9"/>
    <mergeCell ref="P9:Z9"/>
    <mergeCell ref="B13:B26"/>
    <mergeCell ref="D13:D40"/>
    <mergeCell ref="E13:E40"/>
    <mergeCell ref="B27:B40"/>
    <mergeCell ref="B46:C46"/>
    <mergeCell ref="B47:C47"/>
    <mergeCell ref="D47:D48"/>
    <mergeCell ref="E47:E48"/>
    <mergeCell ref="B48:C48"/>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B116"/>
  <sheetViews>
    <sheetView zoomScaleNormal="100" workbookViewId="0"/>
  </sheetViews>
  <sheetFormatPr defaultColWidth="0" defaultRowHeight="0" customHeight="1" zeroHeight="1" x14ac:dyDescent="0.2"/>
  <cols>
    <col min="1" max="1" width="5.75" customWidth="1"/>
    <col min="2" max="2" width="23.5" customWidth="1"/>
    <col min="3" max="3" width="20.5" customWidth="1"/>
    <col min="4" max="4" width="20.75" customWidth="1"/>
    <col min="5" max="5" width="25.75" customWidth="1"/>
    <col min="6" max="6" width="1.625" customWidth="1"/>
    <col min="7" max="14" width="15.625" customWidth="1"/>
    <col min="15" max="15" width="1.875" customWidth="1"/>
    <col min="16" max="26" width="15.625" customWidth="1"/>
    <col min="27" max="27" width="9" customWidth="1"/>
    <col min="28" max="28" width="0" hidden="1" customWidth="1"/>
    <col min="29" max="16384" width="9" hidden="1"/>
  </cols>
  <sheetData>
    <row r="1" spans="1:26" s="3" customFormat="1" ht="12.4" customHeight="1" x14ac:dyDescent="0.2"/>
    <row r="2" spans="1:26" s="3" customFormat="1" ht="18.399999999999999" customHeight="1" x14ac:dyDescent="0.25">
      <c r="B2" s="48" t="s">
        <v>504</v>
      </c>
      <c r="C2" s="48"/>
      <c r="D2" s="48"/>
      <c r="E2" s="48"/>
      <c r="F2" s="48"/>
      <c r="G2" s="48"/>
      <c r="H2" s="47"/>
      <c r="I2" s="47"/>
      <c r="O2" s="5"/>
    </row>
    <row r="3" spans="1:26" s="3" customFormat="1" ht="53.85" customHeight="1" x14ac:dyDescent="0.2">
      <c r="B3" s="551" t="s">
        <v>505</v>
      </c>
      <c r="C3" s="552"/>
      <c r="D3" s="552"/>
      <c r="E3" s="552"/>
      <c r="F3" s="552"/>
      <c r="G3" s="552"/>
      <c r="H3" s="552"/>
      <c r="I3" s="552"/>
      <c r="J3" s="6"/>
      <c r="K3" s="6"/>
      <c r="L3" s="6"/>
      <c r="M3" s="6"/>
      <c r="N3" s="6"/>
      <c r="O3" s="6"/>
      <c r="P3" s="6"/>
      <c r="Q3" s="6"/>
      <c r="R3" s="6"/>
      <c r="S3" s="6"/>
      <c r="T3" s="6"/>
      <c r="U3" s="6"/>
      <c r="V3" s="6"/>
      <c r="W3" s="6"/>
      <c r="X3" s="6"/>
      <c r="Y3" s="6"/>
      <c r="Z3" s="6"/>
    </row>
    <row r="4" spans="1:26" s="3" customFormat="1" ht="12.4" customHeight="1" x14ac:dyDescent="0.2">
      <c r="B4" s="47"/>
      <c r="C4" s="47"/>
      <c r="D4" s="47"/>
      <c r="E4" s="47"/>
      <c r="F4" s="47"/>
      <c r="G4" s="47"/>
      <c r="H4" s="47"/>
      <c r="I4" s="47"/>
    </row>
    <row r="5" spans="1:26" s="7" customFormat="1" ht="12.75" x14ac:dyDescent="0.2"/>
    <row r="6" spans="1:26" s="7" customFormat="1" ht="12.75" x14ac:dyDescent="0.2">
      <c r="B6" s="8"/>
    </row>
    <row r="7" spans="1:26" s="10" customFormat="1" ht="12.75" x14ac:dyDescent="0.2">
      <c r="B7" s="11" t="s">
        <v>506</v>
      </c>
    </row>
    <row r="8" spans="1:26" s="7" customFormat="1" ht="12.75" x14ac:dyDescent="0.2">
      <c r="B8" s="8"/>
    </row>
    <row r="9" spans="1:26" s="1" customFormat="1" ht="12.75" x14ac:dyDescent="0.2">
      <c r="A9" s="7"/>
      <c r="B9" s="543" t="s">
        <v>371</v>
      </c>
      <c r="C9" s="553" t="s">
        <v>45</v>
      </c>
      <c r="D9" s="544" t="s">
        <v>4</v>
      </c>
      <c r="E9" s="554"/>
      <c r="F9" s="12"/>
      <c r="G9" s="532" t="s">
        <v>500</v>
      </c>
      <c r="H9" s="533"/>
      <c r="I9" s="533"/>
      <c r="J9" s="533"/>
      <c r="K9" s="533"/>
      <c r="L9" s="533"/>
      <c r="M9" s="533"/>
      <c r="N9" s="534"/>
      <c r="O9" s="54"/>
      <c r="P9" s="485" t="s">
        <v>492</v>
      </c>
      <c r="Q9" s="486"/>
      <c r="R9" s="486"/>
      <c r="S9" s="486"/>
      <c r="T9" s="486"/>
      <c r="U9" s="486"/>
      <c r="V9" s="486"/>
      <c r="W9" s="486"/>
      <c r="X9" s="486"/>
      <c r="Y9" s="486"/>
      <c r="Z9" s="487"/>
    </row>
    <row r="10" spans="1:26" s="1" customFormat="1" ht="12.4" customHeight="1" x14ac:dyDescent="0.2">
      <c r="A10" s="7"/>
      <c r="B10" s="543"/>
      <c r="C10" s="553"/>
      <c r="D10" s="544"/>
      <c r="E10" s="554"/>
      <c r="F10" s="12"/>
      <c r="G10" s="479" t="s">
        <v>479</v>
      </c>
      <c r="H10" s="480"/>
      <c r="I10" s="480"/>
      <c r="J10" s="480"/>
      <c r="K10" s="480"/>
      <c r="L10" s="480"/>
      <c r="M10" s="480"/>
      <c r="N10" s="481"/>
      <c r="O10" s="54"/>
      <c r="P10" s="488" t="s">
        <v>493</v>
      </c>
      <c r="Q10" s="489"/>
      <c r="R10" s="489"/>
      <c r="S10" s="489"/>
      <c r="T10" s="489"/>
      <c r="U10" s="489"/>
      <c r="V10" s="489"/>
      <c r="W10" s="489"/>
      <c r="X10" s="489"/>
      <c r="Y10" s="489"/>
      <c r="Z10" s="490"/>
    </row>
    <row r="11" spans="1:26" s="1" customFormat="1" ht="22.5" x14ac:dyDescent="0.2">
      <c r="A11" s="7"/>
      <c r="B11" s="543"/>
      <c r="C11" s="553"/>
      <c r="D11" s="544"/>
      <c r="E11" s="13" t="s">
        <v>5</v>
      </c>
      <c r="F11" s="12"/>
      <c r="G11" s="232" t="s">
        <v>303</v>
      </c>
      <c r="H11" s="232" t="s">
        <v>297</v>
      </c>
      <c r="I11" s="232" t="s">
        <v>298</v>
      </c>
      <c r="J11" s="232" t="s">
        <v>299</v>
      </c>
      <c r="K11" s="232" t="s">
        <v>6</v>
      </c>
      <c r="L11" s="15" t="s">
        <v>7</v>
      </c>
      <c r="M11" s="232" t="s">
        <v>8</v>
      </c>
      <c r="N11" s="232" t="s">
        <v>304</v>
      </c>
      <c r="O11" s="23"/>
      <c r="P11" s="110" t="s">
        <v>467</v>
      </c>
      <c r="Q11" s="344" t="s">
        <v>9</v>
      </c>
      <c r="R11" s="344" t="s">
        <v>10</v>
      </c>
      <c r="S11" s="17" t="s">
        <v>11</v>
      </c>
      <c r="T11" s="344" t="s">
        <v>12</v>
      </c>
      <c r="U11" s="344" t="s">
        <v>13</v>
      </c>
      <c r="V11" s="344" t="s">
        <v>14</v>
      </c>
      <c r="W11" s="344" t="s">
        <v>15</v>
      </c>
      <c r="X11" s="344" t="s">
        <v>16</v>
      </c>
      <c r="Y11" s="344" t="s">
        <v>17</v>
      </c>
      <c r="Z11" s="344" t="s">
        <v>18</v>
      </c>
    </row>
    <row r="12" spans="1:26" s="2" customFormat="1" ht="12.4" customHeight="1" x14ac:dyDescent="0.2">
      <c r="A12" s="9"/>
      <c r="B12" s="543"/>
      <c r="C12" s="553"/>
      <c r="D12" s="544"/>
      <c r="E12" s="13" t="s">
        <v>379</v>
      </c>
      <c r="F12" s="12"/>
      <c r="G12" s="18" t="s">
        <v>305</v>
      </c>
      <c r="H12" s="18" t="s">
        <v>306</v>
      </c>
      <c r="I12" s="18" t="s">
        <v>307</v>
      </c>
      <c r="J12" s="18" t="s">
        <v>308</v>
      </c>
      <c r="K12" s="18" t="s">
        <v>19</v>
      </c>
      <c r="L12" s="19" t="s">
        <v>20</v>
      </c>
      <c r="M12" s="18" t="s">
        <v>21</v>
      </c>
      <c r="N12" s="18" t="s">
        <v>309</v>
      </c>
      <c r="O12" s="12"/>
      <c r="P12" s="18" t="s">
        <v>310</v>
      </c>
      <c r="Q12" s="18" t="s">
        <v>22</v>
      </c>
      <c r="R12" s="18" t="s">
        <v>23</v>
      </c>
      <c r="S12" s="20" t="s">
        <v>24</v>
      </c>
      <c r="T12" s="18" t="s">
        <v>25</v>
      </c>
      <c r="U12" s="18" t="s">
        <v>26</v>
      </c>
      <c r="V12" s="18" t="s">
        <v>27</v>
      </c>
      <c r="W12" s="18" t="s">
        <v>28</v>
      </c>
      <c r="X12" s="18" t="s">
        <v>29</v>
      </c>
      <c r="Y12" s="18" t="s">
        <v>30</v>
      </c>
      <c r="Z12" s="18" t="s">
        <v>31</v>
      </c>
    </row>
    <row r="13" spans="1:26" s="2" customFormat="1" ht="12.4" customHeight="1" x14ac:dyDescent="0.2">
      <c r="A13" s="9"/>
      <c r="B13" s="543"/>
      <c r="C13" s="553"/>
      <c r="D13" s="544"/>
      <c r="E13" s="246" t="s">
        <v>453</v>
      </c>
      <c r="F13" s="12"/>
      <c r="G13" s="16" t="s">
        <v>312</v>
      </c>
      <c r="H13" s="16" t="s">
        <v>312</v>
      </c>
      <c r="I13" s="16" t="s">
        <v>313</v>
      </c>
      <c r="J13" s="16" t="s">
        <v>313</v>
      </c>
      <c r="K13" s="16" t="s">
        <v>34</v>
      </c>
      <c r="L13" s="22" t="s">
        <v>34</v>
      </c>
      <c r="M13" s="16" t="s">
        <v>35</v>
      </c>
      <c r="N13" s="16" t="s">
        <v>35</v>
      </c>
      <c r="O13" s="12"/>
      <c r="P13" s="16" t="s">
        <v>314</v>
      </c>
      <c r="Q13" s="16" t="s">
        <v>36</v>
      </c>
      <c r="R13" s="16" t="s">
        <v>36</v>
      </c>
      <c r="S13" s="17" t="s">
        <v>37</v>
      </c>
      <c r="T13" s="16" t="s">
        <v>37</v>
      </c>
      <c r="U13" s="16" t="s">
        <v>38</v>
      </c>
      <c r="V13" s="16" t="s">
        <v>38</v>
      </c>
      <c r="W13" s="16" t="s">
        <v>39</v>
      </c>
      <c r="X13" s="16" t="s">
        <v>39</v>
      </c>
      <c r="Y13" s="16" t="s">
        <v>40</v>
      </c>
      <c r="Z13" s="16" t="s">
        <v>40</v>
      </c>
    </row>
    <row r="14" spans="1:26" s="2" customFormat="1" ht="12.4" customHeight="1" x14ac:dyDescent="0.2">
      <c r="A14" s="9"/>
      <c r="B14" s="541" t="s">
        <v>497</v>
      </c>
      <c r="C14" s="71" t="s">
        <v>315</v>
      </c>
      <c r="D14" s="540" t="s">
        <v>316</v>
      </c>
      <c r="E14" s="495"/>
      <c r="F14" s="12"/>
      <c r="G14" s="222">
        <v>68.702166793238945</v>
      </c>
      <c r="H14" s="222">
        <v>68.681919333337049</v>
      </c>
      <c r="I14" s="222">
        <v>86.659614008099624</v>
      </c>
      <c r="J14" s="222">
        <v>85.649243705648431</v>
      </c>
      <c r="K14" s="222">
        <v>97.996949103895901</v>
      </c>
      <c r="L14" s="222">
        <v>97.17111065327714</v>
      </c>
      <c r="M14" s="222">
        <v>118.43145127194565</v>
      </c>
      <c r="N14" s="222">
        <v>116.32028588097357</v>
      </c>
      <c r="O14" s="12"/>
      <c r="P14" s="222">
        <v>116.32028588097357</v>
      </c>
      <c r="Q14" s="222">
        <v>130.16555083702036</v>
      </c>
      <c r="R14" s="222">
        <v>132.12008341140648</v>
      </c>
      <c r="S14" s="222">
        <v>144.10927049452181</v>
      </c>
      <c r="T14" s="222" t="s">
        <v>333</v>
      </c>
      <c r="U14" s="222" t="s">
        <v>333</v>
      </c>
      <c r="V14" s="222" t="s">
        <v>333</v>
      </c>
      <c r="W14" s="222" t="s">
        <v>333</v>
      </c>
      <c r="X14" s="222" t="s">
        <v>333</v>
      </c>
      <c r="Y14" s="222" t="s">
        <v>333</v>
      </c>
      <c r="Z14" s="222" t="s">
        <v>333</v>
      </c>
    </row>
    <row r="15" spans="1:26" s="2" customFormat="1" ht="12.4" customHeight="1" x14ac:dyDescent="0.2">
      <c r="A15" s="9"/>
      <c r="B15" s="542"/>
      <c r="C15" s="71" t="s">
        <v>317</v>
      </c>
      <c r="D15" s="540"/>
      <c r="E15" s="495"/>
      <c r="F15" s="12"/>
      <c r="G15" s="222">
        <v>68.68266085677898</v>
      </c>
      <c r="H15" s="222">
        <v>68.662677895270846</v>
      </c>
      <c r="I15" s="222">
        <v>86.575750300526337</v>
      </c>
      <c r="J15" s="222">
        <v>85.585277115439624</v>
      </c>
      <c r="K15" s="222">
        <v>97.778789138865818</v>
      </c>
      <c r="L15" s="222">
        <v>96.978462519301218</v>
      </c>
      <c r="M15" s="222">
        <v>118.23185463682731</v>
      </c>
      <c r="N15" s="222">
        <v>116.14769270493946</v>
      </c>
      <c r="O15" s="12"/>
      <c r="P15" s="222">
        <v>116.14769270493946</v>
      </c>
      <c r="Q15" s="222">
        <v>129.76616503451402</v>
      </c>
      <c r="R15" s="222">
        <v>131.70771861921571</v>
      </c>
      <c r="S15" s="222">
        <v>143.60871675438014</v>
      </c>
      <c r="T15" s="222" t="s">
        <v>333</v>
      </c>
      <c r="U15" s="222" t="s">
        <v>333</v>
      </c>
      <c r="V15" s="222" t="s">
        <v>333</v>
      </c>
      <c r="W15" s="222" t="s">
        <v>333</v>
      </c>
      <c r="X15" s="222" t="s">
        <v>333</v>
      </c>
      <c r="Y15" s="222" t="s">
        <v>333</v>
      </c>
      <c r="Z15" s="222" t="s">
        <v>333</v>
      </c>
    </row>
    <row r="16" spans="1:26" s="2" customFormat="1" ht="12.4" customHeight="1" x14ac:dyDescent="0.2">
      <c r="A16" s="9"/>
      <c r="B16" s="542"/>
      <c r="C16" s="71" t="s">
        <v>318</v>
      </c>
      <c r="D16" s="540"/>
      <c r="E16" s="495"/>
      <c r="F16" s="12"/>
      <c r="G16" s="222">
        <v>68.691489961573978</v>
      </c>
      <c r="H16" s="222">
        <v>68.67138727993634</v>
      </c>
      <c r="I16" s="222">
        <v>86.613712200026143</v>
      </c>
      <c r="J16" s="222">
        <v>85.614232169105591</v>
      </c>
      <c r="K16" s="222">
        <v>97.877542817071387</v>
      </c>
      <c r="L16" s="222">
        <v>97.06566778235171</v>
      </c>
      <c r="M16" s="222">
        <v>118.56217933957592</v>
      </c>
      <c r="N16" s="222">
        <v>116.43229437115814</v>
      </c>
      <c r="O16" s="12"/>
      <c r="P16" s="222">
        <v>116.43229437115814</v>
      </c>
      <c r="Q16" s="222">
        <v>130.26226917667123</v>
      </c>
      <c r="R16" s="222">
        <v>132.21990716682578</v>
      </c>
      <c r="S16" s="222">
        <v>144.34605575986936</v>
      </c>
      <c r="T16" s="222" t="s">
        <v>333</v>
      </c>
      <c r="U16" s="222" t="s">
        <v>333</v>
      </c>
      <c r="V16" s="222" t="s">
        <v>333</v>
      </c>
      <c r="W16" s="222" t="s">
        <v>333</v>
      </c>
      <c r="X16" s="222" t="s">
        <v>333</v>
      </c>
      <c r="Y16" s="222" t="s">
        <v>333</v>
      </c>
      <c r="Z16" s="222" t="s">
        <v>333</v>
      </c>
    </row>
    <row r="17" spans="1:26" s="2" customFormat="1" ht="12.4" customHeight="1" x14ac:dyDescent="0.2">
      <c r="A17" s="9"/>
      <c r="B17" s="542"/>
      <c r="C17" s="71" t="s">
        <v>319</v>
      </c>
      <c r="D17" s="540"/>
      <c r="E17" s="495"/>
      <c r="F17" s="12"/>
      <c r="G17" s="222">
        <v>68.702138276297916</v>
      </c>
      <c r="H17" s="222">
        <v>68.681891204315647</v>
      </c>
      <c r="I17" s="222">
        <v>86.659493041459967</v>
      </c>
      <c r="J17" s="222">
        <v>85.649151298243794</v>
      </c>
      <c r="K17" s="222">
        <v>97.996635197901782</v>
      </c>
      <c r="L17" s="222">
        <v>97.170833403152713</v>
      </c>
      <c r="M17" s="222">
        <v>118.68818431066661</v>
      </c>
      <c r="N17" s="222">
        <v>116.54265627588583</v>
      </c>
      <c r="O17" s="12"/>
      <c r="P17" s="222">
        <v>116.54265627588583</v>
      </c>
      <c r="Q17" s="222">
        <v>130.42967406328486</v>
      </c>
      <c r="R17" s="222">
        <v>132.39388107904591</v>
      </c>
      <c r="S17" s="222">
        <v>144.64163247079003</v>
      </c>
      <c r="T17" s="222" t="s">
        <v>333</v>
      </c>
      <c r="U17" s="222" t="s">
        <v>333</v>
      </c>
      <c r="V17" s="222" t="s">
        <v>333</v>
      </c>
      <c r="W17" s="222" t="s">
        <v>333</v>
      </c>
      <c r="X17" s="222" t="s">
        <v>333</v>
      </c>
      <c r="Y17" s="222" t="s">
        <v>333</v>
      </c>
      <c r="Z17" s="222" t="s">
        <v>333</v>
      </c>
    </row>
    <row r="18" spans="1:26" s="2" customFormat="1" ht="12.4" customHeight="1" x14ac:dyDescent="0.2">
      <c r="A18" s="9"/>
      <c r="B18" s="542"/>
      <c r="C18" s="71" t="s">
        <v>320</v>
      </c>
      <c r="D18" s="540"/>
      <c r="E18" s="495"/>
      <c r="F18" s="12"/>
      <c r="G18" s="222">
        <v>68.684476774518345</v>
      </c>
      <c r="H18" s="222">
        <v>68.664469190197863</v>
      </c>
      <c r="I18" s="222">
        <v>86.583558758063532</v>
      </c>
      <c r="J18" s="222">
        <v>85.591232878808256</v>
      </c>
      <c r="K18" s="222">
        <v>97.799102296882751</v>
      </c>
      <c r="L18" s="222">
        <v>96.996400201886203</v>
      </c>
      <c r="M18" s="222">
        <v>118.34158282603606</v>
      </c>
      <c r="N18" s="222">
        <v>116.24171076313387</v>
      </c>
      <c r="O18" s="12"/>
      <c r="P18" s="222">
        <v>116.24171076313387</v>
      </c>
      <c r="Q18" s="222">
        <v>129.98539137079723</v>
      </c>
      <c r="R18" s="222">
        <v>131.93412031396682</v>
      </c>
      <c r="S18" s="222">
        <v>144.07852972114327</v>
      </c>
      <c r="T18" s="222" t="s">
        <v>333</v>
      </c>
      <c r="U18" s="222" t="s">
        <v>333</v>
      </c>
      <c r="V18" s="222" t="s">
        <v>333</v>
      </c>
      <c r="W18" s="222" t="s">
        <v>333</v>
      </c>
      <c r="X18" s="222" t="s">
        <v>333</v>
      </c>
      <c r="Y18" s="222" t="s">
        <v>333</v>
      </c>
      <c r="Z18" s="222" t="s">
        <v>333</v>
      </c>
    </row>
    <row r="19" spans="1:26" s="2" customFormat="1" ht="12.4" customHeight="1" x14ac:dyDescent="0.2">
      <c r="A19" s="9"/>
      <c r="B19" s="542"/>
      <c r="C19" s="71" t="s">
        <v>321</v>
      </c>
      <c r="D19" s="540"/>
      <c r="E19" s="495"/>
      <c r="F19" s="12"/>
      <c r="G19" s="222">
        <v>68.691469332493085</v>
      </c>
      <c r="H19" s="222">
        <v>68.671366930085739</v>
      </c>
      <c r="I19" s="222">
        <v>86.613622845767168</v>
      </c>
      <c r="J19" s="222">
        <v>85.614164071455562</v>
      </c>
      <c r="K19" s="222">
        <v>97.877310062425408</v>
      </c>
      <c r="L19" s="222">
        <v>97.06546226748624</v>
      </c>
      <c r="M19" s="222">
        <v>118.16325327325271</v>
      </c>
      <c r="N19" s="222">
        <v>116.08964127940474</v>
      </c>
      <c r="O19" s="12"/>
      <c r="P19" s="222">
        <v>116.08964127940474</v>
      </c>
      <c r="Q19" s="222">
        <v>129.62064120818005</v>
      </c>
      <c r="R19" s="222">
        <v>131.55771258692727</v>
      </c>
      <c r="S19" s="222">
        <v>143.2691911660786</v>
      </c>
      <c r="T19" s="222" t="s">
        <v>333</v>
      </c>
      <c r="U19" s="222" t="s">
        <v>333</v>
      </c>
      <c r="V19" s="222" t="s">
        <v>333</v>
      </c>
      <c r="W19" s="222" t="s">
        <v>333</v>
      </c>
      <c r="X19" s="222" t="s">
        <v>333</v>
      </c>
      <c r="Y19" s="222" t="s">
        <v>333</v>
      </c>
      <c r="Z19" s="222" t="s">
        <v>333</v>
      </c>
    </row>
    <row r="20" spans="1:26" s="2" customFormat="1" ht="12.4" customHeight="1" x14ac:dyDescent="0.2">
      <c r="A20" s="9"/>
      <c r="B20" s="542"/>
      <c r="C20" s="71" t="s">
        <v>322</v>
      </c>
      <c r="D20" s="540"/>
      <c r="E20" s="495"/>
      <c r="F20" s="12"/>
      <c r="G20" s="222">
        <v>68.695530607737979</v>
      </c>
      <c r="H20" s="222">
        <v>68.675373133833617</v>
      </c>
      <c r="I20" s="222">
        <v>86.631082482246995</v>
      </c>
      <c r="J20" s="222">
        <v>85.627481433975092</v>
      </c>
      <c r="K20" s="222">
        <v>97.922728265618431</v>
      </c>
      <c r="L20" s="222">
        <v>97.105569267855799</v>
      </c>
      <c r="M20" s="222">
        <v>118.42842982944278</v>
      </c>
      <c r="N20" s="222">
        <v>116.31870460793152</v>
      </c>
      <c r="O20" s="12"/>
      <c r="P20" s="222">
        <v>116.31870460793152</v>
      </c>
      <c r="Q20" s="222">
        <v>130.07256983289048</v>
      </c>
      <c r="R20" s="222">
        <v>132.02467194812445</v>
      </c>
      <c r="S20" s="222">
        <v>143.87286494762401</v>
      </c>
      <c r="T20" s="222" t="s">
        <v>333</v>
      </c>
      <c r="U20" s="222" t="s">
        <v>333</v>
      </c>
      <c r="V20" s="222" t="s">
        <v>333</v>
      </c>
      <c r="W20" s="222" t="s">
        <v>333</v>
      </c>
      <c r="X20" s="222" t="s">
        <v>333</v>
      </c>
      <c r="Y20" s="222" t="s">
        <v>333</v>
      </c>
      <c r="Z20" s="222" t="s">
        <v>333</v>
      </c>
    </row>
    <row r="21" spans="1:26" ht="12.4" customHeight="1" x14ac:dyDescent="0.2">
      <c r="A21" s="7"/>
      <c r="B21" s="542"/>
      <c r="C21" s="71" t="s">
        <v>323</v>
      </c>
      <c r="D21" s="540"/>
      <c r="E21" s="495"/>
      <c r="F21" s="23"/>
      <c r="G21" s="222">
        <v>68.680424464545325</v>
      </c>
      <c r="H21" s="222">
        <v>68.660471828680869</v>
      </c>
      <c r="I21" s="222">
        <v>86.566135709071048</v>
      </c>
      <c r="J21" s="222">
        <v>85.577943591331319</v>
      </c>
      <c r="K21" s="222">
        <v>97.753778348648396</v>
      </c>
      <c r="L21" s="222">
        <v>96.956376497034555</v>
      </c>
      <c r="M21" s="222">
        <v>118.2945873792935</v>
      </c>
      <c r="N21" s="222">
        <v>116.20121158181396</v>
      </c>
      <c r="O21" s="23"/>
      <c r="P21" s="222">
        <v>116.20121158181396</v>
      </c>
      <c r="Q21" s="222">
        <v>129.95115124635566</v>
      </c>
      <c r="R21" s="222">
        <v>131.99242410436682</v>
      </c>
      <c r="S21" s="222">
        <v>144.05153576569356</v>
      </c>
      <c r="T21" s="222" t="s">
        <v>333</v>
      </c>
      <c r="U21" s="222" t="s">
        <v>333</v>
      </c>
      <c r="V21" s="222" t="s">
        <v>333</v>
      </c>
      <c r="W21" s="222" t="s">
        <v>333</v>
      </c>
      <c r="X21" s="222" t="s">
        <v>333</v>
      </c>
      <c r="Y21" s="222" t="s">
        <v>333</v>
      </c>
      <c r="Z21" s="222" t="s">
        <v>333</v>
      </c>
    </row>
    <row r="22" spans="1:26" ht="12.4" customHeight="1" x14ac:dyDescent="0.2">
      <c r="A22" s="7"/>
      <c r="B22" s="542"/>
      <c r="C22" s="71" t="s">
        <v>324</v>
      </c>
      <c r="D22" s="540"/>
      <c r="E22" s="495"/>
      <c r="F22" s="23"/>
      <c r="G22" s="222">
        <v>68.69036253949163</v>
      </c>
      <c r="H22" s="222">
        <v>68.670275144610898</v>
      </c>
      <c r="I22" s="222">
        <v>86.608863685659017</v>
      </c>
      <c r="J22" s="222">
        <v>85.61053410109416</v>
      </c>
      <c r="K22" s="222">
        <v>97.864929465818818</v>
      </c>
      <c r="L22" s="222">
        <v>97.054529489388273</v>
      </c>
      <c r="M22" s="222">
        <v>118.3338046878049</v>
      </c>
      <c r="N22" s="222">
        <v>116.23565093546705</v>
      </c>
      <c r="O22" s="23"/>
      <c r="P22" s="222">
        <v>116.23565093546705</v>
      </c>
      <c r="Q22" s="222">
        <v>129.9972077079583</v>
      </c>
      <c r="R22" s="222">
        <v>131.94617077366865</v>
      </c>
      <c r="S22" s="222">
        <v>144.07190092659567</v>
      </c>
      <c r="T22" s="222" t="s">
        <v>333</v>
      </c>
      <c r="U22" s="222" t="s">
        <v>333</v>
      </c>
      <c r="V22" s="222" t="s">
        <v>333</v>
      </c>
      <c r="W22" s="222" t="s">
        <v>333</v>
      </c>
      <c r="X22" s="222" t="s">
        <v>333</v>
      </c>
      <c r="Y22" s="222" t="s">
        <v>333</v>
      </c>
      <c r="Z22" s="222" t="s">
        <v>333</v>
      </c>
    </row>
    <row r="23" spans="1:26" ht="12.4" customHeight="1" x14ac:dyDescent="0.2">
      <c r="A23" s="7"/>
      <c r="B23" s="542"/>
      <c r="C23" s="71" t="s">
        <v>325</v>
      </c>
      <c r="D23" s="540"/>
      <c r="E23" s="495"/>
      <c r="F23" s="23"/>
      <c r="G23" s="222">
        <v>68.685461585914183</v>
      </c>
      <c r="H23" s="222">
        <v>68.665440646443344</v>
      </c>
      <c r="I23" s="222">
        <v>86.587791236570553</v>
      </c>
      <c r="J23" s="222">
        <v>85.594461317532918</v>
      </c>
      <c r="K23" s="222">
        <v>97.810111750512519</v>
      </c>
      <c r="L23" s="222">
        <v>97.006122251460653</v>
      </c>
      <c r="M23" s="222">
        <v>118.12075448242457</v>
      </c>
      <c r="N23" s="222">
        <v>116.0523145499679</v>
      </c>
      <c r="O23" s="23"/>
      <c r="P23" s="222">
        <v>116.0523145499679</v>
      </c>
      <c r="Q23" s="222">
        <v>129.81246897330871</v>
      </c>
      <c r="R23" s="222">
        <v>131.75532105738503</v>
      </c>
      <c r="S23" s="222">
        <v>143.65154499228004</v>
      </c>
      <c r="T23" s="222" t="s">
        <v>333</v>
      </c>
      <c r="U23" s="222" t="s">
        <v>333</v>
      </c>
      <c r="V23" s="222" t="s">
        <v>333</v>
      </c>
      <c r="W23" s="222" t="s">
        <v>333</v>
      </c>
      <c r="X23" s="222" t="s">
        <v>333</v>
      </c>
      <c r="Y23" s="222" t="s">
        <v>333</v>
      </c>
      <c r="Z23" s="222" t="s">
        <v>333</v>
      </c>
    </row>
    <row r="24" spans="1:26" ht="12.4" customHeight="1" x14ac:dyDescent="0.2">
      <c r="A24" s="7"/>
      <c r="B24" s="542"/>
      <c r="C24" s="71" t="s">
        <v>326</v>
      </c>
      <c r="D24" s="540"/>
      <c r="E24" s="495"/>
      <c r="F24" s="23"/>
      <c r="G24" s="222">
        <v>68.671157560696429</v>
      </c>
      <c r="H24" s="222">
        <v>68.651330582572669</v>
      </c>
      <c r="I24" s="222">
        <v>86.526293005382186</v>
      </c>
      <c r="J24" s="222">
        <v>85.547553838481548</v>
      </c>
      <c r="K24" s="222">
        <v>97.650132706506909</v>
      </c>
      <c r="L24" s="222">
        <v>96.864851293844183</v>
      </c>
      <c r="M24" s="222">
        <v>118.04461733557049</v>
      </c>
      <c r="N24" s="222">
        <v>115.98549101536402</v>
      </c>
      <c r="O24" s="23"/>
      <c r="P24" s="222">
        <v>115.98549101536402</v>
      </c>
      <c r="Q24" s="222">
        <v>129.77988250465026</v>
      </c>
      <c r="R24" s="222">
        <v>131.72160686941143</v>
      </c>
      <c r="S24" s="222">
        <v>143.69711937439382</v>
      </c>
      <c r="T24" s="222" t="s">
        <v>333</v>
      </c>
      <c r="U24" s="222" t="s">
        <v>333</v>
      </c>
      <c r="V24" s="222" t="s">
        <v>333</v>
      </c>
      <c r="W24" s="222" t="s">
        <v>333</v>
      </c>
      <c r="X24" s="222" t="s">
        <v>333</v>
      </c>
      <c r="Y24" s="222" t="s">
        <v>333</v>
      </c>
      <c r="Z24" s="222" t="s">
        <v>333</v>
      </c>
    </row>
    <row r="25" spans="1:26" ht="12.4" customHeight="1" x14ac:dyDescent="0.2">
      <c r="A25" s="7"/>
      <c r="B25" s="542"/>
      <c r="C25" s="71" t="s">
        <v>327</v>
      </c>
      <c r="D25" s="540"/>
      <c r="E25" s="495"/>
      <c r="F25" s="23"/>
      <c r="G25" s="222">
        <v>68.702741762601519</v>
      </c>
      <c r="H25" s="222">
        <v>68.682486507202356</v>
      </c>
      <c r="I25" s="222">
        <v>86.662087390754721</v>
      </c>
      <c r="J25" s="222">
        <v>85.651130147878007</v>
      </c>
      <c r="K25" s="222">
        <v>98.003383912654513</v>
      </c>
      <c r="L25" s="222">
        <v>97.176792925729728</v>
      </c>
      <c r="M25" s="222">
        <v>118.3614900691685</v>
      </c>
      <c r="N25" s="222">
        <v>116.26070250661417</v>
      </c>
      <c r="O25" s="23"/>
      <c r="P25" s="222">
        <v>116.26070250661417</v>
      </c>
      <c r="Q25" s="222">
        <v>129.97624509196049</v>
      </c>
      <c r="R25" s="222">
        <v>131.92508239547553</v>
      </c>
      <c r="S25" s="222">
        <v>144.06161739471855</v>
      </c>
      <c r="T25" s="222" t="s">
        <v>333</v>
      </c>
      <c r="U25" s="222" t="s">
        <v>333</v>
      </c>
      <c r="V25" s="222" t="s">
        <v>333</v>
      </c>
      <c r="W25" s="222" t="s">
        <v>333</v>
      </c>
      <c r="X25" s="222" t="s">
        <v>333</v>
      </c>
      <c r="Y25" s="222" t="s">
        <v>333</v>
      </c>
      <c r="Z25" s="222" t="s">
        <v>333</v>
      </c>
    </row>
    <row r="26" spans="1:26" ht="12.4" customHeight="1" x14ac:dyDescent="0.2">
      <c r="A26" s="7"/>
      <c r="B26" s="542"/>
      <c r="C26" s="71" t="s">
        <v>328</v>
      </c>
      <c r="D26" s="540"/>
      <c r="E26" s="495"/>
      <c r="F26" s="23"/>
      <c r="G26" s="222">
        <v>68.696846532777627</v>
      </c>
      <c r="H26" s="222">
        <v>68.676671216342328</v>
      </c>
      <c r="I26" s="222">
        <v>86.636741851488935</v>
      </c>
      <c r="J26" s="222">
        <v>85.631797942264583</v>
      </c>
      <c r="K26" s="222">
        <v>97.937451136388688</v>
      </c>
      <c r="L26" s="222">
        <v>97.118570378104408</v>
      </c>
      <c r="M26" s="222">
        <v>118.38200017246123</v>
      </c>
      <c r="N26" s="222">
        <v>116.27969685512001</v>
      </c>
      <c r="O26" s="23"/>
      <c r="P26" s="222">
        <v>116.27969685512001</v>
      </c>
      <c r="Q26" s="222">
        <v>130.00479031786008</v>
      </c>
      <c r="R26" s="222">
        <v>131.95510964851496</v>
      </c>
      <c r="S26" s="222">
        <v>143.81812836712012</v>
      </c>
      <c r="T26" s="222" t="s">
        <v>333</v>
      </c>
      <c r="U26" s="222" t="s">
        <v>333</v>
      </c>
      <c r="V26" s="222" t="s">
        <v>333</v>
      </c>
      <c r="W26" s="222" t="s">
        <v>333</v>
      </c>
      <c r="X26" s="222" t="s">
        <v>333</v>
      </c>
      <c r="Y26" s="222" t="s">
        <v>333</v>
      </c>
      <c r="Z26" s="222" t="s">
        <v>333</v>
      </c>
    </row>
    <row r="27" spans="1:26" ht="12.4" customHeight="1" x14ac:dyDescent="0.2">
      <c r="A27" s="7"/>
      <c r="B27" s="550"/>
      <c r="C27" s="71" t="s">
        <v>329</v>
      </c>
      <c r="D27" s="540"/>
      <c r="E27" s="495"/>
      <c r="F27" s="23"/>
      <c r="G27" s="222">
        <v>68.697157313013491</v>
      </c>
      <c r="H27" s="222">
        <v>68.676977780389578</v>
      </c>
      <c r="I27" s="222">
        <v>86.638075303725927</v>
      </c>
      <c r="J27" s="222">
        <v>85.632815258881649</v>
      </c>
      <c r="K27" s="222">
        <v>97.940918651094151</v>
      </c>
      <c r="L27" s="222">
        <v>97.121632485490977</v>
      </c>
      <c r="M27" s="222">
        <v>118.20051942227433</v>
      </c>
      <c r="N27" s="222">
        <v>116.12349457950175</v>
      </c>
      <c r="O27" s="23"/>
      <c r="P27" s="222">
        <v>116.12349457950175</v>
      </c>
      <c r="Q27" s="222">
        <v>129.5743879868638</v>
      </c>
      <c r="R27" s="222">
        <v>131.41347519919506</v>
      </c>
      <c r="S27" s="222">
        <v>142.89787628597503</v>
      </c>
      <c r="T27" s="222" t="s">
        <v>333</v>
      </c>
      <c r="U27" s="222" t="s">
        <v>333</v>
      </c>
      <c r="V27" s="222" t="s">
        <v>333</v>
      </c>
      <c r="W27" s="222" t="s">
        <v>333</v>
      </c>
      <c r="X27" s="222" t="s">
        <v>333</v>
      </c>
      <c r="Y27" s="222" t="s">
        <v>333</v>
      </c>
      <c r="Z27" s="222" t="s">
        <v>333</v>
      </c>
    </row>
    <row r="28" spans="1:26" ht="12.4" customHeight="1" x14ac:dyDescent="0.2">
      <c r="A28" s="7"/>
      <c r="B28" s="541" t="s">
        <v>498</v>
      </c>
      <c r="C28" s="71" t="s">
        <v>315</v>
      </c>
      <c r="D28" s="540"/>
      <c r="E28" s="495"/>
      <c r="F28" s="23"/>
      <c r="G28" s="222">
        <v>90.751581677013888</v>
      </c>
      <c r="H28" s="222">
        <v>90.724179330427219</v>
      </c>
      <c r="I28" s="222">
        <v>115.10761401173286</v>
      </c>
      <c r="J28" s="222">
        <v>113.85347761575416</v>
      </c>
      <c r="K28" s="222">
        <v>130.72086516861378</v>
      </c>
      <c r="L28" s="222">
        <v>129.50020713456647</v>
      </c>
      <c r="M28" s="222">
        <v>157.96553067682373</v>
      </c>
      <c r="N28" s="222">
        <v>155.10061463500364</v>
      </c>
      <c r="O28" s="23"/>
      <c r="P28" s="222">
        <v>155.10061463500364</v>
      </c>
      <c r="Q28" s="222">
        <v>173.81966110102195</v>
      </c>
      <c r="R28" s="222">
        <v>176.53610865608502</v>
      </c>
      <c r="S28" s="222">
        <v>192.6703258827352</v>
      </c>
      <c r="T28" s="222" t="s">
        <v>333</v>
      </c>
      <c r="U28" s="222" t="s">
        <v>333</v>
      </c>
      <c r="V28" s="222" t="s">
        <v>333</v>
      </c>
      <c r="W28" s="222" t="s">
        <v>333</v>
      </c>
      <c r="X28" s="222" t="s">
        <v>333</v>
      </c>
      <c r="Y28" s="222" t="s">
        <v>333</v>
      </c>
      <c r="Z28" s="222" t="s">
        <v>333</v>
      </c>
    </row>
    <row r="29" spans="1:26" ht="12.4" customHeight="1" x14ac:dyDescent="0.2">
      <c r="A29" s="7"/>
      <c r="B29" s="542"/>
      <c r="C29" s="71" t="s">
        <v>317</v>
      </c>
      <c r="D29" s="540"/>
      <c r="E29" s="495"/>
      <c r="F29" s="23"/>
      <c r="G29" s="222">
        <v>90.726713861208424</v>
      </c>
      <c r="H29" s="222">
        <v>90.699648717954958</v>
      </c>
      <c r="I29" s="222">
        <v>114.99952994364455</v>
      </c>
      <c r="J29" s="222">
        <v>113.7684169653958</v>
      </c>
      <c r="K29" s="222">
        <v>130.43540208664726</v>
      </c>
      <c r="L29" s="222">
        <v>129.24944666151694</v>
      </c>
      <c r="M29" s="222">
        <v>157.71890509862112</v>
      </c>
      <c r="N29" s="222">
        <v>154.88739331336086</v>
      </c>
      <c r="O29" s="23"/>
      <c r="P29" s="222">
        <v>154.88739331336086</v>
      </c>
      <c r="Q29" s="222">
        <v>173.32745775336986</v>
      </c>
      <c r="R29" s="222">
        <v>176.02949617899671</v>
      </c>
      <c r="S29" s="222">
        <v>192.06243928647606</v>
      </c>
      <c r="T29" s="222" t="s">
        <v>333</v>
      </c>
      <c r="U29" s="222" t="s">
        <v>333</v>
      </c>
      <c r="V29" s="222" t="s">
        <v>333</v>
      </c>
      <c r="W29" s="222" t="s">
        <v>333</v>
      </c>
      <c r="X29" s="222" t="s">
        <v>333</v>
      </c>
      <c r="Y29" s="222" t="s">
        <v>333</v>
      </c>
      <c r="Z29" s="222" t="s">
        <v>333</v>
      </c>
    </row>
    <row r="30" spans="1:26" ht="12.4" customHeight="1" x14ac:dyDescent="0.2">
      <c r="A30" s="7"/>
      <c r="B30" s="542"/>
      <c r="C30" s="71" t="s">
        <v>318</v>
      </c>
      <c r="D30" s="540"/>
      <c r="E30" s="495"/>
      <c r="F30" s="23"/>
      <c r="G30" s="222">
        <v>90.736815527100234</v>
      </c>
      <c r="H30" s="222">
        <v>90.709613408220818</v>
      </c>
      <c r="I30" s="222">
        <v>115.04343692123767</v>
      </c>
      <c r="J30" s="222">
        <v>113.80297101379854</v>
      </c>
      <c r="K30" s="222">
        <v>130.55136651406212</v>
      </c>
      <c r="L30" s="222">
        <v>129.35131370051138</v>
      </c>
      <c r="M30" s="222">
        <v>158.13146094168721</v>
      </c>
      <c r="N30" s="222">
        <v>155.24267863089204</v>
      </c>
      <c r="O30" s="23"/>
      <c r="P30" s="222">
        <v>155.24267863089204</v>
      </c>
      <c r="Q30" s="222">
        <v>173.93458119995154</v>
      </c>
      <c r="R30" s="222">
        <v>176.65446601512321</v>
      </c>
      <c r="S30" s="222">
        <v>192.96197457269477</v>
      </c>
      <c r="T30" s="222" t="s">
        <v>333</v>
      </c>
      <c r="U30" s="222" t="s">
        <v>333</v>
      </c>
      <c r="V30" s="222" t="s">
        <v>333</v>
      </c>
      <c r="W30" s="222" t="s">
        <v>333</v>
      </c>
      <c r="X30" s="222" t="s">
        <v>333</v>
      </c>
      <c r="Y30" s="222" t="s">
        <v>333</v>
      </c>
      <c r="Z30" s="222" t="s">
        <v>333</v>
      </c>
    </row>
    <row r="31" spans="1:26" ht="12.4" customHeight="1" x14ac:dyDescent="0.2">
      <c r="A31" s="7"/>
      <c r="B31" s="542"/>
      <c r="C31" s="71" t="s">
        <v>319</v>
      </c>
      <c r="D31" s="540"/>
      <c r="E31" s="495"/>
      <c r="F31" s="23"/>
      <c r="G31" s="222">
        <v>90.750361121481532</v>
      </c>
      <c r="H31" s="222">
        <v>90.722975326243784</v>
      </c>
      <c r="I31" s="222">
        <v>115.10231016971058</v>
      </c>
      <c r="J31" s="222">
        <v>113.84930348025661</v>
      </c>
      <c r="K31" s="222">
        <v>130.70685761070567</v>
      </c>
      <c r="L31" s="222">
        <v>129.48790238282052</v>
      </c>
      <c r="M31" s="222">
        <v>158.28074626311744</v>
      </c>
      <c r="N31" s="222">
        <v>155.3737006602951</v>
      </c>
      <c r="O31" s="23"/>
      <c r="P31" s="222">
        <v>155.3737006602951</v>
      </c>
      <c r="Q31" s="222">
        <v>174.1447126513759</v>
      </c>
      <c r="R31" s="222">
        <v>176.87109289312485</v>
      </c>
      <c r="S31" s="222">
        <v>193.32937027416159</v>
      </c>
      <c r="T31" s="222" t="s">
        <v>333</v>
      </c>
      <c r="U31" s="222" t="s">
        <v>333</v>
      </c>
      <c r="V31" s="222" t="s">
        <v>333</v>
      </c>
      <c r="W31" s="222" t="s">
        <v>333</v>
      </c>
      <c r="X31" s="222" t="s">
        <v>333</v>
      </c>
      <c r="Y31" s="222" t="s">
        <v>333</v>
      </c>
      <c r="Z31" s="222" t="s">
        <v>333</v>
      </c>
    </row>
    <row r="32" spans="1:26" ht="12.4" customHeight="1" x14ac:dyDescent="0.2">
      <c r="A32" s="7"/>
      <c r="B32" s="542"/>
      <c r="C32" s="71" t="s">
        <v>320</v>
      </c>
      <c r="D32" s="540"/>
      <c r="E32" s="495"/>
      <c r="F32" s="23"/>
      <c r="G32" s="222">
        <v>90.728447956652246</v>
      </c>
      <c r="H32" s="222">
        <v>90.70135930003957</v>
      </c>
      <c r="I32" s="222">
        <v>115.00706783297443</v>
      </c>
      <c r="J32" s="222">
        <v>113.77434910812336</v>
      </c>
      <c r="K32" s="222">
        <v>130.45531099905753</v>
      </c>
      <c r="L32" s="222">
        <v>129.26693529650524</v>
      </c>
      <c r="M32" s="222">
        <v>157.85791673557029</v>
      </c>
      <c r="N32" s="222">
        <v>155.00640657171593</v>
      </c>
      <c r="O32" s="23"/>
      <c r="P32" s="222">
        <v>155.00640657171593</v>
      </c>
      <c r="Q32" s="222">
        <v>173.61262961039927</v>
      </c>
      <c r="R32" s="222">
        <v>176.32397650300604</v>
      </c>
      <c r="S32" s="222">
        <v>192.67858728557701</v>
      </c>
      <c r="T32" s="222" t="s">
        <v>333</v>
      </c>
      <c r="U32" s="222" t="s">
        <v>333</v>
      </c>
      <c r="V32" s="222" t="s">
        <v>333</v>
      </c>
      <c r="W32" s="222" t="s">
        <v>333</v>
      </c>
      <c r="X32" s="222" t="s">
        <v>333</v>
      </c>
      <c r="Y32" s="222" t="s">
        <v>333</v>
      </c>
      <c r="Z32" s="222" t="s">
        <v>333</v>
      </c>
    </row>
    <row r="33" spans="1:27" ht="12.4" customHeight="1" x14ac:dyDescent="0.2">
      <c r="A33" s="7"/>
      <c r="B33" s="542"/>
      <c r="C33" s="71" t="s">
        <v>321</v>
      </c>
      <c r="D33" s="540"/>
      <c r="E33" s="495"/>
      <c r="F33" s="23"/>
      <c r="G33" s="222">
        <v>90.736883480754258</v>
      </c>
      <c r="H33" s="222">
        <v>90.709680439957424</v>
      </c>
      <c r="I33" s="222">
        <v>115.04373162743062</v>
      </c>
      <c r="J33" s="222">
        <v>113.80320299324913</v>
      </c>
      <c r="K33" s="222">
        <v>130.55214456197515</v>
      </c>
      <c r="L33" s="222">
        <v>129.35199718556163</v>
      </c>
      <c r="M33" s="222">
        <v>157.60450975626051</v>
      </c>
      <c r="N33" s="222">
        <v>154.79018786656889</v>
      </c>
      <c r="O33" s="23"/>
      <c r="P33" s="222">
        <v>154.79018786656889</v>
      </c>
      <c r="Q33" s="222">
        <v>173.11935670311826</v>
      </c>
      <c r="R33" s="222">
        <v>175.81410249951685</v>
      </c>
      <c r="S33" s="222">
        <v>191.59358239945951</v>
      </c>
      <c r="T33" s="222" t="s">
        <v>333</v>
      </c>
      <c r="U33" s="222" t="s">
        <v>333</v>
      </c>
      <c r="V33" s="222" t="s">
        <v>333</v>
      </c>
      <c r="W33" s="222" t="s">
        <v>333</v>
      </c>
      <c r="X33" s="222" t="s">
        <v>333</v>
      </c>
      <c r="Y33" s="222" t="s">
        <v>333</v>
      </c>
      <c r="Z33" s="222" t="s">
        <v>333</v>
      </c>
    </row>
    <row r="34" spans="1:27" ht="12.4" customHeight="1" x14ac:dyDescent="0.2">
      <c r="A34" s="7"/>
      <c r="B34" s="542"/>
      <c r="C34" s="71" t="s">
        <v>322</v>
      </c>
      <c r="D34" s="540"/>
      <c r="E34" s="495"/>
      <c r="F34" s="23"/>
      <c r="G34" s="222">
        <v>90.74335337588721</v>
      </c>
      <c r="H34" s="222">
        <v>90.716062603793802</v>
      </c>
      <c r="I34" s="222">
        <v>115.07185117237076</v>
      </c>
      <c r="J34" s="222">
        <v>113.82533274703412</v>
      </c>
      <c r="K34" s="222">
        <v>130.62641127650858</v>
      </c>
      <c r="L34" s="222">
        <v>129.41723561952793</v>
      </c>
      <c r="M34" s="222">
        <v>157.96774010569058</v>
      </c>
      <c r="N34" s="222">
        <v>155.10395298345713</v>
      </c>
      <c r="O34" s="23"/>
      <c r="P34" s="222">
        <v>155.10395298345713</v>
      </c>
      <c r="Q34" s="222">
        <v>173.71670798449017</v>
      </c>
      <c r="R34" s="222">
        <v>176.43094440595124</v>
      </c>
      <c r="S34" s="222">
        <v>192.3634826031502</v>
      </c>
      <c r="T34" s="222" t="s">
        <v>333</v>
      </c>
      <c r="U34" s="222" t="s">
        <v>333</v>
      </c>
      <c r="V34" s="222" t="s">
        <v>333</v>
      </c>
      <c r="W34" s="222" t="s">
        <v>333</v>
      </c>
      <c r="X34" s="222" t="s">
        <v>333</v>
      </c>
      <c r="Y34" s="222" t="s">
        <v>333</v>
      </c>
      <c r="Z34" s="222" t="s">
        <v>333</v>
      </c>
    </row>
    <row r="35" spans="1:27" ht="12.4" customHeight="1" x14ac:dyDescent="0.2">
      <c r="A35" s="7"/>
      <c r="B35" s="542"/>
      <c r="C35" s="71" t="s">
        <v>323</v>
      </c>
      <c r="D35" s="540"/>
      <c r="E35" s="495"/>
      <c r="F35" s="23"/>
      <c r="G35" s="222">
        <v>90.723631750057876</v>
      </c>
      <c r="H35" s="222">
        <v>90.696608400053904</v>
      </c>
      <c r="I35" s="222">
        <v>114.98613450044385</v>
      </c>
      <c r="J35" s="222">
        <v>113.75787490250377</v>
      </c>
      <c r="K35" s="222">
        <v>130.40002332693211</v>
      </c>
      <c r="L35" s="222">
        <v>129.21836874100885</v>
      </c>
      <c r="M35" s="222">
        <v>157.80855471070817</v>
      </c>
      <c r="N35" s="222">
        <v>154.96389403726522</v>
      </c>
      <c r="O35" s="23"/>
      <c r="P35" s="222">
        <v>154.96389403726522</v>
      </c>
      <c r="Q35" s="222">
        <v>173.58590637752826</v>
      </c>
      <c r="R35" s="222">
        <v>176.41487604376499</v>
      </c>
      <c r="S35" s="222">
        <v>192.65462641076661</v>
      </c>
      <c r="T35" s="222" t="s">
        <v>333</v>
      </c>
      <c r="U35" s="222" t="s">
        <v>333</v>
      </c>
      <c r="V35" s="222" t="s">
        <v>333</v>
      </c>
      <c r="W35" s="222" t="s">
        <v>333</v>
      </c>
      <c r="X35" s="222" t="s">
        <v>333</v>
      </c>
      <c r="Y35" s="222" t="s">
        <v>333</v>
      </c>
      <c r="Z35" s="222" t="s">
        <v>333</v>
      </c>
    </row>
    <row r="36" spans="1:27" ht="12.4" customHeight="1" x14ac:dyDescent="0.2">
      <c r="A36" s="7"/>
      <c r="B36" s="542"/>
      <c r="C36" s="71" t="s">
        <v>324</v>
      </c>
      <c r="D36" s="540"/>
      <c r="E36" s="495"/>
      <c r="F36" s="23"/>
      <c r="G36" s="222">
        <v>90.734624483278665</v>
      </c>
      <c r="H36" s="222">
        <v>90.70745207323175</v>
      </c>
      <c r="I36" s="222">
        <v>115.03391207587146</v>
      </c>
      <c r="J36" s="222">
        <v>113.7954752341865</v>
      </c>
      <c r="K36" s="222">
        <v>130.52620938114725</v>
      </c>
      <c r="L36" s="222">
        <v>129.32921488012039</v>
      </c>
      <c r="M36" s="222">
        <v>157.83853295208715</v>
      </c>
      <c r="N36" s="222">
        <v>154.99051041563243</v>
      </c>
      <c r="O36" s="23"/>
      <c r="P36" s="222">
        <v>154.99051041563243</v>
      </c>
      <c r="Q36" s="222">
        <v>173.59974195785472</v>
      </c>
      <c r="R36" s="222">
        <v>176.30925093998249</v>
      </c>
      <c r="S36" s="222">
        <v>192.61885201726932</v>
      </c>
      <c r="T36" s="222" t="s">
        <v>333</v>
      </c>
      <c r="U36" s="222" t="s">
        <v>333</v>
      </c>
      <c r="V36" s="222" t="s">
        <v>333</v>
      </c>
      <c r="W36" s="222" t="s">
        <v>333</v>
      </c>
      <c r="X36" s="222" t="s">
        <v>333</v>
      </c>
      <c r="Y36" s="222" t="s">
        <v>333</v>
      </c>
      <c r="Z36" s="222" t="s">
        <v>333</v>
      </c>
    </row>
    <row r="37" spans="1:27" ht="12.4" customHeight="1" x14ac:dyDescent="0.2">
      <c r="A37" s="7"/>
      <c r="B37" s="542"/>
      <c r="C37" s="71" t="s">
        <v>325</v>
      </c>
      <c r="D37" s="540"/>
      <c r="E37" s="495"/>
      <c r="F37" s="23"/>
      <c r="G37" s="222">
        <v>90.730181075528037</v>
      </c>
      <c r="H37" s="222">
        <v>90.703068916991796</v>
      </c>
      <c r="I37" s="222">
        <v>115.01459904250231</v>
      </c>
      <c r="J37" s="222">
        <v>113.78027618233038</v>
      </c>
      <c r="K37" s="222">
        <v>130.47520110883656</v>
      </c>
      <c r="L37" s="222">
        <v>129.28440749528133</v>
      </c>
      <c r="M37" s="222">
        <v>157.56852017289501</v>
      </c>
      <c r="N37" s="222">
        <v>154.75829917163091</v>
      </c>
      <c r="O37" s="23"/>
      <c r="P37" s="222">
        <v>154.75829917163091</v>
      </c>
      <c r="Q37" s="222">
        <v>173.39777489703113</v>
      </c>
      <c r="R37" s="222">
        <v>176.10260963354861</v>
      </c>
      <c r="S37" s="222">
        <v>192.14903722991843</v>
      </c>
      <c r="T37" s="222" t="s">
        <v>333</v>
      </c>
      <c r="U37" s="222" t="s">
        <v>333</v>
      </c>
      <c r="V37" s="222" t="s">
        <v>333</v>
      </c>
      <c r="W37" s="222" t="s">
        <v>333</v>
      </c>
      <c r="X37" s="222" t="s">
        <v>333</v>
      </c>
      <c r="Y37" s="222" t="s">
        <v>333</v>
      </c>
      <c r="Z37" s="222" t="s">
        <v>333</v>
      </c>
    </row>
    <row r="38" spans="1:27" ht="12.4" customHeight="1" x14ac:dyDescent="0.2">
      <c r="A38" s="7"/>
      <c r="B38" s="542"/>
      <c r="C38" s="71" t="s">
        <v>326</v>
      </c>
      <c r="D38" s="540"/>
      <c r="E38" s="495"/>
      <c r="F38" s="23"/>
      <c r="G38" s="222">
        <v>90.711649080189062</v>
      </c>
      <c r="H38" s="222">
        <v>90.684788212576848</v>
      </c>
      <c r="I38" s="222">
        <v>114.93405294123107</v>
      </c>
      <c r="J38" s="222">
        <v>113.71688750244701</v>
      </c>
      <c r="K38" s="222">
        <v>130.26246927437478</v>
      </c>
      <c r="L38" s="222">
        <v>129.09753661147397</v>
      </c>
      <c r="M38" s="222">
        <v>157.47846044537968</v>
      </c>
      <c r="N38" s="222">
        <v>154.679047928388</v>
      </c>
      <c r="O38" s="23"/>
      <c r="P38" s="222">
        <v>154.679047928388</v>
      </c>
      <c r="Q38" s="222">
        <v>173.36775405516806</v>
      </c>
      <c r="R38" s="222">
        <v>176.07213724417778</v>
      </c>
      <c r="S38" s="222">
        <v>192.20968773939543</v>
      </c>
      <c r="T38" s="222" t="s">
        <v>333</v>
      </c>
      <c r="U38" s="222" t="s">
        <v>333</v>
      </c>
      <c r="V38" s="222" t="s">
        <v>333</v>
      </c>
      <c r="W38" s="222" t="s">
        <v>333</v>
      </c>
      <c r="X38" s="222" t="s">
        <v>333</v>
      </c>
      <c r="Y38" s="222" t="s">
        <v>333</v>
      </c>
      <c r="Z38" s="222" t="s">
        <v>333</v>
      </c>
    </row>
    <row r="39" spans="1:27" ht="12.4" customHeight="1" x14ac:dyDescent="0.2">
      <c r="A39" s="7"/>
      <c r="B39" s="542"/>
      <c r="C39" s="71" t="s">
        <v>327</v>
      </c>
      <c r="D39" s="540"/>
      <c r="E39" s="495"/>
      <c r="F39" s="23"/>
      <c r="G39" s="222">
        <v>90.751652555142144</v>
      </c>
      <c r="H39" s="222">
        <v>90.724249248299543</v>
      </c>
      <c r="I39" s="222">
        <v>115.1079232040385</v>
      </c>
      <c r="J39" s="222">
        <v>113.85372085823585</v>
      </c>
      <c r="K39" s="222">
        <v>130.7216823220852</v>
      </c>
      <c r="L39" s="222">
        <v>129.50092491246821</v>
      </c>
      <c r="M39" s="222">
        <v>157.86439776708593</v>
      </c>
      <c r="N39" s="222">
        <v>155.01443656137283</v>
      </c>
      <c r="O39" s="23"/>
      <c r="P39" s="222">
        <v>155.01443656137283</v>
      </c>
      <c r="Q39" s="222">
        <v>173.57723921240435</v>
      </c>
      <c r="R39" s="222">
        <v>176.28629976412483</v>
      </c>
      <c r="S39" s="222">
        <v>192.60917518233839</v>
      </c>
      <c r="T39" s="222" t="s">
        <v>333</v>
      </c>
      <c r="U39" s="222" t="s">
        <v>333</v>
      </c>
      <c r="V39" s="222" t="s">
        <v>333</v>
      </c>
      <c r="W39" s="222" t="s">
        <v>333</v>
      </c>
      <c r="X39" s="222" t="s">
        <v>333</v>
      </c>
      <c r="Y39" s="222" t="s">
        <v>333</v>
      </c>
      <c r="Z39" s="222" t="s">
        <v>333</v>
      </c>
    </row>
    <row r="40" spans="1:27" ht="12.4" customHeight="1" x14ac:dyDescent="0.2">
      <c r="A40" s="7"/>
      <c r="B40" s="542"/>
      <c r="C40" s="71" t="s">
        <v>328</v>
      </c>
      <c r="D40" s="540"/>
      <c r="E40" s="495"/>
      <c r="F40" s="23"/>
      <c r="G40" s="222">
        <v>90.743767877733276</v>
      </c>
      <c r="H40" s="222">
        <v>90.716471485904876</v>
      </c>
      <c r="I40" s="222">
        <v>115.07365387112203</v>
      </c>
      <c r="J40" s="222">
        <v>113.82675135822539</v>
      </c>
      <c r="K40" s="222">
        <v>130.63117296082316</v>
      </c>
      <c r="L40" s="222">
        <v>129.42141840739069</v>
      </c>
      <c r="M40" s="222">
        <v>157.86827671001086</v>
      </c>
      <c r="N40" s="222">
        <v>155.01946932769266</v>
      </c>
      <c r="O40" s="23"/>
      <c r="P40" s="222">
        <v>155.01946932769266</v>
      </c>
      <c r="Q40" s="222">
        <v>173.59214240470072</v>
      </c>
      <c r="R40" s="222">
        <v>176.30089342243804</v>
      </c>
      <c r="S40" s="222">
        <v>192.25076802781953</v>
      </c>
      <c r="T40" s="222" t="s">
        <v>333</v>
      </c>
      <c r="U40" s="222" t="s">
        <v>333</v>
      </c>
      <c r="V40" s="222" t="s">
        <v>333</v>
      </c>
      <c r="W40" s="222" t="s">
        <v>333</v>
      </c>
      <c r="X40" s="222" t="s">
        <v>333</v>
      </c>
      <c r="Y40" s="222" t="s">
        <v>333</v>
      </c>
      <c r="Z40" s="222" t="s">
        <v>333</v>
      </c>
    </row>
    <row r="41" spans="1:27" ht="12.4" customHeight="1" x14ac:dyDescent="0.2">
      <c r="A41" s="7"/>
      <c r="B41" s="550"/>
      <c r="C41" s="71" t="s">
        <v>329</v>
      </c>
      <c r="D41" s="540"/>
      <c r="E41" s="495"/>
      <c r="F41" s="23"/>
      <c r="G41" s="222">
        <v>90.747247800818172</v>
      </c>
      <c r="H41" s="222">
        <v>90.719904220854062</v>
      </c>
      <c r="I41" s="222">
        <v>115.08877749988251</v>
      </c>
      <c r="J41" s="222">
        <v>113.83865354410425</v>
      </c>
      <c r="K41" s="222">
        <v>130.671115666291</v>
      </c>
      <c r="L41" s="222">
        <v>129.4565054808383</v>
      </c>
      <c r="M41" s="222">
        <v>157.69282082388395</v>
      </c>
      <c r="N41" s="222">
        <v>154.86881771839742</v>
      </c>
      <c r="O41" s="23"/>
      <c r="P41" s="222">
        <v>154.86881771839742</v>
      </c>
      <c r="Q41" s="222">
        <v>173.08893650573484</v>
      </c>
      <c r="R41" s="222">
        <v>175.65750397556974</v>
      </c>
      <c r="S41" s="222">
        <v>191.13834532083396</v>
      </c>
      <c r="T41" s="222" t="s">
        <v>333</v>
      </c>
      <c r="U41" s="222" t="s">
        <v>333</v>
      </c>
      <c r="V41" s="222" t="s">
        <v>333</v>
      </c>
      <c r="W41" s="222" t="s">
        <v>333</v>
      </c>
      <c r="X41" s="222" t="s">
        <v>333</v>
      </c>
      <c r="Y41" s="222" t="s">
        <v>333</v>
      </c>
      <c r="Z41" s="222" t="s">
        <v>333</v>
      </c>
    </row>
    <row r="42" spans="1:27" ht="12.4" customHeight="1" x14ac:dyDescent="0.2">
      <c r="A42" s="7"/>
      <c r="B42" s="72" t="s">
        <v>33</v>
      </c>
      <c r="C42" s="284"/>
      <c r="D42" s="540"/>
      <c r="E42" s="495"/>
      <c r="F42" s="23"/>
      <c r="G42" s="222">
        <v>21.926269106402124</v>
      </c>
      <c r="H42" s="222">
        <v>21.926269106402124</v>
      </c>
      <c r="I42" s="222">
        <v>22.64764819235609</v>
      </c>
      <c r="J42" s="222">
        <v>22.505107470829557</v>
      </c>
      <c r="K42" s="222">
        <v>19.106297226763825</v>
      </c>
      <c r="L42" s="222">
        <v>19.106297226763825</v>
      </c>
      <c r="M42" s="222">
        <v>20.852393125569616</v>
      </c>
      <c r="N42" s="222">
        <v>20.849370287873604</v>
      </c>
      <c r="O42" s="23"/>
      <c r="P42" s="222">
        <v>20.849370287873604</v>
      </c>
      <c r="Q42" s="222">
        <v>21.503193401206047</v>
      </c>
      <c r="R42" s="222">
        <v>21.819481548965161</v>
      </c>
      <c r="S42" s="222">
        <v>25.256715910577427</v>
      </c>
      <c r="T42" s="222" t="s">
        <v>333</v>
      </c>
      <c r="U42" s="222" t="s">
        <v>333</v>
      </c>
      <c r="V42" s="222" t="s">
        <v>333</v>
      </c>
      <c r="W42" s="222" t="s">
        <v>333</v>
      </c>
      <c r="X42" s="222" t="s">
        <v>333</v>
      </c>
      <c r="Y42" s="222" t="s">
        <v>333</v>
      </c>
      <c r="Z42" s="222" t="s">
        <v>333</v>
      </c>
    </row>
    <row r="43" spans="1:27" ht="12.75" x14ac:dyDescent="0.2">
      <c r="A43" s="7"/>
      <c r="B43" s="7"/>
      <c r="C43" s="7"/>
      <c r="D43" s="24"/>
      <c r="E43" s="24"/>
      <c r="F43" s="7"/>
      <c r="G43" s="7"/>
      <c r="H43" s="7"/>
      <c r="I43" s="7"/>
      <c r="J43" s="7"/>
      <c r="K43" s="7"/>
      <c r="L43" s="7"/>
      <c r="M43" s="7"/>
      <c r="N43" s="7"/>
      <c r="O43" s="7"/>
      <c r="P43" s="7"/>
      <c r="Q43" s="7"/>
      <c r="R43" s="7"/>
      <c r="S43" s="7"/>
      <c r="T43" s="7"/>
      <c r="U43" s="7"/>
      <c r="V43" s="7"/>
      <c r="W43" s="7"/>
      <c r="X43" s="7"/>
      <c r="Y43" s="7"/>
      <c r="Z43" s="7"/>
      <c r="AA43" s="7"/>
    </row>
    <row r="44" spans="1:27" s="10" customFormat="1" ht="12.75" x14ac:dyDescent="0.2">
      <c r="B44" s="11" t="s">
        <v>508</v>
      </c>
    </row>
    <row r="45" spans="1:27" s="7" customFormat="1" ht="12.75" x14ac:dyDescent="0.2">
      <c r="B45" s="9"/>
      <c r="C45" s="9"/>
    </row>
    <row r="46" spans="1:27" s="1" customFormat="1" ht="12.75" x14ac:dyDescent="0.2">
      <c r="A46" s="7"/>
      <c r="B46" s="543" t="s">
        <v>371</v>
      </c>
      <c r="C46" s="547" t="s">
        <v>366</v>
      </c>
      <c r="D46" s="544" t="s">
        <v>4</v>
      </c>
      <c r="E46" s="545"/>
      <c r="F46" s="12"/>
      <c r="G46" s="532" t="s">
        <v>500</v>
      </c>
      <c r="H46" s="533"/>
      <c r="I46" s="533"/>
      <c r="J46" s="533"/>
      <c r="K46" s="533"/>
      <c r="L46" s="533"/>
      <c r="M46" s="533"/>
      <c r="N46" s="534"/>
      <c r="O46" s="54"/>
      <c r="P46" s="485" t="s">
        <v>492</v>
      </c>
      <c r="Q46" s="486"/>
      <c r="R46" s="486"/>
      <c r="S46" s="486"/>
      <c r="T46" s="486"/>
      <c r="U46" s="486"/>
      <c r="V46" s="486"/>
      <c r="W46" s="486"/>
      <c r="X46" s="486"/>
      <c r="Y46" s="486"/>
      <c r="Z46" s="487"/>
    </row>
    <row r="47" spans="1:27" s="1" customFormat="1" ht="12.4" customHeight="1" x14ac:dyDescent="0.2">
      <c r="A47" s="7"/>
      <c r="B47" s="543"/>
      <c r="C47" s="548"/>
      <c r="D47" s="544"/>
      <c r="E47" s="546"/>
      <c r="F47" s="12"/>
      <c r="G47" s="479" t="s">
        <v>479</v>
      </c>
      <c r="H47" s="480"/>
      <c r="I47" s="480"/>
      <c r="J47" s="480"/>
      <c r="K47" s="480"/>
      <c r="L47" s="480"/>
      <c r="M47" s="480"/>
      <c r="N47" s="481"/>
      <c r="O47" s="54"/>
      <c r="P47" s="488" t="s">
        <v>493</v>
      </c>
      <c r="Q47" s="489"/>
      <c r="R47" s="489"/>
      <c r="S47" s="489"/>
      <c r="T47" s="489"/>
      <c r="U47" s="489"/>
      <c r="V47" s="489"/>
      <c r="W47" s="489"/>
      <c r="X47" s="489"/>
      <c r="Y47" s="489"/>
      <c r="Z47" s="490"/>
    </row>
    <row r="48" spans="1:27" s="1" customFormat="1" ht="22.5" customHeight="1" x14ac:dyDescent="0.2">
      <c r="A48" s="7"/>
      <c r="B48" s="543"/>
      <c r="C48" s="548"/>
      <c r="D48" s="544"/>
      <c r="E48" s="13" t="s">
        <v>5</v>
      </c>
      <c r="F48" s="12"/>
      <c r="G48" s="14" t="s">
        <v>303</v>
      </c>
      <c r="H48" s="14" t="s">
        <v>297</v>
      </c>
      <c r="I48" s="14" t="s">
        <v>298</v>
      </c>
      <c r="J48" s="14" t="s">
        <v>299</v>
      </c>
      <c r="K48" s="14" t="s">
        <v>6</v>
      </c>
      <c r="L48" s="15" t="s">
        <v>7</v>
      </c>
      <c r="M48" s="14" t="s">
        <v>8</v>
      </c>
      <c r="N48" s="14" t="s">
        <v>304</v>
      </c>
      <c r="O48" s="12"/>
      <c r="P48" s="16" t="s">
        <v>467</v>
      </c>
      <c r="Q48" s="16" t="s">
        <v>9</v>
      </c>
      <c r="R48" s="16" t="s">
        <v>10</v>
      </c>
      <c r="S48" s="17" t="s">
        <v>11</v>
      </c>
      <c r="T48" s="16" t="s">
        <v>12</v>
      </c>
      <c r="U48" s="16" t="s">
        <v>13</v>
      </c>
      <c r="V48" s="16" t="s">
        <v>14</v>
      </c>
      <c r="W48" s="16" t="s">
        <v>15</v>
      </c>
      <c r="X48" s="16" t="s">
        <v>16</v>
      </c>
      <c r="Y48" s="16" t="s">
        <v>17</v>
      </c>
      <c r="Z48" s="16" t="s">
        <v>18</v>
      </c>
    </row>
    <row r="49" spans="1:26" s="2" customFormat="1" ht="12.4" customHeight="1" x14ac:dyDescent="0.2">
      <c r="A49" s="9"/>
      <c r="B49" s="543"/>
      <c r="C49" s="548"/>
      <c r="D49" s="544"/>
      <c r="E49" s="13" t="s">
        <v>379</v>
      </c>
      <c r="F49" s="12"/>
      <c r="G49" s="18" t="s">
        <v>305</v>
      </c>
      <c r="H49" s="18" t="s">
        <v>306</v>
      </c>
      <c r="I49" s="18" t="s">
        <v>307</v>
      </c>
      <c r="J49" s="18" t="s">
        <v>308</v>
      </c>
      <c r="K49" s="18" t="s">
        <v>19</v>
      </c>
      <c r="L49" s="19" t="s">
        <v>20</v>
      </c>
      <c r="M49" s="18" t="s">
        <v>21</v>
      </c>
      <c r="N49" s="18" t="s">
        <v>309</v>
      </c>
      <c r="O49" s="12"/>
      <c r="P49" s="18" t="s">
        <v>310</v>
      </c>
      <c r="Q49" s="18" t="s">
        <v>22</v>
      </c>
      <c r="R49" s="18" t="s">
        <v>23</v>
      </c>
      <c r="S49" s="20" t="s">
        <v>24</v>
      </c>
      <c r="T49" s="18" t="s">
        <v>25</v>
      </c>
      <c r="U49" s="18" t="s">
        <v>26</v>
      </c>
      <c r="V49" s="18" t="s">
        <v>27</v>
      </c>
      <c r="W49" s="18" t="s">
        <v>28</v>
      </c>
      <c r="X49" s="18" t="s">
        <v>29</v>
      </c>
      <c r="Y49" s="18" t="s">
        <v>30</v>
      </c>
      <c r="Z49" s="18" t="s">
        <v>31</v>
      </c>
    </row>
    <row r="50" spans="1:26" s="2" customFormat="1" ht="30.6" customHeight="1" x14ac:dyDescent="0.2">
      <c r="A50" s="9"/>
      <c r="B50" s="543"/>
      <c r="C50" s="549"/>
      <c r="D50" s="544"/>
      <c r="E50" s="246" t="s">
        <v>453</v>
      </c>
      <c r="F50" s="12"/>
      <c r="G50" s="16" t="s">
        <v>312</v>
      </c>
      <c r="H50" s="16" t="s">
        <v>312</v>
      </c>
      <c r="I50" s="16" t="s">
        <v>313</v>
      </c>
      <c r="J50" s="16" t="s">
        <v>313</v>
      </c>
      <c r="K50" s="16" t="s">
        <v>34</v>
      </c>
      <c r="L50" s="22" t="s">
        <v>34</v>
      </c>
      <c r="M50" s="16" t="s">
        <v>35</v>
      </c>
      <c r="N50" s="16" t="s">
        <v>35</v>
      </c>
      <c r="O50" s="12"/>
      <c r="P50" s="16" t="s">
        <v>314</v>
      </c>
      <c r="Q50" s="16" t="s">
        <v>36</v>
      </c>
      <c r="R50" s="16" t="s">
        <v>36</v>
      </c>
      <c r="S50" s="17" t="s">
        <v>37</v>
      </c>
      <c r="T50" s="16" t="s">
        <v>37</v>
      </c>
      <c r="U50" s="16" t="s">
        <v>38</v>
      </c>
      <c r="V50" s="16" t="s">
        <v>38</v>
      </c>
      <c r="W50" s="16" t="s">
        <v>39</v>
      </c>
      <c r="X50" s="16" t="s">
        <v>39</v>
      </c>
      <c r="Y50" s="16" t="s">
        <v>40</v>
      </c>
      <c r="Z50" s="16" t="s">
        <v>40</v>
      </c>
    </row>
    <row r="51" spans="1:26" ht="12.6" customHeight="1" x14ac:dyDescent="0.2">
      <c r="A51" s="7"/>
      <c r="B51" s="535" t="s">
        <v>497</v>
      </c>
      <c r="C51" s="285" t="s">
        <v>355</v>
      </c>
      <c r="D51" s="113" t="s">
        <v>332</v>
      </c>
      <c r="E51" s="536"/>
      <c r="F51" s="23"/>
      <c r="G51" s="339">
        <v>12.858367999999999</v>
      </c>
      <c r="H51" s="339">
        <v>12.855699999999999</v>
      </c>
      <c r="I51" s="339">
        <v>15.581108399999998</v>
      </c>
      <c r="J51" s="339">
        <v>15.57996</v>
      </c>
      <c r="K51" s="339">
        <v>18.640526740000002</v>
      </c>
      <c r="L51" s="339">
        <v>18.642219999999998</v>
      </c>
      <c r="M51" s="339">
        <v>22.102678517046183</v>
      </c>
      <c r="N51" s="339">
        <v>22.098960000000002</v>
      </c>
      <c r="O51" s="23"/>
      <c r="P51" s="339">
        <v>22.098960000000002</v>
      </c>
      <c r="Q51" s="339">
        <v>23.644631305063015</v>
      </c>
      <c r="R51" s="339">
        <v>23.60952</v>
      </c>
      <c r="S51" s="339">
        <v>23.652418974429146</v>
      </c>
      <c r="T51" s="339" t="s">
        <v>333</v>
      </c>
      <c r="U51" s="339" t="s">
        <v>333</v>
      </c>
      <c r="V51" s="339" t="s">
        <v>333</v>
      </c>
      <c r="W51" s="339" t="s">
        <v>333</v>
      </c>
      <c r="X51" s="339" t="s">
        <v>333</v>
      </c>
      <c r="Y51" s="339" t="s">
        <v>333</v>
      </c>
      <c r="Z51" s="339" t="s">
        <v>333</v>
      </c>
    </row>
    <row r="52" spans="1:26" ht="12.75" x14ac:dyDescent="0.2">
      <c r="A52" s="7"/>
      <c r="B52" s="535"/>
      <c r="C52" s="285" t="s">
        <v>367</v>
      </c>
      <c r="D52" s="113" t="s">
        <v>332</v>
      </c>
      <c r="E52" s="537"/>
      <c r="F52" s="23"/>
      <c r="G52" s="339">
        <v>4.3442548025679609E-2</v>
      </c>
      <c r="H52" s="339">
        <v>4.3442548025679609E-2</v>
      </c>
      <c r="I52" s="339">
        <v>0.96978867277261516</v>
      </c>
      <c r="J52" s="339">
        <v>0.67245495462808413</v>
      </c>
      <c r="K52" s="339">
        <v>2.8916855216471267</v>
      </c>
      <c r="L52" s="339">
        <v>2.5284028849665261</v>
      </c>
      <c r="M52" s="339">
        <v>4.8834791525485119</v>
      </c>
      <c r="N52" s="339">
        <v>4.1848322466051471</v>
      </c>
      <c r="O52" s="23"/>
      <c r="P52" s="339">
        <v>4.1848322466051471</v>
      </c>
      <c r="Q52" s="339">
        <v>6.3120862770898354</v>
      </c>
      <c r="R52" s="339">
        <v>6.5175107295886958</v>
      </c>
      <c r="S52" s="339">
        <v>9.3464644717565779</v>
      </c>
      <c r="T52" s="339" t="s">
        <v>333</v>
      </c>
      <c r="U52" s="339" t="s">
        <v>333</v>
      </c>
      <c r="V52" s="339" t="s">
        <v>333</v>
      </c>
      <c r="W52" s="339" t="s">
        <v>333</v>
      </c>
      <c r="X52" s="339" t="s">
        <v>333</v>
      </c>
      <c r="Y52" s="339" t="s">
        <v>333</v>
      </c>
      <c r="Z52" s="339" t="s">
        <v>333</v>
      </c>
    </row>
    <row r="53" spans="1:26" ht="12.75" x14ac:dyDescent="0.2">
      <c r="A53" s="7"/>
      <c r="B53" s="535"/>
      <c r="C53" s="285" t="s">
        <v>368</v>
      </c>
      <c r="D53" s="113" t="s">
        <v>332</v>
      </c>
      <c r="E53" s="537"/>
      <c r="F53" s="23"/>
      <c r="G53" s="339">
        <v>3.1029774792790059</v>
      </c>
      <c r="H53" s="339">
        <v>3.1029774792790059</v>
      </c>
      <c r="I53" s="339">
        <v>5.1727215521988335</v>
      </c>
      <c r="J53" s="339">
        <v>5.1727215521988335</v>
      </c>
      <c r="K53" s="339">
        <v>4.5823442285238185</v>
      </c>
      <c r="L53" s="339">
        <v>4.6868844010376698</v>
      </c>
      <c r="M53" s="339">
        <v>5.3125820560931691</v>
      </c>
      <c r="N53" s="339">
        <v>5.3125820560931691</v>
      </c>
      <c r="O53" s="23"/>
      <c r="P53" s="339">
        <v>5.3125820560931691</v>
      </c>
      <c r="Q53" s="339">
        <v>5.8835962363334122</v>
      </c>
      <c r="R53" s="339">
        <v>6.1125706929592383</v>
      </c>
      <c r="S53" s="339">
        <v>6.209419523851972</v>
      </c>
      <c r="T53" s="339" t="s">
        <v>333</v>
      </c>
      <c r="U53" s="339" t="s">
        <v>333</v>
      </c>
      <c r="V53" s="339" t="s">
        <v>333</v>
      </c>
      <c r="W53" s="339" t="s">
        <v>333</v>
      </c>
      <c r="X53" s="339" t="s">
        <v>333</v>
      </c>
      <c r="Y53" s="339" t="s">
        <v>333</v>
      </c>
      <c r="Z53" s="339" t="s">
        <v>333</v>
      </c>
    </row>
    <row r="54" spans="1:26" ht="15" customHeight="1" x14ac:dyDescent="0.2">
      <c r="A54" s="7"/>
      <c r="B54" s="535"/>
      <c r="C54" s="285" t="s">
        <v>357</v>
      </c>
      <c r="D54" s="113" t="s">
        <v>332</v>
      </c>
      <c r="E54" s="537"/>
      <c r="F54" s="23"/>
      <c r="G54" s="339">
        <v>3.800644849537282</v>
      </c>
      <c r="H54" s="339">
        <v>3.800644849537282</v>
      </c>
      <c r="I54" s="339">
        <v>3.840542773328024</v>
      </c>
      <c r="J54" s="339">
        <v>3.8063877486640387</v>
      </c>
      <c r="K54" s="339">
        <v>3.0414069526975425</v>
      </c>
      <c r="L54" s="339">
        <v>3.0414069526975425</v>
      </c>
      <c r="M54" s="339">
        <v>3.3175524355353234</v>
      </c>
      <c r="N54" s="339">
        <v>3.3378759371842848</v>
      </c>
      <c r="O54" s="23"/>
      <c r="P54" s="339">
        <v>3.3378759371842848</v>
      </c>
      <c r="Q54" s="339">
        <v>3.458686192546887</v>
      </c>
      <c r="R54" s="339">
        <v>3.7058915530784011</v>
      </c>
      <c r="S54" s="339">
        <v>4.5347994584924356</v>
      </c>
      <c r="T54" s="339" t="s">
        <v>333</v>
      </c>
      <c r="U54" s="339" t="s">
        <v>333</v>
      </c>
      <c r="V54" s="339" t="s">
        <v>333</v>
      </c>
      <c r="W54" s="339" t="s">
        <v>333</v>
      </c>
      <c r="X54" s="339" t="s">
        <v>333</v>
      </c>
      <c r="Y54" s="339" t="s">
        <v>333</v>
      </c>
      <c r="Z54" s="339" t="s">
        <v>333</v>
      </c>
    </row>
    <row r="55" spans="1:26" ht="12.75" x14ac:dyDescent="0.2">
      <c r="A55" s="7"/>
      <c r="B55" s="535"/>
      <c r="C55" s="285" t="s">
        <v>358</v>
      </c>
      <c r="D55" s="113" t="s">
        <v>369</v>
      </c>
      <c r="E55" s="537"/>
      <c r="F55" s="23"/>
      <c r="G55" s="339">
        <v>6.5567588596821027</v>
      </c>
      <c r="H55" s="339">
        <v>6.5567588596821027</v>
      </c>
      <c r="I55" s="339">
        <v>6.6197359495950758</v>
      </c>
      <c r="J55" s="339">
        <v>6.6197359495950758</v>
      </c>
      <c r="K55" s="339">
        <v>6.6995028867368616</v>
      </c>
      <c r="L55" s="339">
        <v>6.6995028867368616</v>
      </c>
      <c r="M55" s="339">
        <v>7.1131218301273513</v>
      </c>
      <c r="N55" s="339">
        <v>7.1131218301273513</v>
      </c>
      <c r="O55" s="23"/>
      <c r="P55" s="339">
        <v>7.1131218301273513</v>
      </c>
      <c r="Q55" s="339">
        <v>7.2804579515147188</v>
      </c>
      <c r="R55" s="339">
        <v>7.1935840895118579</v>
      </c>
      <c r="S55" s="339">
        <v>7.3593999937099728</v>
      </c>
      <c r="T55" s="339" t="s">
        <v>333</v>
      </c>
      <c r="U55" s="339" t="s">
        <v>333</v>
      </c>
      <c r="V55" s="339" t="s">
        <v>333</v>
      </c>
      <c r="W55" s="339" t="s">
        <v>333</v>
      </c>
      <c r="X55" s="339" t="s">
        <v>333</v>
      </c>
      <c r="Y55" s="339" t="s">
        <v>333</v>
      </c>
      <c r="Z55" s="339" t="s">
        <v>333</v>
      </c>
    </row>
    <row r="56" spans="1:26" ht="12.75" x14ac:dyDescent="0.2">
      <c r="A56" s="7"/>
      <c r="B56" s="535"/>
      <c r="C56" s="285" t="s">
        <v>370</v>
      </c>
      <c r="D56" s="113" t="s">
        <v>332</v>
      </c>
      <c r="E56" s="537"/>
      <c r="F56" s="23"/>
      <c r="G56" s="339">
        <v>0.23787266062646714</v>
      </c>
      <c r="H56" s="339">
        <v>0.23405804107669168</v>
      </c>
      <c r="I56" s="339">
        <v>0.23967543406253228</v>
      </c>
      <c r="J56" s="339">
        <v>0.25005905270741374</v>
      </c>
      <c r="K56" s="339">
        <v>0.25456011565614728</v>
      </c>
      <c r="L56" s="339">
        <v>0.24991850328092774</v>
      </c>
      <c r="M56" s="339">
        <v>0.25930699580357647</v>
      </c>
      <c r="N56" s="339">
        <v>0.26500879895363916</v>
      </c>
      <c r="O56" s="23"/>
      <c r="P56" s="339">
        <v>0.26500879895363916</v>
      </c>
      <c r="Q56" s="339">
        <v>0.27408717862375309</v>
      </c>
      <c r="R56" s="339">
        <v>0.2839334741516375</v>
      </c>
      <c r="S56" s="339">
        <v>0.29248246799623245</v>
      </c>
      <c r="T56" s="339" t="s">
        <v>333</v>
      </c>
      <c r="U56" s="339" t="s">
        <v>333</v>
      </c>
      <c r="V56" s="339" t="s">
        <v>333</v>
      </c>
      <c r="W56" s="339" t="s">
        <v>333</v>
      </c>
      <c r="X56" s="339" t="s">
        <v>333</v>
      </c>
      <c r="Y56" s="339" t="s">
        <v>333</v>
      </c>
      <c r="Z56" s="339" t="s">
        <v>333</v>
      </c>
    </row>
    <row r="57" spans="1:26" ht="12.75" x14ac:dyDescent="0.2">
      <c r="A57" s="7"/>
      <c r="B57" s="541" t="s">
        <v>498</v>
      </c>
      <c r="C57" s="285" t="s">
        <v>355</v>
      </c>
      <c r="D57" s="113" t="s">
        <v>332</v>
      </c>
      <c r="E57" s="537"/>
      <c r="F57" s="23"/>
      <c r="G57" s="339">
        <v>12.858367999999999</v>
      </c>
      <c r="H57" s="339">
        <v>12.855699999999999</v>
      </c>
      <c r="I57" s="339">
        <v>15.581108399999998</v>
      </c>
      <c r="J57" s="339">
        <v>15.57996</v>
      </c>
      <c r="K57" s="339">
        <v>18.640526740000002</v>
      </c>
      <c r="L57" s="339">
        <v>18.642219999999998</v>
      </c>
      <c r="M57" s="339">
        <v>22.102678517046183</v>
      </c>
      <c r="N57" s="339">
        <v>22.098960000000002</v>
      </c>
      <c r="O57" s="23"/>
      <c r="P57" s="339">
        <v>22.098960000000002</v>
      </c>
      <c r="Q57" s="339">
        <v>23.644631305063015</v>
      </c>
      <c r="R57" s="339">
        <v>23.60952</v>
      </c>
      <c r="S57" s="339">
        <v>23.652418974429146</v>
      </c>
      <c r="T57" s="339" t="s">
        <v>333</v>
      </c>
      <c r="U57" s="339" t="s">
        <v>333</v>
      </c>
      <c r="V57" s="339" t="s">
        <v>333</v>
      </c>
      <c r="W57" s="339" t="s">
        <v>333</v>
      </c>
      <c r="X57" s="339" t="s">
        <v>333</v>
      </c>
      <c r="Y57" s="339" t="s">
        <v>333</v>
      </c>
      <c r="Z57" s="339" t="s">
        <v>333</v>
      </c>
    </row>
    <row r="58" spans="1:26" ht="12.75" x14ac:dyDescent="0.2">
      <c r="A58" s="7"/>
      <c r="B58" s="542"/>
      <c r="C58" s="285" t="s">
        <v>367</v>
      </c>
      <c r="D58" s="113" t="s">
        <v>332</v>
      </c>
      <c r="E58" s="537"/>
      <c r="F58" s="23"/>
      <c r="G58" s="339">
        <v>4.3381002958907781E-2</v>
      </c>
      <c r="H58" s="339">
        <v>4.3381002958907781E-2</v>
      </c>
      <c r="I58" s="339">
        <v>0.98157948905592829</v>
      </c>
      <c r="J58" s="339">
        <v>0.71114201233814356</v>
      </c>
      <c r="K58" s="339">
        <v>2.9703641107299714</v>
      </c>
      <c r="L58" s="339">
        <v>2.5830032945293757</v>
      </c>
      <c r="M58" s="339">
        <v>4.8936529865816238</v>
      </c>
      <c r="N58" s="339">
        <v>4.1936845267324578</v>
      </c>
      <c r="O58" s="23"/>
      <c r="P58" s="339">
        <v>4.1936845267324578</v>
      </c>
      <c r="Q58" s="339">
        <v>6.3305249020099268</v>
      </c>
      <c r="R58" s="339">
        <v>6.5452149329570641</v>
      </c>
      <c r="S58" s="339">
        <v>9.363356434397236</v>
      </c>
      <c r="T58" s="339" t="s">
        <v>333</v>
      </c>
      <c r="U58" s="339" t="s">
        <v>333</v>
      </c>
      <c r="V58" s="339" t="s">
        <v>333</v>
      </c>
      <c r="W58" s="339" t="s">
        <v>333</v>
      </c>
      <c r="X58" s="339" t="s">
        <v>333</v>
      </c>
      <c r="Y58" s="339" t="s">
        <v>333</v>
      </c>
      <c r="Z58" s="339" t="s">
        <v>333</v>
      </c>
    </row>
    <row r="59" spans="1:26" ht="12.75" x14ac:dyDescent="0.2">
      <c r="A59" s="7"/>
      <c r="B59" s="542"/>
      <c r="C59" s="285" t="s">
        <v>368</v>
      </c>
      <c r="D59" s="113" t="s">
        <v>332</v>
      </c>
      <c r="E59" s="537"/>
      <c r="F59" s="23"/>
      <c r="G59" s="339">
        <v>3.1029774792790059</v>
      </c>
      <c r="H59" s="339">
        <v>3.1029774792790059</v>
      </c>
      <c r="I59" s="339">
        <v>5.1727215521988335</v>
      </c>
      <c r="J59" s="339">
        <v>5.1727215521988335</v>
      </c>
      <c r="K59" s="339">
        <v>4.5823442285238185</v>
      </c>
      <c r="L59" s="339">
        <v>4.6868844010376698</v>
      </c>
      <c r="M59" s="339">
        <v>5.3125820560931691</v>
      </c>
      <c r="N59" s="339">
        <v>5.3125820560931691</v>
      </c>
      <c r="O59" s="23"/>
      <c r="P59" s="339">
        <v>5.3125820560931691</v>
      </c>
      <c r="Q59" s="339">
        <v>5.8835962363334122</v>
      </c>
      <c r="R59" s="339">
        <v>6.1125706929592383</v>
      </c>
      <c r="S59" s="339">
        <v>6.209419523851972</v>
      </c>
      <c r="T59" s="339" t="s">
        <v>333</v>
      </c>
      <c r="U59" s="339" t="s">
        <v>333</v>
      </c>
      <c r="V59" s="339" t="s">
        <v>333</v>
      </c>
      <c r="W59" s="339" t="s">
        <v>333</v>
      </c>
      <c r="X59" s="339" t="s">
        <v>333</v>
      </c>
      <c r="Y59" s="339" t="s">
        <v>333</v>
      </c>
      <c r="Z59" s="339" t="s">
        <v>333</v>
      </c>
    </row>
    <row r="60" spans="1:26" ht="12.75" x14ac:dyDescent="0.2">
      <c r="A60" s="7"/>
      <c r="B60" s="542"/>
      <c r="C60" s="285" t="s">
        <v>357</v>
      </c>
      <c r="D60" s="113" t="s">
        <v>332</v>
      </c>
      <c r="E60" s="537"/>
      <c r="F60" s="23"/>
      <c r="G60" s="339">
        <v>3.800644849537282</v>
      </c>
      <c r="H60" s="339">
        <v>3.800644849537282</v>
      </c>
      <c r="I60" s="339">
        <v>3.840542773328024</v>
      </c>
      <c r="J60" s="339">
        <v>3.8063877486640387</v>
      </c>
      <c r="K60" s="339">
        <v>3.0414069526975425</v>
      </c>
      <c r="L60" s="339">
        <v>3.0414069526975425</v>
      </c>
      <c r="M60" s="339">
        <v>3.3175524355353234</v>
      </c>
      <c r="N60" s="339">
        <v>3.3378759371842848</v>
      </c>
      <c r="O60" s="23"/>
      <c r="P60" s="339">
        <v>3.3378759371842848</v>
      </c>
      <c r="Q60" s="339">
        <v>3.458686192546887</v>
      </c>
      <c r="R60" s="339">
        <v>3.7058915530784011</v>
      </c>
      <c r="S60" s="339">
        <v>4.5347994584924356</v>
      </c>
      <c r="T60" s="339" t="s">
        <v>333</v>
      </c>
      <c r="U60" s="339" t="s">
        <v>333</v>
      </c>
      <c r="V60" s="339" t="s">
        <v>333</v>
      </c>
      <c r="W60" s="339" t="s">
        <v>333</v>
      </c>
      <c r="X60" s="339" t="s">
        <v>333</v>
      </c>
      <c r="Y60" s="339" t="s">
        <v>333</v>
      </c>
      <c r="Z60" s="339" t="s">
        <v>333</v>
      </c>
    </row>
    <row r="61" spans="1:26" ht="12.75" x14ac:dyDescent="0.2">
      <c r="A61" s="7"/>
      <c r="B61" s="542"/>
      <c r="C61" s="285" t="s">
        <v>358</v>
      </c>
      <c r="D61" s="113" t="s">
        <v>369</v>
      </c>
      <c r="E61" s="537"/>
      <c r="F61" s="23"/>
      <c r="G61" s="339">
        <v>6.5567588596821027</v>
      </c>
      <c r="H61" s="339">
        <v>6.5567588596821027</v>
      </c>
      <c r="I61" s="339">
        <v>6.6197359495950758</v>
      </c>
      <c r="J61" s="339">
        <v>6.6197359495950758</v>
      </c>
      <c r="K61" s="339">
        <v>6.6995028867368616</v>
      </c>
      <c r="L61" s="339">
        <v>6.6995028867368616</v>
      </c>
      <c r="M61" s="339">
        <v>7.1131218301273513</v>
      </c>
      <c r="N61" s="339">
        <v>7.1131218301273513</v>
      </c>
      <c r="O61" s="23"/>
      <c r="P61" s="339">
        <v>7.1131218301273513</v>
      </c>
      <c r="Q61" s="339">
        <v>7.2804579515147188</v>
      </c>
      <c r="R61" s="339">
        <v>7.1935840895118579</v>
      </c>
      <c r="S61" s="339">
        <v>7.3593999937099728</v>
      </c>
      <c r="T61" s="339" t="s">
        <v>333</v>
      </c>
      <c r="U61" s="339" t="s">
        <v>333</v>
      </c>
      <c r="V61" s="339" t="s">
        <v>333</v>
      </c>
      <c r="W61" s="339" t="s">
        <v>333</v>
      </c>
      <c r="X61" s="339" t="s">
        <v>333</v>
      </c>
      <c r="Y61" s="339" t="s">
        <v>333</v>
      </c>
      <c r="Z61" s="339" t="s">
        <v>333</v>
      </c>
    </row>
    <row r="62" spans="1:26" ht="12.75" x14ac:dyDescent="0.2">
      <c r="A62" s="7"/>
      <c r="B62" s="542"/>
      <c r="C62" s="285" t="s">
        <v>370</v>
      </c>
      <c r="D62" s="113" t="s">
        <v>332</v>
      </c>
      <c r="E62" s="537"/>
      <c r="F62" s="23"/>
      <c r="G62" s="339">
        <v>0.23752471562779204</v>
      </c>
      <c r="H62" s="339">
        <v>0.23371567586087477</v>
      </c>
      <c r="I62" s="339">
        <v>0.23932485208153578</v>
      </c>
      <c r="J62" s="339">
        <v>0.24969328222948742</v>
      </c>
      <c r="K62" s="339">
        <v>0.25418776130961818</v>
      </c>
      <c r="L62" s="339">
        <v>0.24955293838976308</v>
      </c>
      <c r="M62" s="339">
        <v>0.25895352069674143</v>
      </c>
      <c r="N62" s="339">
        <v>0.26464755141678786</v>
      </c>
      <c r="O62" s="23"/>
      <c r="P62" s="339">
        <v>0.26464755141678786</v>
      </c>
      <c r="Q62" s="339">
        <v>0.27368706290633843</v>
      </c>
      <c r="R62" s="339">
        <v>0.2834963741046907</v>
      </c>
      <c r="S62" s="339">
        <v>0.29202353945261356</v>
      </c>
      <c r="T62" s="339" t="s">
        <v>333</v>
      </c>
      <c r="U62" s="339" t="s">
        <v>333</v>
      </c>
      <c r="V62" s="339" t="s">
        <v>333</v>
      </c>
      <c r="W62" s="339" t="s">
        <v>333</v>
      </c>
      <c r="X62" s="339" t="s">
        <v>333</v>
      </c>
      <c r="Y62" s="339" t="s">
        <v>333</v>
      </c>
      <c r="Z62" s="339" t="s">
        <v>333</v>
      </c>
    </row>
    <row r="63" spans="1:26" ht="12.75" x14ac:dyDescent="0.2">
      <c r="A63" s="7"/>
      <c r="B63" s="540" t="s">
        <v>33</v>
      </c>
      <c r="C63" s="285" t="s">
        <v>357</v>
      </c>
      <c r="D63" s="113" t="s">
        <v>332</v>
      </c>
      <c r="E63" s="537"/>
      <c r="F63" s="23"/>
      <c r="G63" s="339">
        <v>1.2807925205600019</v>
      </c>
      <c r="H63" s="339">
        <v>1.2807925205600019</v>
      </c>
      <c r="I63" s="339">
        <v>1.335659353563418</v>
      </c>
      <c r="J63" s="339">
        <v>1.3237809601028736</v>
      </c>
      <c r="K63" s="339">
        <v>1.0338995283355803</v>
      </c>
      <c r="L63" s="339">
        <v>1.0338995283355803</v>
      </c>
      <c r="M63" s="339">
        <v>1.1449392746201887</v>
      </c>
      <c r="N63" s="339">
        <v>1.1446873714788544</v>
      </c>
      <c r="O63" s="23"/>
      <c r="P63" s="339">
        <v>1.1446873714788544</v>
      </c>
      <c r="Q63" s="339">
        <v>1.1852279541409441</v>
      </c>
      <c r="R63" s="339">
        <v>1.2188247882877752</v>
      </c>
      <c r="S63" s="339">
        <v>1.4914429930722879</v>
      </c>
      <c r="T63" s="339" t="s">
        <v>333</v>
      </c>
      <c r="U63" s="339" t="s">
        <v>333</v>
      </c>
      <c r="V63" s="339" t="s">
        <v>333</v>
      </c>
      <c r="W63" s="339" t="s">
        <v>333</v>
      </c>
      <c r="X63" s="339" t="s">
        <v>333</v>
      </c>
      <c r="Y63" s="339" t="s">
        <v>333</v>
      </c>
      <c r="Z63" s="339" t="s">
        <v>333</v>
      </c>
    </row>
    <row r="64" spans="1:26" ht="12.75" x14ac:dyDescent="0.2">
      <c r="A64" s="7"/>
      <c r="B64" s="540"/>
      <c r="C64" s="285" t="s">
        <v>358</v>
      </c>
      <c r="D64" s="113" t="s">
        <v>369</v>
      </c>
      <c r="E64" s="538"/>
      <c r="F64" s="23"/>
      <c r="G64" s="339">
        <v>6.5567588596821027</v>
      </c>
      <c r="H64" s="339">
        <v>6.5567588596821027</v>
      </c>
      <c r="I64" s="339">
        <v>6.6197359495950758</v>
      </c>
      <c r="J64" s="339">
        <v>6.6197359495950758</v>
      </c>
      <c r="K64" s="339">
        <v>6.6995028867368616</v>
      </c>
      <c r="L64" s="339">
        <v>6.6995028867368616</v>
      </c>
      <c r="M64" s="339">
        <v>7.1131218301273513</v>
      </c>
      <c r="N64" s="339">
        <v>7.1131218301273513</v>
      </c>
      <c r="O64" s="23"/>
      <c r="P64" s="339">
        <v>7.1131218301273513</v>
      </c>
      <c r="Q64" s="339">
        <v>7.2804579515147188</v>
      </c>
      <c r="R64" s="339">
        <v>7.1935840895118579</v>
      </c>
      <c r="S64" s="339">
        <v>7.3593999937099728</v>
      </c>
      <c r="T64" s="339" t="s">
        <v>333</v>
      </c>
      <c r="U64" s="339" t="s">
        <v>333</v>
      </c>
      <c r="V64" s="339" t="s">
        <v>333</v>
      </c>
      <c r="W64" s="339" t="s">
        <v>333</v>
      </c>
      <c r="X64" s="339" t="s">
        <v>333</v>
      </c>
      <c r="Y64" s="339" t="s">
        <v>333</v>
      </c>
      <c r="Z64" s="339" t="s">
        <v>333</v>
      </c>
    </row>
    <row r="65" spans="1:27" s="7" customFormat="1" ht="12.75" x14ac:dyDescent="0.2"/>
    <row r="66" spans="1:27" ht="12.75" x14ac:dyDescent="0.2">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spans="1:27" s="10" customFormat="1" ht="12.75" x14ac:dyDescent="0.2">
      <c r="B67" s="11" t="s">
        <v>507</v>
      </c>
    </row>
    <row r="68" spans="1:27" s="7" customFormat="1" ht="12.75" x14ac:dyDescent="0.2">
      <c r="B68" s="8"/>
    </row>
    <row r="69" spans="1:27" s="7" customFormat="1" ht="12.75" x14ac:dyDescent="0.2"/>
    <row r="70" spans="1:27" s="7" customFormat="1" ht="25.5" x14ac:dyDescent="0.2">
      <c r="B70" s="91" t="s">
        <v>371</v>
      </c>
      <c r="C70" s="286" t="s">
        <v>366</v>
      </c>
      <c r="D70" s="114" t="s">
        <v>4</v>
      </c>
      <c r="E70" s="338" t="s">
        <v>311</v>
      </c>
      <c r="F70" s="23"/>
      <c r="G70" s="337" t="s">
        <v>312</v>
      </c>
      <c r="H70" s="337" t="s">
        <v>313</v>
      </c>
      <c r="I70" s="337" t="s">
        <v>34</v>
      </c>
    </row>
    <row r="71" spans="1:27" s="7" customFormat="1" ht="12.75" x14ac:dyDescent="0.2">
      <c r="B71" s="535" t="s">
        <v>497</v>
      </c>
      <c r="C71" s="285" t="s">
        <v>355</v>
      </c>
      <c r="D71" s="536" t="s">
        <v>316</v>
      </c>
      <c r="E71" s="539"/>
      <c r="F71" s="23"/>
      <c r="G71" s="222">
        <v>39.856246279654741</v>
      </c>
      <c r="H71" s="222">
        <v>48.299415355155737</v>
      </c>
      <c r="I71" s="222">
        <v>57.788612295619139</v>
      </c>
      <c r="L71" s="148"/>
    </row>
    <row r="72" spans="1:27" s="7" customFormat="1" ht="12.75" x14ac:dyDescent="0.2">
      <c r="B72" s="535"/>
      <c r="C72" s="285" t="s">
        <v>372</v>
      </c>
      <c r="D72" s="537"/>
      <c r="E72" s="539"/>
      <c r="F72" s="23"/>
      <c r="G72" s="222">
        <v>0.13467189887960679</v>
      </c>
      <c r="H72" s="222">
        <v>2.4831667787126381</v>
      </c>
      <c r="I72" s="222">
        <v>8.3250055785085859</v>
      </c>
      <c r="L72" s="148"/>
    </row>
    <row r="73" spans="1:27" s="7" customFormat="1" ht="12.75" x14ac:dyDescent="0.2">
      <c r="B73" s="535"/>
      <c r="C73" s="285" t="s">
        <v>368</v>
      </c>
      <c r="D73" s="537"/>
      <c r="E73" s="539"/>
      <c r="F73" s="23"/>
      <c r="G73" s="222">
        <v>9.6192301857649181</v>
      </c>
      <c r="H73" s="222">
        <v>16.035436811816385</v>
      </c>
      <c r="I73" s="222">
        <v>14.38921237332776</v>
      </c>
      <c r="L73" s="148"/>
    </row>
    <row r="74" spans="1:27" s="7" customFormat="1" ht="12.75" x14ac:dyDescent="0.2">
      <c r="B74" s="535"/>
      <c r="C74" s="285" t="s">
        <v>357</v>
      </c>
      <c r="D74" s="537"/>
      <c r="E74" s="539"/>
      <c r="F74" s="23"/>
      <c r="G74" s="222">
        <v>11.781999033565574</v>
      </c>
      <c r="H74" s="222">
        <v>11.845584599499011</v>
      </c>
      <c r="I74" s="222">
        <v>9.4283615533623824</v>
      </c>
      <c r="L74" s="148"/>
    </row>
    <row r="75" spans="1:27" s="7" customFormat="1" ht="12.75" x14ac:dyDescent="0.2">
      <c r="B75" s="535"/>
      <c r="C75" s="285" t="s">
        <v>358</v>
      </c>
      <c r="D75" s="537"/>
      <c r="E75" s="539"/>
      <c r="F75" s="23"/>
      <c r="G75" s="222">
        <v>6.5567588596821036</v>
      </c>
      <c r="H75" s="222">
        <v>6.6197359495950767</v>
      </c>
      <c r="I75" s="222">
        <v>6.6995028867368625</v>
      </c>
      <c r="J75" s="148"/>
      <c r="L75" s="148"/>
    </row>
    <row r="76" spans="1:27" s="7" customFormat="1" ht="12.75" x14ac:dyDescent="0.2">
      <c r="B76" s="535"/>
      <c r="C76" s="285" t="s">
        <v>360</v>
      </c>
      <c r="D76" s="537"/>
      <c r="E76" s="539"/>
      <c r="F76" s="23"/>
      <c r="G76" s="222">
        <v>0.73069317557103552</v>
      </c>
      <c r="H76" s="222">
        <v>0.76126450113577537</v>
      </c>
      <c r="I76" s="222">
        <v>0.78096913824533987</v>
      </c>
      <c r="L76" s="148"/>
    </row>
    <row r="77" spans="1:27" s="7" customFormat="1" ht="12.75" x14ac:dyDescent="0.2">
      <c r="B77" s="535"/>
      <c r="C77" s="287" t="s">
        <v>44</v>
      </c>
      <c r="D77" s="537"/>
      <c r="E77" s="539"/>
      <c r="F77" s="23"/>
      <c r="G77" s="227">
        <v>68.679599433117971</v>
      </c>
      <c r="H77" s="227">
        <v>86.044603995914628</v>
      </c>
      <c r="I77" s="227">
        <v>97.411663825800048</v>
      </c>
      <c r="L77" s="148"/>
    </row>
    <row r="78" spans="1:27" s="7" customFormat="1" ht="12.75" x14ac:dyDescent="0.2">
      <c r="B78" s="541" t="s">
        <v>498</v>
      </c>
      <c r="C78" s="285" t="s">
        <v>355</v>
      </c>
      <c r="D78" s="537"/>
      <c r="E78" s="539"/>
      <c r="F78" s="23"/>
      <c r="G78" s="222">
        <v>53.998364769631209</v>
      </c>
      <c r="H78" s="222">
        <v>65.437736574754297</v>
      </c>
      <c r="I78" s="222">
        <v>78.294515797066808</v>
      </c>
      <c r="L78" s="148"/>
    </row>
    <row r="79" spans="1:27" s="7" customFormat="1" ht="12.75" x14ac:dyDescent="0.2">
      <c r="B79" s="542"/>
      <c r="C79" s="285" t="s">
        <v>372</v>
      </c>
      <c r="D79" s="537"/>
      <c r="E79" s="539"/>
      <c r="F79" s="23"/>
      <c r="G79" s="222">
        <v>0.18220021242741266</v>
      </c>
      <c r="H79" s="222">
        <v>3.4299892425711471</v>
      </c>
      <c r="I79" s="222">
        <v>11.483420533355106</v>
      </c>
      <c r="L79" s="148"/>
    </row>
    <row r="80" spans="1:27" s="7" customFormat="1" ht="12.75" x14ac:dyDescent="0.2">
      <c r="B80" s="542"/>
      <c r="C80" s="285" t="s">
        <v>368</v>
      </c>
      <c r="D80" s="537"/>
      <c r="E80" s="539"/>
      <c r="F80" s="23"/>
      <c r="G80" s="222">
        <v>13.032505412971826</v>
      </c>
      <c r="H80" s="222">
        <v>21.7254305192351</v>
      </c>
      <c r="I80" s="222">
        <v>19.511538854455289</v>
      </c>
      <c r="L80" s="148"/>
    </row>
    <row r="81" spans="2:12" s="7" customFormat="1" ht="12.75" x14ac:dyDescent="0.2">
      <c r="B81" s="542"/>
      <c r="C81" s="285" t="s">
        <v>357</v>
      </c>
      <c r="D81" s="537"/>
      <c r="E81" s="539"/>
      <c r="F81" s="23"/>
      <c r="G81" s="222">
        <v>15.962708368056587</v>
      </c>
      <c r="H81" s="222">
        <v>16.043473265485858</v>
      </c>
      <c r="I81" s="222">
        <v>12.77390920132968</v>
      </c>
      <c r="L81" s="148"/>
    </row>
    <row r="82" spans="2:12" s="7" customFormat="1" ht="12.75" x14ac:dyDescent="0.2">
      <c r="B82" s="542"/>
      <c r="C82" s="285" t="s">
        <v>358</v>
      </c>
      <c r="D82" s="537"/>
      <c r="E82" s="539"/>
      <c r="F82" s="23"/>
      <c r="G82" s="222">
        <v>6.5567588596821027</v>
      </c>
      <c r="H82" s="222">
        <v>6.6197359495950767</v>
      </c>
      <c r="I82" s="222">
        <v>6.6995028867368607</v>
      </c>
      <c r="L82" s="148"/>
    </row>
    <row r="83" spans="2:12" s="7" customFormat="1" ht="12.75" x14ac:dyDescent="0.2">
      <c r="B83" s="542"/>
      <c r="C83" s="285" t="s">
        <v>360</v>
      </c>
      <c r="D83" s="537"/>
      <c r="E83" s="539"/>
      <c r="F83" s="23"/>
      <c r="G83" s="222">
        <v>0.98792297635358117</v>
      </c>
      <c r="H83" s="222">
        <v>1.0315161651082234</v>
      </c>
      <c r="I83" s="222">
        <v>1.0558090067924109</v>
      </c>
      <c r="L83" s="148"/>
    </row>
    <row r="84" spans="2:12" s="7" customFormat="1" ht="12.75" x14ac:dyDescent="0.2">
      <c r="B84" s="542"/>
      <c r="C84" s="287" t="s">
        <v>44</v>
      </c>
      <c r="D84" s="537"/>
      <c r="E84" s="539"/>
      <c r="F84" s="23"/>
      <c r="G84" s="227">
        <v>90.720460599122703</v>
      </c>
      <c r="H84" s="227">
        <v>114.29319849650949</v>
      </c>
      <c r="I84" s="227">
        <v>129.8263117632568</v>
      </c>
      <c r="L84" s="148"/>
    </row>
    <row r="85" spans="2:12" s="7" customFormat="1" ht="12.75" x14ac:dyDescent="0.2">
      <c r="B85" s="540" t="s">
        <v>33</v>
      </c>
      <c r="C85" s="285" t="s">
        <v>357</v>
      </c>
      <c r="D85" s="537"/>
      <c r="E85" s="539"/>
      <c r="F85" s="23"/>
      <c r="G85" s="222">
        <v>15.369510236881789</v>
      </c>
      <c r="H85" s="222">
        <v>15.920595779679616</v>
      </c>
      <c r="I85" s="222">
        <v>12.406794332085205</v>
      </c>
      <c r="L85" s="148"/>
    </row>
    <row r="86" spans="2:12" s="7" customFormat="1" ht="12.75" x14ac:dyDescent="0.2">
      <c r="B86" s="540"/>
      <c r="C86" s="285" t="s">
        <v>358</v>
      </c>
      <c r="D86" s="537"/>
      <c r="E86" s="539"/>
      <c r="F86" s="23"/>
      <c r="G86" s="222">
        <v>6.5567588554850307</v>
      </c>
      <c r="H86" s="222">
        <v>6.6197359453576921</v>
      </c>
      <c r="I86" s="222">
        <v>6.6995028824484173</v>
      </c>
      <c r="J86" s="148"/>
      <c r="L86" s="148"/>
    </row>
    <row r="87" spans="2:12" s="7" customFormat="1" ht="12.75" x14ac:dyDescent="0.2">
      <c r="B87" s="540"/>
      <c r="C87" s="287" t="s">
        <v>44</v>
      </c>
      <c r="D87" s="538"/>
      <c r="E87" s="539"/>
      <c r="F87" s="23"/>
      <c r="G87" s="227">
        <v>21.926269092366816</v>
      </c>
      <c r="H87" s="227">
        <v>22.540331725037305</v>
      </c>
      <c r="I87" s="227">
        <v>19.106297214533623</v>
      </c>
    </row>
    <row r="88" spans="2:12" s="7" customFormat="1" ht="12.75" x14ac:dyDescent="0.2"/>
    <row r="89" spans="2:12" s="7" customFormat="1" ht="12.75" x14ac:dyDescent="0.2"/>
    <row r="90" spans="2:12" s="7" customFormat="1" ht="12.75" hidden="1" x14ac:dyDescent="0.2"/>
    <row r="91" spans="2:12" s="7" customFormat="1" ht="12.75" hidden="1" x14ac:dyDescent="0.2"/>
    <row r="92" spans="2:12" ht="12.75" hidden="1" x14ac:dyDescent="0.2"/>
    <row r="93" spans="2:12" ht="12.75" hidden="1" x14ac:dyDescent="0.2"/>
    <row r="94" spans="2:12" ht="12.75" hidden="1" x14ac:dyDescent="0.2"/>
    <row r="95" spans="2:12" ht="12.75" hidden="1" x14ac:dyDescent="0.2"/>
    <row r="96" spans="2:12"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sheetData>
  <mergeCells count="30">
    <mergeCell ref="G46:N46"/>
    <mergeCell ref="B3:I3"/>
    <mergeCell ref="B9:B13"/>
    <mergeCell ref="C9:C13"/>
    <mergeCell ref="D9:D13"/>
    <mergeCell ref="E9:E10"/>
    <mergeCell ref="G9:N9"/>
    <mergeCell ref="P9:Z9"/>
    <mergeCell ref="G10:N10"/>
    <mergeCell ref="P10:Z10"/>
    <mergeCell ref="B14:B27"/>
    <mergeCell ref="D14:D42"/>
    <mergeCell ref="E14:E42"/>
    <mergeCell ref="B28:B41"/>
    <mergeCell ref="P46:Z46"/>
    <mergeCell ref="B71:B77"/>
    <mergeCell ref="D71:D87"/>
    <mergeCell ref="E71:E87"/>
    <mergeCell ref="B63:B64"/>
    <mergeCell ref="B78:B84"/>
    <mergeCell ref="B85:B87"/>
    <mergeCell ref="P47:Z47"/>
    <mergeCell ref="B51:B56"/>
    <mergeCell ref="E51:E64"/>
    <mergeCell ref="B57:B62"/>
    <mergeCell ref="B46:B50"/>
    <mergeCell ref="D46:D50"/>
    <mergeCell ref="E46:E47"/>
    <mergeCell ref="G47:N47"/>
    <mergeCell ref="C46:C50"/>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B284"/>
  <sheetViews>
    <sheetView zoomScaleNormal="100" workbookViewId="0"/>
  </sheetViews>
  <sheetFormatPr defaultColWidth="0" defaultRowHeight="14.25" zeroHeight="1" x14ac:dyDescent="0.2"/>
  <cols>
    <col min="1" max="1" width="9" style="100" customWidth="1"/>
    <col min="2" max="2" width="21.375" style="100" customWidth="1"/>
    <col min="3" max="3" width="13.25" style="100" customWidth="1"/>
    <col min="4" max="4" width="11.5" style="100" customWidth="1"/>
    <col min="5" max="5" width="19.75" style="100" customWidth="1"/>
    <col min="6" max="6" width="25.125" style="100" customWidth="1"/>
    <col min="7" max="7" width="2.5" style="100" customWidth="1"/>
    <col min="8" max="15" width="15.625" style="100" customWidth="1"/>
    <col min="16" max="16" width="2.5" style="100" customWidth="1"/>
    <col min="17" max="27" width="15.625" style="100" customWidth="1"/>
    <col min="28" max="28" width="9" style="100" customWidth="1"/>
    <col min="29" max="16384" width="0" style="100" hidden="1"/>
  </cols>
  <sheetData>
    <row r="1" spans="1:28" s="94" customFormat="1" ht="12.4" customHeight="1" x14ac:dyDescent="0.2"/>
    <row r="2" spans="1:28" s="94" customFormat="1" ht="18.399999999999999" customHeight="1" x14ac:dyDescent="0.25">
      <c r="B2" s="5" t="s">
        <v>515</v>
      </c>
      <c r="C2" s="5"/>
      <c r="D2" s="5"/>
      <c r="E2" s="5"/>
    </row>
    <row r="3" spans="1:28" s="94" customFormat="1" ht="25.35" customHeight="1" x14ac:dyDescent="0.2">
      <c r="B3" s="570" t="s">
        <v>516</v>
      </c>
      <c r="C3" s="570"/>
      <c r="D3" s="570"/>
      <c r="E3" s="570"/>
      <c r="F3" s="570"/>
      <c r="G3" s="570"/>
      <c r="H3" s="570"/>
      <c r="I3" s="570"/>
      <c r="J3" s="570"/>
      <c r="K3" s="570"/>
      <c r="L3" s="96"/>
      <c r="M3" s="96"/>
      <c r="N3" s="96"/>
      <c r="O3" s="96"/>
      <c r="P3" s="96"/>
      <c r="Q3" s="96"/>
      <c r="R3" s="96"/>
    </row>
    <row r="4" spans="1:28" s="94" customFormat="1" ht="16.149999999999999" customHeight="1" x14ac:dyDescent="0.2">
      <c r="B4" s="97"/>
      <c r="C4" s="97"/>
      <c r="D4" s="97"/>
      <c r="E4" s="97"/>
      <c r="F4" s="97"/>
      <c r="G4" s="95"/>
      <c r="H4" s="95"/>
      <c r="J4" s="96"/>
      <c r="K4" s="96"/>
      <c r="L4" s="96"/>
      <c r="M4" s="96"/>
      <c r="N4" s="96"/>
      <c r="O4" s="96"/>
      <c r="P4" s="96"/>
      <c r="Q4" s="96"/>
      <c r="R4" s="96"/>
    </row>
    <row r="5" spans="1:28" s="88" customFormat="1" ht="11.25" x14ac:dyDescent="0.15"/>
    <row r="6" spans="1:28" s="10" customFormat="1" ht="12.75" x14ac:dyDescent="0.2">
      <c r="B6" s="11" t="s">
        <v>517</v>
      </c>
    </row>
    <row r="7" spans="1:28" s="88" customFormat="1" ht="11.25" x14ac:dyDescent="0.15">
      <c r="B7" s="92"/>
    </row>
    <row r="8" spans="1:28" s="88" customFormat="1" ht="11.25" x14ac:dyDescent="0.15"/>
    <row r="9" spans="1:28" s="86" customFormat="1" ht="11.25" x14ac:dyDescent="0.15">
      <c r="A9" s="88"/>
      <c r="B9" s="571" t="s">
        <v>334</v>
      </c>
      <c r="C9" s="572" t="s">
        <v>485</v>
      </c>
      <c r="D9" s="575" t="s">
        <v>4</v>
      </c>
      <c r="E9" s="482" t="s">
        <v>302</v>
      </c>
      <c r="F9" s="576"/>
      <c r="G9" s="23"/>
      <c r="H9" s="485" t="s">
        <v>500</v>
      </c>
      <c r="I9" s="515"/>
      <c r="J9" s="515"/>
      <c r="K9" s="515"/>
      <c r="L9" s="515"/>
      <c r="M9" s="515"/>
      <c r="N9" s="515"/>
      <c r="O9" s="516"/>
      <c r="P9" s="23"/>
      <c r="Q9" s="485" t="s">
        <v>492</v>
      </c>
      <c r="R9" s="486"/>
      <c r="S9" s="486"/>
      <c r="T9" s="486"/>
      <c r="U9" s="486"/>
      <c r="V9" s="486"/>
      <c r="W9" s="486"/>
      <c r="X9" s="486"/>
      <c r="Y9" s="486"/>
      <c r="Z9" s="486"/>
      <c r="AA9" s="487"/>
      <c r="AB9" s="88"/>
    </row>
    <row r="10" spans="1:28" s="86" customFormat="1" ht="11.25" customHeight="1" x14ac:dyDescent="0.15">
      <c r="A10" s="88"/>
      <c r="B10" s="571"/>
      <c r="C10" s="573"/>
      <c r="D10" s="575"/>
      <c r="E10" s="482"/>
      <c r="F10" s="577"/>
      <c r="G10" s="23"/>
      <c r="H10" s="479" t="s">
        <v>479</v>
      </c>
      <c r="I10" s="480"/>
      <c r="J10" s="480"/>
      <c r="K10" s="480"/>
      <c r="L10" s="480"/>
      <c r="M10" s="480"/>
      <c r="N10" s="480"/>
      <c r="O10" s="481"/>
      <c r="P10" s="23"/>
      <c r="Q10" s="488" t="s">
        <v>493</v>
      </c>
      <c r="R10" s="489"/>
      <c r="S10" s="489"/>
      <c r="T10" s="489"/>
      <c r="U10" s="489"/>
      <c r="V10" s="489"/>
      <c r="W10" s="489"/>
      <c r="X10" s="489"/>
      <c r="Y10" s="489"/>
      <c r="Z10" s="489"/>
      <c r="AA10" s="490"/>
      <c r="AB10" s="88"/>
    </row>
    <row r="11" spans="1:28" s="86" customFormat="1" ht="25.5" customHeight="1" x14ac:dyDescent="0.15">
      <c r="A11" s="88"/>
      <c r="B11" s="571"/>
      <c r="C11" s="573"/>
      <c r="D11" s="575"/>
      <c r="E11" s="482"/>
      <c r="F11" s="13" t="s">
        <v>5</v>
      </c>
      <c r="G11" s="23"/>
      <c r="H11" s="232" t="s">
        <v>303</v>
      </c>
      <c r="I11" s="232" t="s">
        <v>297</v>
      </c>
      <c r="J11" s="232" t="s">
        <v>298</v>
      </c>
      <c r="K11" s="232" t="s">
        <v>299</v>
      </c>
      <c r="L11" s="232" t="s">
        <v>6</v>
      </c>
      <c r="M11" s="15" t="s">
        <v>7</v>
      </c>
      <c r="N11" s="232" t="s">
        <v>8</v>
      </c>
      <c r="O11" s="232" t="s">
        <v>304</v>
      </c>
      <c r="P11" s="23"/>
      <c r="Q11" s="110" t="s">
        <v>467</v>
      </c>
      <c r="R11" s="344" t="s">
        <v>9</v>
      </c>
      <c r="S11" s="344" t="s">
        <v>10</v>
      </c>
      <c r="T11" s="17" t="s">
        <v>11</v>
      </c>
      <c r="U11" s="344" t="s">
        <v>12</v>
      </c>
      <c r="V11" s="344" t="s">
        <v>13</v>
      </c>
      <c r="W11" s="344" t="s">
        <v>14</v>
      </c>
      <c r="X11" s="344" t="s">
        <v>15</v>
      </c>
      <c r="Y11" s="344" t="s">
        <v>16</v>
      </c>
      <c r="Z11" s="344" t="s">
        <v>17</v>
      </c>
      <c r="AA11" s="344" t="s">
        <v>18</v>
      </c>
      <c r="AB11" s="88"/>
    </row>
    <row r="12" spans="1:28" s="86" customFormat="1" ht="15" customHeight="1" x14ac:dyDescent="0.15">
      <c r="A12" s="88"/>
      <c r="B12" s="571"/>
      <c r="C12" s="573"/>
      <c r="D12" s="575"/>
      <c r="E12" s="482"/>
      <c r="F12" s="13" t="s">
        <v>379</v>
      </c>
      <c r="G12" s="23"/>
      <c r="H12" s="18" t="s">
        <v>305</v>
      </c>
      <c r="I12" s="18" t="s">
        <v>306</v>
      </c>
      <c r="J12" s="18" t="s">
        <v>307</v>
      </c>
      <c r="K12" s="18" t="s">
        <v>308</v>
      </c>
      <c r="L12" s="18" t="s">
        <v>19</v>
      </c>
      <c r="M12" s="19" t="s">
        <v>20</v>
      </c>
      <c r="N12" s="18" t="s">
        <v>21</v>
      </c>
      <c r="O12" s="18" t="s">
        <v>309</v>
      </c>
      <c r="P12" s="23"/>
      <c r="Q12" s="18" t="s">
        <v>310</v>
      </c>
      <c r="R12" s="18" t="s">
        <v>22</v>
      </c>
      <c r="S12" s="18" t="s">
        <v>23</v>
      </c>
      <c r="T12" s="20" t="s">
        <v>24</v>
      </c>
      <c r="U12" s="18" t="s">
        <v>25</v>
      </c>
      <c r="V12" s="18" t="s">
        <v>26</v>
      </c>
      <c r="W12" s="18" t="s">
        <v>27</v>
      </c>
      <c r="X12" s="18" t="s">
        <v>28</v>
      </c>
      <c r="Y12" s="18" t="s">
        <v>29</v>
      </c>
      <c r="Z12" s="18" t="s">
        <v>30</v>
      </c>
      <c r="AA12" s="18" t="s">
        <v>31</v>
      </c>
      <c r="AB12" s="88"/>
    </row>
    <row r="13" spans="1:28" s="86" customFormat="1" ht="15" customHeight="1" x14ac:dyDescent="0.15">
      <c r="A13" s="88"/>
      <c r="B13" s="571"/>
      <c r="C13" s="574"/>
      <c r="D13" s="575"/>
      <c r="E13" s="482"/>
      <c r="F13" s="21" t="s">
        <v>335</v>
      </c>
      <c r="G13" s="23"/>
      <c r="H13" s="16" t="s">
        <v>312</v>
      </c>
      <c r="I13" s="16" t="s">
        <v>312</v>
      </c>
      <c r="J13" s="16" t="s">
        <v>313</v>
      </c>
      <c r="K13" s="16" t="s">
        <v>313</v>
      </c>
      <c r="L13" s="16" t="s">
        <v>34</v>
      </c>
      <c r="M13" s="22" t="s">
        <v>34</v>
      </c>
      <c r="N13" s="16" t="s">
        <v>35</v>
      </c>
      <c r="O13" s="16" t="s">
        <v>35</v>
      </c>
      <c r="P13" s="23"/>
      <c r="Q13" s="16" t="s">
        <v>314</v>
      </c>
      <c r="R13" s="16" t="s">
        <v>36</v>
      </c>
      <c r="S13" s="16" t="s">
        <v>36</v>
      </c>
      <c r="T13" s="17" t="s">
        <v>37</v>
      </c>
      <c r="U13" s="16" t="s">
        <v>37</v>
      </c>
      <c r="V13" s="16" t="s">
        <v>38</v>
      </c>
      <c r="W13" s="16" t="s">
        <v>38</v>
      </c>
      <c r="X13" s="16" t="s">
        <v>39</v>
      </c>
      <c r="Y13" s="16" t="s">
        <v>39</v>
      </c>
      <c r="Z13" s="16" t="s">
        <v>40</v>
      </c>
      <c r="AA13" s="16" t="s">
        <v>40</v>
      </c>
      <c r="AB13" s="88"/>
    </row>
    <row r="14" spans="1:28" s="86" customFormat="1" ht="12.4" customHeight="1" x14ac:dyDescent="0.15">
      <c r="A14" s="88"/>
      <c r="B14" s="564" t="s">
        <v>495</v>
      </c>
      <c r="C14" s="567" t="s">
        <v>290</v>
      </c>
      <c r="D14" s="508" t="s">
        <v>316</v>
      </c>
      <c r="E14" s="77" t="s">
        <v>315</v>
      </c>
      <c r="F14" s="512"/>
      <c r="G14" s="23"/>
      <c r="H14" s="87">
        <v>17.118500000000001</v>
      </c>
      <c r="I14" s="87">
        <v>17.118500000000001</v>
      </c>
      <c r="J14" s="87">
        <v>16.753500000000003</v>
      </c>
      <c r="K14" s="87">
        <v>16.753500000000003</v>
      </c>
      <c r="L14" s="87">
        <v>17.118499999999997</v>
      </c>
      <c r="M14" s="87">
        <v>17.118499999999997</v>
      </c>
      <c r="N14" s="87">
        <v>16.169499999999999</v>
      </c>
      <c r="O14" s="87">
        <v>16.169499999999999</v>
      </c>
      <c r="P14" s="23"/>
      <c r="Q14" s="87">
        <v>16.169499999999999</v>
      </c>
      <c r="R14" s="87">
        <v>17.775500000000001</v>
      </c>
      <c r="S14" s="87">
        <v>17.775500000000001</v>
      </c>
      <c r="T14" s="87">
        <v>17.666</v>
      </c>
      <c r="U14" s="87" t="s">
        <v>333</v>
      </c>
      <c r="V14" s="87" t="s">
        <v>333</v>
      </c>
      <c r="W14" s="87" t="s">
        <v>333</v>
      </c>
      <c r="X14" s="87" t="s">
        <v>333</v>
      </c>
      <c r="Y14" s="87" t="s">
        <v>333</v>
      </c>
      <c r="Z14" s="87" t="s">
        <v>333</v>
      </c>
      <c r="AA14" s="87" t="s">
        <v>333</v>
      </c>
      <c r="AB14" s="88"/>
    </row>
    <row r="15" spans="1:28" s="86" customFormat="1" ht="11.25" x14ac:dyDescent="0.15">
      <c r="A15" s="88"/>
      <c r="B15" s="565"/>
      <c r="C15" s="568"/>
      <c r="D15" s="508"/>
      <c r="E15" s="77" t="s">
        <v>317</v>
      </c>
      <c r="F15" s="512"/>
      <c r="G15" s="23"/>
      <c r="H15" s="87">
        <v>9.5265000000000004</v>
      </c>
      <c r="I15" s="87">
        <v>9.5265000000000004</v>
      </c>
      <c r="J15" s="87">
        <v>16.351999999999997</v>
      </c>
      <c r="K15" s="87">
        <v>16.351999999999997</v>
      </c>
      <c r="L15" s="87">
        <v>11.388</v>
      </c>
      <c r="M15" s="87">
        <v>11.388</v>
      </c>
      <c r="N15" s="87">
        <v>12.0815</v>
      </c>
      <c r="O15" s="87">
        <v>12.0815</v>
      </c>
      <c r="P15" s="23"/>
      <c r="Q15" s="87">
        <v>12.0815</v>
      </c>
      <c r="R15" s="87">
        <v>11.351499999999998</v>
      </c>
      <c r="S15" s="87">
        <v>11.351499999999998</v>
      </c>
      <c r="T15" s="87">
        <v>12.227499999999999</v>
      </c>
      <c r="U15" s="87" t="s">
        <v>333</v>
      </c>
      <c r="V15" s="87" t="s">
        <v>333</v>
      </c>
      <c r="W15" s="87" t="s">
        <v>333</v>
      </c>
      <c r="X15" s="87" t="s">
        <v>333</v>
      </c>
      <c r="Y15" s="87" t="s">
        <v>333</v>
      </c>
      <c r="Z15" s="87" t="s">
        <v>333</v>
      </c>
      <c r="AA15" s="87" t="s">
        <v>333</v>
      </c>
      <c r="AB15" s="88"/>
    </row>
    <row r="16" spans="1:28" s="86" customFormat="1" ht="11.25" x14ac:dyDescent="0.15">
      <c r="A16" s="88"/>
      <c r="B16" s="565"/>
      <c r="C16" s="568"/>
      <c r="D16" s="508"/>
      <c r="E16" s="77" t="s">
        <v>318</v>
      </c>
      <c r="F16" s="512"/>
      <c r="G16" s="23"/>
      <c r="H16" s="87">
        <v>16.096500000000002</v>
      </c>
      <c r="I16" s="87">
        <v>16.096500000000002</v>
      </c>
      <c r="J16" s="87">
        <v>23.7469</v>
      </c>
      <c r="K16" s="87">
        <v>23.7469</v>
      </c>
      <c r="L16" s="87">
        <v>14.855500000000001</v>
      </c>
      <c r="M16" s="87">
        <v>14.855500000000001</v>
      </c>
      <c r="N16" s="87">
        <v>15.439500000000001</v>
      </c>
      <c r="O16" s="87">
        <v>15.439500000000001</v>
      </c>
      <c r="P16" s="23"/>
      <c r="Q16" s="87">
        <v>15.439500000000001</v>
      </c>
      <c r="R16" s="87">
        <v>14.892000000000001</v>
      </c>
      <c r="S16" s="87">
        <v>14.892000000000001</v>
      </c>
      <c r="T16" s="87">
        <v>15.0015</v>
      </c>
      <c r="U16" s="87" t="s">
        <v>333</v>
      </c>
      <c r="V16" s="87" t="s">
        <v>333</v>
      </c>
      <c r="W16" s="87" t="s">
        <v>333</v>
      </c>
      <c r="X16" s="87" t="s">
        <v>333</v>
      </c>
      <c r="Y16" s="87" t="s">
        <v>333</v>
      </c>
      <c r="Z16" s="87" t="s">
        <v>333</v>
      </c>
      <c r="AA16" s="87" t="s">
        <v>333</v>
      </c>
      <c r="AB16" s="88"/>
    </row>
    <row r="17" spans="1:28" s="86" customFormat="1" ht="11.25" x14ac:dyDescent="0.15">
      <c r="A17" s="88"/>
      <c r="B17" s="565"/>
      <c r="C17" s="568"/>
      <c r="D17" s="508"/>
      <c r="E17" s="77" t="s">
        <v>319</v>
      </c>
      <c r="F17" s="512"/>
      <c r="G17" s="23"/>
      <c r="H17" s="87">
        <v>19.293899999999997</v>
      </c>
      <c r="I17" s="87">
        <v>19.293899999999997</v>
      </c>
      <c r="J17" s="87">
        <v>14.818999999999999</v>
      </c>
      <c r="K17" s="87">
        <v>14.818999999999999</v>
      </c>
      <c r="L17" s="87">
        <v>15.184000000000001</v>
      </c>
      <c r="M17" s="87">
        <v>15.184000000000001</v>
      </c>
      <c r="N17" s="87">
        <v>13.468499999999999</v>
      </c>
      <c r="O17" s="87">
        <v>13.468499999999999</v>
      </c>
      <c r="P17" s="23"/>
      <c r="Q17" s="87">
        <v>13.468499999999999</v>
      </c>
      <c r="R17" s="87">
        <v>13.432</v>
      </c>
      <c r="S17" s="87">
        <v>13.432</v>
      </c>
      <c r="T17" s="87">
        <v>11.351499999999998</v>
      </c>
      <c r="U17" s="87" t="s">
        <v>333</v>
      </c>
      <c r="V17" s="87" t="s">
        <v>333</v>
      </c>
      <c r="W17" s="87" t="s">
        <v>333</v>
      </c>
      <c r="X17" s="87" t="s">
        <v>333</v>
      </c>
      <c r="Y17" s="87" t="s">
        <v>333</v>
      </c>
      <c r="Z17" s="87" t="s">
        <v>333</v>
      </c>
      <c r="AA17" s="87" t="s">
        <v>333</v>
      </c>
      <c r="AB17" s="88"/>
    </row>
    <row r="18" spans="1:28" s="86" customFormat="1" ht="11.25" x14ac:dyDescent="0.15">
      <c r="A18" s="88"/>
      <c r="B18" s="565"/>
      <c r="C18" s="568"/>
      <c r="D18" s="508"/>
      <c r="E18" s="77" t="s">
        <v>320</v>
      </c>
      <c r="F18" s="512"/>
      <c r="G18" s="23"/>
      <c r="H18" s="87">
        <v>12.555999999999999</v>
      </c>
      <c r="I18" s="87">
        <v>12.555999999999999</v>
      </c>
      <c r="J18" s="87">
        <v>19.491</v>
      </c>
      <c r="K18" s="87">
        <v>19.491</v>
      </c>
      <c r="L18" s="87">
        <v>14.234999999999999</v>
      </c>
      <c r="M18" s="87">
        <v>14.234999999999999</v>
      </c>
      <c r="N18" s="87">
        <v>15.658499999999998</v>
      </c>
      <c r="O18" s="87">
        <v>15.658499999999998</v>
      </c>
      <c r="P18" s="23"/>
      <c r="Q18" s="87">
        <v>15.658499999999998</v>
      </c>
      <c r="R18" s="87">
        <v>15.402999999999999</v>
      </c>
      <c r="S18" s="87">
        <v>15.402999999999999</v>
      </c>
      <c r="T18" s="87">
        <v>17.155000000000001</v>
      </c>
      <c r="U18" s="87" t="s">
        <v>333</v>
      </c>
      <c r="V18" s="87" t="s">
        <v>333</v>
      </c>
      <c r="W18" s="87" t="s">
        <v>333</v>
      </c>
      <c r="X18" s="87" t="s">
        <v>333</v>
      </c>
      <c r="Y18" s="87" t="s">
        <v>333</v>
      </c>
      <c r="Z18" s="87" t="s">
        <v>333</v>
      </c>
      <c r="AA18" s="87" t="s">
        <v>333</v>
      </c>
      <c r="AB18" s="88"/>
    </row>
    <row r="19" spans="1:28" s="86" customFormat="1" ht="11.25" x14ac:dyDescent="0.15">
      <c r="A19" s="88"/>
      <c r="B19" s="565"/>
      <c r="C19" s="568"/>
      <c r="D19" s="508"/>
      <c r="E19" s="77" t="s">
        <v>321</v>
      </c>
      <c r="F19" s="512"/>
      <c r="G19" s="23"/>
      <c r="H19" s="87">
        <v>29.9665</v>
      </c>
      <c r="I19" s="87">
        <v>29.9665</v>
      </c>
      <c r="J19" s="87">
        <v>19.564</v>
      </c>
      <c r="K19" s="87">
        <v>19.564</v>
      </c>
      <c r="L19" s="87">
        <v>17.848499999999998</v>
      </c>
      <c r="M19" s="87">
        <v>17.848499999999998</v>
      </c>
      <c r="N19" s="87">
        <v>19.637</v>
      </c>
      <c r="O19" s="87">
        <v>19.637</v>
      </c>
      <c r="P19" s="23"/>
      <c r="Q19" s="87">
        <v>19.637</v>
      </c>
      <c r="R19" s="87">
        <v>20.330500000000001</v>
      </c>
      <c r="S19" s="87">
        <v>20.330500000000001</v>
      </c>
      <c r="T19" s="87">
        <v>24.418500000000005</v>
      </c>
      <c r="U19" s="87" t="s">
        <v>333</v>
      </c>
      <c r="V19" s="87" t="s">
        <v>333</v>
      </c>
      <c r="W19" s="87" t="s">
        <v>333</v>
      </c>
      <c r="X19" s="87" t="s">
        <v>333</v>
      </c>
      <c r="Y19" s="87" t="s">
        <v>333</v>
      </c>
      <c r="Z19" s="87" t="s">
        <v>333</v>
      </c>
      <c r="AA19" s="87" t="s">
        <v>333</v>
      </c>
      <c r="AB19" s="88"/>
    </row>
    <row r="20" spans="1:28" s="86" customFormat="1" ht="11.25" x14ac:dyDescent="0.15">
      <c r="A20" s="88"/>
      <c r="B20" s="565"/>
      <c r="C20" s="568"/>
      <c r="D20" s="508"/>
      <c r="E20" s="77" t="s">
        <v>322</v>
      </c>
      <c r="F20" s="512"/>
      <c r="G20" s="23"/>
      <c r="H20" s="87">
        <v>17.227999999999998</v>
      </c>
      <c r="I20" s="87">
        <v>17.227999999999998</v>
      </c>
      <c r="J20" s="87">
        <v>11.753</v>
      </c>
      <c r="K20" s="87">
        <v>11.753</v>
      </c>
      <c r="L20" s="87">
        <v>11.4245</v>
      </c>
      <c r="M20" s="87">
        <v>11.4245</v>
      </c>
      <c r="N20" s="87">
        <v>12.0815</v>
      </c>
      <c r="O20" s="87">
        <v>12.0815</v>
      </c>
      <c r="P20" s="23"/>
      <c r="Q20" s="87">
        <v>12.0815</v>
      </c>
      <c r="R20" s="87">
        <v>13.176499999999999</v>
      </c>
      <c r="S20" s="87">
        <v>13.176499999999999</v>
      </c>
      <c r="T20" s="87">
        <v>14.308</v>
      </c>
      <c r="U20" s="87" t="s">
        <v>333</v>
      </c>
      <c r="V20" s="87" t="s">
        <v>333</v>
      </c>
      <c r="W20" s="87" t="s">
        <v>333</v>
      </c>
      <c r="X20" s="87" t="s">
        <v>333</v>
      </c>
      <c r="Y20" s="87" t="s">
        <v>333</v>
      </c>
      <c r="Z20" s="87" t="s">
        <v>333</v>
      </c>
      <c r="AA20" s="87" t="s">
        <v>333</v>
      </c>
      <c r="AB20" s="88"/>
    </row>
    <row r="21" spans="1:28" s="86" customFormat="1" ht="11.25" x14ac:dyDescent="0.15">
      <c r="A21" s="88"/>
      <c r="B21" s="565"/>
      <c r="C21" s="568"/>
      <c r="D21" s="508"/>
      <c r="E21" s="77" t="s">
        <v>323</v>
      </c>
      <c r="F21" s="512"/>
      <c r="G21" s="23"/>
      <c r="H21" s="87">
        <v>11.753000000000002</v>
      </c>
      <c r="I21" s="87">
        <v>11.753000000000002</v>
      </c>
      <c r="J21" s="87">
        <v>10.621500000000001</v>
      </c>
      <c r="K21" s="87">
        <v>10.621500000000001</v>
      </c>
      <c r="L21" s="87">
        <v>11.095999999999998</v>
      </c>
      <c r="M21" s="87">
        <v>11.095999999999998</v>
      </c>
      <c r="N21" s="87">
        <v>10.804</v>
      </c>
      <c r="O21" s="87">
        <v>10.804</v>
      </c>
      <c r="P21" s="23"/>
      <c r="Q21" s="87">
        <v>10.804</v>
      </c>
      <c r="R21" s="87">
        <v>11.315</v>
      </c>
      <c r="S21" s="87">
        <v>11.315</v>
      </c>
      <c r="T21" s="87">
        <v>12.811499999999999</v>
      </c>
      <c r="U21" s="87" t="s">
        <v>333</v>
      </c>
      <c r="V21" s="87" t="s">
        <v>333</v>
      </c>
      <c r="W21" s="87" t="s">
        <v>333</v>
      </c>
      <c r="X21" s="87" t="s">
        <v>333</v>
      </c>
      <c r="Y21" s="87" t="s">
        <v>333</v>
      </c>
      <c r="Z21" s="87" t="s">
        <v>333</v>
      </c>
      <c r="AA21" s="87" t="s">
        <v>333</v>
      </c>
      <c r="AB21" s="88"/>
    </row>
    <row r="22" spans="1:28" s="86" customFormat="1" ht="11.25" x14ac:dyDescent="0.15">
      <c r="A22" s="88"/>
      <c r="B22" s="565"/>
      <c r="C22" s="568"/>
      <c r="D22" s="508"/>
      <c r="E22" s="77" t="s">
        <v>324</v>
      </c>
      <c r="F22" s="512"/>
      <c r="G22" s="23"/>
      <c r="H22" s="87">
        <v>17.118500000000001</v>
      </c>
      <c r="I22" s="87">
        <v>17.118500000000001</v>
      </c>
      <c r="J22" s="87">
        <v>24.9879</v>
      </c>
      <c r="K22" s="87">
        <v>24.9879</v>
      </c>
      <c r="L22" s="87">
        <v>16.461499999999997</v>
      </c>
      <c r="M22" s="87">
        <v>16.461499999999997</v>
      </c>
      <c r="N22" s="87">
        <v>16.169499999999999</v>
      </c>
      <c r="O22" s="87">
        <v>16.169499999999999</v>
      </c>
      <c r="P22" s="23"/>
      <c r="Q22" s="87">
        <v>16.169499999999999</v>
      </c>
      <c r="R22" s="87">
        <v>16.972500000000004</v>
      </c>
      <c r="S22" s="87">
        <v>16.972500000000004</v>
      </c>
      <c r="T22" s="87">
        <v>17.666</v>
      </c>
      <c r="U22" s="87" t="s">
        <v>333</v>
      </c>
      <c r="V22" s="87" t="s">
        <v>333</v>
      </c>
      <c r="W22" s="87" t="s">
        <v>333</v>
      </c>
      <c r="X22" s="87" t="s">
        <v>333</v>
      </c>
      <c r="Y22" s="87" t="s">
        <v>333</v>
      </c>
      <c r="Z22" s="87" t="s">
        <v>333</v>
      </c>
      <c r="AA22" s="87" t="s">
        <v>333</v>
      </c>
      <c r="AB22" s="88"/>
    </row>
    <row r="23" spans="1:28" s="86" customFormat="1" ht="11.25" x14ac:dyDescent="0.15">
      <c r="A23" s="88"/>
      <c r="B23" s="565"/>
      <c r="C23" s="568"/>
      <c r="D23" s="508"/>
      <c r="E23" s="77" t="s">
        <v>325</v>
      </c>
      <c r="F23" s="512"/>
      <c r="G23" s="23"/>
      <c r="H23" s="87">
        <v>14.490500000000003</v>
      </c>
      <c r="I23" s="87">
        <v>14.490500000000003</v>
      </c>
      <c r="J23" s="87">
        <v>20.293999999999997</v>
      </c>
      <c r="K23" s="87">
        <v>20.293999999999997</v>
      </c>
      <c r="L23" s="87">
        <v>16.206000000000003</v>
      </c>
      <c r="M23" s="87">
        <v>16.206000000000003</v>
      </c>
      <c r="N23" s="87">
        <v>16.716999999999999</v>
      </c>
      <c r="O23" s="87">
        <v>16.716999999999999</v>
      </c>
      <c r="P23" s="23"/>
      <c r="Q23" s="87">
        <v>16.716999999999999</v>
      </c>
      <c r="R23" s="87">
        <v>15.9505</v>
      </c>
      <c r="S23" s="87">
        <v>15.9505</v>
      </c>
      <c r="T23" s="87">
        <v>16.023499999999999</v>
      </c>
      <c r="U23" s="87" t="s">
        <v>333</v>
      </c>
      <c r="V23" s="87" t="s">
        <v>333</v>
      </c>
      <c r="W23" s="87" t="s">
        <v>333</v>
      </c>
      <c r="X23" s="87" t="s">
        <v>333</v>
      </c>
      <c r="Y23" s="87" t="s">
        <v>333</v>
      </c>
      <c r="Z23" s="87" t="s">
        <v>333</v>
      </c>
      <c r="AA23" s="87" t="s">
        <v>333</v>
      </c>
      <c r="AB23" s="88"/>
    </row>
    <row r="24" spans="1:28" s="86" customFormat="1" ht="11.25" x14ac:dyDescent="0.15">
      <c r="A24" s="88"/>
      <c r="B24" s="565"/>
      <c r="C24" s="568"/>
      <c r="D24" s="508"/>
      <c r="E24" s="77" t="s">
        <v>326</v>
      </c>
      <c r="F24" s="512"/>
      <c r="G24" s="23"/>
      <c r="H24" s="87">
        <v>16.643999999999998</v>
      </c>
      <c r="I24" s="87">
        <v>16.643999999999998</v>
      </c>
      <c r="J24" s="87">
        <v>22.191999999999997</v>
      </c>
      <c r="K24" s="87">
        <v>22.191999999999997</v>
      </c>
      <c r="L24" s="87">
        <v>17.009</v>
      </c>
      <c r="M24" s="87">
        <v>17.009</v>
      </c>
      <c r="N24" s="87">
        <v>19.162500000000001</v>
      </c>
      <c r="O24" s="87">
        <v>19.162500000000001</v>
      </c>
      <c r="P24" s="23"/>
      <c r="Q24" s="87">
        <v>19.162500000000001</v>
      </c>
      <c r="R24" s="87">
        <v>18.614999999999998</v>
      </c>
      <c r="S24" s="87">
        <v>18.614999999999998</v>
      </c>
      <c r="T24" s="87">
        <v>17.957999999999998</v>
      </c>
      <c r="U24" s="87" t="s">
        <v>333</v>
      </c>
      <c r="V24" s="87" t="s">
        <v>333</v>
      </c>
      <c r="W24" s="87" t="s">
        <v>333</v>
      </c>
      <c r="X24" s="87" t="s">
        <v>333</v>
      </c>
      <c r="Y24" s="87" t="s">
        <v>333</v>
      </c>
      <c r="Z24" s="87" t="s">
        <v>333</v>
      </c>
      <c r="AA24" s="87" t="s">
        <v>333</v>
      </c>
      <c r="AB24" s="88"/>
    </row>
    <row r="25" spans="1:28" s="86" customFormat="1" ht="11.25" x14ac:dyDescent="0.15">
      <c r="A25" s="88"/>
      <c r="B25" s="565"/>
      <c r="C25" s="568"/>
      <c r="D25" s="508"/>
      <c r="E25" s="77" t="s">
        <v>327</v>
      </c>
      <c r="F25" s="512"/>
      <c r="G25" s="23"/>
      <c r="H25" s="87">
        <v>25.367499999999996</v>
      </c>
      <c r="I25" s="87">
        <v>25.367499999999996</v>
      </c>
      <c r="J25" s="87">
        <v>19.381500000000003</v>
      </c>
      <c r="K25" s="87">
        <v>19.381500000000003</v>
      </c>
      <c r="L25" s="87">
        <v>18.651500000000002</v>
      </c>
      <c r="M25" s="87">
        <v>18.651500000000002</v>
      </c>
      <c r="N25" s="87">
        <v>18.906999999999996</v>
      </c>
      <c r="O25" s="87">
        <v>18.906999999999996</v>
      </c>
      <c r="P25" s="23"/>
      <c r="Q25" s="87">
        <v>18.906999999999996</v>
      </c>
      <c r="R25" s="87">
        <v>21.097000000000001</v>
      </c>
      <c r="S25" s="87">
        <v>21.097000000000001</v>
      </c>
      <c r="T25" s="87">
        <v>24.856499999999997</v>
      </c>
      <c r="U25" s="87" t="s">
        <v>333</v>
      </c>
      <c r="V25" s="87" t="s">
        <v>333</v>
      </c>
      <c r="W25" s="87" t="s">
        <v>333</v>
      </c>
      <c r="X25" s="87" t="s">
        <v>333</v>
      </c>
      <c r="Y25" s="87" t="s">
        <v>333</v>
      </c>
      <c r="Z25" s="87" t="s">
        <v>333</v>
      </c>
      <c r="AA25" s="87" t="s">
        <v>333</v>
      </c>
      <c r="AB25" s="88"/>
    </row>
    <row r="26" spans="1:28" s="86" customFormat="1" ht="11.25" x14ac:dyDescent="0.15">
      <c r="A26" s="88"/>
      <c r="B26" s="565"/>
      <c r="C26" s="568"/>
      <c r="D26" s="508"/>
      <c r="E26" s="77" t="s">
        <v>328</v>
      </c>
      <c r="F26" s="512"/>
      <c r="G26" s="23"/>
      <c r="H26" s="87">
        <v>18.2135</v>
      </c>
      <c r="I26" s="87">
        <v>18.2135</v>
      </c>
      <c r="J26" s="87">
        <v>18.140499999999999</v>
      </c>
      <c r="K26" s="87">
        <v>18.140499999999999</v>
      </c>
      <c r="L26" s="87">
        <v>18.797499999999999</v>
      </c>
      <c r="M26" s="87">
        <v>18.797499999999999</v>
      </c>
      <c r="N26" s="87">
        <v>18.614999999999998</v>
      </c>
      <c r="O26" s="87">
        <v>18.614999999999998</v>
      </c>
      <c r="P26" s="23"/>
      <c r="Q26" s="87">
        <v>18.614999999999998</v>
      </c>
      <c r="R26" s="87">
        <v>16.8995</v>
      </c>
      <c r="S26" s="87">
        <v>16.8995</v>
      </c>
      <c r="T26" s="87">
        <v>15.768000000000002</v>
      </c>
      <c r="U26" s="87" t="s">
        <v>333</v>
      </c>
      <c r="V26" s="87" t="s">
        <v>333</v>
      </c>
      <c r="W26" s="87" t="s">
        <v>333</v>
      </c>
      <c r="X26" s="87" t="s">
        <v>333</v>
      </c>
      <c r="Y26" s="87" t="s">
        <v>333</v>
      </c>
      <c r="Z26" s="87" t="s">
        <v>333</v>
      </c>
      <c r="AA26" s="87" t="s">
        <v>333</v>
      </c>
      <c r="AB26" s="88"/>
    </row>
    <row r="27" spans="1:28" s="86" customFormat="1" ht="11.25" x14ac:dyDescent="0.15">
      <c r="A27" s="88"/>
      <c r="B27" s="565"/>
      <c r="C27" s="569"/>
      <c r="D27" s="508"/>
      <c r="E27" s="77" t="s">
        <v>329</v>
      </c>
      <c r="F27" s="512"/>
      <c r="G27" s="23"/>
      <c r="H27" s="87">
        <v>27.776500000000002</v>
      </c>
      <c r="I27" s="87">
        <v>27.776500000000002</v>
      </c>
      <c r="J27" s="87">
        <v>25.732499999999995</v>
      </c>
      <c r="K27" s="87">
        <v>25.732499999999995</v>
      </c>
      <c r="L27" s="87">
        <v>29.784000000000002</v>
      </c>
      <c r="M27" s="87">
        <v>29.784000000000002</v>
      </c>
      <c r="N27" s="87">
        <v>29.272999999999996</v>
      </c>
      <c r="O27" s="87">
        <v>29.272999999999996</v>
      </c>
      <c r="P27" s="23"/>
      <c r="Q27" s="87">
        <v>29.272999999999996</v>
      </c>
      <c r="R27" s="87">
        <v>24.381999999999998</v>
      </c>
      <c r="S27" s="87">
        <v>24.381999999999998</v>
      </c>
      <c r="T27" s="87">
        <v>24.527999999999999</v>
      </c>
      <c r="U27" s="87" t="s">
        <v>333</v>
      </c>
      <c r="V27" s="87" t="s">
        <v>333</v>
      </c>
      <c r="W27" s="87" t="s">
        <v>333</v>
      </c>
      <c r="X27" s="87" t="s">
        <v>333</v>
      </c>
      <c r="Y27" s="87" t="s">
        <v>333</v>
      </c>
      <c r="Z27" s="87" t="s">
        <v>333</v>
      </c>
      <c r="AA27" s="87" t="s">
        <v>333</v>
      </c>
      <c r="AB27" s="88"/>
    </row>
    <row r="28" spans="1:28" s="86" customFormat="1" ht="12.4" customHeight="1" x14ac:dyDescent="0.15">
      <c r="A28" s="88"/>
      <c r="B28" s="565"/>
      <c r="C28" s="567" t="s">
        <v>293</v>
      </c>
      <c r="D28" s="508" t="s">
        <v>316</v>
      </c>
      <c r="E28" s="77" t="s">
        <v>315</v>
      </c>
      <c r="F28" s="512"/>
      <c r="G28" s="23"/>
      <c r="H28" s="87">
        <v>115.97143199632869</v>
      </c>
      <c r="I28" s="87">
        <v>116.72411529476335</v>
      </c>
      <c r="J28" s="87">
        <v>124.54757237832575</v>
      </c>
      <c r="K28" s="87">
        <v>123.98145305026669</v>
      </c>
      <c r="L28" s="87">
        <v>129.7556311380325</v>
      </c>
      <c r="M28" s="87">
        <v>130.657958483985</v>
      </c>
      <c r="N28" s="87">
        <v>128.76541027017333</v>
      </c>
      <c r="O28" s="87">
        <v>128.36864476005991</v>
      </c>
      <c r="P28" s="23"/>
      <c r="Q28" s="87">
        <v>128.36864476005991</v>
      </c>
      <c r="R28" s="87">
        <v>137.40795696361235</v>
      </c>
      <c r="S28" s="87">
        <v>139.21047793705696</v>
      </c>
      <c r="T28" s="87">
        <v>138.56313107721894</v>
      </c>
      <c r="U28" s="87" t="s">
        <v>333</v>
      </c>
      <c r="V28" s="87" t="s">
        <v>333</v>
      </c>
      <c r="W28" s="87" t="s">
        <v>333</v>
      </c>
      <c r="X28" s="87" t="s">
        <v>333</v>
      </c>
      <c r="Y28" s="87" t="s">
        <v>333</v>
      </c>
      <c r="Z28" s="87" t="s">
        <v>333</v>
      </c>
      <c r="AA28" s="87" t="s">
        <v>333</v>
      </c>
      <c r="AB28" s="88"/>
    </row>
    <row r="29" spans="1:28" s="86" customFormat="1" ht="11.25" x14ac:dyDescent="0.15">
      <c r="A29" s="88"/>
      <c r="B29" s="565"/>
      <c r="C29" s="568"/>
      <c r="D29" s="508"/>
      <c r="E29" s="77" t="s">
        <v>317</v>
      </c>
      <c r="F29" s="512"/>
      <c r="G29" s="23"/>
      <c r="H29" s="87">
        <v>112.65171748942137</v>
      </c>
      <c r="I29" s="87">
        <v>113.38777772195164</v>
      </c>
      <c r="J29" s="87">
        <v>127.49543556558233</v>
      </c>
      <c r="K29" s="87">
        <v>126.94181902444527</v>
      </c>
      <c r="L29" s="87">
        <v>119.9753223983208</v>
      </c>
      <c r="M29" s="87">
        <v>120.85772177859329</v>
      </c>
      <c r="N29" s="87">
        <v>118.12031929224496</v>
      </c>
      <c r="O29" s="87">
        <v>117.72850527025595</v>
      </c>
      <c r="P29" s="23"/>
      <c r="Q29" s="87">
        <v>117.72850527025595</v>
      </c>
      <c r="R29" s="87">
        <v>123.41143106422412</v>
      </c>
      <c r="S29" s="87">
        <v>125.13398866587869</v>
      </c>
      <c r="T29" s="87">
        <v>124.45269245974913</v>
      </c>
      <c r="U29" s="87" t="s">
        <v>333</v>
      </c>
      <c r="V29" s="87" t="s">
        <v>333</v>
      </c>
      <c r="W29" s="87" t="s">
        <v>333</v>
      </c>
      <c r="X29" s="87" t="s">
        <v>333</v>
      </c>
      <c r="Y29" s="87" t="s">
        <v>333</v>
      </c>
      <c r="Z29" s="87" t="s">
        <v>333</v>
      </c>
      <c r="AA29" s="87" t="s">
        <v>333</v>
      </c>
      <c r="AB29" s="88"/>
    </row>
    <row r="30" spans="1:28" s="86" customFormat="1" ht="11.25" x14ac:dyDescent="0.15">
      <c r="A30" s="88"/>
      <c r="B30" s="565"/>
      <c r="C30" s="568"/>
      <c r="D30" s="508"/>
      <c r="E30" s="77" t="s">
        <v>318</v>
      </c>
      <c r="F30" s="512"/>
      <c r="G30" s="23"/>
      <c r="H30" s="87">
        <v>107.6690008178043</v>
      </c>
      <c r="I30" s="87">
        <v>108.41258580512795</v>
      </c>
      <c r="J30" s="87">
        <v>121.65288893089296</v>
      </c>
      <c r="K30" s="87">
        <v>121.09361275955513</v>
      </c>
      <c r="L30" s="87">
        <v>107.46045132117443</v>
      </c>
      <c r="M30" s="87">
        <v>108.35187148354184</v>
      </c>
      <c r="N30" s="87">
        <v>111.26268585112042</v>
      </c>
      <c r="O30" s="87">
        <v>110.86251431726572</v>
      </c>
      <c r="P30" s="23"/>
      <c r="Q30" s="87">
        <v>110.86251431726572</v>
      </c>
      <c r="R30" s="87">
        <v>121.7067934726884</v>
      </c>
      <c r="S30" s="87">
        <v>123.44226602651445</v>
      </c>
      <c r="T30" s="87">
        <v>128.32608261340272</v>
      </c>
      <c r="U30" s="87" t="s">
        <v>333</v>
      </c>
      <c r="V30" s="87" t="s">
        <v>333</v>
      </c>
      <c r="W30" s="87" t="s">
        <v>333</v>
      </c>
      <c r="X30" s="87" t="s">
        <v>333</v>
      </c>
      <c r="Y30" s="87" t="s">
        <v>333</v>
      </c>
      <c r="Z30" s="87" t="s">
        <v>333</v>
      </c>
      <c r="AA30" s="87" t="s">
        <v>333</v>
      </c>
      <c r="AB30" s="88"/>
    </row>
    <row r="31" spans="1:28" s="86" customFormat="1" ht="11.25" x14ac:dyDescent="0.15">
      <c r="A31" s="88"/>
      <c r="B31" s="565"/>
      <c r="C31" s="568"/>
      <c r="D31" s="508"/>
      <c r="E31" s="77" t="s">
        <v>319</v>
      </c>
      <c r="F31" s="512"/>
      <c r="G31" s="23"/>
      <c r="H31" s="87">
        <v>161.57721102085605</v>
      </c>
      <c r="I31" s="87">
        <v>162.32987044129305</v>
      </c>
      <c r="J31" s="87">
        <v>154.84449600166258</v>
      </c>
      <c r="K31" s="87">
        <v>154.27839463307734</v>
      </c>
      <c r="L31" s="87">
        <v>151.73200363701548</v>
      </c>
      <c r="M31" s="87">
        <v>152.63430235768783</v>
      </c>
      <c r="N31" s="87">
        <v>146.06936183262013</v>
      </c>
      <c r="O31" s="87">
        <v>145.6662859118874</v>
      </c>
      <c r="P31" s="23"/>
      <c r="Q31" s="87">
        <v>145.6662859118874</v>
      </c>
      <c r="R31" s="87">
        <v>164.45778617802256</v>
      </c>
      <c r="S31" s="87">
        <v>166.20889591530698</v>
      </c>
      <c r="T31" s="87">
        <v>167.84962473614425</v>
      </c>
      <c r="U31" s="87" t="s">
        <v>333</v>
      </c>
      <c r="V31" s="87" t="s">
        <v>333</v>
      </c>
      <c r="W31" s="87" t="s">
        <v>333</v>
      </c>
      <c r="X31" s="87" t="s">
        <v>333</v>
      </c>
      <c r="Y31" s="87" t="s">
        <v>333</v>
      </c>
      <c r="Z31" s="87" t="s">
        <v>333</v>
      </c>
      <c r="AA31" s="87" t="s">
        <v>333</v>
      </c>
      <c r="AB31" s="88"/>
    </row>
    <row r="32" spans="1:28" s="86" customFormat="1" ht="11.25" x14ac:dyDescent="0.15">
      <c r="A32" s="88"/>
      <c r="B32" s="565"/>
      <c r="C32" s="568"/>
      <c r="D32" s="508"/>
      <c r="E32" s="77" t="s">
        <v>320</v>
      </c>
      <c r="F32" s="512"/>
      <c r="G32" s="23"/>
      <c r="H32" s="87">
        <v>118.14897952531841</v>
      </c>
      <c r="I32" s="87">
        <v>118.88658758066497</v>
      </c>
      <c r="J32" s="87">
        <v>137.4367438636757</v>
      </c>
      <c r="K32" s="87">
        <v>136.88196315108098</v>
      </c>
      <c r="L32" s="87">
        <v>128.90158599060413</v>
      </c>
      <c r="M32" s="87">
        <v>129.78584092268272</v>
      </c>
      <c r="N32" s="87">
        <v>129.922768407202</v>
      </c>
      <c r="O32" s="87">
        <v>129.52809587222305</v>
      </c>
      <c r="P32" s="23"/>
      <c r="Q32" s="87">
        <v>129.52809587222305</v>
      </c>
      <c r="R32" s="87">
        <v>133.31285824859731</v>
      </c>
      <c r="S32" s="87">
        <v>135.06553441241385</v>
      </c>
      <c r="T32" s="87">
        <v>129.52711479681824</v>
      </c>
      <c r="U32" s="87" t="s">
        <v>333</v>
      </c>
      <c r="V32" s="87" t="s">
        <v>333</v>
      </c>
      <c r="W32" s="87" t="s">
        <v>333</v>
      </c>
      <c r="X32" s="87" t="s">
        <v>333</v>
      </c>
      <c r="Y32" s="87" t="s">
        <v>333</v>
      </c>
      <c r="Z32" s="87" t="s">
        <v>333</v>
      </c>
      <c r="AA32" s="87" t="s">
        <v>333</v>
      </c>
      <c r="AB32" s="88"/>
    </row>
    <row r="33" spans="1:28" s="86" customFormat="1" ht="11.25" x14ac:dyDescent="0.15">
      <c r="A33" s="88"/>
      <c r="B33" s="565"/>
      <c r="C33" s="568"/>
      <c r="D33" s="508"/>
      <c r="E33" s="77" t="s">
        <v>321</v>
      </c>
      <c r="F33" s="512"/>
      <c r="G33" s="23"/>
      <c r="H33" s="87">
        <v>129.24659664648567</v>
      </c>
      <c r="I33" s="87">
        <v>129.99016388228577</v>
      </c>
      <c r="J33" s="87">
        <v>144.63173392265401</v>
      </c>
      <c r="K33" s="87">
        <v>144.07247110285542</v>
      </c>
      <c r="L33" s="87">
        <v>133.80344450903061</v>
      </c>
      <c r="M33" s="87">
        <v>134.6948433906214</v>
      </c>
      <c r="N33" s="87">
        <v>125.52748304179777</v>
      </c>
      <c r="O33" s="87">
        <v>125.13757098098418</v>
      </c>
      <c r="P33" s="23"/>
      <c r="Q33" s="87">
        <v>125.13757098098418</v>
      </c>
      <c r="R33" s="87">
        <v>132.64000379353573</v>
      </c>
      <c r="S33" s="87">
        <v>134.26488530239789</v>
      </c>
      <c r="T33" s="87">
        <v>138.11137129961392</v>
      </c>
      <c r="U33" s="87" t="s">
        <v>333</v>
      </c>
      <c r="V33" s="87" t="s">
        <v>333</v>
      </c>
      <c r="W33" s="87" t="s">
        <v>333</v>
      </c>
      <c r="X33" s="87" t="s">
        <v>333</v>
      </c>
      <c r="Y33" s="87" t="s">
        <v>333</v>
      </c>
      <c r="Z33" s="87" t="s">
        <v>333</v>
      </c>
      <c r="AA33" s="87" t="s">
        <v>333</v>
      </c>
      <c r="AB33" s="88"/>
    </row>
    <row r="34" spans="1:28" s="86" customFormat="1" ht="11.25" x14ac:dyDescent="0.15">
      <c r="A34" s="88"/>
      <c r="B34" s="565"/>
      <c r="C34" s="568"/>
      <c r="D34" s="508"/>
      <c r="E34" s="77" t="s">
        <v>322</v>
      </c>
      <c r="F34" s="512"/>
      <c r="G34" s="23"/>
      <c r="H34" s="87">
        <v>124.32510980430499</v>
      </c>
      <c r="I34" s="87">
        <v>125.0721377222405</v>
      </c>
      <c r="J34" s="87">
        <v>133.59697691662672</v>
      </c>
      <c r="K34" s="87">
        <v>133.03511119724311</v>
      </c>
      <c r="L34" s="87">
        <v>121.99631967072624</v>
      </c>
      <c r="M34" s="87">
        <v>122.89186726683339</v>
      </c>
      <c r="N34" s="87">
        <v>123.93080072985816</v>
      </c>
      <c r="O34" s="87">
        <v>123.53427285580439</v>
      </c>
      <c r="P34" s="23"/>
      <c r="Q34" s="87">
        <v>123.53427285580439</v>
      </c>
      <c r="R34" s="87">
        <v>133.33143061945938</v>
      </c>
      <c r="S34" s="87">
        <v>135.05132602163874</v>
      </c>
      <c r="T34" s="87">
        <v>127.4839788274648</v>
      </c>
      <c r="U34" s="87" t="s">
        <v>333</v>
      </c>
      <c r="V34" s="87" t="s">
        <v>333</v>
      </c>
      <c r="W34" s="87" t="s">
        <v>333</v>
      </c>
      <c r="X34" s="87" t="s">
        <v>333</v>
      </c>
      <c r="Y34" s="87" t="s">
        <v>333</v>
      </c>
      <c r="Z34" s="87" t="s">
        <v>333</v>
      </c>
      <c r="AA34" s="87" t="s">
        <v>333</v>
      </c>
      <c r="AB34" s="88"/>
    </row>
    <row r="35" spans="1:28" s="86" customFormat="1" ht="11.25" x14ac:dyDescent="0.15">
      <c r="A35" s="88"/>
      <c r="B35" s="565"/>
      <c r="C35" s="568"/>
      <c r="D35" s="508"/>
      <c r="E35" s="77" t="s">
        <v>323</v>
      </c>
      <c r="F35" s="512"/>
      <c r="G35" s="23"/>
      <c r="H35" s="87">
        <v>122.08500414815211</v>
      </c>
      <c r="I35" s="87">
        <v>122.81915865478281</v>
      </c>
      <c r="J35" s="87">
        <v>131.63855203118507</v>
      </c>
      <c r="K35" s="87">
        <v>131.08636885288198</v>
      </c>
      <c r="L35" s="87">
        <v>129.90344141849408</v>
      </c>
      <c r="M35" s="87">
        <v>130.78355618770024</v>
      </c>
      <c r="N35" s="87">
        <v>127.01235937375483</v>
      </c>
      <c r="O35" s="87">
        <v>126.61887448222694</v>
      </c>
      <c r="P35" s="23"/>
      <c r="Q35" s="87">
        <v>126.61887448222694</v>
      </c>
      <c r="R35" s="87">
        <v>129.45364098727072</v>
      </c>
      <c r="S35" s="87">
        <v>131.52644467740498</v>
      </c>
      <c r="T35" s="87">
        <v>125.83975465699035</v>
      </c>
      <c r="U35" s="87" t="s">
        <v>333</v>
      </c>
      <c r="V35" s="87" t="s">
        <v>333</v>
      </c>
      <c r="W35" s="87" t="s">
        <v>333</v>
      </c>
      <c r="X35" s="87" t="s">
        <v>333</v>
      </c>
      <c r="Y35" s="87" t="s">
        <v>333</v>
      </c>
      <c r="Z35" s="87" t="s">
        <v>333</v>
      </c>
      <c r="AA35" s="87" t="s">
        <v>333</v>
      </c>
      <c r="AB35" s="88"/>
    </row>
    <row r="36" spans="1:28" s="86" customFormat="1" ht="11.25" x14ac:dyDescent="0.15">
      <c r="A36" s="88"/>
      <c r="B36" s="565"/>
      <c r="C36" s="568"/>
      <c r="D36" s="508"/>
      <c r="E36" s="77" t="s">
        <v>324</v>
      </c>
      <c r="F36" s="512"/>
      <c r="G36" s="23"/>
      <c r="H36" s="87">
        <v>126.64580966174836</v>
      </c>
      <c r="I36" s="87">
        <v>127.38843352176289</v>
      </c>
      <c r="J36" s="87">
        <v>149.60666824538114</v>
      </c>
      <c r="K36" s="87">
        <v>149.04811497137283</v>
      </c>
      <c r="L36" s="87">
        <v>143.38312656502399</v>
      </c>
      <c r="M36" s="87">
        <v>144.27339451442779</v>
      </c>
      <c r="N36" s="87">
        <v>137.73524696211223</v>
      </c>
      <c r="O36" s="87">
        <v>137.34087243160866</v>
      </c>
      <c r="P36" s="23"/>
      <c r="Q36" s="87">
        <v>137.34087243160866</v>
      </c>
      <c r="R36" s="87">
        <v>148.52565262962443</v>
      </c>
      <c r="S36" s="87">
        <v>150.33871528754304</v>
      </c>
      <c r="T36" s="87">
        <v>153.12925724504447</v>
      </c>
      <c r="U36" s="87" t="s">
        <v>333</v>
      </c>
      <c r="V36" s="87" t="s">
        <v>333</v>
      </c>
      <c r="W36" s="87" t="s">
        <v>333</v>
      </c>
      <c r="X36" s="87" t="s">
        <v>333</v>
      </c>
      <c r="Y36" s="87" t="s">
        <v>333</v>
      </c>
      <c r="Z36" s="87" t="s">
        <v>333</v>
      </c>
      <c r="AA36" s="87" t="s">
        <v>333</v>
      </c>
      <c r="AB36" s="88"/>
    </row>
    <row r="37" spans="1:28" s="86" customFormat="1" ht="11.25" x14ac:dyDescent="0.15">
      <c r="A37" s="88"/>
      <c r="B37" s="565"/>
      <c r="C37" s="568"/>
      <c r="D37" s="508"/>
      <c r="E37" s="77" t="s">
        <v>325</v>
      </c>
      <c r="F37" s="512"/>
      <c r="G37" s="23"/>
      <c r="H37" s="87">
        <v>133.00294880673735</v>
      </c>
      <c r="I37" s="87">
        <v>133.74139570596756</v>
      </c>
      <c r="J37" s="87">
        <v>156.96665379217561</v>
      </c>
      <c r="K37" s="87">
        <v>156.4112421558753</v>
      </c>
      <c r="L37" s="87">
        <v>144.20689140703877</v>
      </c>
      <c r="M37" s="87">
        <v>145.09215195698718</v>
      </c>
      <c r="N37" s="87">
        <v>142.17653819584098</v>
      </c>
      <c r="O37" s="87">
        <v>141.78758931715748</v>
      </c>
      <c r="P37" s="23"/>
      <c r="Q37" s="87">
        <v>141.78758931715748</v>
      </c>
      <c r="R37" s="87">
        <v>148.3579160263908</v>
      </c>
      <c r="S37" s="87">
        <v>150.03354492109565</v>
      </c>
      <c r="T37" s="87">
        <v>148.74758381711479</v>
      </c>
      <c r="U37" s="87" t="s">
        <v>333</v>
      </c>
      <c r="V37" s="87" t="s">
        <v>333</v>
      </c>
      <c r="W37" s="87" t="s">
        <v>333</v>
      </c>
      <c r="X37" s="87" t="s">
        <v>333</v>
      </c>
      <c r="Y37" s="87" t="s">
        <v>333</v>
      </c>
      <c r="Z37" s="87" t="s">
        <v>333</v>
      </c>
      <c r="AA37" s="87" t="s">
        <v>333</v>
      </c>
      <c r="AB37" s="88"/>
    </row>
    <row r="38" spans="1:28" s="86" customFormat="1" ht="11.25" x14ac:dyDescent="0.15">
      <c r="A38" s="88"/>
      <c r="B38" s="565"/>
      <c r="C38" s="568"/>
      <c r="D38" s="508"/>
      <c r="E38" s="77" t="s">
        <v>326</v>
      </c>
      <c r="F38" s="512"/>
      <c r="G38" s="23"/>
      <c r="H38" s="87">
        <v>146.64933375988156</v>
      </c>
      <c r="I38" s="87">
        <v>147.37559079661511</v>
      </c>
      <c r="J38" s="87">
        <v>168.50890410403383</v>
      </c>
      <c r="K38" s="87">
        <v>167.96266088794439</v>
      </c>
      <c r="L38" s="87">
        <v>163.90927532597712</v>
      </c>
      <c r="M38" s="87">
        <v>164.77992249696916</v>
      </c>
      <c r="N38" s="87">
        <v>154.51850663243908</v>
      </c>
      <c r="O38" s="87">
        <v>154.13129084609272</v>
      </c>
      <c r="P38" s="23"/>
      <c r="Q38" s="87">
        <v>154.13129084609272</v>
      </c>
      <c r="R38" s="87">
        <v>157.80897045798051</v>
      </c>
      <c r="S38" s="87">
        <v>159.5898556194345</v>
      </c>
      <c r="T38" s="87">
        <v>159.35873765525906</v>
      </c>
      <c r="U38" s="87" t="s">
        <v>333</v>
      </c>
      <c r="V38" s="87" t="s">
        <v>333</v>
      </c>
      <c r="W38" s="87" t="s">
        <v>333</v>
      </c>
      <c r="X38" s="87" t="s">
        <v>333</v>
      </c>
      <c r="Y38" s="87" t="s">
        <v>333</v>
      </c>
      <c r="Z38" s="87" t="s">
        <v>333</v>
      </c>
      <c r="AA38" s="87" t="s">
        <v>333</v>
      </c>
      <c r="AB38" s="88"/>
    </row>
    <row r="39" spans="1:28" s="86" customFormat="1" ht="11.25" x14ac:dyDescent="0.15">
      <c r="A39" s="88"/>
      <c r="B39" s="565"/>
      <c r="C39" s="568"/>
      <c r="D39" s="508"/>
      <c r="E39" s="77" t="s">
        <v>327</v>
      </c>
      <c r="F39" s="512"/>
      <c r="G39" s="23"/>
      <c r="H39" s="87">
        <v>121.21758563954305</v>
      </c>
      <c r="I39" s="87">
        <v>121.97075928282472</v>
      </c>
      <c r="J39" s="87">
        <v>126.71847162785441</v>
      </c>
      <c r="K39" s="87">
        <v>126.15198349435502</v>
      </c>
      <c r="L39" s="87">
        <v>119.60689069991193</v>
      </c>
      <c r="M39" s="87">
        <v>120.50980587817759</v>
      </c>
      <c r="N39" s="87">
        <v>117.59310327280225</v>
      </c>
      <c r="O39" s="87">
        <v>117.19821729339398</v>
      </c>
      <c r="P39" s="23"/>
      <c r="Q39" s="87">
        <v>117.19821729339398</v>
      </c>
      <c r="R39" s="87">
        <v>123.23637403721483</v>
      </c>
      <c r="S39" s="87">
        <v>124.94307359762612</v>
      </c>
      <c r="T39" s="87">
        <v>128.14007136188857</v>
      </c>
      <c r="U39" s="87" t="s">
        <v>333</v>
      </c>
      <c r="V39" s="87" t="s">
        <v>333</v>
      </c>
      <c r="W39" s="87" t="s">
        <v>333</v>
      </c>
      <c r="X39" s="87" t="s">
        <v>333</v>
      </c>
      <c r="Y39" s="87" t="s">
        <v>333</v>
      </c>
      <c r="Z39" s="87" t="s">
        <v>333</v>
      </c>
      <c r="AA39" s="87" t="s">
        <v>333</v>
      </c>
      <c r="AB39" s="88"/>
    </row>
    <row r="40" spans="1:28" s="86" customFormat="1" ht="11.25" x14ac:dyDescent="0.15">
      <c r="A40" s="88"/>
      <c r="B40" s="565"/>
      <c r="C40" s="568"/>
      <c r="D40" s="508"/>
      <c r="E40" s="77" t="s">
        <v>328</v>
      </c>
      <c r="F40" s="512"/>
      <c r="G40" s="23"/>
      <c r="H40" s="87">
        <v>123.95014913709178</v>
      </c>
      <c r="I40" s="87">
        <v>124.69829893079482</v>
      </c>
      <c r="J40" s="87">
        <v>139.99637776476746</v>
      </c>
      <c r="K40" s="87">
        <v>139.43366824353919</v>
      </c>
      <c r="L40" s="87">
        <v>124.74872860420707</v>
      </c>
      <c r="M40" s="87">
        <v>125.64562112079527</v>
      </c>
      <c r="N40" s="87">
        <v>125.42362347896896</v>
      </c>
      <c r="O40" s="87">
        <v>125.02842728643076</v>
      </c>
      <c r="P40" s="23"/>
      <c r="Q40" s="87">
        <v>125.02842728643076</v>
      </c>
      <c r="R40" s="87">
        <v>131.25157687445429</v>
      </c>
      <c r="S40" s="87">
        <v>132.83894954125657</v>
      </c>
      <c r="T40" s="87">
        <v>133.01102223905909</v>
      </c>
      <c r="U40" s="87" t="s">
        <v>333</v>
      </c>
      <c r="V40" s="87" t="s">
        <v>333</v>
      </c>
      <c r="W40" s="87" t="s">
        <v>333</v>
      </c>
      <c r="X40" s="87" t="s">
        <v>333</v>
      </c>
      <c r="Y40" s="87" t="s">
        <v>333</v>
      </c>
      <c r="Z40" s="87" t="s">
        <v>333</v>
      </c>
      <c r="AA40" s="87" t="s">
        <v>333</v>
      </c>
      <c r="AB40" s="88"/>
    </row>
    <row r="41" spans="1:28" s="86" customFormat="1" ht="11.25" x14ac:dyDescent="0.15">
      <c r="A41" s="88"/>
      <c r="B41" s="566"/>
      <c r="C41" s="569"/>
      <c r="D41" s="508"/>
      <c r="E41" s="77" t="s">
        <v>329</v>
      </c>
      <c r="F41" s="512"/>
      <c r="G41" s="23"/>
      <c r="H41" s="87">
        <v>148.83755254249516</v>
      </c>
      <c r="I41" s="87">
        <v>149.58596648207978</v>
      </c>
      <c r="J41" s="87">
        <v>178.77397635531861</v>
      </c>
      <c r="K41" s="87">
        <v>178.21106816077142</v>
      </c>
      <c r="L41" s="87">
        <v>169.86460557365865</v>
      </c>
      <c r="M41" s="87">
        <v>170.76181475205237</v>
      </c>
      <c r="N41" s="87">
        <v>155.43898208447044</v>
      </c>
      <c r="O41" s="87">
        <v>155.04840246901301</v>
      </c>
      <c r="P41" s="23"/>
      <c r="Q41" s="87">
        <v>155.04840246901301</v>
      </c>
      <c r="R41" s="87">
        <v>154.32708952990532</v>
      </c>
      <c r="S41" s="87">
        <v>155.68171664214671</v>
      </c>
      <c r="T41" s="87">
        <v>164.73860302391074</v>
      </c>
      <c r="U41" s="87" t="s">
        <v>333</v>
      </c>
      <c r="V41" s="87" t="s">
        <v>333</v>
      </c>
      <c r="W41" s="87" t="s">
        <v>333</v>
      </c>
      <c r="X41" s="87" t="s">
        <v>333</v>
      </c>
      <c r="Y41" s="87" t="s">
        <v>333</v>
      </c>
      <c r="Z41" s="87" t="s">
        <v>333</v>
      </c>
      <c r="AA41" s="87" t="s">
        <v>333</v>
      </c>
      <c r="AB41" s="88"/>
    </row>
    <row r="42" spans="1:28" s="86" customFormat="1" ht="12.4" customHeight="1" x14ac:dyDescent="0.15">
      <c r="A42" s="88"/>
      <c r="B42" s="564" t="s">
        <v>496</v>
      </c>
      <c r="C42" s="567" t="s">
        <v>290</v>
      </c>
      <c r="D42" s="508" t="s">
        <v>316</v>
      </c>
      <c r="E42" s="77" t="s">
        <v>315</v>
      </c>
      <c r="F42" s="512"/>
      <c r="G42" s="23"/>
      <c r="H42" s="87">
        <v>17.118500000000001</v>
      </c>
      <c r="I42" s="87">
        <v>17.118500000000001</v>
      </c>
      <c r="J42" s="87">
        <v>16.753499999999999</v>
      </c>
      <c r="K42" s="87">
        <v>16.753499999999999</v>
      </c>
      <c r="L42" s="87">
        <v>17.118500000000001</v>
      </c>
      <c r="M42" s="87">
        <v>17.118500000000001</v>
      </c>
      <c r="N42" s="87">
        <v>16.169499999999999</v>
      </c>
      <c r="O42" s="87">
        <v>16.169499999999999</v>
      </c>
      <c r="P42" s="23"/>
      <c r="Q42" s="87">
        <v>16.169499999999999</v>
      </c>
      <c r="R42" s="87">
        <v>17.775500000000001</v>
      </c>
      <c r="S42" s="87">
        <v>17.775500000000001</v>
      </c>
      <c r="T42" s="87">
        <v>17.666</v>
      </c>
      <c r="U42" s="87" t="s">
        <v>333</v>
      </c>
      <c r="V42" s="87" t="s">
        <v>333</v>
      </c>
      <c r="W42" s="87" t="s">
        <v>333</v>
      </c>
      <c r="X42" s="87" t="s">
        <v>333</v>
      </c>
      <c r="Y42" s="87" t="s">
        <v>333</v>
      </c>
      <c r="Z42" s="87" t="s">
        <v>333</v>
      </c>
      <c r="AA42" s="87" t="s">
        <v>333</v>
      </c>
      <c r="AB42" s="88"/>
    </row>
    <row r="43" spans="1:28" s="86" customFormat="1" ht="11.25" x14ac:dyDescent="0.15">
      <c r="A43" s="88"/>
      <c r="B43" s="565"/>
      <c r="C43" s="568"/>
      <c r="D43" s="508"/>
      <c r="E43" s="77" t="s">
        <v>317</v>
      </c>
      <c r="F43" s="512"/>
      <c r="G43" s="23"/>
      <c r="H43" s="87">
        <v>9.5265000000000004</v>
      </c>
      <c r="I43" s="87">
        <v>9.5265000000000004</v>
      </c>
      <c r="J43" s="87">
        <v>16.352</v>
      </c>
      <c r="K43" s="87">
        <v>16.352</v>
      </c>
      <c r="L43" s="87">
        <v>11.388</v>
      </c>
      <c r="M43" s="87">
        <v>11.388</v>
      </c>
      <c r="N43" s="87">
        <v>12.0815</v>
      </c>
      <c r="O43" s="87">
        <v>12.0815</v>
      </c>
      <c r="P43" s="23"/>
      <c r="Q43" s="87">
        <v>12.0815</v>
      </c>
      <c r="R43" s="87">
        <v>11.351499999999998</v>
      </c>
      <c r="S43" s="87">
        <v>11.351499999999998</v>
      </c>
      <c r="T43" s="87">
        <v>12.227499999999999</v>
      </c>
      <c r="U43" s="87" t="s">
        <v>333</v>
      </c>
      <c r="V43" s="87" t="s">
        <v>333</v>
      </c>
      <c r="W43" s="87" t="s">
        <v>333</v>
      </c>
      <c r="X43" s="87" t="s">
        <v>333</v>
      </c>
      <c r="Y43" s="87" t="s">
        <v>333</v>
      </c>
      <c r="Z43" s="87" t="s">
        <v>333</v>
      </c>
      <c r="AA43" s="87" t="s">
        <v>333</v>
      </c>
      <c r="AB43" s="88"/>
    </row>
    <row r="44" spans="1:28" s="86" customFormat="1" ht="11.25" x14ac:dyDescent="0.15">
      <c r="A44" s="88"/>
      <c r="B44" s="565"/>
      <c r="C44" s="568"/>
      <c r="D44" s="508"/>
      <c r="E44" s="77" t="s">
        <v>318</v>
      </c>
      <c r="F44" s="512"/>
      <c r="G44" s="23"/>
      <c r="H44" s="87">
        <v>16.096500000000002</v>
      </c>
      <c r="I44" s="87">
        <v>16.096500000000002</v>
      </c>
      <c r="J44" s="87">
        <v>23.7469</v>
      </c>
      <c r="K44" s="87">
        <v>23.7469</v>
      </c>
      <c r="L44" s="87">
        <v>14.855500000000001</v>
      </c>
      <c r="M44" s="87">
        <v>14.855500000000001</v>
      </c>
      <c r="N44" s="87">
        <v>15.439500000000001</v>
      </c>
      <c r="O44" s="87">
        <v>15.439500000000001</v>
      </c>
      <c r="P44" s="23"/>
      <c r="Q44" s="87">
        <v>15.439500000000001</v>
      </c>
      <c r="R44" s="87">
        <v>14.892000000000001</v>
      </c>
      <c r="S44" s="87">
        <v>14.892000000000001</v>
      </c>
      <c r="T44" s="87">
        <v>15.0015</v>
      </c>
      <c r="U44" s="87" t="s">
        <v>333</v>
      </c>
      <c r="V44" s="87" t="s">
        <v>333</v>
      </c>
      <c r="W44" s="87" t="s">
        <v>333</v>
      </c>
      <c r="X44" s="87" t="s">
        <v>333</v>
      </c>
      <c r="Y44" s="87" t="s">
        <v>333</v>
      </c>
      <c r="Z44" s="87" t="s">
        <v>333</v>
      </c>
      <c r="AA44" s="87" t="s">
        <v>333</v>
      </c>
      <c r="AB44" s="88"/>
    </row>
    <row r="45" spans="1:28" s="86" customFormat="1" ht="11.25" x14ac:dyDescent="0.15">
      <c r="A45" s="88"/>
      <c r="B45" s="565"/>
      <c r="C45" s="568"/>
      <c r="D45" s="508"/>
      <c r="E45" s="77" t="s">
        <v>319</v>
      </c>
      <c r="F45" s="512"/>
      <c r="G45" s="23"/>
      <c r="H45" s="87">
        <v>19.308499999999999</v>
      </c>
      <c r="I45" s="87">
        <v>19.308499999999999</v>
      </c>
      <c r="J45" s="87">
        <v>14.818999999999999</v>
      </c>
      <c r="K45" s="87">
        <v>14.818999999999999</v>
      </c>
      <c r="L45" s="87">
        <v>15.184000000000001</v>
      </c>
      <c r="M45" s="87">
        <v>15.184000000000001</v>
      </c>
      <c r="N45" s="87">
        <v>13.468499999999999</v>
      </c>
      <c r="O45" s="87">
        <v>13.468499999999999</v>
      </c>
      <c r="P45" s="23"/>
      <c r="Q45" s="87">
        <v>13.468499999999999</v>
      </c>
      <c r="R45" s="87">
        <v>13.432</v>
      </c>
      <c r="S45" s="87">
        <v>13.432</v>
      </c>
      <c r="T45" s="87">
        <v>11.351499999999998</v>
      </c>
      <c r="U45" s="87" t="s">
        <v>333</v>
      </c>
      <c r="V45" s="87" t="s">
        <v>333</v>
      </c>
      <c r="W45" s="87" t="s">
        <v>333</v>
      </c>
      <c r="X45" s="87" t="s">
        <v>333</v>
      </c>
      <c r="Y45" s="87" t="s">
        <v>333</v>
      </c>
      <c r="Z45" s="87" t="s">
        <v>333</v>
      </c>
      <c r="AA45" s="87" t="s">
        <v>333</v>
      </c>
      <c r="AB45" s="88"/>
    </row>
    <row r="46" spans="1:28" s="86" customFormat="1" ht="11.25" x14ac:dyDescent="0.15">
      <c r="A46" s="88"/>
      <c r="B46" s="565"/>
      <c r="C46" s="568"/>
      <c r="D46" s="508"/>
      <c r="E46" s="77" t="s">
        <v>320</v>
      </c>
      <c r="F46" s="512"/>
      <c r="G46" s="23"/>
      <c r="H46" s="87">
        <v>12.555999999999999</v>
      </c>
      <c r="I46" s="87">
        <v>12.555999999999999</v>
      </c>
      <c r="J46" s="87">
        <v>19.491</v>
      </c>
      <c r="K46" s="87">
        <v>19.491</v>
      </c>
      <c r="L46" s="87">
        <v>14.234999999999999</v>
      </c>
      <c r="M46" s="87">
        <v>14.234999999999999</v>
      </c>
      <c r="N46" s="87">
        <v>15.658499999999998</v>
      </c>
      <c r="O46" s="87">
        <v>15.658499999999998</v>
      </c>
      <c r="P46" s="23"/>
      <c r="Q46" s="87">
        <v>15.658499999999998</v>
      </c>
      <c r="R46" s="87">
        <v>15.402999999999999</v>
      </c>
      <c r="S46" s="87">
        <v>15.402999999999999</v>
      </c>
      <c r="T46" s="87">
        <v>17.155000000000001</v>
      </c>
      <c r="U46" s="87" t="s">
        <v>333</v>
      </c>
      <c r="V46" s="87" t="s">
        <v>333</v>
      </c>
      <c r="W46" s="87" t="s">
        <v>333</v>
      </c>
      <c r="X46" s="87" t="s">
        <v>333</v>
      </c>
      <c r="Y46" s="87" t="s">
        <v>333</v>
      </c>
      <c r="Z46" s="87" t="s">
        <v>333</v>
      </c>
      <c r="AA46" s="87" t="s">
        <v>333</v>
      </c>
      <c r="AB46" s="88"/>
    </row>
    <row r="47" spans="1:28" s="86" customFormat="1" ht="11.25" x14ac:dyDescent="0.15">
      <c r="A47" s="88"/>
      <c r="B47" s="565"/>
      <c r="C47" s="568"/>
      <c r="D47" s="508"/>
      <c r="E47" s="77" t="s">
        <v>321</v>
      </c>
      <c r="F47" s="512"/>
      <c r="G47" s="23"/>
      <c r="H47" s="87">
        <v>34.5655</v>
      </c>
      <c r="I47" s="87">
        <v>34.5655</v>
      </c>
      <c r="J47" s="87">
        <v>19.564</v>
      </c>
      <c r="K47" s="87">
        <v>19.564</v>
      </c>
      <c r="L47" s="87">
        <v>17.848499999999998</v>
      </c>
      <c r="M47" s="87">
        <v>17.848499999999998</v>
      </c>
      <c r="N47" s="87">
        <v>19.637</v>
      </c>
      <c r="O47" s="87">
        <v>19.637</v>
      </c>
      <c r="P47" s="23"/>
      <c r="Q47" s="87">
        <v>19.637</v>
      </c>
      <c r="R47" s="87">
        <v>20.330500000000001</v>
      </c>
      <c r="S47" s="87">
        <v>20.330500000000001</v>
      </c>
      <c r="T47" s="87">
        <v>24.418500000000005</v>
      </c>
      <c r="U47" s="87" t="s">
        <v>333</v>
      </c>
      <c r="V47" s="87" t="s">
        <v>333</v>
      </c>
      <c r="W47" s="87" t="s">
        <v>333</v>
      </c>
      <c r="X47" s="87" t="s">
        <v>333</v>
      </c>
      <c r="Y47" s="87" t="s">
        <v>333</v>
      </c>
      <c r="Z47" s="87" t="s">
        <v>333</v>
      </c>
      <c r="AA47" s="87" t="s">
        <v>333</v>
      </c>
      <c r="AB47" s="88"/>
    </row>
    <row r="48" spans="1:28" s="86" customFormat="1" ht="11.25" x14ac:dyDescent="0.15">
      <c r="A48" s="88"/>
      <c r="B48" s="565"/>
      <c r="C48" s="568"/>
      <c r="D48" s="508"/>
      <c r="E48" s="77" t="s">
        <v>322</v>
      </c>
      <c r="F48" s="512"/>
      <c r="G48" s="23"/>
      <c r="H48" s="87">
        <v>17.227999999999998</v>
      </c>
      <c r="I48" s="87">
        <v>17.227999999999998</v>
      </c>
      <c r="J48" s="87">
        <v>11.753000000000002</v>
      </c>
      <c r="K48" s="87">
        <v>11.753000000000002</v>
      </c>
      <c r="L48" s="87">
        <v>11.4245</v>
      </c>
      <c r="M48" s="87">
        <v>11.4245</v>
      </c>
      <c r="N48" s="87">
        <v>12.0815</v>
      </c>
      <c r="O48" s="87">
        <v>12.0815</v>
      </c>
      <c r="P48" s="23"/>
      <c r="Q48" s="87">
        <v>12.0815</v>
      </c>
      <c r="R48" s="87">
        <v>13.176499999999999</v>
      </c>
      <c r="S48" s="87">
        <v>13.176499999999999</v>
      </c>
      <c r="T48" s="87">
        <v>14.308</v>
      </c>
      <c r="U48" s="87" t="s">
        <v>333</v>
      </c>
      <c r="V48" s="87" t="s">
        <v>333</v>
      </c>
      <c r="W48" s="87" t="s">
        <v>333</v>
      </c>
      <c r="X48" s="87" t="s">
        <v>333</v>
      </c>
      <c r="Y48" s="87" t="s">
        <v>333</v>
      </c>
      <c r="Z48" s="87" t="s">
        <v>333</v>
      </c>
      <c r="AA48" s="87" t="s">
        <v>333</v>
      </c>
      <c r="AB48" s="88"/>
    </row>
    <row r="49" spans="1:28" s="86" customFormat="1" ht="11.25" x14ac:dyDescent="0.15">
      <c r="A49" s="88"/>
      <c r="B49" s="565"/>
      <c r="C49" s="568"/>
      <c r="D49" s="508"/>
      <c r="E49" s="77" t="s">
        <v>323</v>
      </c>
      <c r="F49" s="512"/>
      <c r="G49" s="23"/>
      <c r="H49" s="87">
        <v>11.753000000000002</v>
      </c>
      <c r="I49" s="87">
        <v>11.753000000000002</v>
      </c>
      <c r="J49" s="87">
        <v>10.621500000000001</v>
      </c>
      <c r="K49" s="87">
        <v>10.621500000000001</v>
      </c>
      <c r="L49" s="87">
        <v>11.095999999999998</v>
      </c>
      <c r="M49" s="87">
        <v>11.095999999999998</v>
      </c>
      <c r="N49" s="87">
        <v>10.804</v>
      </c>
      <c r="O49" s="87">
        <v>10.804</v>
      </c>
      <c r="P49" s="23"/>
      <c r="Q49" s="87">
        <v>10.804</v>
      </c>
      <c r="R49" s="87">
        <v>11.315</v>
      </c>
      <c r="S49" s="87">
        <v>11.315</v>
      </c>
      <c r="T49" s="87">
        <v>12.811499999999999</v>
      </c>
      <c r="U49" s="87" t="s">
        <v>333</v>
      </c>
      <c r="V49" s="87" t="s">
        <v>333</v>
      </c>
      <c r="W49" s="87" t="s">
        <v>333</v>
      </c>
      <c r="X49" s="87" t="s">
        <v>333</v>
      </c>
      <c r="Y49" s="87" t="s">
        <v>333</v>
      </c>
      <c r="Z49" s="87" t="s">
        <v>333</v>
      </c>
      <c r="AA49" s="87" t="s">
        <v>333</v>
      </c>
      <c r="AB49" s="88"/>
    </row>
    <row r="50" spans="1:28" s="86" customFormat="1" ht="11.25" x14ac:dyDescent="0.15">
      <c r="A50" s="88"/>
      <c r="B50" s="565"/>
      <c r="C50" s="568"/>
      <c r="D50" s="508"/>
      <c r="E50" s="77" t="s">
        <v>324</v>
      </c>
      <c r="F50" s="512"/>
      <c r="G50" s="23"/>
      <c r="H50" s="87">
        <v>17.118500000000001</v>
      </c>
      <c r="I50" s="87">
        <v>17.118500000000001</v>
      </c>
      <c r="J50" s="87">
        <v>24.9879</v>
      </c>
      <c r="K50" s="87">
        <v>24.9879</v>
      </c>
      <c r="L50" s="87">
        <v>16.461499999999997</v>
      </c>
      <c r="M50" s="87">
        <v>16.461499999999997</v>
      </c>
      <c r="N50" s="87">
        <v>16.169499999999999</v>
      </c>
      <c r="O50" s="87">
        <v>16.169499999999999</v>
      </c>
      <c r="P50" s="23"/>
      <c r="Q50" s="87">
        <v>16.169499999999999</v>
      </c>
      <c r="R50" s="87">
        <v>16.972500000000004</v>
      </c>
      <c r="S50" s="87">
        <v>16.972500000000004</v>
      </c>
      <c r="T50" s="87">
        <v>17.666</v>
      </c>
      <c r="U50" s="87" t="s">
        <v>333</v>
      </c>
      <c r="V50" s="87" t="s">
        <v>333</v>
      </c>
      <c r="W50" s="87" t="s">
        <v>333</v>
      </c>
      <c r="X50" s="87" t="s">
        <v>333</v>
      </c>
      <c r="Y50" s="87" t="s">
        <v>333</v>
      </c>
      <c r="Z50" s="87" t="s">
        <v>333</v>
      </c>
      <c r="AA50" s="87" t="s">
        <v>333</v>
      </c>
      <c r="AB50" s="88"/>
    </row>
    <row r="51" spans="1:28" s="86" customFormat="1" ht="11.25" x14ac:dyDescent="0.15">
      <c r="A51" s="88"/>
      <c r="B51" s="565"/>
      <c r="C51" s="568"/>
      <c r="D51" s="508"/>
      <c r="E51" s="77" t="s">
        <v>325</v>
      </c>
      <c r="F51" s="512"/>
      <c r="G51" s="23"/>
      <c r="H51" s="87">
        <v>14.490500000000003</v>
      </c>
      <c r="I51" s="87">
        <v>14.490500000000003</v>
      </c>
      <c r="J51" s="87">
        <v>20.293999999999997</v>
      </c>
      <c r="K51" s="87">
        <v>20.293999999999997</v>
      </c>
      <c r="L51" s="87">
        <v>16.206000000000003</v>
      </c>
      <c r="M51" s="87">
        <v>16.206000000000003</v>
      </c>
      <c r="N51" s="87">
        <v>16.716999999999999</v>
      </c>
      <c r="O51" s="87">
        <v>16.716999999999999</v>
      </c>
      <c r="P51" s="23"/>
      <c r="Q51" s="87">
        <v>16.716999999999999</v>
      </c>
      <c r="R51" s="87">
        <v>15.9505</v>
      </c>
      <c r="S51" s="87">
        <v>15.9505</v>
      </c>
      <c r="T51" s="87">
        <v>16.023499999999999</v>
      </c>
      <c r="U51" s="87" t="s">
        <v>333</v>
      </c>
      <c r="V51" s="87" t="s">
        <v>333</v>
      </c>
      <c r="W51" s="87" t="s">
        <v>333</v>
      </c>
      <c r="X51" s="87" t="s">
        <v>333</v>
      </c>
      <c r="Y51" s="87" t="s">
        <v>333</v>
      </c>
      <c r="Z51" s="87" t="s">
        <v>333</v>
      </c>
      <c r="AA51" s="87" t="s">
        <v>333</v>
      </c>
      <c r="AB51" s="88"/>
    </row>
    <row r="52" spans="1:28" s="86" customFormat="1" ht="11.25" x14ac:dyDescent="0.15">
      <c r="A52" s="88"/>
      <c r="B52" s="565"/>
      <c r="C52" s="568"/>
      <c r="D52" s="508"/>
      <c r="E52" s="77" t="s">
        <v>326</v>
      </c>
      <c r="F52" s="512"/>
      <c r="G52" s="23"/>
      <c r="H52" s="87">
        <v>16.643999999999998</v>
      </c>
      <c r="I52" s="87">
        <v>16.643999999999998</v>
      </c>
      <c r="J52" s="87">
        <v>22.191999999999997</v>
      </c>
      <c r="K52" s="87">
        <v>22.191999999999997</v>
      </c>
      <c r="L52" s="87">
        <v>17.009</v>
      </c>
      <c r="M52" s="87">
        <v>17.009</v>
      </c>
      <c r="N52" s="87">
        <v>19.162500000000001</v>
      </c>
      <c r="O52" s="87">
        <v>19.162500000000001</v>
      </c>
      <c r="P52" s="23"/>
      <c r="Q52" s="87">
        <v>19.162500000000001</v>
      </c>
      <c r="R52" s="87">
        <v>18.614999999999998</v>
      </c>
      <c r="S52" s="87">
        <v>18.614999999999998</v>
      </c>
      <c r="T52" s="87">
        <v>17.957999999999998</v>
      </c>
      <c r="U52" s="87" t="s">
        <v>333</v>
      </c>
      <c r="V52" s="87" t="s">
        <v>333</v>
      </c>
      <c r="W52" s="87" t="s">
        <v>333</v>
      </c>
      <c r="X52" s="87" t="s">
        <v>333</v>
      </c>
      <c r="Y52" s="87" t="s">
        <v>333</v>
      </c>
      <c r="Z52" s="87" t="s">
        <v>333</v>
      </c>
      <c r="AA52" s="87" t="s">
        <v>333</v>
      </c>
      <c r="AB52" s="88"/>
    </row>
    <row r="53" spans="1:28" s="86" customFormat="1" ht="11.25" x14ac:dyDescent="0.15">
      <c r="A53" s="88"/>
      <c r="B53" s="565"/>
      <c r="C53" s="568"/>
      <c r="D53" s="508"/>
      <c r="E53" s="77" t="s">
        <v>327</v>
      </c>
      <c r="F53" s="512"/>
      <c r="G53" s="23"/>
      <c r="H53" s="87">
        <v>28.031999999999996</v>
      </c>
      <c r="I53" s="87">
        <v>28.031999999999996</v>
      </c>
      <c r="J53" s="87">
        <v>19.381499999999999</v>
      </c>
      <c r="K53" s="87">
        <v>19.381499999999999</v>
      </c>
      <c r="L53" s="87">
        <v>18.651500000000002</v>
      </c>
      <c r="M53" s="87">
        <v>18.651500000000002</v>
      </c>
      <c r="N53" s="87">
        <v>18.906999999999996</v>
      </c>
      <c r="O53" s="87">
        <v>18.906999999999996</v>
      </c>
      <c r="P53" s="23"/>
      <c r="Q53" s="87">
        <v>18.906999999999996</v>
      </c>
      <c r="R53" s="87">
        <v>21.097000000000001</v>
      </c>
      <c r="S53" s="87">
        <v>21.097000000000001</v>
      </c>
      <c r="T53" s="87">
        <v>24.856499999999997</v>
      </c>
      <c r="U53" s="87" t="s">
        <v>333</v>
      </c>
      <c r="V53" s="87" t="s">
        <v>333</v>
      </c>
      <c r="W53" s="87" t="s">
        <v>333</v>
      </c>
      <c r="X53" s="87" t="s">
        <v>333</v>
      </c>
      <c r="Y53" s="87" t="s">
        <v>333</v>
      </c>
      <c r="Z53" s="87" t="s">
        <v>333</v>
      </c>
      <c r="AA53" s="87" t="s">
        <v>333</v>
      </c>
      <c r="AB53" s="88"/>
    </row>
    <row r="54" spans="1:28" s="86" customFormat="1" ht="11.25" x14ac:dyDescent="0.15">
      <c r="A54" s="88"/>
      <c r="B54" s="565"/>
      <c r="C54" s="568"/>
      <c r="D54" s="508"/>
      <c r="E54" s="77" t="s">
        <v>328</v>
      </c>
      <c r="F54" s="512"/>
      <c r="G54" s="23"/>
      <c r="H54" s="87">
        <v>18.2135</v>
      </c>
      <c r="I54" s="87">
        <v>18.2135</v>
      </c>
      <c r="J54" s="87">
        <v>18.140499999999999</v>
      </c>
      <c r="K54" s="87">
        <v>18.140499999999999</v>
      </c>
      <c r="L54" s="87">
        <v>18.797500000000003</v>
      </c>
      <c r="M54" s="87">
        <v>18.797500000000003</v>
      </c>
      <c r="N54" s="87">
        <v>18.614999999999998</v>
      </c>
      <c r="O54" s="87">
        <v>18.614999999999998</v>
      </c>
      <c r="P54" s="23"/>
      <c r="Q54" s="87">
        <v>18.614999999999998</v>
      </c>
      <c r="R54" s="87">
        <v>16.8995</v>
      </c>
      <c r="S54" s="87">
        <v>16.8995</v>
      </c>
      <c r="T54" s="87">
        <v>15.768000000000002</v>
      </c>
      <c r="U54" s="87" t="s">
        <v>333</v>
      </c>
      <c r="V54" s="87" t="s">
        <v>333</v>
      </c>
      <c r="W54" s="87" t="s">
        <v>333</v>
      </c>
      <c r="X54" s="87" t="s">
        <v>333</v>
      </c>
      <c r="Y54" s="87" t="s">
        <v>333</v>
      </c>
      <c r="Z54" s="87" t="s">
        <v>333</v>
      </c>
      <c r="AA54" s="87" t="s">
        <v>333</v>
      </c>
      <c r="AB54" s="88"/>
    </row>
    <row r="55" spans="1:28" s="86" customFormat="1" ht="11.25" x14ac:dyDescent="0.15">
      <c r="A55" s="88"/>
      <c r="B55" s="565"/>
      <c r="C55" s="569"/>
      <c r="D55" s="508"/>
      <c r="E55" s="77" t="s">
        <v>329</v>
      </c>
      <c r="F55" s="512"/>
      <c r="G55" s="23"/>
      <c r="H55" s="87">
        <v>27.776500000000002</v>
      </c>
      <c r="I55" s="87">
        <v>27.776500000000002</v>
      </c>
      <c r="J55" s="87">
        <v>25.732500000000002</v>
      </c>
      <c r="K55" s="87">
        <v>25.732500000000002</v>
      </c>
      <c r="L55" s="87">
        <v>29.784000000000002</v>
      </c>
      <c r="M55" s="87">
        <v>29.784000000000002</v>
      </c>
      <c r="N55" s="87">
        <v>29.272999999999996</v>
      </c>
      <c r="O55" s="87">
        <v>29.272999999999996</v>
      </c>
      <c r="P55" s="23"/>
      <c r="Q55" s="87">
        <v>29.272999999999996</v>
      </c>
      <c r="R55" s="87">
        <v>24.381999999999998</v>
      </c>
      <c r="S55" s="87">
        <v>24.381999999999998</v>
      </c>
      <c r="T55" s="87">
        <v>24.527999999999999</v>
      </c>
      <c r="U55" s="87" t="s">
        <v>333</v>
      </c>
      <c r="V55" s="87" t="s">
        <v>333</v>
      </c>
      <c r="W55" s="87" t="s">
        <v>333</v>
      </c>
      <c r="X55" s="87" t="s">
        <v>333</v>
      </c>
      <c r="Y55" s="87" t="s">
        <v>333</v>
      </c>
      <c r="Z55" s="87" t="s">
        <v>333</v>
      </c>
      <c r="AA55" s="87" t="s">
        <v>333</v>
      </c>
      <c r="AB55" s="88"/>
    </row>
    <row r="56" spans="1:28" s="86" customFormat="1" ht="12.4" customHeight="1" x14ac:dyDescent="0.15">
      <c r="A56" s="88"/>
      <c r="B56" s="565"/>
      <c r="C56" s="567" t="s">
        <v>294</v>
      </c>
      <c r="D56" s="508" t="s">
        <v>316</v>
      </c>
      <c r="E56" s="77" t="s">
        <v>315</v>
      </c>
      <c r="F56" s="512"/>
      <c r="G56" s="23"/>
      <c r="H56" s="87">
        <v>117.76146035839815</v>
      </c>
      <c r="I56" s="87">
        <v>118.77940541119861</v>
      </c>
      <c r="J56" s="87">
        <v>126.3326086625446</v>
      </c>
      <c r="K56" s="87">
        <v>125.56697672878055</v>
      </c>
      <c r="L56" s="87">
        <v>132.73306661449806</v>
      </c>
      <c r="M56" s="87">
        <v>133.95339348999687</v>
      </c>
      <c r="N56" s="87">
        <v>134.90410404654338</v>
      </c>
      <c r="O56" s="87">
        <v>134.36748921946702</v>
      </c>
      <c r="P56" s="23"/>
      <c r="Q56" s="87">
        <v>134.36748921946702</v>
      </c>
      <c r="R56" s="87">
        <v>145.23677929145097</v>
      </c>
      <c r="S56" s="87">
        <v>145.97886195046786</v>
      </c>
      <c r="T56" s="87">
        <v>148.09669915607566</v>
      </c>
      <c r="U56" s="87" t="s">
        <v>333</v>
      </c>
      <c r="V56" s="87" t="s">
        <v>333</v>
      </c>
      <c r="W56" s="87" t="s">
        <v>333</v>
      </c>
      <c r="X56" s="87" t="s">
        <v>333</v>
      </c>
      <c r="Y56" s="87" t="s">
        <v>333</v>
      </c>
      <c r="Z56" s="87" t="s">
        <v>333</v>
      </c>
      <c r="AA56" s="87" t="s">
        <v>333</v>
      </c>
      <c r="AB56" s="88"/>
    </row>
    <row r="57" spans="1:28" s="86" customFormat="1" ht="11.25" x14ac:dyDescent="0.15">
      <c r="A57" s="88"/>
      <c r="B57" s="565"/>
      <c r="C57" s="568"/>
      <c r="D57" s="508"/>
      <c r="E57" s="77" t="s">
        <v>317</v>
      </c>
      <c r="F57" s="512"/>
      <c r="G57" s="23"/>
      <c r="H57" s="87">
        <v>111.29688620225096</v>
      </c>
      <c r="I57" s="87">
        <v>112.2936382273312</v>
      </c>
      <c r="J57" s="87">
        <v>128.15384175965798</v>
      </c>
      <c r="K57" s="87">
        <v>127.40414984028969</v>
      </c>
      <c r="L57" s="87">
        <v>123.62398104502108</v>
      </c>
      <c r="M57" s="87">
        <v>124.81890142020927</v>
      </c>
      <c r="N57" s="87">
        <v>130.60103161021058</v>
      </c>
      <c r="O57" s="87">
        <v>130.07052065354765</v>
      </c>
      <c r="P57" s="23"/>
      <c r="Q57" s="87">
        <v>130.07052065354765</v>
      </c>
      <c r="R57" s="87">
        <v>137.27191781173417</v>
      </c>
      <c r="S57" s="87">
        <v>138.11848951088291</v>
      </c>
      <c r="T57" s="87">
        <v>136.72315021651806</v>
      </c>
      <c r="U57" s="87" t="s">
        <v>333</v>
      </c>
      <c r="V57" s="87" t="s">
        <v>333</v>
      </c>
      <c r="W57" s="87" t="s">
        <v>333</v>
      </c>
      <c r="X57" s="87" t="s">
        <v>333</v>
      </c>
      <c r="Y57" s="87" t="s">
        <v>333</v>
      </c>
      <c r="Z57" s="87" t="s">
        <v>333</v>
      </c>
      <c r="AA57" s="87" t="s">
        <v>333</v>
      </c>
      <c r="AB57" s="88"/>
    </row>
    <row r="58" spans="1:28" s="86" customFormat="1" ht="11.25" x14ac:dyDescent="0.15">
      <c r="A58" s="88"/>
      <c r="B58" s="565"/>
      <c r="C58" s="568"/>
      <c r="D58" s="508"/>
      <c r="E58" s="77" t="s">
        <v>318</v>
      </c>
      <c r="F58" s="512"/>
      <c r="G58" s="23"/>
      <c r="H58" s="87">
        <v>110.54531622717285</v>
      </c>
      <c r="I58" s="87">
        <v>111.55067759199838</v>
      </c>
      <c r="J58" s="87">
        <v>124.119909995697</v>
      </c>
      <c r="K58" s="87">
        <v>123.36374269200469</v>
      </c>
      <c r="L58" s="87">
        <v>109.90215750230416</v>
      </c>
      <c r="M58" s="87">
        <v>111.10739887531298</v>
      </c>
      <c r="N58" s="87">
        <v>116.3946621602914</v>
      </c>
      <c r="O58" s="87">
        <v>115.85372183452623</v>
      </c>
      <c r="P58" s="23"/>
      <c r="Q58" s="87">
        <v>115.85372183452623</v>
      </c>
      <c r="R58" s="87">
        <v>128.51239077263389</v>
      </c>
      <c r="S58" s="87">
        <v>129.44389241576127</v>
      </c>
      <c r="T58" s="87">
        <v>135.52001714237909</v>
      </c>
      <c r="U58" s="87" t="s">
        <v>333</v>
      </c>
      <c r="V58" s="87" t="s">
        <v>333</v>
      </c>
      <c r="W58" s="87" t="s">
        <v>333</v>
      </c>
      <c r="X58" s="87" t="s">
        <v>333</v>
      </c>
      <c r="Y58" s="87" t="s">
        <v>333</v>
      </c>
      <c r="Z58" s="87" t="s">
        <v>333</v>
      </c>
      <c r="AA58" s="87" t="s">
        <v>333</v>
      </c>
      <c r="AB58" s="88"/>
    </row>
    <row r="59" spans="1:28" s="86" customFormat="1" ht="11.25" x14ac:dyDescent="0.15">
      <c r="A59" s="88"/>
      <c r="B59" s="565"/>
      <c r="C59" s="568"/>
      <c r="D59" s="508"/>
      <c r="E59" s="77" t="s">
        <v>319</v>
      </c>
      <c r="F59" s="512"/>
      <c r="G59" s="23"/>
      <c r="H59" s="87">
        <v>163.52075774204974</v>
      </c>
      <c r="I59" s="87">
        <v>164.53766288800597</v>
      </c>
      <c r="J59" s="87">
        <v>158.04556234532978</v>
      </c>
      <c r="K59" s="87">
        <v>157.28071256172785</v>
      </c>
      <c r="L59" s="87">
        <v>161.97693568197934</v>
      </c>
      <c r="M59" s="87">
        <v>163.19601590249755</v>
      </c>
      <c r="N59" s="87">
        <v>164.49100843123352</v>
      </c>
      <c r="O59" s="87">
        <v>163.94668096560429</v>
      </c>
      <c r="P59" s="23"/>
      <c r="Q59" s="87">
        <v>163.94668096560429</v>
      </c>
      <c r="R59" s="87">
        <v>183.48741088286067</v>
      </c>
      <c r="S59" s="87">
        <v>184.42059252657737</v>
      </c>
      <c r="T59" s="87">
        <v>191.19060048783135</v>
      </c>
      <c r="U59" s="87" t="s">
        <v>333</v>
      </c>
      <c r="V59" s="87" t="s">
        <v>333</v>
      </c>
      <c r="W59" s="87" t="s">
        <v>333</v>
      </c>
      <c r="X59" s="87" t="s">
        <v>333</v>
      </c>
      <c r="Y59" s="87" t="s">
        <v>333</v>
      </c>
      <c r="Z59" s="87" t="s">
        <v>333</v>
      </c>
      <c r="AA59" s="87" t="s">
        <v>333</v>
      </c>
      <c r="AB59" s="88"/>
    </row>
    <row r="60" spans="1:28" s="86" customFormat="1" ht="11.25" x14ac:dyDescent="0.15">
      <c r="A60" s="88"/>
      <c r="B60" s="565"/>
      <c r="C60" s="568"/>
      <c r="D60" s="508"/>
      <c r="E60" s="77" t="s">
        <v>320</v>
      </c>
      <c r="F60" s="512"/>
      <c r="G60" s="23"/>
      <c r="H60" s="87">
        <v>116.19937976530447</v>
      </c>
      <c r="I60" s="87">
        <v>117.19760986714678</v>
      </c>
      <c r="J60" s="87">
        <v>135.76275715081815</v>
      </c>
      <c r="K60" s="87">
        <v>135.01195351842912</v>
      </c>
      <c r="L60" s="87">
        <v>131.14258753630904</v>
      </c>
      <c r="M60" s="87">
        <v>132.33927985075059</v>
      </c>
      <c r="N60" s="87">
        <v>145.47848001922205</v>
      </c>
      <c r="O60" s="87">
        <v>144.94434467017982</v>
      </c>
      <c r="P60" s="23"/>
      <c r="Q60" s="87">
        <v>144.94434467017982</v>
      </c>
      <c r="R60" s="87">
        <v>149.30129697869432</v>
      </c>
      <c r="S60" s="87">
        <v>150.12972439965961</v>
      </c>
      <c r="T60" s="87">
        <v>143.56920344878219</v>
      </c>
      <c r="U60" s="87" t="s">
        <v>333</v>
      </c>
      <c r="V60" s="87" t="s">
        <v>333</v>
      </c>
      <c r="W60" s="87" t="s">
        <v>333</v>
      </c>
      <c r="X60" s="87" t="s">
        <v>333</v>
      </c>
      <c r="Y60" s="87" t="s">
        <v>333</v>
      </c>
      <c r="Z60" s="87" t="s">
        <v>333</v>
      </c>
      <c r="AA60" s="87" t="s">
        <v>333</v>
      </c>
      <c r="AB60" s="88"/>
    </row>
    <row r="61" spans="1:28" s="86" customFormat="1" ht="11.25" x14ac:dyDescent="0.15">
      <c r="A61" s="88"/>
      <c r="B61" s="565"/>
      <c r="C61" s="568"/>
      <c r="D61" s="508"/>
      <c r="E61" s="77" t="s">
        <v>321</v>
      </c>
      <c r="F61" s="512"/>
      <c r="G61" s="23"/>
      <c r="H61" s="87">
        <v>135.96504333073955</v>
      </c>
      <c r="I61" s="87">
        <v>136.97046244320143</v>
      </c>
      <c r="J61" s="87">
        <v>146.15425504768555</v>
      </c>
      <c r="K61" s="87">
        <v>145.39804430998433</v>
      </c>
      <c r="L61" s="87">
        <v>138.925741209081</v>
      </c>
      <c r="M61" s="87">
        <v>140.13105181077015</v>
      </c>
      <c r="N61" s="87">
        <v>140.95393927962769</v>
      </c>
      <c r="O61" s="87">
        <v>140.42652611279036</v>
      </c>
      <c r="P61" s="23"/>
      <c r="Q61" s="87">
        <v>140.42652611279036</v>
      </c>
      <c r="R61" s="87">
        <v>150.10160358414907</v>
      </c>
      <c r="S61" s="87">
        <v>151.14729777672287</v>
      </c>
      <c r="T61" s="87">
        <v>154.86891587817166</v>
      </c>
      <c r="U61" s="87" t="s">
        <v>333</v>
      </c>
      <c r="V61" s="87" t="s">
        <v>333</v>
      </c>
      <c r="W61" s="87" t="s">
        <v>333</v>
      </c>
      <c r="X61" s="87" t="s">
        <v>333</v>
      </c>
      <c r="Y61" s="87" t="s">
        <v>333</v>
      </c>
      <c r="Z61" s="87" t="s">
        <v>333</v>
      </c>
      <c r="AA61" s="87" t="s">
        <v>333</v>
      </c>
      <c r="AB61" s="88"/>
    </row>
    <row r="62" spans="1:28" s="86" customFormat="1" ht="11.25" x14ac:dyDescent="0.15">
      <c r="A62" s="88"/>
      <c r="B62" s="565"/>
      <c r="C62" s="568"/>
      <c r="D62" s="508"/>
      <c r="E62" s="77" t="s">
        <v>322</v>
      </c>
      <c r="F62" s="512"/>
      <c r="G62" s="23"/>
      <c r="H62" s="87">
        <v>116.33835677623409</v>
      </c>
      <c r="I62" s="87">
        <v>117.34928949421698</v>
      </c>
      <c r="J62" s="87">
        <v>132.25076214411874</v>
      </c>
      <c r="K62" s="87">
        <v>131.49040443164176</v>
      </c>
      <c r="L62" s="87">
        <v>126.45179788115809</v>
      </c>
      <c r="M62" s="87">
        <v>127.66371827085068</v>
      </c>
      <c r="N62" s="87">
        <v>135.01519162585544</v>
      </c>
      <c r="O62" s="87">
        <v>134.47874663427234</v>
      </c>
      <c r="P62" s="23"/>
      <c r="Q62" s="87">
        <v>134.47874663427234</v>
      </c>
      <c r="R62" s="87">
        <v>146.90804361450665</v>
      </c>
      <c r="S62" s="87">
        <v>147.83346798871341</v>
      </c>
      <c r="T62" s="87">
        <v>140.44251795711267</v>
      </c>
      <c r="U62" s="87" t="s">
        <v>333</v>
      </c>
      <c r="V62" s="87" t="s">
        <v>333</v>
      </c>
      <c r="W62" s="87" t="s">
        <v>333</v>
      </c>
      <c r="X62" s="87" t="s">
        <v>333</v>
      </c>
      <c r="Y62" s="87" t="s">
        <v>333</v>
      </c>
      <c r="Z62" s="87" t="s">
        <v>333</v>
      </c>
      <c r="AA62" s="87" t="s">
        <v>333</v>
      </c>
      <c r="AB62" s="88"/>
    </row>
    <row r="63" spans="1:28" s="86" customFormat="1" ht="11.25" x14ac:dyDescent="0.15">
      <c r="A63" s="88"/>
      <c r="B63" s="565"/>
      <c r="C63" s="568"/>
      <c r="D63" s="508"/>
      <c r="E63" s="77" t="s">
        <v>323</v>
      </c>
      <c r="F63" s="512"/>
      <c r="G63" s="23"/>
      <c r="H63" s="87">
        <v>117.45591605427997</v>
      </c>
      <c r="I63" s="87">
        <v>118.45004154063247</v>
      </c>
      <c r="J63" s="87">
        <v>125.00781274134755</v>
      </c>
      <c r="K63" s="87">
        <v>124.26009633325042</v>
      </c>
      <c r="L63" s="87">
        <v>130.71196294453443</v>
      </c>
      <c r="M63" s="87">
        <v>131.9037345880792</v>
      </c>
      <c r="N63" s="87">
        <v>138.90464542347891</v>
      </c>
      <c r="O63" s="87">
        <v>138.37175748718158</v>
      </c>
      <c r="P63" s="23"/>
      <c r="Q63" s="87">
        <v>138.37175748718158</v>
      </c>
      <c r="R63" s="87">
        <v>144.97310513314227</v>
      </c>
      <c r="S63" s="87">
        <v>146.02465570540605</v>
      </c>
      <c r="T63" s="87">
        <v>137.29797381557304</v>
      </c>
      <c r="U63" s="87" t="s">
        <v>333</v>
      </c>
      <c r="V63" s="87" t="s">
        <v>333</v>
      </c>
      <c r="W63" s="87" t="s">
        <v>333</v>
      </c>
      <c r="X63" s="87" t="s">
        <v>333</v>
      </c>
      <c r="Y63" s="87" t="s">
        <v>333</v>
      </c>
      <c r="Z63" s="87" t="s">
        <v>333</v>
      </c>
      <c r="AA63" s="87" t="s">
        <v>333</v>
      </c>
      <c r="AB63" s="88"/>
    </row>
    <row r="64" spans="1:28" s="86" customFormat="1" ht="11.25" x14ac:dyDescent="0.15">
      <c r="A64" s="88"/>
      <c r="B64" s="565"/>
      <c r="C64" s="568"/>
      <c r="D64" s="508"/>
      <c r="E64" s="77" t="s">
        <v>324</v>
      </c>
      <c r="F64" s="512"/>
      <c r="G64" s="23"/>
      <c r="H64" s="87">
        <v>129.7770927384465</v>
      </c>
      <c r="I64" s="87">
        <v>130.78058637259986</v>
      </c>
      <c r="J64" s="87">
        <v>152.59502489552034</v>
      </c>
      <c r="K64" s="87">
        <v>151.84026237712794</v>
      </c>
      <c r="L64" s="87">
        <v>147.9679768884188</v>
      </c>
      <c r="M64" s="87">
        <v>149.17097919957533</v>
      </c>
      <c r="N64" s="87">
        <v>148.72923117146826</v>
      </c>
      <c r="O64" s="87">
        <v>148.19571110309766</v>
      </c>
      <c r="P64" s="23"/>
      <c r="Q64" s="87">
        <v>148.19571110309766</v>
      </c>
      <c r="R64" s="87">
        <v>161.80877839866383</v>
      </c>
      <c r="S64" s="87">
        <v>162.48593575882313</v>
      </c>
      <c r="T64" s="87">
        <v>168.63937336676335</v>
      </c>
      <c r="U64" s="87" t="s">
        <v>333</v>
      </c>
      <c r="V64" s="87" t="s">
        <v>333</v>
      </c>
      <c r="W64" s="87" t="s">
        <v>333</v>
      </c>
      <c r="X64" s="87" t="s">
        <v>333</v>
      </c>
      <c r="Y64" s="87" t="s">
        <v>333</v>
      </c>
      <c r="Z64" s="87" t="s">
        <v>333</v>
      </c>
      <c r="AA64" s="87" t="s">
        <v>333</v>
      </c>
      <c r="AB64" s="88"/>
    </row>
    <row r="65" spans="1:28" s="86" customFormat="1" ht="11.25" x14ac:dyDescent="0.15">
      <c r="A65" s="88"/>
      <c r="B65" s="565"/>
      <c r="C65" s="568"/>
      <c r="D65" s="508"/>
      <c r="E65" s="77" t="s">
        <v>325</v>
      </c>
      <c r="F65" s="512"/>
      <c r="G65" s="23"/>
      <c r="H65" s="87">
        <v>128.64454239671682</v>
      </c>
      <c r="I65" s="87">
        <v>129.64424912144716</v>
      </c>
      <c r="J65" s="87">
        <v>152.14173927790375</v>
      </c>
      <c r="K65" s="87">
        <v>151.38982502600331</v>
      </c>
      <c r="L65" s="87">
        <v>148.81876949313911</v>
      </c>
      <c r="M65" s="87">
        <v>150.0172320039093</v>
      </c>
      <c r="N65" s="87">
        <v>162.51189322189194</v>
      </c>
      <c r="O65" s="87">
        <v>161.98524914601313</v>
      </c>
      <c r="P65" s="23"/>
      <c r="Q65" s="87">
        <v>161.98524914601313</v>
      </c>
      <c r="R65" s="87">
        <v>167.11306235868443</v>
      </c>
      <c r="S65" s="87">
        <v>168.08637972153971</v>
      </c>
      <c r="T65" s="87">
        <v>165.18906610971607</v>
      </c>
      <c r="U65" s="87" t="s">
        <v>333</v>
      </c>
      <c r="V65" s="87" t="s">
        <v>333</v>
      </c>
      <c r="W65" s="87" t="s">
        <v>333</v>
      </c>
      <c r="X65" s="87" t="s">
        <v>333</v>
      </c>
      <c r="Y65" s="87" t="s">
        <v>333</v>
      </c>
      <c r="Z65" s="87" t="s">
        <v>333</v>
      </c>
      <c r="AA65" s="87" t="s">
        <v>333</v>
      </c>
      <c r="AB65" s="88"/>
    </row>
    <row r="66" spans="1:28" s="86" customFormat="1" ht="11.25" x14ac:dyDescent="0.15">
      <c r="A66" s="88"/>
      <c r="B66" s="565"/>
      <c r="C66" s="568"/>
      <c r="D66" s="508"/>
      <c r="E66" s="77" t="s">
        <v>326</v>
      </c>
      <c r="F66" s="512"/>
      <c r="G66" s="23"/>
      <c r="H66" s="87">
        <v>146.49643023505655</v>
      </c>
      <c r="I66" s="87">
        <v>147.48034357069696</v>
      </c>
      <c r="J66" s="87">
        <v>167.73151071016801</v>
      </c>
      <c r="K66" s="87">
        <v>166.99147521635606</v>
      </c>
      <c r="L66" s="87">
        <v>167.20221095439283</v>
      </c>
      <c r="M66" s="87">
        <v>168.38174012774107</v>
      </c>
      <c r="N66" s="87">
        <v>176.32088226936952</v>
      </c>
      <c r="O66" s="87">
        <v>175.7962486652761</v>
      </c>
      <c r="P66" s="23"/>
      <c r="Q66" s="87">
        <v>175.7962486652761</v>
      </c>
      <c r="R66" s="87">
        <v>177.60924256909038</v>
      </c>
      <c r="S66" s="87">
        <v>178.32111671522819</v>
      </c>
      <c r="T66" s="87">
        <v>178.02767819442772</v>
      </c>
      <c r="U66" s="87" t="s">
        <v>333</v>
      </c>
      <c r="V66" s="87" t="s">
        <v>333</v>
      </c>
      <c r="W66" s="87" t="s">
        <v>333</v>
      </c>
      <c r="X66" s="87" t="s">
        <v>333</v>
      </c>
      <c r="Y66" s="87" t="s">
        <v>333</v>
      </c>
      <c r="Z66" s="87" t="s">
        <v>333</v>
      </c>
      <c r="AA66" s="87" t="s">
        <v>333</v>
      </c>
      <c r="AB66" s="88"/>
    </row>
    <row r="67" spans="1:28" s="86" customFormat="1" ht="11.25" x14ac:dyDescent="0.15">
      <c r="A67" s="88"/>
      <c r="B67" s="565"/>
      <c r="C67" s="568"/>
      <c r="D67" s="508"/>
      <c r="E67" s="77" t="s">
        <v>327</v>
      </c>
      <c r="F67" s="512"/>
      <c r="G67" s="23"/>
      <c r="H67" s="87">
        <v>124.64006270184616</v>
      </c>
      <c r="I67" s="87">
        <v>125.65806844775963</v>
      </c>
      <c r="J67" s="87">
        <v>128.47579608971128</v>
      </c>
      <c r="K67" s="87">
        <v>127.7101185065427</v>
      </c>
      <c r="L67" s="87">
        <v>125.1738577657479</v>
      </c>
      <c r="M67" s="87">
        <v>126.39425740100596</v>
      </c>
      <c r="N67" s="87">
        <v>134.90139034816798</v>
      </c>
      <c r="O67" s="87">
        <v>134.36747610136368</v>
      </c>
      <c r="P67" s="23"/>
      <c r="Q67" s="87">
        <v>134.36747610136368</v>
      </c>
      <c r="R67" s="87">
        <v>141.83702090841294</v>
      </c>
      <c r="S67" s="87">
        <v>142.76928394509827</v>
      </c>
      <c r="T67" s="87">
        <v>145.6907410951643</v>
      </c>
      <c r="U67" s="87" t="s">
        <v>333</v>
      </c>
      <c r="V67" s="87" t="s">
        <v>333</v>
      </c>
      <c r="W67" s="87" t="s">
        <v>333</v>
      </c>
      <c r="X67" s="87" t="s">
        <v>333</v>
      </c>
      <c r="Y67" s="87" t="s">
        <v>333</v>
      </c>
      <c r="Z67" s="87" t="s">
        <v>333</v>
      </c>
      <c r="AA67" s="87" t="s">
        <v>333</v>
      </c>
      <c r="AB67" s="88"/>
    </row>
    <row r="68" spans="1:28" s="86" customFormat="1" ht="11.25" x14ac:dyDescent="0.15">
      <c r="A68" s="88"/>
      <c r="B68" s="565"/>
      <c r="C68" s="568"/>
      <c r="D68" s="508"/>
      <c r="E68" s="77" t="s">
        <v>328</v>
      </c>
      <c r="F68" s="512"/>
      <c r="G68" s="23"/>
      <c r="H68" s="87">
        <v>130.80118672052615</v>
      </c>
      <c r="I68" s="87">
        <v>131.81247297701998</v>
      </c>
      <c r="J68" s="87">
        <v>146.59689020751665</v>
      </c>
      <c r="K68" s="87">
        <v>145.83626658641029</v>
      </c>
      <c r="L68" s="87">
        <v>135.5690671042062</v>
      </c>
      <c r="M68" s="87">
        <v>136.78141132084824</v>
      </c>
      <c r="N68" s="87">
        <v>144.4161608750878</v>
      </c>
      <c r="O68" s="87">
        <v>143.88241460772377</v>
      </c>
      <c r="P68" s="23"/>
      <c r="Q68" s="87">
        <v>143.88241460772377</v>
      </c>
      <c r="R68" s="87">
        <v>152.16245918144179</v>
      </c>
      <c r="S68" s="87">
        <v>153.38865863850151</v>
      </c>
      <c r="T68" s="87">
        <v>155.56970406222356</v>
      </c>
      <c r="U68" s="87" t="s">
        <v>333</v>
      </c>
      <c r="V68" s="87" t="s">
        <v>333</v>
      </c>
      <c r="W68" s="87" t="s">
        <v>333</v>
      </c>
      <c r="X68" s="87" t="s">
        <v>333</v>
      </c>
      <c r="Y68" s="87" t="s">
        <v>333</v>
      </c>
      <c r="Z68" s="87" t="s">
        <v>333</v>
      </c>
      <c r="AA68" s="87" t="s">
        <v>333</v>
      </c>
      <c r="AB68" s="88"/>
    </row>
    <row r="69" spans="1:28" s="86" customFormat="1" ht="11.25" x14ac:dyDescent="0.15">
      <c r="A69" s="88"/>
      <c r="B69" s="566"/>
      <c r="C69" s="569"/>
      <c r="D69" s="508"/>
      <c r="E69" s="77" t="s">
        <v>329</v>
      </c>
      <c r="F69" s="512"/>
      <c r="G69" s="23"/>
      <c r="H69" s="87">
        <v>160.96862231984301</v>
      </c>
      <c r="I69" s="87">
        <v>161.98287392634072</v>
      </c>
      <c r="J69" s="87">
        <v>189.20752718980827</v>
      </c>
      <c r="K69" s="87">
        <v>188.44467322566766</v>
      </c>
      <c r="L69" s="87">
        <v>189.29577404168177</v>
      </c>
      <c r="M69" s="87">
        <v>190.51167316169997</v>
      </c>
      <c r="N69" s="87">
        <v>180.82740656863106</v>
      </c>
      <c r="O69" s="87">
        <v>180.29816618803244</v>
      </c>
      <c r="P69" s="23"/>
      <c r="Q69" s="87">
        <v>180.29816618803244</v>
      </c>
      <c r="R69" s="87">
        <v>183.4942549061106</v>
      </c>
      <c r="S69" s="87">
        <v>184.72349054843647</v>
      </c>
      <c r="T69" s="87">
        <v>194.67233622711166</v>
      </c>
      <c r="U69" s="87" t="s">
        <v>333</v>
      </c>
      <c r="V69" s="87" t="s">
        <v>333</v>
      </c>
      <c r="W69" s="87" t="s">
        <v>333</v>
      </c>
      <c r="X69" s="87" t="s">
        <v>333</v>
      </c>
      <c r="Y69" s="87" t="s">
        <v>333</v>
      </c>
      <c r="Z69" s="87" t="s">
        <v>333</v>
      </c>
      <c r="AA69" s="87" t="s">
        <v>333</v>
      </c>
      <c r="AB69" s="88"/>
    </row>
    <row r="70" spans="1:28" s="88" customFormat="1" ht="11.25" x14ac:dyDescent="0.15"/>
    <row r="71" spans="1:28" s="88" customFormat="1" ht="11.25" x14ac:dyDescent="0.15"/>
    <row r="72" spans="1:28" s="88" customFormat="1" ht="11.25" x14ac:dyDescent="0.15"/>
    <row r="73" spans="1:28" s="10" customFormat="1" ht="12.75" x14ac:dyDescent="0.2">
      <c r="B73" s="11" t="s">
        <v>518</v>
      </c>
    </row>
    <row r="74" spans="1:28" s="88" customFormat="1" ht="11.25" x14ac:dyDescent="0.15">
      <c r="B74" s="92"/>
    </row>
    <row r="75" spans="1:28" s="88" customFormat="1" ht="22.5" x14ac:dyDescent="0.15">
      <c r="B75" s="98" t="s">
        <v>371</v>
      </c>
      <c r="C75" s="497" t="s">
        <v>346</v>
      </c>
      <c r="D75" s="499"/>
      <c r="E75" s="288" t="s">
        <v>4</v>
      </c>
      <c r="F75" s="21" t="s">
        <v>311</v>
      </c>
      <c r="G75" s="23"/>
      <c r="H75" s="89" t="s">
        <v>312</v>
      </c>
      <c r="I75" s="89" t="s">
        <v>313</v>
      </c>
      <c r="J75" s="89" t="s">
        <v>34</v>
      </c>
    </row>
    <row r="76" spans="1:28" s="88" customFormat="1" ht="13.5" customHeight="1" x14ac:dyDescent="0.15">
      <c r="B76" s="491" t="s">
        <v>497</v>
      </c>
      <c r="C76" s="558" t="s">
        <v>361</v>
      </c>
      <c r="D76" s="558"/>
      <c r="E76" s="561" t="s">
        <v>316</v>
      </c>
      <c r="F76" s="555"/>
      <c r="G76" s="23"/>
      <c r="H76" s="222">
        <v>30.783784914716001</v>
      </c>
      <c r="I76" s="222">
        <v>38.144129094344962</v>
      </c>
      <c r="J76" s="222">
        <v>37.266776894086618</v>
      </c>
    </row>
    <row r="77" spans="1:28" s="88" customFormat="1" ht="13.5" customHeight="1" x14ac:dyDescent="0.15">
      <c r="B77" s="491"/>
      <c r="C77" s="558" t="s">
        <v>362</v>
      </c>
      <c r="D77" s="558"/>
      <c r="E77" s="562"/>
      <c r="F77" s="556"/>
      <c r="G77" s="23"/>
      <c r="H77" s="222">
        <v>91.060528571428563</v>
      </c>
      <c r="I77" s="222">
        <v>97.398949999999999</v>
      </c>
      <c r="J77" s="222">
        <v>89.836392857142869</v>
      </c>
    </row>
    <row r="78" spans="1:28" s="88" customFormat="1" ht="13.5" customHeight="1" x14ac:dyDescent="0.15">
      <c r="B78" s="491"/>
      <c r="C78" s="559" t="s">
        <v>363</v>
      </c>
      <c r="D78" s="560"/>
      <c r="E78" s="562"/>
      <c r="F78" s="556"/>
      <c r="G78" s="23"/>
      <c r="H78" s="222">
        <v>6.7555656600626541</v>
      </c>
      <c r="I78" s="222">
        <v>6.9467042094344604</v>
      </c>
      <c r="J78" s="222">
        <v>8.3487865809847772</v>
      </c>
    </row>
    <row r="79" spans="1:28" s="88" customFormat="1" ht="13.5" customHeight="1" x14ac:dyDescent="0.15">
      <c r="B79" s="491"/>
      <c r="C79" s="558" t="s">
        <v>44</v>
      </c>
      <c r="D79" s="558"/>
      <c r="E79" s="562"/>
      <c r="F79" s="556"/>
      <c r="G79" s="23"/>
      <c r="H79" s="227">
        <v>128.5998791462072</v>
      </c>
      <c r="I79" s="227">
        <v>142.48978330377943</v>
      </c>
      <c r="J79" s="227">
        <v>135.45195633221425</v>
      </c>
    </row>
    <row r="80" spans="1:28" s="88" customFormat="1" ht="13.5" customHeight="1" x14ac:dyDescent="0.15">
      <c r="B80" s="491" t="s">
        <v>498</v>
      </c>
      <c r="C80" s="558" t="s">
        <v>361</v>
      </c>
      <c r="D80" s="558"/>
      <c r="E80" s="562"/>
      <c r="F80" s="556"/>
      <c r="G80" s="23"/>
      <c r="H80" s="222">
        <v>32.911572043780758</v>
      </c>
      <c r="I80" s="222">
        <v>40.79852761390957</v>
      </c>
      <c r="J80" s="222">
        <v>40.076480384526562</v>
      </c>
    </row>
    <row r="81" spans="2:10" s="88" customFormat="1" ht="13.5" customHeight="1" x14ac:dyDescent="0.15">
      <c r="B81" s="491"/>
      <c r="C81" s="558" t="s">
        <v>362</v>
      </c>
      <c r="D81" s="558"/>
      <c r="E81" s="562"/>
      <c r="F81" s="556"/>
      <c r="G81" s="23"/>
      <c r="H81" s="222">
        <v>87.83446428571429</v>
      </c>
      <c r="I81" s="222">
        <v>93.12933000000001</v>
      </c>
      <c r="J81" s="222">
        <v>89.990721428571433</v>
      </c>
    </row>
    <row r="82" spans="2:10" s="88" customFormat="1" ht="13.5" customHeight="1" x14ac:dyDescent="0.15">
      <c r="B82" s="491"/>
      <c r="C82" s="559" t="s">
        <v>363</v>
      </c>
      <c r="D82" s="560"/>
      <c r="E82" s="562"/>
      <c r="F82" s="556"/>
      <c r="G82" s="23"/>
      <c r="H82" s="222">
        <v>9.1774668191965745</v>
      </c>
      <c r="I82" s="222">
        <v>9.3699510170654037</v>
      </c>
      <c r="J82" s="222">
        <v>11.340467739459509</v>
      </c>
    </row>
    <row r="83" spans="2:10" s="88" customFormat="1" ht="13.5" customHeight="1" x14ac:dyDescent="0.15">
      <c r="B83" s="491"/>
      <c r="C83" s="558" t="s">
        <v>44</v>
      </c>
      <c r="D83" s="558"/>
      <c r="E83" s="563"/>
      <c r="F83" s="557"/>
      <c r="G83" s="23"/>
      <c r="H83" s="227">
        <v>129.92350314869162</v>
      </c>
      <c r="I83" s="227">
        <v>143.29780863097497</v>
      </c>
      <c r="J83" s="227">
        <v>141.40766955255751</v>
      </c>
    </row>
    <row r="84" spans="2:10" s="99" customFormat="1" ht="11.25" x14ac:dyDescent="0.15"/>
    <row r="85" spans="2:10" s="99" customFormat="1" ht="11.25" x14ac:dyDescent="0.15"/>
    <row r="86" spans="2:10" s="88" customFormat="1" ht="11.25" x14ac:dyDescent="0.15"/>
    <row r="87" spans="2:10" s="88" customFormat="1" ht="11.25" hidden="1" x14ac:dyDescent="0.15"/>
    <row r="88" spans="2:10" s="88" customFormat="1" ht="11.25" hidden="1" x14ac:dyDescent="0.15"/>
    <row r="89" spans="2:10" s="88" customFormat="1" ht="11.25" hidden="1" x14ac:dyDescent="0.15"/>
    <row r="90" spans="2:10" s="88" customFormat="1" ht="11.25" hidden="1" x14ac:dyDescent="0.15"/>
    <row r="91" spans="2:10" s="88" customFormat="1" ht="11.25" hidden="1" x14ac:dyDescent="0.15"/>
    <row r="92" spans="2:10" s="88" customFormat="1" ht="11.25" hidden="1" x14ac:dyDescent="0.15"/>
    <row r="93" spans="2:10" s="88" customFormat="1" ht="11.25" hidden="1" x14ac:dyDescent="0.15"/>
    <row r="94" spans="2:10" s="88" customFormat="1" ht="11.25" hidden="1" x14ac:dyDescent="0.15"/>
    <row r="95" spans="2:10" s="88" customFormat="1" ht="11.25" hidden="1" x14ac:dyDescent="0.15"/>
    <row r="96" spans="2:10" s="88" customFormat="1" ht="11.25" hidden="1" x14ac:dyDescent="0.15"/>
    <row r="97" s="88" customFormat="1" ht="11.25" hidden="1" x14ac:dyDescent="0.15"/>
    <row r="98" s="88" customFormat="1" ht="11.25" hidden="1" x14ac:dyDescent="0.15"/>
    <row r="99" s="88" customFormat="1" ht="11.25" hidden="1" x14ac:dyDescent="0.15"/>
    <row r="100" s="88" customFormat="1" ht="11.25" hidden="1" x14ac:dyDescent="0.15"/>
    <row r="101" s="88" customFormat="1" ht="11.25" hidden="1" x14ac:dyDescent="0.15"/>
    <row r="102" s="88" customFormat="1" ht="11.25" hidden="1" x14ac:dyDescent="0.15"/>
    <row r="103" s="88" customFormat="1" ht="11.25" hidden="1" x14ac:dyDescent="0.15"/>
    <row r="104" s="88" customFormat="1" ht="11.25" hidden="1" x14ac:dyDescent="0.15"/>
    <row r="105" s="88" customFormat="1" ht="11.25" hidden="1" x14ac:dyDescent="0.15"/>
    <row r="106" s="88" customFormat="1" ht="11.25" hidden="1" x14ac:dyDescent="0.15"/>
    <row r="107" s="88" customFormat="1" ht="11.25" hidden="1" x14ac:dyDescent="0.15"/>
    <row r="108" s="88" customFormat="1" ht="11.25" hidden="1" x14ac:dyDescent="0.15"/>
    <row r="109" s="88" customFormat="1" ht="11.25" hidden="1" x14ac:dyDescent="0.15"/>
    <row r="110" s="88" customFormat="1" ht="11.25" hidden="1" x14ac:dyDescent="0.15"/>
    <row r="111" s="88" customFormat="1" ht="11.25" hidden="1" x14ac:dyDescent="0.15"/>
    <row r="112" s="88" customFormat="1" ht="11.25" hidden="1" x14ac:dyDescent="0.15"/>
    <row r="113" s="88" customFormat="1" ht="11.25" hidden="1" x14ac:dyDescent="0.15"/>
    <row r="114" s="88" customFormat="1" ht="11.25" hidden="1" x14ac:dyDescent="0.15"/>
    <row r="115" s="88" customFormat="1" ht="11.25" hidden="1" x14ac:dyDescent="0.15"/>
    <row r="116" s="88" customFormat="1" ht="11.25" hidden="1" x14ac:dyDescent="0.15"/>
    <row r="117" s="88" customFormat="1" ht="11.25" hidden="1" x14ac:dyDescent="0.15"/>
    <row r="118" s="88" customFormat="1" ht="11.25" hidden="1" x14ac:dyDescent="0.15"/>
    <row r="119" s="88" customFormat="1" ht="11.25" hidden="1" x14ac:dyDescent="0.15"/>
    <row r="120" s="88" customFormat="1" ht="11.25" hidden="1" x14ac:dyDescent="0.15"/>
    <row r="121" s="88" customFormat="1" ht="11.25" hidden="1" x14ac:dyDescent="0.15"/>
    <row r="122" s="88" customFormat="1" ht="11.25" hidden="1" x14ac:dyDescent="0.15"/>
    <row r="123" s="88" customFormat="1" ht="11.25" hidden="1" x14ac:dyDescent="0.15"/>
    <row r="124" s="88" customFormat="1" ht="11.25" hidden="1" x14ac:dyDescent="0.15"/>
    <row r="125" s="88" customFormat="1" ht="11.25" hidden="1" x14ac:dyDescent="0.15"/>
    <row r="126" s="88" customFormat="1" ht="11.25" hidden="1" x14ac:dyDescent="0.15"/>
    <row r="127" s="88" customFormat="1" ht="11.25" hidden="1" x14ac:dyDescent="0.15"/>
    <row r="128" s="88" customFormat="1" ht="11.25" hidden="1" x14ac:dyDescent="0.15"/>
    <row r="129" s="88" customFormat="1" ht="11.25" hidden="1" x14ac:dyDescent="0.15"/>
    <row r="130" s="88" customFormat="1" ht="11.25" hidden="1" x14ac:dyDescent="0.15"/>
    <row r="131" s="88" customFormat="1" ht="11.25" hidden="1" x14ac:dyDescent="0.15"/>
    <row r="132" s="88" customFormat="1" ht="11.25" hidden="1" x14ac:dyDescent="0.15"/>
    <row r="133" s="88" customFormat="1" ht="11.25" hidden="1" x14ac:dyDescent="0.15"/>
    <row r="134" s="88" customFormat="1" ht="11.25" hidden="1" x14ac:dyDescent="0.15"/>
    <row r="135" s="88" customFormat="1" ht="11.25" hidden="1" x14ac:dyDescent="0.15"/>
    <row r="136" s="88" customFormat="1" ht="11.25" hidden="1" x14ac:dyDescent="0.15"/>
    <row r="137" s="88" customFormat="1" ht="11.25" hidden="1" x14ac:dyDescent="0.15"/>
    <row r="138" s="88" customFormat="1" ht="11.25" hidden="1" x14ac:dyDescent="0.15"/>
    <row r="139" s="88" customFormat="1" ht="11.25" hidden="1" x14ac:dyDescent="0.15"/>
    <row r="140" s="88" customFormat="1" ht="11.25" hidden="1" x14ac:dyDescent="0.15"/>
    <row r="141" s="88" customFormat="1" ht="11.25" hidden="1" x14ac:dyDescent="0.15"/>
    <row r="142" s="88" customFormat="1" ht="11.25" hidden="1" x14ac:dyDescent="0.15"/>
    <row r="143" s="88" customFormat="1" ht="11.25" hidden="1" x14ac:dyDescent="0.15"/>
    <row r="144" s="88" customFormat="1" ht="11.25" hidden="1" x14ac:dyDescent="0.15"/>
    <row r="145" s="88" customFormat="1" ht="11.25" hidden="1" x14ac:dyDescent="0.15"/>
    <row r="146" s="88" customFormat="1" ht="11.25" hidden="1" x14ac:dyDescent="0.15"/>
    <row r="147" s="88" customFormat="1" ht="11.25" hidden="1" x14ac:dyDescent="0.15"/>
    <row r="148" s="88" customFormat="1" ht="11.25" hidden="1" x14ac:dyDescent="0.15"/>
    <row r="149" s="88" customFormat="1" ht="11.25" hidden="1" x14ac:dyDescent="0.15"/>
    <row r="150" s="88" customFormat="1" ht="11.25" hidden="1" x14ac:dyDescent="0.15"/>
    <row r="151" s="88" customFormat="1" ht="11.25" hidden="1" x14ac:dyDescent="0.15"/>
    <row r="152" s="88" customFormat="1" ht="11.25" hidden="1" x14ac:dyDescent="0.15"/>
    <row r="153" s="88" customFormat="1" ht="11.25" hidden="1" x14ac:dyDescent="0.15"/>
    <row r="154" s="88" customFormat="1" ht="11.25" hidden="1" x14ac:dyDescent="0.15"/>
    <row r="155" s="88" customFormat="1" ht="11.25" hidden="1" x14ac:dyDescent="0.15"/>
    <row r="156" s="88" customFormat="1" ht="11.25" hidden="1" x14ac:dyDescent="0.15"/>
    <row r="157" s="88" customFormat="1" ht="11.25" hidden="1" x14ac:dyDescent="0.15"/>
    <row r="158" s="88" customFormat="1" ht="11.25" hidden="1" x14ac:dyDescent="0.15"/>
    <row r="159" s="88" customFormat="1" ht="11.25" hidden="1" x14ac:dyDescent="0.15"/>
    <row r="160" s="88" customFormat="1" ht="11.25" hidden="1" x14ac:dyDescent="0.15"/>
    <row r="161" s="88" customFormat="1" ht="11.25" hidden="1" x14ac:dyDescent="0.15"/>
    <row r="162" s="88" customFormat="1" ht="11.25" hidden="1" x14ac:dyDescent="0.15"/>
    <row r="163" s="88" customFormat="1" ht="11.25" hidden="1" x14ac:dyDescent="0.15"/>
    <row r="164" s="88" customFormat="1" ht="11.25" hidden="1" x14ac:dyDescent="0.15"/>
    <row r="165" s="88" customFormat="1" ht="11.25" hidden="1" x14ac:dyDescent="0.15"/>
    <row r="166" s="88" customFormat="1" ht="11.25" hidden="1" x14ac:dyDescent="0.15"/>
    <row r="167" s="88" customFormat="1" ht="11.25" hidden="1" x14ac:dyDescent="0.15"/>
    <row r="168" s="88" customFormat="1" ht="11.25" hidden="1" x14ac:dyDescent="0.15"/>
    <row r="169" s="88" customFormat="1" ht="11.25" hidden="1" x14ac:dyDescent="0.15"/>
    <row r="170" s="88" customFormat="1" ht="11.25" hidden="1" x14ac:dyDescent="0.15"/>
    <row r="171" s="88" customFormat="1" ht="11.25" hidden="1" x14ac:dyDescent="0.15"/>
    <row r="172" s="88" customFormat="1" ht="11.25" hidden="1" x14ac:dyDescent="0.15"/>
    <row r="173" s="88" customFormat="1" ht="11.25" hidden="1" x14ac:dyDescent="0.15"/>
    <row r="174" s="88" customFormat="1" ht="11.25" hidden="1" x14ac:dyDescent="0.15"/>
    <row r="175" s="88" customFormat="1" ht="11.25" hidden="1" x14ac:dyDescent="0.15"/>
    <row r="176" s="88" customFormat="1" ht="11.25" hidden="1" x14ac:dyDescent="0.15"/>
    <row r="177" s="88" customFormat="1" ht="11.25" hidden="1" x14ac:dyDescent="0.15"/>
    <row r="178" s="88" customFormat="1" ht="11.25" hidden="1" x14ac:dyDescent="0.15"/>
    <row r="179" s="88" customFormat="1" ht="11.25" hidden="1" x14ac:dyDescent="0.15"/>
    <row r="180" s="88" customFormat="1" ht="11.25" hidden="1" x14ac:dyDescent="0.15"/>
    <row r="181" s="88" customFormat="1" ht="11.25" hidden="1" x14ac:dyDescent="0.15"/>
    <row r="182" s="88" customFormat="1" ht="11.25" hidden="1" x14ac:dyDescent="0.15"/>
    <row r="183" s="88" customFormat="1" ht="11.25" hidden="1" x14ac:dyDescent="0.15"/>
    <row r="184" s="88" customFormat="1" ht="11.25" hidden="1" x14ac:dyDescent="0.15"/>
    <row r="185" s="88" customFormat="1" ht="11.25" hidden="1" x14ac:dyDescent="0.15"/>
    <row r="186" s="88" customFormat="1" ht="11.25" hidden="1" x14ac:dyDescent="0.15"/>
    <row r="187" s="88" customFormat="1" ht="11.25" hidden="1" x14ac:dyDescent="0.15"/>
    <row r="188" s="88" customFormat="1" ht="11.25" hidden="1" x14ac:dyDescent="0.15"/>
    <row r="189" s="88" customFormat="1" ht="11.25" hidden="1" x14ac:dyDescent="0.15"/>
    <row r="190" s="88" customFormat="1" ht="11.25" hidden="1" x14ac:dyDescent="0.15"/>
    <row r="191" s="88" customFormat="1" ht="11.25" hidden="1" x14ac:dyDescent="0.15"/>
    <row r="192" s="88" customFormat="1" ht="11.25" hidden="1" x14ac:dyDescent="0.15"/>
    <row r="193" s="88" customFormat="1" ht="11.25" hidden="1" x14ac:dyDescent="0.15"/>
    <row r="194" s="88" customFormat="1" ht="11.25" hidden="1" x14ac:dyDescent="0.15"/>
    <row r="195" s="88" customFormat="1" ht="11.25" hidden="1" x14ac:dyDescent="0.15"/>
    <row r="196" s="88" customFormat="1" ht="11.25" hidden="1" x14ac:dyDescent="0.15"/>
    <row r="197" s="88" customFormat="1" ht="11.25" hidden="1" x14ac:dyDescent="0.15"/>
    <row r="198" s="88" customFormat="1" ht="11.25" hidden="1" x14ac:dyDescent="0.15"/>
    <row r="199" s="88" customFormat="1" ht="11.25" hidden="1" x14ac:dyDescent="0.15"/>
    <row r="200" s="88" customFormat="1" ht="11.25" hidden="1" x14ac:dyDescent="0.15"/>
    <row r="201" s="88" customFormat="1" ht="11.25" hidden="1" x14ac:dyDescent="0.15"/>
    <row r="202" s="88" customFormat="1" ht="11.25" hidden="1" x14ac:dyDescent="0.15"/>
    <row r="203" s="88" customFormat="1" ht="11.25" hidden="1" x14ac:dyDescent="0.15"/>
    <row r="204" s="88" customFormat="1" ht="11.25" hidden="1" x14ac:dyDescent="0.15"/>
    <row r="205" s="88" customFormat="1" ht="11.25" hidden="1" x14ac:dyDescent="0.15"/>
    <row r="206" s="88" customFormat="1" ht="11.25" hidden="1" x14ac:dyDescent="0.15"/>
    <row r="207" s="88" customFormat="1" ht="11.25" hidden="1" x14ac:dyDescent="0.15"/>
    <row r="208" s="88" customFormat="1" ht="11.25" hidden="1" x14ac:dyDescent="0.15"/>
    <row r="209" s="88" customFormat="1" ht="11.25" hidden="1" x14ac:dyDescent="0.15"/>
    <row r="210" s="88" customFormat="1" ht="11.25" hidden="1" x14ac:dyDescent="0.15"/>
    <row r="211" s="88" customFormat="1" ht="11.25" hidden="1" x14ac:dyDescent="0.15"/>
    <row r="212" s="88" customFormat="1" ht="11.25" hidden="1" x14ac:dyDescent="0.15"/>
    <row r="213" s="88" customFormat="1" ht="11.25" hidden="1" x14ac:dyDescent="0.15"/>
    <row r="214" s="88" customFormat="1" ht="11.25" hidden="1" x14ac:dyDescent="0.15"/>
    <row r="215" s="88" customFormat="1" ht="11.25" hidden="1" x14ac:dyDescent="0.15"/>
    <row r="216" s="88" customFormat="1" ht="11.25" hidden="1" x14ac:dyDescent="0.15"/>
    <row r="217" s="88" customFormat="1" ht="11.25" hidden="1" x14ac:dyDescent="0.15"/>
    <row r="218" s="88" customFormat="1" ht="11.25" hidden="1" x14ac:dyDescent="0.15"/>
    <row r="219" s="88" customFormat="1" ht="11.25" hidden="1" x14ac:dyDescent="0.15"/>
    <row r="220" s="88" customFormat="1" ht="11.25" hidden="1" x14ac:dyDescent="0.15"/>
    <row r="221" s="88" customFormat="1" ht="11.25" hidden="1" x14ac:dyDescent="0.15"/>
    <row r="222" s="88" customFormat="1" ht="11.25" hidden="1" x14ac:dyDescent="0.15"/>
    <row r="223" s="88" customFormat="1" ht="11.25" hidden="1" x14ac:dyDescent="0.15"/>
    <row r="224" s="88" customFormat="1" ht="11.25" hidden="1" x14ac:dyDescent="0.15"/>
    <row r="225" s="88" customFormat="1" ht="11.25" hidden="1" x14ac:dyDescent="0.15"/>
    <row r="226" s="88" customFormat="1" ht="11.25" hidden="1" x14ac:dyDescent="0.15"/>
    <row r="227" s="88" customFormat="1" ht="11.25" hidden="1" x14ac:dyDescent="0.15"/>
    <row r="228" s="88" customFormat="1" ht="11.25" hidden="1" x14ac:dyDescent="0.15"/>
    <row r="229" s="88" customFormat="1" ht="11.25" hidden="1" x14ac:dyDescent="0.15"/>
    <row r="230" s="88" customFormat="1" ht="11.25" hidden="1" x14ac:dyDescent="0.15"/>
    <row r="231" s="88" customFormat="1" ht="11.25" hidden="1" x14ac:dyDescent="0.15"/>
    <row r="232" s="88" customFormat="1" ht="11.25" hidden="1" x14ac:dyDescent="0.15"/>
    <row r="233" s="88" customFormat="1" ht="11.25" hidden="1" x14ac:dyDescent="0.15"/>
    <row r="234" s="88" customFormat="1" ht="11.25" hidden="1" x14ac:dyDescent="0.15"/>
    <row r="235" s="88" customFormat="1" ht="11.25" hidden="1" x14ac:dyDescent="0.15"/>
    <row r="236" s="88" customFormat="1" ht="11.25" hidden="1" x14ac:dyDescent="0.15"/>
    <row r="237" s="88" customFormat="1" ht="11.25" hidden="1" x14ac:dyDescent="0.15"/>
    <row r="238" s="88" customFormat="1" ht="11.25" hidden="1" x14ac:dyDescent="0.15"/>
    <row r="239" s="88" customFormat="1" ht="11.25" hidden="1" x14ac:dyDescent="0.15"/>
    <row r="240" s="88" customFormat="1" ht="11.25" hidden="1" x14ac:dyDescent="0.15"/>
    <row r="241" s="88" customFormat="1" ht="11.25" hidden="1" x14ac:dyDescent="0.15"/>
    <row r="242" s="88" customFormat="1" ht="11.25" hidden="1" x14ac:dyDescent="0.15"/>
    <row r="243" s="88" customFormat="1" ht="11.25" hidden="1" x14ac:dyDescent="0.15"/>
    <row r="244" s="88" customFormat="1" ht="11.25" hidden="1" x14ac:dyDescent="0.15"/>
    <row r="245" s="88" customFormat="1" ht="11.25" hidden="1" x14ac:dyDescent="0.15"/>
    <row r="246" s="88" customFormat="1" ht="11.25" hidden="1" x14ac:dyDescent="0.15"/>
    <row r="247" s="88" customFormat="1" ht="11.25" hidden="1" x14ac:dyDescent="0.15"/>
    <row r="248" s="88" customFormat="1" ht="11.25" hidden="1" x14ac:dyDescent="0.15"/>
    <row r="249" s="88" customFormat="1" ht="11.25" hidden="1" x14ac:dyDescent="0.15"/>
    <row r="250" s="88" customFormat="1" ht="11.25" hidden="1" x14ac:dyDescent="0.15"/>
    <row r="251" s="88" customFormat="1" ht="11.25" hidden="1" x14ac:dyDescent="0.15"/>
    <row r="252" s="88" customFormat="1" ht="11.25" hidden="1" x14ac:dyDescent="0.15"/>
    <row r="253" s="88" customFormat="1" ht="11.25" hidden="1" x14ac:dyDescent="0.15"/>
    <row r="254" s="88" customFormat="1" ht="11.25" hidden="1" x14ac:dyDescent="0.15"/>
    <row r="255" s="88" customFormat="1" ht="11.25" hidden="1" x14ac:dyDescent="0.15"/>
    <row r="256" s="88" customFormat="1" ht="11.25" hidden="1" x14ac:dyDescent="0.15"/>
    <row r="257" s="88" customFormat="1" ht="11.25" hidden="1" x14ac:dyDescent="0.15"/>
    <row r="258" s="88" customFormat="1" ht="11.25" hidden="1" x14ac:dyDescent="0.15"/>
    <row r="259" s="88" customFormat="1" ht="11.25" hidden="1" x14ac:dyDescent="0.15"/>
    <row r="260" s="88" customFormat="1" ht="11.25" hidden="1" x14ac:dyDescent="0.15"/>
    <row r="261" s="88" customFormat="1" ht="11.25" hidden="1" x14ac:dyDescent="0.15"/>
    <row r="262" s="88" customFormat="1" ht="11.25" hidden="1" x14ac:dyDescent="0.15"/>
    <row r="263" s="88" customFormat="1" ht="11.25" hidden="1" x14ac:dyDescent="0.15"/>
    <row r="264" s="88" customFormat="1" ht="11.25" hidden="1" x14ac:dyDescent="0.15"/>
    <row r="265" s="88" customFormat="1" ht="11.25" hidden="1" x14ac:dyDescent="0.15"/>
    <row r="266" s="88" customFormat="1" ht="11.25" hidden="1" x14ac:dyDescent="0.15"/>
    <row r="267" s="88" customFormat="1" ht="11.25" hidden="1" x14ac:dyDescent="0.15"/>
    <row r="268" s="88" customFormat="1" ht="11.25" hidden="1" x14ac:dyDescent="0.15"/>
    <row r="269" s="88" customFormat="1" ht="11.25" hidden="1" x14ac:dyDescent="0.15"/>
    <row r="270" s="88" customFormat="1" ht="11.25" hidden="1" x14ac:dyDescent="0.15"/>
    <row r="271" s="88" customFormat="1" ht="11.25" hidden="1" x14ac:dyDescent="0.15"/>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x14ac:dyDescent="0.2"/>
    <row r="281" x14ac:dyDescent="0.2"/>
    <row r="282" x14ac:dyDescent="0.2"/>
    <row r="283" x14ac:dyDescent="0.2"/>
    <row r="284" x14ac:dyDescent="0.2"/>
  </sheetData>
  <mergeCells count="37">
    <mergeCell ref="B3:K3"/>
    <mergeCell ref="B14:B41"/>
    <mergeCell ref="C14:C27"/>
    <mergeCell ref="B9:B13"/>
    <mergeCell ref="C9:C13"/>
    <mergeCell ref="D9:D13"/>
    <mergeCell ref="E9:E13"/>
    <mergeCell ref="F9:F10"/>
    <mergeCell ref="H9:O9"/>
    <mergeCell ref="Q9:AA9"/>
    <mergeCell ref="H10:O10"/>
    <mergeCell ref="Q10:AA10"/>
    <mergeCell ref="B42:B69"/>
    <mergeCell ref="C42:C55"/>
    <mergeCell ref="D42:D55"/>
    <mergeCell ref="F42:F55"/>
    <mergeCell ref="C56:C69"/>
    <mergeCell ref="D14:D27"/>
    <mergeCell ref="F14:F27"/>
    <mergeCell ref="C28:C41"/>
    <mergeCell ref="D28:D41"/>
    <mergeCell ref="F28:F41"/>
    <mergeCell ref="D56:D69"/>
    <mergeCell ref="F56:F69"/>
    <mergeCell ref="F76:F83"/>
    <mergeCell ref="C75:D75"/>
    <mergeCell ref="B80:B83"/>
    <mergeCell ref="C80:D80"/>
    <mergeCell ref="C81:D81"/>
    <mergeCell ref="C82:D82"/>
    <mergeCell ref="C83:D83"/>
    <mergeCell ref="B76:B79"/>
    <mergeCell ref="C76:D76"/>
    <mergeCell ref="C77:D77"/>
    <mergeCell ref="C79:D79"/>
    <mergeCell ref="C78:D78"/>
    <mergeCell ref="E76:E83"/>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F140"/>
  <sheetViews>
    <sheetView zoomScaleNormal="100" workbookViewId="0"/>
  </sheetViews>
  <sheetFormatPr defaultColWidth="0" defaultRowHeight="12.75" zeroHeight="1" x14ac:dyDescent="0.2"/>
  <cols>
    <col min="1" max="1" width="8" style="101" customWidth="1"/>
    <col min="2" max="2" width="14.5" style="101" bestFit="1" customWidth="1"/>
    <col min="3" max="3" width="14.5" style="101" customWidth="1"/>
    <col min="4" max="4" width="31.375" style="101" customWidth="1"/>
    <col min="5" max="5" width="1.75" style="101" customWidth="1"/>
    <col min="6" max="8" width="15.625" style="101" customWidth="1"/>
    <col min="9" max="13" width="15.625" style="102" customWidth="1"/>
    <col min="14" max="14" width="1.875" style="102" customWidth="1"/>
    <col min="15" max="16" width="15.625" style="103" customWidth="1"/>
    <col min="17" max="17" width="15.625" style="104" customWidth="1"/>
    <col min="18" max="18" width="15.625" style="106" customWidth="1"/>
    <col min="19" max="19" width="15.625" style="107" customWidth="1"/>
    <col min="20" max="25" width="15.625" style="102" customWidth="1"/>
    <col min="26" max="26" width="11" style="102" customWidth="1"/>
    <col min="27" max="28" width="15.625" style="102" hidden="1" customWidth="1"/>
    <col min="29" max="29" width="8" style="101" hidden="1" customWidth="1"/>
    <col min="30" max="32" width="0" style="105" hidden="1" customWidth="1"/>
    <col min="33" max="16384" width="8" style="105" hidden="1"/>
  </cols>
  <sheetData>
    <row r="1" spans="1:26" s="94" customFormat="1" ht="12.4" customHeight="1" x14ac:dyDescent="0.2"/>
    <row r="2" spans="1:26" s="94" customFormat="1" ht="18.399999999999999" customHeight="1" x14ac:dyDescent="0.25">
      <c r="B2" s="5" t="s">
        <v>519</v>
      </c>
      <c r="C2" s="5"/>
      <c r="D2" s="5"/>
      <c r="E2" s="5"/>
      <c r="N2" s="5"/>
    </row>
    <row r="3" spans="1:26" s="117" customFormat="1" ht="23.85" customHeight="1" x14ac:dyDescent="0.15">
      <c r="B3" s="570" t="s">
        <v>522</v>
      </c>
      <c r="C3" s="570"/>
      <c r="D3" s="570"/>
      <c r="E3" s="570"/>
      <c r="F3" s="570"/>
      <c r="G3" s="570"/>
      <c r="H3" s="570"/>
      <c r="I3" s="570"/>
      <c r="J3" s="570"/>
      <c r="K3" s="570"/>
      <c r="L3" s="570"/>
      <c r="M3" s="570"/>
      <c r="N3" s="119"/>
      <c r="O3" s="119"/>
      <c r="P3" s="119"/>
      <c r="Q3" s="119"/>
      <c r="R3" s="119"/>
      <c r="S3" s="119"/>
      <c r="T3" s="119"/>
      <c r="U3" s="119"/>
      <c r="V3" s="119"/>
      <c r="W3" s="119"/>
      <c r="X3" s="119"/>
      <c r="Y3" s="119"/>
    </row>
    <row r="4" spans="1:26" s="117" customFormat="1" ht="12.4" customHeight="1" x14ac:dyDescent="0.15"/>
    <row r="5" spans="1:26" s="86" customFormat="1" ht="11.25" x14ac:dyDescent="0.15">
      <c r="B5" s="88"/>
      <c r="C5" s="88"/>
      <c r="D5" s="88"/>
      <c r="E5" s="88"/>
      <c r="F5" s="238"/>
      <c r="G5" s="238"/>
      <c r="H5" s="238"/>
      <c r="I5" s="238"/>
      <c r="J5" s="238"/>
      <c r="K5" s="238"/>
      <c r="L5" s="239"/>
      <c r="M5" s="239"/>
      <c r="N5" s="88"/>
      <c r="O5" s="239"/>
      <c r="P5" s="240"/>
      <c r="Q5" s="238"/>
      <c r="R5" s="238"/>
      <c r="S5" s="238"/>
      <c r="T5" s="238"/>
      <c r="U5" s="238"/>
      <c r="V5" s="238"/>
      <c r="W5" s="238"/>
      <c r="X5" s="238"/>
      <c r="Y5" s="238"/>
      <c r="Z5" s="88"/>
    </row>
    <row r="6" spans="1:26" s="126" customFormat="1" ht="11.25" x14ac:dyDescent="0.15">
      <c r="B6" s="127" t="s">
        <v>520</v>
      </c>
    </row>
    <row r="7" spans="1:26" s="86" customFormat="1" ht="11.25" x14ac:dyDescent="0.15">
      <c r="A7" s="88"/>
      <c r="B7" s="88"/>
      <c r="C7" s="88"/>
      <c r="D7" s="88"/>
      <c r="E7" s="88"/>
      <c r="F7" s="241"/>
      <c r="G7" s="241"/>
      <c r="H7" s="226"/>
      <c r="I7" s="226"/>
      <c r="J7" s="238"/>
      <c r="K7" s="238"/>
      <c r="L7" s="239"/>
      <c r="M7" s="239"/>
      <c r="N7" s="88"/>
      <c r="O7" s="241"/>
      <c r="P7" s="226"/>
      <c r="Q7" s="226"/>
      <c r="R7" s="226"/>
      <c r="S7" s="226"/>
      <c r="T7" s="226"/>
      <c r="U7" s="226"/>
      <c r="V7" s="226"/>
      <c r="W7" s="226"/>
      <c r="X7" s="226"/>
      <c r="Y7" s="226"/>
      <c r="Z7" s="88"/>
    </row>
    <row r="8" spans="1:26" s="86" customFormat="1" ht="14.25" customHeight="1" x14ac:dyDescent="0.15">
      <c r="A8" s="88"/>
      <c r="B8" s="500" t="s">
        <v>45</v>
      </c>
      <c r="C8" s="500" t="s">
        <v>4</v>
      </c>
      <c r="D8" s="501"/>
      <c r="E8" s="12"/>
      <c r="F8" s="485" t="s">
        <v>500</v>
      </c>
      <c r="G8" s="515"/>
      <c r="H8" s="515"/>
      <c r="I8" s="515"/>
      <c r="J8" s="515"/>
      <c r="K8" s="515"/>
      <c r="L8" s="515"/>
      <c r="M8" s="516"/>
      <c r="N8" s="23"/>
      <c r="O8" s="485" t="s">
        <v>492</v>
      </c>
      <c r="P8" s="486"/>
      <c r="Q8" s="486"/>
      <c r="R8" s="486"/>
      <c r="S8" s="486"/>
      <c r="T8" s="486"/>
      <c r="U8" s="486"/>
      <c r="V8" s="486"/>
      <c r="W8" s="486"/>
      <c r="X8" s="486"/>
      <c r="Y8" s="487"/>
      <c r="Z8" s="88"/>
    </row>
    <row r="9" spans="1:26" s="86" customFormat="1" ht="12.4" customHeight="1" x14ac:dyDescent="0.15">
      <c r="A9" s="88"/>
      <c r="B9" s="500"/>
      <c r="C9" s="500"/>
      <c r="D9" s="501"/>
      <c r="E9" s="12"/>
      <c r="F9" s="479" t="s">
        <v>479</v>
      </c>
      <c r="G9" s="480"/>
      <c r="H9" s="480"/>
      <c r="I9" s="480"/>
      <c r="J9" s="480"/>
      <c r="K9" s="480"/>
      <c r="L9" s="480"/>
      <c r="M9" s="481"/>
      <c r="N9" s="23"/>
      <c r="O9" s="488" t="s">
        <v>493</v>
      </c>
      <c r="P9" s="489"/>
      <c r="Q9" s="489"/>
      <c r="R9" s="489"/>
      <c r="S9" s="489"/>
      <c r="T9" s="489"/>
      <c r="U9" s="489"/>
      <c r="V9" s="489"/>
      <c r="W9" s="489"/>
      <c r="X9" s="489"/>
      <c r="Y9" s="490"/>
      <c r="Z9" s="88"/>
    </row>
    <row r="10" spans="1:26" s="86" customFormat="1" ht="26.25" customHeight="1" x14ac:dyDescent="0.15">
      <c r="A10" s="88"/>
      <c r="B10" s="500"/>
      <c r="C10" s="500"/>
      <c r="D10" s="242" t="s">
        <v>5</v>
      </c>
      <c r="E10" s="12"/>
      <c r="F10" s="232" t="s">
        <v>303</v>
      </c>
      <c r="G10" s="232" t="s">
        <v>297</v>
      </c>
      <c r="H10" s="232" t="s">
        <v>298</v>
      </c>
      <c r="I10" s="232" t="s">
        <v>299</v>
      </c>
      <c r="J10" s="232" t="s">
        <v>6</v>
      </c>
      <c r="K10" s="15" t="s">
        <v>7</v>
      </c>
      <c r="L10" s="232" t="s">
        <v>8</v>
      </c>
      <c r="M10" s="232" t="s">
        <v>304</v>
      </c>
      <c r="N10" s="23"/>
      <c r="O10" s="110" t="s">
        <v>467</v>
      </c>
      <c r="P10" s="344" t="s">
        <v>9</v>
      </c>
      <c r="Q10" s="344" t="s">
        <v>10</v>
      </c>
      <c r="R10" s="17" t="s">
        <v>11</v>
      </c>
      <c r="S10" s="344" t="s">
        <v>12</v>
      </c>
      <c r="T10" s="344" t="s">
        <v>13</v>
      </c>
      <c r="U10" s="344" t="s">
        <v>14</v>
      </c>
      <c r="V10" s="344" t="s">
        <v>15</v>
      </c>
      <c r="W10" s="344" t="s">
        <v>16</v>
      </c>
      <c r="X10" s="344" t="s">
        <v>17</v>
      </c>
      <c r="Y10" s="344" t="s">
        <v>18</v>
      </c>
      <c r="Z10" s="88"/>
    </row>
    <row r="11" spans="1:26" s="86" customFormat="1" ht="12.6" customHeight="1" x14ac:dyDescent="0.15">
      <c r="A11" s="88"/>
      <c r="B11" s="500"/>
      <c r="C11" s="500"/>
      <c r="D11" s="13" t="s">
        <v>379</v>
      </c>
      <c r="E11" s="12"/>
      <c r="F11" s="18" t="s">
        <v>305</v>
      </c>
      <c r="G11" s="18" t="s">
        <v>306</v>
      </c>
      <c r="H11" s="18" t="s">
        <v>307</v>
      </c>
      <c r="I11" s="18" t="s">
        <v>308</v>
      </c>
      <c r="J11" s="18" t="s">
        <v>19</v>
      </c>
      <c r="K11" s="19" t="s">
        <v>20</v>
      </c>
      <c r="L11" s="18" t="s">
        <v>21</v>
      </c>
      <c r="M11" s="18" t="s">
        <v>309</v>
      </c>
      <c r="N11" s="23"/>
      <c r="O11" s="18" t="s">
        <v>310</v>
      </c>
      <c r="P11" s="18" t="s">
        <v>22</v>
      </c>
      <c r="Q11" s="18" t="s">
        <v>23</v>
      </c>
      <c r="R11" s="20" t="s">
        <v>24</v>
      </c>
      <c r="S11" s="18" t="s">
        <v>25</v>
      </c>
      <c r="T11" s="18" t="s">
        <v>26</v>
      </c>
      <c r="U11" s="18" t="s">
        <v>27</v>
      </c>
      <c r="V11" s="18" t="s">
        <v>28</v>
      </c>
      <c r="W11" s="18" t="s">
        <v>29</v>
      </c>
      <c r="X11" s="18" t="s">
        <v>30</v>
      </c>
      <c r="Y11" s="18" t="s">
        <v>31</v>
      </c>
      <c r="Z11" s="88"/>
    </row>
    <row r="12" spans="1:26" s="86" customFormat="1" ht="12.6" customHeight="1" x14ac:dyDescent="0.15">
      <c r="A12" s="88"/>
      <c r="B12" s="500"/>
      <c r="C12" s="500"/>
      <c r="D12" s="21" t="s">
        <v>335</v>
      </c>
      <c r="E12" s="12"/>
      <c r="F12" s="231" t="s">
        <v>312</v>
      </c>
      <c r="G12" s="231" t="s">
        <v>312</v>
      </c>
      <c r="H12" s="231" t="s">
        <v>313</v>
      </c>
      <c r="I12" s="231" t="s">
        <v>313</v>
      </c>
      <c r="J12" s="231" t="s">
        <v>34</v>
      </c>
      <c r="K12" s="22" t="s">
        <v>34</v>
      </c>
      <c r="L12" s="231" t="s">
        <v>35</v>
      </c>
      <c r="M12" s="231" t="s">
        <v>35</v>
      </c>
      <c r="N12" s="23"/>
      <c r="O12" s="231" t="s">
        <v>314</v>
      </c>
      <c r="P12" s="231" t="s">
        <v>36</v>
      </c>
      <c r="Q12" s="231" t="s">
        <v>36</v>
      </c>
      <c r="R12" s="17" t="s">
        <v>37</v>
      </c>
      <c r="S12" s="231" t="s">
        <v>37</v>
      </c>
      <c r="T12" s="231" t="s">
        <v>38</v>
      </c>
      <c r="U12" s="231" t="s">
        <v>38</v>
      </c>
      <c r="V12" s="231" t="s">
        <v>39</v>
      </c>
      <c r="W12" s="231" t="s">
        <v>39</v>
      </c>
      <c r="X12" s="231" t="s">
        <v>40</v>
      </c>
      <c r="Y12" s="231" t="s">
        <v>40</v>
      </c>
      <c r="Z12" s="88"/>
    </row>
    <row r="13" spans="1:26" s="86" customFormat="1" ht="11.25" x14ac:dyDescent="0.15">
      <c r="A13" s="88"/>
      <c r="B13" s="578" t="s">
        <v>451</v>
      </c>
      <c r="C13" s="579"/>
      <c r="D13" s="579"/>
      <c r="E13" s="579"/>
      <c r="F13" s="579"/>
      <c r="G13" s="579"/>
      <c r="H13" s="579"/>
      <c r="I13" s="579"/>
      <c r="J13" s="579"/>
      <c r="K13" s="579"/>
      <c r="L13" s="579"/>
      <c r="M13" s="579"/>
      <c r="N13" s="579"/>
      <c r="O13" s="579"/>
      <c r="P13" s="579"/>
      <c r="Q13" s="579"/>
      <c r="R13" s="579"/>
      <c r="S13" s="579"/>
      <c r="T13" s="579"/>
      <c r="U13" s="579"/>
      <c r="V13" s="579"/>
      <c r="W13" s="579"/>
      <c r="X13" s="579"/>
      <c r="Y13" s="580"/>
      <c r="Z13" s="88"/>
    </row>
    <row r="14" spans="1:26" s="86" customFormat="1" ht="13.5" customHeight="1" x14ac:dyDescent="0.15">
      <c r="A14" s="88"/>
      <c r="B14" s="77" t="s">
        <v>315</v>
      </c>
      <c r="C14" s="581" t="s">
        <v>316</v>
      </c>
      <c r="D14" s="584"/>
      <c r="E14" s="12"/>
      <c r="F14" s="245">
        <v>8.3062005602797129</v>
      </c>
      <c r="G14" s="245">
        <v>8.1862005579908939</v>
      </c>
      <c r="H14" s="245">
        <v>8.3099173447960215</v>
      </c>
      <c r="I14" s="245">
        <v>7.9619173381584512</v>
      </c>
      <c r="J14" s="245">
        <v>7.6825051986854911</v>
      </c>
      <c r="K14" s="245">
        <v>7.7065051991432556</v>
      </c>
      <c r="L14" s="245">
        <v>7.4028577521238592</v>
      </c>
      <c r="M14" s="245">
        <v>7.4748577534971492</v>
      </c>
      <c r="N14" s="12"/>
      <c r="O14" s="245">
        <v>7.4748577534971492</v>
      </c>
      <c r="P14" s="245">
        <v>8.6827848188034391</v>
      </c>
      <c r="Q14" s="245">
        <v>8.2387848103348116</v>
      </c>
      <c r="R14" s="245">
        <v>7.2622740078190251</v>
      </c>
      <c r="S14" s="245" t="s">
        <v>333</v>
      </c>
      <c r="T14" s="245" t="s">
        <v>333</v>
      </c>
      <c r="U14" s="245" t="s">
        <v>333</v>
      </c>
      <c r="V14" s="245" t="s">
        <v>333</v>
      </c>
      <c r="W14" s="245" t="s">
        <v>333</v>
      </c>
      <c r="X14" s="245" t="s">
        <v>333</v>
      </c>
      <c r="Y14" s="245" t="s">
        <v>333</v>
      </c>
      <c r="Z14" s="88"/>
    </row>
    <row r="15" spans="1:26" s="86" customFormat="1" ht="11.25" x14ac:dyDescent="0.15">
      <c r="A15" s="88"/>
      <c r="B15" s="77" t="s">
        <v>317</v>
      </c>
      <c r="C15" s="582"/>
      <c r="D15" s="585"/>
      <c r="E15" s="12"/>
      <c r="F15" s="245">
        <v>9.108632136109609</v>
      </c>
      <c r="G15" s="245">
        <v>8.9886321359665562</v>
      </c>
      <c r="H15" s="245">
        <v>8.9722518631019472</v>
      </c>
      <c r="I15" s="245">
        <v>8.6242518626871014</v>
      </c>
      <c r="J15" s="245">
        <v>8.1520096588645981</v>
      </c>
      <c r="K15" s="245">
        <v>8.176009658893209</v>
      </c>
      <c r="L15" s="245">
        <v>8.2101830811035743</v>
      </c>
      <c r="M15" s="245">
        <v>8.2821830811894053</v>
      </c>
      <c r="N15" s="12"/>
      <c r="O15" s="245">
        <v>8.2821830811894053</v>
      </c>
      <c r="P15" s="245">
        <v>9.3095752460210655</v>
      </c>
      <c r="Q15" s="245">
        <v>8.865575245491776</v>
      </c>
      <c r="R15" s="245">
        <v>7.7465606628321897</v>
      </c>
      <c r="S15" s="245" t="s">
        <v>333</v>
      </c>
      <c r="T15" s="245" t="s">
        <v>333</v>
      </c>
      <c r="U15" s="245" t="s">
        <v>333</v>
      </c>
      <c r="V15" s="245" t="s">
        <v>333</v>
      </c>
      <c r="W15" s="245" t="s">
        <v>333</v>
      </c>
      <c r="X15" s="245" t="s">
        <v>333</v>
      </c>
      <c r="Y15" s="245" t="s">
        <v>333</v>
      </c>
      <c r="Z15" s="88"/>
    </row>
    <row r="16" spans="1:26" s="86" customFormat="1" ht="11.25" x14ac:dyDescent="0.15">
      <c r="A16" s="88"/>
      <c r="B16" s="77" t="s">
        <v>318</v>
      </c>
      <c r="C16" s="582"/>
      <c r="D16" s="585"/>
      <c r="E16" s="12"/>
      <c r="F16" s="245">
        <v>9.6511012844086821</v>
      </c>
      <c r="G16" s="245">
        <v>9.5311012909622121</v>
      </c>
      <c r="H16" s="245">
        <v>10.030055312960634</v>
      </c>
      <c r="I16" s="245">
        <v>9.6820553319658735</v>
      </c>
      <c r="J16" s="245">
        <v>9.683661914121986</v>
      </c>
      <c r="K16" s="245">
        <v>9.7076619128112807</v>
      </c>
      <c r="L16" s="245">
        <v>9.2246494966870216</v>
      </c>
      <c r="M16" s="245">
        <v>9.2966494927549022</v>
      </c>
      <c r="N16" s="12"/>
      <c r="O16" s="245">
        <v>9.2966494927549022</v>
      </c>
      <c r="P16" s="245">
        <v>10.333764661913648</v>
      </c>
      <c r="Q16" s="245">
        <v>9.8897646861617137</v>
      </c>
      <c r="R16" s="245">
        <v>8.5246487489468485</v>
      </c>
      <c r="S16" s="245" t="s">
        <v>333</v>
      </c>
      <c r="T16" s="245" t="s">
        <v>333</v>
      </c>
      <c r="U16" s="245" t="s">
        <v>333</v>
      </c>
      <c r="V16" s="245" t="s">
        <v>333</v>
      </c>
      <c r="W16" s="245" t="s">
        <v>333</v>
      </c>
      <c r="X16" s="245" t="s">
        <v>333</v>
      </c>
      <c r="Y16" s="245" t="s">
        <v>333</v>
      </c>
      <c r="Z16" s="88"/>
    </row>
    <row r="17" spans="1:26" s="86" customFormat="1" ht="11.25" x14ac:dyDescent="0.15">
      <c r="A17" s="88"/>
      <c r="B17" s="77" t="s">
        <v>319</v>
      </c>
      <c r="C17" s="582"/>
      <c r="D17" s="585"/>
      <c r="E17" s="12"/>
      <c r="F17" s="245">
        <v>12.291775785794677</v>
      </c>
      <c r="G17" s="245">
        <v>12.171775784006536</v>
      </c>
      <c r="H17" s="245">
        <v>13.267914189605126</v>
      </c>
      <c r="I17" s="245">
        <v>12.919914184419524</v>
      </c>
      <c r="J17" s="245">
        <v>12.170135356676003</v>
      </c>
      <c r="K17" s="245">
        <v>12.194135357033632</v>
      </c>
      <c r="L17" s="245">
        <v>13.079832335810233</v>
      </c>
      <c r="M17" s="245">
        <v>13.151832336883118</v>
      </c>
      <c r="N17" s="12"/>
      <c r="O17" s="245">
        <v>13.151832336883118</v>
      </c>
      <c r="P17" s="245">
        <v>15.764150735590805</v>
      </c>
      <c r="Q17" s="245">
        <v>15.320150728974689</v>
      </c>
      <c r="R17" s="245">
        <v>12.679541114122861</v>
      </c>
      <c r="S17" s="245" t="s">
        <v>333</v>
      </c>
      <c r="T17" s="245" t="s">
        <v>333</v>
      </c>
      <c r="U17" s="245" t="s">
        <v>333</v>
      </c>
      <c r="V17" s="245" t="s">
        <v>333</v>
      </c>
      <c r="W17" s="245" t="s">
        <v>333</v>
      </c>
      <c r="X17" s="245" t="s">
        <v>333</v>
      </c>
      <c r="Y17" s="245" t="s">
        <v>333</v>
      </c>
      <c r="Z17" s="88"/>
    </row>
    <row r="18" spans="1:26" s="86" customFormat="1" ht="11.25" x14ac:dyDescent="0.15">
      <c r="A18" s="88"/>
      <c r="B18" s="77" t="s">
        <v>320</v>
      </c>
      <c r="C18" s="582"/>
      <c r="D18" s="585"/>
      <c r="E18" s="12"/>
      <c r="F18" s="245">
        <v>10.61674329832344</v>
      </c>
      <c r="G18" s="245">
        <v>10.49674329812898</v>
      </c>
      <c r="H18" s="245">
        <v>10.561511334469479</v>
      </c>
      <c r="I18" s="245">
        <v>10.213511333905545</v>
      </c>
      <c r="J18" s="245">
        <v>10.230181735458874</v>
      </c>
      <c r="K18" s="245">
        <v>10.254181735497767</v>
      </c>
      <c r="L18" s="245">
        <v>10.969630697543185</v>
      </c>
      <c r="M18" s="245">
        <v>11.041630697659862</v>
      </c>
      <c r="N18" s="12"/>
      <c r="O18" s="245">
        <v>11.041630697659862</v>
      </c>
      <c r="P18" s="245">
        <v>12.356176016682671</v>
      </c>
      <c r="Q18" s="245">
        <v>11.912176015963171</v>
      </c>
      <c r="R18" s="245">
        <v>10.099900752900753</v>
      </c>
      <c r="S18" s="245" t="s">
        <v>333</v>
      </c>
      <c r="T18" s="245" t="s">
        <v>333</v>
      </c>
      <c r="U18" s="245" t="s">
        <v>333</v>
      </c>
      <c r="V18" s="245" t="s">
        <v>333</v>
      </c>
      <c r="W18" s="245" t="s">
        <v>333</v>
      </c>
      <c r="X18" s="245" t="s">
        <v>333</v>
      </c>
      <c r="Y18" s="245" t="s">
        <v>333</v>
      </c>
      <c r="Z18" s="88"/>
    </row>
    <row r="19" spans="1:26" s="86" customFormat="1" ht="11.25" x14ac:dyDescent="0.15">
      <c r="A19" s="88"/>
      <c r="B19" s="77" t="s">
        <v>321</v>
      </c>
      <c r="C19" s="582"/>
      <c r="D19" s="585"/>
      <c r="E19" s="12"/>
      <c r="F19" s="245">
        <v>5.3605439051639587</v>
      </c>
      <c r="G19" s="245">
        <v>5.2405439051639586</v>
      </c>
      <c r="H19" s="245">
        <v>5.5223706050532559</v>
      </c>
      <c r="I19" s="245">
        <v>5.1743706050532579</v>
      </c>
      <c r="J19" s="245">
        <v>5.0446409721061407</v>
      </c>
      <c r="K19" s="245">
        <v>5.0686409721061416</v>
      </c>
      <c r="L19" s="245">
        <v>4.8022321337915317</v>
      </c>
      <c r="M19" s="245">
        <v>4.8742321337915318</v>
      </c>
      <c r="N19" s="12"/>
      <c r="O19" s="245">
        <v>4.8742321337915318</v>
      </c>
      <c r="P19" s="245">
        <v>5.6417888380487309</v>
      </c>
      <c r="Q19" s="245">
        <v>5.1977888380487318</v>
      </c>
      <c r="R19" s="245">
        <v>4.6396683092083171</v>
      </c>
      <c r="S19" s="245" t="s">
        <v>333</v>
      </c>
      <c r="T19" s="245" t="s">
        <v>333</v>
      </c>
      <c r="U19" s="245" t="s">
        <v>333</v>
      </c>
      <c r="V19" s="245" t="s">
        <v>333</v>
      </c>
      <c r="W19" s="245" t="s">
        <v>333</v>
      </c>
      <c r="X19" s="245" t="s">
        <v>333</v>
      </c>
      <c r="Y19" s="245" t="s">
        <v>333</v>
      </c>
      <c r="Z19" s="88"/>
    </row>
    <row r="20" spans="1:26" s="86" customFormat="1" ht="11.25" x14ac:dyDescent="0.15">
      <c r="A20" s="88"/>
      <c r="B20" s="77" t="s">
        <v>322</v>
      </c>
      <c r="C20" s="582"/>
      <c r="D20" s="585"/>
      <c r="E20" s="12"/>
      <c r="F20" s="245">
        <v>11.806720481099353</v>
      </c>
      <c r="G20" s="245">
        <v>11.686720486398951</v>
      </c>
      <c r="H20" s="245">
        <v>12.667061211652102</v>
      </c>
      <c r="I20" s="245">
        <v>12.319061227020937</v>
      </c>
      <c r="J20" s="245">
        <v>12.130384724268263</v>
      </c>
      <c r="K20" s="245">
        <v>12.154384723208345</v>
      </c>
      <c r="L20" s="245">
        <v>11.713490621243809</v>
      </c>
      <c r="M20" s="245">
        <v>11.785490618064047</v>
      </c>
      <c r="N20" s="12"/>
      <c r="O20" s="245">
        <v>11.785490618064047</v>
      </c>
      <c r="P20" s="245">
        <v>12.683251400404551</v>
      </c>
      <c r="Q20" s="245">
        <v>12.239251420013066</v>
      </c>
      <c r="R20" s="245">
        <v>11.223842438017313</v>
      </c>
      <c r="S20" s="245" t="s">
        <v>333</v>
      </c>
      <c r="T20" s="245" t="s">
        <v>333</v>
      </c>
      <c r="U20" s="245" t="s">
        <v>333</v>
      </c>
      <c r="V20" s="245" t="s">
        <v>333</v>
      </c>
      <c r="W20" s="245" t="s">
        <v>333</v>
      </c>
      <c r="X20" s="245" t="s">
        <v>333</v>
      </c>
      <c r="Y20" s="245" t="s">
        <v>333</v>
      </c>
      <c r="Z20" s="88"/>
    </row>
    <row r="21" spans="1:26" s="86" customFormat="1" ht="11.25" x14ac:dyDescent="0.15">
      <c r="A21" s="88"/>
      <c r="B21" s="77" t="s">
        <v>323</v>
      </c>
      <c r="C21" s="582"/>
      <c r="D21" s="585"/>
      <c r="E21" s="12"/>
      <c r="F21" s="245">
        <v>12.694878745421068</v>
      </c>
      <c r="G21" s="245">
        <v>12.574878745134965</v>
      </c>
      <c r="H21" s="245">
        <v>13.023126578872223</v>
      </c>
      <c r="I21" s="245">
        <v>12.675126578042526</v>
      </c>
      <c r="J21" s="245">
        <v>12.720557066571235</v>
      </c>
      <c r="K21" s="245">
        <v>12.744557066628456</v>
      </c>
      <c r="L21" s="245">
        <v>13.675696270204774</v>
      </c>
      <c r="M21" s="245">
        <v>13.747696270376437</v>
      </c>
      <c r="N21" s="12"/>
      <c r="O21" s="245">
        <v>13.747696270376437</v>
      </c>
      <c r="P21" s="245">
        <v>15.794161000299567</v>
      </c>
      <c r="Q21" s="245">
        <v>15.350160999240993</v>
      </c>
      <c r="R21" s="245">
        <v>12.423849709595085</v>
      </c>
      <c r="S21" s="245" t="s">
        <v>333</v>
      </c>
      <c r="T21" s="245" t="s">
        <v>333</v>
      </c>
      <c r="U21" s="245" t="s">
        <v>333</v>
      </c>
      <c r="V21" s="245" t="s">
        <v>333</v>
      </c>
      <c r="W21" s="245" t="s">
        <v>333</v>
      </c>
      <c r="X21" s="245" t="s">
        <v>333</v>
      </c>
      <c r="Y21" s="245" t="s">
        <v>333</v>
      </c>
      <c r="Z21" s="88"/>
    </row>
    <row r="22" spans="1:26" s="86" customFormat="1" ht="11.25" x14ac:dyDescent="0.15">
      <c r="A22" s="88"/>
      <c r="B22" s="77" t="s">
        <v>324</v>
      </c>
      <c r="C22" s="582"/>
      <c r="D22" s="585"/>
      <c r="E22" s="23"/>
      <c r="F22" s="245">
        <v>10.777828302587301</v>
      </c>
      <c r="G22" s="245">
        <v>10.657828301666408</v>
      </c>
      <c r="H22" s="245">
        <v>11.228144804499042</v>
      </c>
      <c r="I22" s="245">
        <v>10.880144801828457</v>
      </c>
      <c r="J22" s="245">
        <v>11.315485181207798</v>
      </c>
      <c r="K22" s="245">
        <v>11.339485181391979</v>
      </c>
      <c r="L22" s="245">
        <v>10.75465760494855</v>
      </c>
      <c r="M22" s="245">
        <v>10.826657605501085</v>
      </c>
      <c r="N22" s="23"/>
      <c r="O22" s="245">
        <v>10.826657605501085</v>
      </c>
      <c r="P22" s="245">
        <v>11.290726985421221</v>
      </c>
      <c r="Q22" s="245">
        <v>10.846726982013921</v>
      </c>
      <c r="R22" s="245">
        <v>9.0615254934155587</v>
      </c>
      <c r="S22" s="245" t="s">
        <v>333</v>
      </c>
      <c r="T22" s="245" t="s">
        <v>333</v>
      </c>
      <c r="U22" s="245" t="s">
        <v>333</v>
      </c>
      <c r="V22" s="245" t="s">
        <v>333</v>
      </c>
      <c r="W22" s="245" t="s">
        <v>333</v>
      </c>
      <c r="X22" s="245" t="s">
        <v>333</v>
      </c>
      <c r="Y22" s="245" t="s">
        <v>333</v>
      </c>
      <c r="Z22" s="88"/>
    </row>
    <row r="23" spans="1:26" s="86" customFormat="1" ht="11.25" x14ac:dyDescent="0.15">
      <c r="A23" s="88"/>
      <c r="B23" s="77" t="s">
        <v>325</v>
      </c>
      <c r="C23" s="582"/>
      <c r="D23" s="585"/>
      <c r="E23" s="23"/>
      <c r="F23" s="245">
        <v>4.9703814993293447</v>
      </c>
      <c r="G23" s="245">
        <v>4.8503815033347761</v>
      </c>
      <c r="H23" s="245">
        <v>5.5286589047991832</v>
      </c>
      <c r="I23" s="245">
        <v>5.180658916414937</v>
      </c>
      <c r="J23" s="245">
        <v>6.7565055304295605</v>
      </c>
      <c r="K23" s="245">
        <v>6.7805055296284742</v>
      </c>
      <c r="L23" s="245">
        <v>7.6201495055952408</v>
      </c>
      <c r="M23" s="245">
        <v>7.6921495031919811</v>
      </c>
      <c r="N23" s="23"/>
      <c r="O23" s="245">
        <v>7.6921495031919811</v>
      </c>
      <c r="P23" s="245">
        <v>6.0929614223134489</v>
      </c>
      <c r="Q23" s="245">
        <v>5.6489614371335488</v>
      </c>
      <c r="R23" s="245">
        <v>4.5919206457972104</v>
      </c>
      <c r="S23" s="245" t="s">
        <v>333</v>
      </c>
      <c r="T23" s="245" t="s">
        <v>333</v>
      </c>
      <c r="U23" s="245" t="s">
        <v>333</v>
      </c>
      <c r="V23" s="245" t="s">
        <v>333</v>
      </c>
      <c r="W23" s="245" t="s">
        <v>333</v>
      </c>
      <c r="X23" s="245" t="s">
        <v>333</v>
      </c>
      <c r="Y23" s="245" t="s">
        <v>333</v>
      </c>
      <c r="Z23" s="88"/>
    </row>
    <row r="24" spans="1:26" s="86" customFormat="1" ht="11.25" x14ac:dyDescent="0.15">
      <c r="A24" s="88"/>
      <c r="B24" s="77" t="s">
        <v>326</v>
      </c>
      <c r="C24" s="582"/>
      <c r="D24" s="585"/>
      <c r="E24" s="23"/>
      <c r="F24" s="245">
        <v>11.861588946559966</v>
      </c>
      <c r="G24" s="245">
        <v>11.741588952711165</v>
      </c>
      <c r="H24" s="245">
        <v>12.338148917636135</v>
      </c>
      <c r="I24" s="245">
        <v>11.990148935474615</v>
      </c>
      <c r="J24" s="245">
        <v>12.11909293300889</v>
      </c>
      <c r="K24" s="245">
        <v>12.143092931778652</v>
      </c>
      <c r="L24" s="245">
        <v>19.171440065937226</v>
      </c>
      <c r="M24" s="245">
        <v>19.243440062246506</v>
      </c>
      <c r="N24" s="23"/>
      <c r="O24" s="245">
        <v>19.243440062246506</v>
      </c>
      <c r="P24" s="245">
        <v>20.835210253000326</v>
      </c>
      <c r="Q24" s="245">
        <v>20.391210275759768</v>
      </c>
      <c r="R24" s="245">
        <v>13.844206450672583</v>
      </c>
      <c r="S24" s="245" t="s">
        <v>333</v>
      </c>
      <c r="T24" s="245" t="s">
        <v>333</v>
      </c>
      <c r="U24" s="245" t="s">
        <v>333</v>
      </c>
      <c r="V24" s="245" t="s">
        <v>333</v>
      </c>
      <c r="W24" s="245" t="s">
        <v>333</v>
      </c>
      <c r="X24" s="245" t="s">
        <v>333</v>
      </c>
      <c r="Y24" s="245" t="s">
        <v>333</v>
      </c>
      <c r="Z24" s="88"/>
    </row>
    <row r="25" spans="1:26" s="86" customFormat="1" ht="11.25" x14ac:dyDescent="0.15">
      <c r="A25" s="88"/>
      <c r="B25" s="77" t="s">
        <v>327</v>
      </c>
      <c r="C25" s="582"/>
      <c r="D25" s="585"/>
      <c r="E25" s="23"/>
      <c r="F25" s="245">
        <v>7.0056548505682654</v>
      </c>
      <c r="G25" s="245">
        <v>6.8856548552889523</v>
      </c>
      <c r="H25" s="245">
        <v>7.5243618790445623</v>
      </c>
      <c r="I25" s="245">
        <v>7.1763618927345592</v>
      </c>
      <c r="J25" s="245">
        <v>6.6259154873918575</v>
      </c>
      <c r="K25" s="245">
        <v>6.6499154864477212</v>
      </c>
      <c r="L25" s="245">
        <v>6.1137311242610357</v>
      </c>
      <c r="M25" s="245">
        <v>6.1857311214286232</v>
      </c>
      <c r="N25" s="23"/>
      <c r="O25" s="245">
        <v>6.1857311214286232</v>
      </c>
      <c r="P25" s="245">
        <v>7.3603540209083409</v>
      </c>
      <c r="Q25" s="245">
        <v>6.9163540383748874</v>
      </c>
      <c r="R25" s="245">
        <v>5.8416045577105447</v>
      </c>
      <c r="S25" s="245" t="s">
        <v>333</v>
      </c>
      <c r="T25" s="245" t="s">
        <v>333</v>
      </c>
      <c r="U25" s="245" t="s">
        <v>333</v>
      </c>
      <c r="V25" s="245" t="s">
        <v>333</v>
      </c>
      <c r="W25" s="245" t="s">
        <v>333</v>
      </c>
      <c r="X25" s="245" t="s">
        <v>333</v>
      </c>
      <c r="Y25" s="245" t="s">
        <v>333</v>
      </c>
      <c r="Z25" s="88"/>
    </row>
    <row r="26" spans="1:26" s="86" customFormat="1" ht="11.25" x14ac:dyDescent="0.15">
      <c r="A26" s="88"/>
      <c r="B26" s="77" t="s">
        <v>328</v>
      </c>
      <c r="C26" s="582"/>
      <c r="D26" s="585"/>
      <c r="E26" s="23"/>
      <c r="F26" s="245">
        <v>4.4771233684650085</v>
      </c>
      <c r="G26" s="245">
        <v>4.3571233646383893</v>
      </c>
      <c r="H26" s="245">
        <v>4.5734388745167749</v>
      </c>
      <c r="I26" s="245">
        <v>4.2254388634195834</v>
      </c>
      <c r="J26" s="245">
        <v>4.2135466984249748</v>
      </c>
      <c r="K26" s="245">
        <v>4.2375466991902995</v>
      </c>
      <c r="L26" s="245">
        <v>3.7089317342440711</v>
      </c>
      <c r="M26" s="245">
        <v>3.7809317365400417</v>
      </c>
      <c r="N26" s="23"/>
      <c r="O26" s="245">
        <v>3.7809317365400417</v>
      </c>
      <c r="P26" s="245">
        <v>4.6707290619958917</v>
      </c>
      <c r="Q26" s="245">
        <v>4.2267290478374049</v>
      </c>
      <c r="R26" s="245">
        <v>4.2711660561128175</v>
      </c>
      <c r="S26" s="245" t="s">
        <v>333</v>
      </c>
      <c r="T26" s="245" t="s">
        <v>333</v>
      </c>
      <c r="U26" s="245" t="s">
        <v>333</v>
      </c>
      <c r="V26" s="245" t="s">
        <v>333</v>
      </c>
      <c r="W26" s="245" t="s">
        <v>333</v>
      </c>
      <c r="X26" s="245" t="s">
        <v>333</v>
      </c>
      <c r="Y26" s="245" t="s">
        <v>333</v>
      </c>
      <c r="Z26" s="88"/>
    </row>
    <row r="27" spans="1:26" s="86" customFormat="1" ht="11.25" x14ac:dyDescent="0.15">
      <c r="A27" s="88"/>
      <c r="B27" s="77" t="s">
        <v>329</v>
      </c>
      <c r="C27" s="583"/>
      <c r="D27" s="586"/>
      <c r="E27" s="23"/>
      <c r="F27" s="245">
        <v>4.4755429702239704</v>
      </c>
      <c r="G27" s="245">
        <v>4.3555429702239703</v>
      </c>
      <c r="H27" s="245">
        <v>4.5720837209510181</v>
      </c>
      <c r="I27" s="245">
        <v>4.2240837209510191</v>
      </c>
      <c r="J27" s="245">
        <v>4.212268260982583</v>
      </c>
      <c r="K27" s="245">
        <v>4.2362682609825839</v>
      </c>
      <c r="L27" s="245">
        <v>3.7067964601769914</v>
      </c>
      <c r="M27" s="245">
        <v>3.7787964601769914</v>
      </c>
      <c r="N27" s="23"/>
      <c r="O27" s="245">
        <v>3.7787964601769914</v>
      </c>
      <c r="P27" s="245">
        <v>4.6691314784647666</v>
      </c>
      <c r="Q27" s="245">
        <v>4.2251314784647676</v>
      </c>
      <c r="R27" s="245">
        <v>4.2705882352941176</v>
      </c>
      <c r="S27" s="245" t="s">
        <v>333</v>
      </c>
      <c r="T27" s="245" t="s">
        <v>333</v>
      </c>
      <c r="U27" s="245" t="s">
        <v>333</v>
      </c>
      <c r="V27" s="245" t="s">
        <v>333</v>
      </c>
      <c r="W27" s="245" t="s">
        <v>333</v>
      </c>
      <c r="X27" s="245" t="s">
        <v>333</v>
      </c>
      <c r="Y27" s="245" t="s">
        <v>333</v>
      </c>
      <c r="Z27" s="88"/>
    </row>
    <row r="28" spans="1:26" s="86" customFormat="1" ht="11.25" x14ac:dyDescent="0.15">
      <c r="A28" s="88"/>
      <c r="B28" s="578" t="s">
        <v>452</v>
      </c>
      <c r="C28" s="579"/>
      <c r="D28" s="579"/>
      <c r="E28" s="579"/>
      <c r="F28" s="579"/>
      <c r="G28" s="579"/>
      <c r="H28" s="579"/>
      <c r="I28" s="579"/>
      <c r="J28" s="579"/>
      <c r="K28" s="579"/>
      <c r="L28" s="579"/>
      <c r="M28" s="579"/>
      <c r="N28" s="579"/>
      <c r="O28" s="579"/>
      <c r="P28" s="579"/>
      <c r="Q28" s="579"/>
      <c r="R28" s="579"/>
      <c r="S28" s="579"/>
      <c r="T28" s="579"/>
      <c r="U28" s="579"/>
      <c r="V28" s="579"/>
      <c r="W28" s="579"/>
      <c r="X28" s="579"/>
      <c r="Y28" s="580"/>
      <c r="Z28" s="88"/>
    </row>
    <row r="29" spans="1:26" s="86" customFormat="1" ht="11.25" x14ac:dyDescent="0.15">
      <c r="A29" s="88"/>
      <c r="B29" s="77" t="s">
        <v>315</v>
      </c>
      <c r="C29" s="581" t="s">
        <v>316</v>
      </c>
      <c r="D29" s="584"/>
      <c r="E29" s="23"/>
      <c r="F29" s="245">
        <v>114.61986238259509</v>
      </c>
      <c r="G29" s="245">
        <v>114.61986238259509</v>
      </c>
      <c r="H29" s="245">
        <v>110.8031877936627</v>
      </c>
      <c r="I29" s="245">
        <v>110.8031877936627</v>
      </c>
      <c r="J29" s="245">
        <v>111.16653824235999</v>
      </c>
      <c r="K29" s="245">
        <v>111.16653824235999</v>
      </c>
      <c r="L29" s="245">
        <v>114.82373707891277</v>
      </c>
      <c r="M29" s="245">
        <v>114.82373707891277</v>
      </c>
      <c r="N29" s="12"/>
      <c r="O29" s="245">
        <v>114.82373707891277</v>
      </c>
      <c r="P29" s="245">
        <v>116.30005913527054</v>
      </c>
      <c r="Q29" s="245">
        <v>116.30005913527054</v>
      </c>
      <c r="R29" s="245">
        <v>117.12108278953731</v>
      </c>
      <c r="S29" s="245" t="s">
        <v>333</v>
      </c>
      <c r="T29" s="245" t="s">
        <v>333</v>
      </c>
      <c r="U29" s="245" t="s">
        <v>333</v>
      </c>
      <c r="V29" s="245" t="s">
        <v>333</v>
      </c>
      <c r="W29" s="245" t="s">
        <v>333</v>
      </c>
      <c r="X29" s="245" t="s">
        <v>333</v>
      </c>
      <c r="Y29" s="245" t="s">
        <v>333</v>
      </c>
      <c r="Z29" s="88"/>
    </row>
    <row r="30" spans="1:26" s="86" customFormat="1" ht="11.25" x14ac:dyDescent="0.15">
      <c r="A30" s="88"/>
      <c r="B30" s="77" t="s">
        <v>317</v>
      </c>
      <c r="C30" s="582"/>
      <c r="D30" s="585"/>
      <c r="E30" s="23"/>
      <c r="F30" s="245">
        <v>105.11353760292965</v>
      </c>
      <c r="G30" s="245">
        <v>105.11353760292965</v>
      </c>
      <c r="H30" s="245">
        <v>102.60642922714088</v>
      </c>
      <c r="I30" s="245">
        <v>102.60642922714088</v>
      </c>
      <c r="J30" s="245">
        <v>106.00470568216224</v>
      </c>
      <c r="K30" s="245">
        <v>106.00470568216224</v>
      </c>
      <c r="L30" s="245">
        <v>109.66049437468391</v>
      </c>
      <c r="M30" s="245">
        <v>109.66049437468391</v>
      </c>
      <c r="N30" s="12"/>
      <c r="O30" s="245">
        <v>109.66049437468391</v>
      </c>
      <c r="P30" s="245">
        <v>109.68629909407498</v>
      </c>
      <c r="Q30" s="245">
        <v>109.68629909407498</v>
      </c>
      <c r="R30" s="245">
        <v>110.31961464843309</v>
      </c>
      <c r="S30" s="245" t="s">
        <v>333</v>
      </c>
      <c r="T30" s="245" t="s">
        <v>333</v>
      </c>
      <c r="U30" s="245" t="s">
        <v>333</v>
      </c>
      <c r="V30" s="245" t="s">
        <v>333</v>
      </c>
      <c r="W30" s="245" t="s">
        <v>333</v>
      </c>
      <c r="X30" s="245" t="s">
        <v>333</v>
      </c>
      <c r="Y30" s="245" t="s">
        <v>333</v>
      </c>
      <c r="Z30" s="88"/>
    </row>
    <row r="31" spans="1:26" s="86" customFormat="1" ht="11.25" x14ac:dyDescent="0.15">
      <c r="A31" s="88"/>
      <c r="B31" s="77" t="s">
        <v>318</v>
      </c>
      <c r="C31" s="582"/>
      <c r="D31" s="585"/>
      <c r="E31" s="23"/>
      <c r="F31" s="245">
        <v>124.77686041196887</v>
      </c>
      <c r="G31" s="245">
        <v>124.77686041196887</v>
      </c>
      <c r="H31" s="245">
        <v>125.98407624708454</v>
      </c>
      <c r="I31" s="245">
        <v>125.98407624708454</v>
      </c>
      <c r="J31" s="245">
        <v>121.65531185242097</v>
      </c>
      <c r="K31" s="245">
        <v>121.65531185242097</v>
      </c>
      <c r="L31" s="245">
        <v>127.20175065079158</v>
      </c>
      <c r="M31" s="245">
        <v>127.20175065079158</v>
      </c>
      <c r="N31" s="12"/>
      <c r="O31" s="245">
        <v>127.20175065079158</v>
      </c>
      <c r="P31" s="245">
        <v>133.49302678147404</v>
      </c>
      <c r="Q31" s="245">
        <v>133.49302678147404</v>
      </c>
      <c r="R31" s="245">
        <v>135.44727388830819</v>
      </c>
      <c r="S31" s="245" t="s">
        <v>333</v>
      </c>
      <c r="T31" s="245" t="s">
        <v>333</v>
      </c>
      <c r="U31" s="245" t="s">
        <v>333</v>
      </c>
      <c r="V31" s="245" t="s">
        <v>333</v>
      </c>
      <c r="W31" s="245" t="s">
        <v>333</v>
      </c>
      <c r="X31" s="245" t="s">
        <v>333</v>
      </c>
      <c r="Y31" s="245" t="s">
        <v>333</v>
      </c>
      <c r="Z31" s="88"/>
    </row>
    <row r="32" spans="1:26" s="86" customFormat="1" ht="11.25" x14ac:dyDescent="0.15">
      <c r="A32" s="88"/>
      <c r="B32" s="77" t="s">
        <v>319</v>
      </c>
      <c r="C32" s="582"/>
      <c r="D32" s="585"/>
      <c r="E32" s="23"/>
      <c r="F32" s="245">
        <v>110.70034864843322</v>
      </c>
      <c r="G32" s="245">
        <v>110.70034864843322</v>
      </c>
      <c r="H32" s="245">
        <v>113.7472092064594</v>
      </c>
      <c r="I32" s="245">
        <v>113.7472092064594</v>
      </c>
      <c r="J32" s="245">
        <v>110.50129420364595</v>
      </c>
      <c r="K32" s="245">
        <v>110.50129420364595</v>
      </c>
      <c r="L32" s="245">
        <v>113.39687238564497</v>
      </c>
      <c r="M32" s="245">
        <v>113.39687238564497</v>
      </c>
      <c r="N32" s="12"/>
      <c r="O32" s="245">
        <v>113.39687238564497</v>
      </c>
      <c r="P32" s="245">
        <v>118.16095408725586</v>
      </c>
      <c r="Q32" s="245">
        <v>118.16095408725586</v>
      </c>
      <c r="R32" s="245">
        <v>120.78306380289416</v>
      </c>
      <c r="S32" s="245" t="s">
        <v>333</v>
      </c>
      <c r="T32" s="245" t="s">
        <v>333</v>
      </c>
      <c r="U32" s="245" t="s">
        <v>333</v>
      </c>
      <c r="V32" s="245" t="s">
        <v>333</v>
      </c>
      <c r="W32" s="245" t="s">
        <v>333</v>
      </c>
      <c r="X32" s="245" t="s">
        <v>333</v>
      </c>
      <c r="Y32" s="245" t="s">
        <v>333</v>
      </c>
      <c r="Z32" s="88"/>
    </row>
    <row r="33" spans="1:26" s="86" customFormat="1" ht="11.25" x14ac:dyDescent="0.15">
      <c r="A33" s="88"/>
      <c r="B33" s="77" t="s">
        <v>320</v>
      </c>
      <c r="C33" s="582"/>
      <c r="D33" s="585"/>
      <c r="E33" s="23"/>
      <c r="F33" s="245">
        <v>111.03423347531303</v>
      </c>
      <c r="G33" s="245">
        <v>111.03423347531303</v>
      </c>
      <c r="H33" s="245">
        <v>110.85247946922698</v>
      </c>
      <c r="I33" s="245">
        <v>110.85247946922698</v>
      </c>
      <c r="J33" s="245">
        <v>111.70358570578189</v>
      </c>
      <c r="K33" s="245">
        <v>111.70358570578189</v>
      </c>
      <c r="L33" s="245">
        <v>114.71782598457597</v>
      </c>
      <c r="M33" s="245">
        <v>114.71782598457597</v>
      </c>
      <c r="N33" s="12"/>
      <c r="O33" s="245">
        <v>114.71782598457597</v>
      </c>
      <c r="P33" s="245">
        <v>117.89989465223306</v>
      </c>
      <c r="Q33" s="245">
        <v>117.89989465223306</v>
      </c>
      <c r="R33" s="245">
        <v>118.62732183903742</v>
      </c>
      <c r="S33" s="245" t="s">
        <v>333</v>
      </c>
      <c r="T33" s="245" t="s">
        <v>333</v>
      </c>
      <c r="U33" s="245" t="s">
        <v>333</v>
      </c>
      <c r="V33" s="245" t="s">
        <v>333</v>
      </c>
      <c r="W33" s="245" t="s">
        <v>333</v>
      </c>
      <c r="X33" s="245" t="s">
        <v>333</v>
      </c>
      <c r="Y33" s="245" t="s">
        <v>333</v>
      </c>
      <c r="Z33" s="88"/>
    </row>
    <row r="34" spans="1:26" s="86" customFormat="1" ht="11.25" x14ac:dyDescent="0.15">
      <c r="A34" s="88"/>
      <c r="B34" s="77" t="s">
        <v>321</v>
      </c>
      <c r="C34" s="582"/>
      <c r="D34" s="585"/>
      <c r="E34" s="23"/>
      <c r="F34" s="245">
        <v>117.85475751123175</v>
      </c>
      <c r="G34" s="245">
        <v>117.85475751123175</v>
      </c>
      <c r="H34" s="245">
        <v>112.80397081080866</v>
      </c>
      <c r="I34" s="245">
        <v>112.80397081080866</v>
      </c>
      <c r="J34" s="245">
        <v>110.48327473849395</v>
      </c>
      <c r="K34" s="245">
        <v>110.48327473849395</v>
      </c>
      <c r="L34" s="245">
        <v>109.20025456349401</v>
      </c>
      <c r="M34" s="245">
        <v>109.20025456349401</v>
      </c>
      <c r="N34" s="12"/>
      <c r="O34" s="245">
        <v>109.20025456349401</v>
      </c>
      <c r="P34" s="245">
        <v>117.02154609067482</v>
      </c>
      <c r="Q34" s="245">
        <v>117.02154609067482</v>
      </c>
      <c r="R34" s="245">
        <v>117.97888057626059</v>
      </c>
      <c r="S34" s="245" t="s">
        <v>333</v>
      </c>
      <c r="T34" s="245" t="s">
        <v>333</v>
      </c>
      <c r="U34" s="245" t="s">
        <v>333</v>
      </c>
      <c r="V34" s="245" t="s">
        <v>333</v>
      </c>
      <c r="W34" s="245" t="s">
        <v>333</v>
      </c>
      <c r="X34" s="245" t="s">
        <v>333</v>
      </c>
      <c r="Y34" s="245" t="s">
        <v>333</v>
      </c>
      <c r="Z34" s="88"/>
    </row>
    <row r="35" spans="1:26" s="86" customFormat="1" ht="11.25" x14ac:dyDescent="0.15">
      <c r="A35" s="88"/>
      <c r="B35" s="77" t="s">
        <v>322</v>
      </c>
      <c r="C35" s="582"/>
      <c r="D35" s="585"/>
      <c r="E35" s="23"/>
      <c r="F35" s="245">
        <v>112.74778151735754</v>
      </c>
      <c r="G35" s="245">
        <v>112.74778151735754</v>
      </c>
      <c r="H35" s="245">
        <v>114.03282931237258</v>
      </c>
      <c r="I35" s="245">
        <v>114.03282931237258</v>
      </c>
      <c r="J35" s="245">
        <v>109.87915079781209</v>
      </c>
      <c r="K35" s="245">
        <v>109.87915079781209</v>
      </c>
      <c r="L35" s="245">
        <v>113.14267424545554</v>
      </c>
      <c r="M35" s="245">
        <v>113.14267424545554</v>
      </c>
      <c r="N35" s="12"/>
      <c r="O35" s="245">
        <v>113.14267424545554</v>
      </c>
      <c r="P35" s="245">
        <v>117.69106569902075</v>
      </c>
      <c r="Q35" s="245">
        <v>117.69106569902075</v>
      </c>
      <c r="R35" s="245">
        <v>120.44168448069117</v>
      </c>
      <c r="S35" s="245" t="s">
        <v>333</v>
      </c>
      <c r="T35" s="245" t="s">
        <v>333</v>
      </c>
      <c r="U35" s="245" t="s">
        <v>333</v>
      </c>
      <c r="V35" s="245" t="s">
        <v>333</v>
      </c>
      <c r="W35" s="245" t="s">
        <v>333</v>
      </c>
      <c r="X35" s="245" t="s">
        <v>333</v>
      </c>
      <c r="Y35" s="245" t="s">
        <v>333</v>
      </c>
      <c r="Z35" s="88"/>
    </row>
    <row r="36" spans="1:26" s="86" customFormat="1" ht="11.25" x14ac:dyDescent="0.15">
      <c r="A36" s="88"/>
      <c r="B36" s="77" t="s">
        <v>323</v>
      </c>
      <c r="C36" s="582"/>
      <c r="D36" s="585"/>
      <c r="E36" s="23"/>
      <c r="F36" s="245">
        <v>124.770344943243</v>
      </c>
      <c r="G36" s="245">
        <v>124.770344943243</v>
      </c>
      <c r="H36" s="245">
        <v>124.14894979542298</v>
      </c>
      <c r="I36" s="245">
        <v>124.14894979542298</v>
      </c>
      <c r="J36" s="245">
        <v>120.9123281946909</v>
      </c>
      <c r="K36" s="245">
        <v>120.9123281946909</v>
      </c>
      <c r="L36" s="245">
        <v>126.18250404111261</v>
      </c>
      <c r="M36" s="245">
        <v>126.18250404111261</v>
      </c>
      <c r="N36" s="12"/>
      <c r="O36" s="245">
        <v>126.18250404111261</v>
      </c>
      <c r="P36" s="245">
        <v>131.76362096798997</v>
      </c>
      <c r="Q36" s="245">
        <v>131.76362096798997</v>
      </c>
      <c r="R36" s="245">
        <v>133.96285087839883</v>
      </c>
      <c r="S36" s="245" t="s">
        <v>333</v>
      </c>
      <c r="T36" s="245" t="s">
        <v>333</v>
      </c>
      <c r="U36" s="245" t="s">
        <v>333</v>
      </c>
      <c r="V36" s="245" t="s">
        <v>333</v>
      </c>
      <c r="W36" s="245" t="s">
        <v>333</v>
      </c>
      <c r="X36" s="245" t="s">
        <v>333</v>
      </c>
      <c r="Y36" s="245" t="s">
        <v>333</v>
      </c>
      <c r="Z36" s="88"/>
    </row>
    <row r="37" spans="1:26" s="86" customFormat="1" ht="11.25" x14ac:dyDescent="0.15">
      <c r="A37" s="88"/>
      <c r="B37" s="77" t="s">
        <v>324</v>
      </c>
      <c r="C37" s="582"/>
      <c r="D37" s="585"/>
      <c r="E37" s="23"/>
      <c r="F37" s="245">
        <v>117.48673085657748</v>
      </c>
      <c r="G37" s="245">
        <v>117.48673085657748</v>
      </c>
      <c r="H37" s="245">
        <v>124.37999709544358</v>
      </c>
      <c r="I37" s="245">
        <v>124.37999709544358</v>
      </c>
      <c r="J37" s="245">
        <v>121.20517525565081</v>
      </c>
      <c r="K37" s="245">
        <v>121.20517525565081</v>
      </c>
      <c r="L37" s="245">
        <v>129.34474996677085</v>
      </c>
      <c r="M37" s="245">
        <v>129.34474996677085</v>
      </c>
      <c r="N37" s="23"/>
      <c r="O37" s="245">
        <v>129.34474996677085</v>
      </c>
      <c r="P37" s="245">
        <v>130.6745921485786</v>
      </c>
      <c r="Q37" s="245">
        <v>130.6745921485786</v>
      </c>
      <c r="R37" s="245">
        <v>133.21186327254819</v>
      </c>
      <c r="S37" s="245" t="s">
        <v>333</v>
      </c>
      <c r="T37" s="245" t="s">
        <v>333</v>
      </c>
      <c r="U37" s="245" t="s">
        <v>333</v>
      </c>
      <c r="V37" s="245" t="s">
        <v>333</v>
      </c>
      <c r="W37" s="245" t="s">
        <v>333</v>
      </c>
      <c r="X37" s="245" t="s">
        <v>333</v>
      </c>
      <c r="Y37" s="245" t="s">
        <v>333</v>
      </c>
      <c r="Z37" s="88"/>
    </row>
    <row r="38" spans="1:26" s="86" customFormat="1" ht="11.25" x14ac:dyDescent="0.15">
      <c r="A38" s="88"/>
      <c r="B38" s="77" t="s">
        <v>325</v>
      </c>
      <c r="C38" s="582"/>
      <c r="D38" s="585"/>
      <c r="E38" s="23"/>
      <c r="F38" s="245">
        <v>112.28874841168492</v>
      </c>
      <c r="G38" s="245">
        <v>112.28874841168492</v>
      </c>
      <c r="H38" s="245">
        <v>113.9981711623782</v>
      </c>
      <c r="I38" s="245">
        <v>113.9981711623782</v>
      </c>
      <c r="J38" s="245">
        <v>114.66862928236631</v>
      </c>
      <c r="K38" s="245">
        <v>114.66862928236631</v>
      </c>
      <c r="L38" s="245">
        <v>115.0860355147742</v>
      </c>
      <c r="M38" s="245">
        <v>115.0860355147742</v>
      </c>
      <c r="N38" s="23"/>
      <c r="O38" s="245">
        <v>115.0860355147742</v>
      </c>
      <c r="P38" s="245">
        <v>122.99238940858888</v>
      </c>
      <c r="Q38" s="245">
        <v>122.99238940858888</v>
      </c>
      <c r="R38" s="245">
        <v>122.89835396939037</v>
      </c>
      <c r="S38" s="245" t="s">
        <v>333</v>
      </c>
      <c r="T38" s="245" t="s">
        <v>333</v>
      </c>
      <c r="U38" s="245" t="s">
        <v>333</v>
      </c>
      <c r="V38" s="245" t="s">
        <v>333</v>
      </c>
      <c r="W38" s="245" t="s">
        <v>333</v>
      </c>
      <c r="X38" s="245" t="s">
        <v>333</v>
      </c>
      <c r="Y38" s="245" t="s">
        <v>333</v>
      </c>
      <c r="Z38" s="88"/>
    </row>
    <row r="39" spans="1:26" s="86" customFormat="1" ht="11.25" x14ac:dyDescent="0.15">
      <c r="A39" s="88"/>
      <c r="B39" s="77" t="s">
        <v>326</v>
      </c>
      <c r="C39" s="582"/>
      <c r="D39" s="585"/>
      <c r="E39" s="23"/>
      <c r="F39" s="245">
        <v>119.35267646776568</v>
      </c>
      <c r="G39" s="245">
        <v>119.35267646776568</v>
      </c>
      <c r="H39" s="245">
        <v>122.90967133397015</v>
      </c>
      <c r="I39" s="245">
        <v>122.90967133397015</v>
      </c>
      <c r="J39" s="245">
        <v>121.19700240542188</v>
      </c>
      <c r="K39" s="245">
        <v>121.19700240542188</v>
      </c>
      <c r="L39" s="245">
        <v>121.68422205829017</v>
      </c>
      <c r="M39" s="245">
        <v>121.68422205829017</v>
      </c>
      <c r="N39" s="23"/>
      <c r="O39" s="245">
        <v>121.68422205829017</v>
      </c>
      <c r="P39" s="245">
        <v>129.95517973211523</v>
      </c>
      <c r="Q39" s="245">
        <v>129.95517973211523</v>
      </c>
      <c r="R39" s="245">
        <v>128.66861663341669</v>
      </c>
      <c r="S39" s="245" t="s">
        <v>333</v>
      </c>
      <c r="T39" s="245" t="s">
        <v>333</v>
      </c>
      <c r="U39" s="245" t="s">
        <v>333</v>
      </c>
      <c r="V39" s="245" t="s">
        <v>333</v>
      </c>
      <c r="W39" s="245" t="s">
        <v>333</v>
      </c>
      <c r="X39" s="245" t="s">
        <v>333</v>
      </c>
      <c r="Y39" s="245" t="s">
        <v>333</v>
      </c>
      <c r="Z39" s="88"/>
    </row>
    <row r="40" spans="1:26" s="86" customFormat="1" ht="11.25" x14ac:dyDescent="0.15">
      <c r="A40" s="88"/>
      <c r="B40" s="77" t="s">
        <v>327</v>
      </c>
      <c r="C40" s="582"/>
      <c r="D40" s="585"/>
      <c r="E40" s="23"/>
      <c r="F40" s="245">
        <v>105.87076615915402</v>
      </c>
      <c r="G40" s="245">
        <v>105.87076615915402</v>
      </c>
      <c r="H40" s="245">
        <v>106.07801354288101</v>
      </c>
      <c r="I40" s="245">
        <v>106.07801354288101</v>
      </c>
      <c r="J40" s="245">
        <v>107.38228780598855</v>
      </c>
      <c r="K40" s="245">
        <v>107.38228780598855</v>
      </c>
      <c r="L40" s="245">
        <v>109.23821776682256</v>
      </c>
      <c r="M40" s="245">
        <v>109.23821776682256</v>
      </c>
      <c r="N40" s="23"/>
      <c r="O40" s="245">
        <v>109.23821776682256</v>
      </c>
      <c r="P40" s="245">
        <v>113.91808307253153</v>
      </c>
      <c r="Q40" s="245">
        <v>113.91808307253153</v>
      </c>
      <c r="R40" s="245">
        <v>115.53038128849931</v>
      </c>
      <c r="S40" s="245" t="s">
        <v>333</v>
      </c>
      <c r="T40" s="245" t="s">
        <v>333</v>
      </c>
      <c r="U40" s="245" t="s">
        <v>333</v>
      </c>
      <c r="V40" s="245" t="s">
        <v>333</v>
      </c>
      <c r="W40" s="245" t="s">
        <v>333</v>
      </c>
      <c r="X40" s="245" t="s">
        <v>333</v>
      </c>
      <c r="Y40" s="245" t="s">
        <v>333</v>
      </c>
      <c r="Z40" s="88"/>
    </row>
    <row r="41" spans="1:26" s="86" customFormat="1" ht="11.25" x14ac:dyDescent="0.15">
      <c r="A41" s="88"/>
      <c r="B41" s="77" t="s">
        <v>328</v>
      </c>
      <c r="C41" s="582"/>
      <c r="D41" s="585"/>
      <c r="E41" s="23"/>
      <c r="F41" s="245">
        <v>103.97644082176389</v>
      </c>
      <c r="G41" s="245">
        <v>103.97644082176389</v>
      </c>
      <c r="H41" s="245">
        <v>116.40090836859321</v>
      </c>
      <c r="I41" s="245">
        <v>116.40090836859321</v>
      </c>
      <c r="J41" s="245">
        <v>112.16716821764206</v>
      </c>
      <c r="K41" s="245">
        <v>112.16716821764206</v>
      </c>
      <c r="L41" s="245">
        <v>116.96411109841274</v>
      </c>
      <c r="M41" s="245">
        <v>116.96411109841274</v>
      </c>
      <c r="N41" s="23"/>
      <c r="O41" s="245">
        <v>116.96411109841274</v>
      </c>
      <c r="P41" s="245">
        <v>119.68914720638814</v>
      </c>
      <c r="Q41" s="245">
        <v>119.68914720638814</v>
      </c>
      <c r="R41" s="245">
        <v>129.96915442424446</v>
      </c>
      <c r="S41" s="245" t="s">
        <v>333</v>
      </c>
      <c r="T41" s="245" t="s">
        <v>333</v>
      </c>
      <c r="U41" s="245" t="s">
        <v>333</v>
      </c>
      <c r="V41" s="245" t="s">
        <v>333</v>
      </c>
      <c r="W41" s="245" t="s">
        <v>333</v>
      </c>
      <c r="X41" s="245" t="s">
        <v>333</v>
      </c>
      <c r="Y41" s="245" t="s">
        <v>333</v>
      </c>
      <c r="Z41" s="88"/>
    </row>
    <row r="42" spans="1:26" s="86" customFormat="1" ht="11.25" x14ac:dyDescent="0.15">
      <c r="A42" s="88"/>
      <c r="B42" s="77" t="s">
        <v>329</v>
      </c>
      <c r="C42" s="583"/>
      <c r="D42" s="586"/>
      <c r="E42" s="23"/>
      <c r="F42" s="245">
        <v>103.94219354838711</v>
      </c>
      <c r="G42" s="245">
        <v>103.94219354838711</v>
      </c>
      <c r="H42" s="245">
        <v>116.40728939828081</v>
      </c>
      <c r="I42" s="245">
        <v>116.40728939828081</v>
      </c>
      <c r="J42" s="245">
        <v>112.17028571428571</v>
      </c>
      <c r="K42" s="245">
        <v>112.17028571428571</v>
      </c>
      <c r="L42" s="245">
        <v>116.98113274336282</v>
      </c>
      <c r="M42" s="245">
        <v>116.98113274336282</v>
      </c>
      <c r="N42" s="23"/>
      <c r="O42" s="245">
        <v>116.98113274336282</v>
      </c>
      <c r="P42" s="245">
        <v>119.69546041055719</v>
      </c>
      <c r="Q42" s="245">
        <v>119.69546041055719</v>
      </c>
      <c r="R42" s="245">
        <v>129.99599999999998</v>
      </c>
      <c r="S42" s="245" t="s">
        <v>333</v>
      </c>
      <c r="T42" s="245" t="s">
        <v>333</v>
      </c>
      <c r="U42" s="245" t="s">
        <v>333</v>
      </c>
      <c r="V42" s="245" t="s">
        <v>333</v>
      </c>
      <c r="W42" s="245" t="s">
        <v>333</v>
      </c>
      <c r="X42" s="245" t="s">
        <v>333</v>
      </c>
      <c r="Y42" s="245" t="s">
        <v>333</v>
      </c>
      <c r="Z42" s="88"/>
    </row>
    <row r="43" spans="1:26" s="86" customFormat="1" ht="11.25" x14ac:dyDescent="0.15">
      <c r="A43" s="88"/>
      <c r="B43" s="578" t="s">
        <v>521</v>
      </c>
      <c r="C43" s="579"/>
      <c r="D43" s="579"/>
      <c r="E43" s="579"/>
      <c r="F43" s="579"/>
      <c r="G43" s="579"/>
      <c r="H43" s="579"/>
      <c r="I43" s="579"/>
      <c r="J43" s="579"/>
      <c r="K43" s="579"/>
      <c r="L43" s="579"/>
      <c r="M43" s="579"/>
      <c r="N43" s="579"/>
      <c r="O43" s="579"/>
      <c r="P43" s="579"/>
      <c r="Q43" s="579"/>
      <c r="R43" s="579"/>
      <c r="S43" s="579"/>
      <c r="T43" s="579"/>
      <c r="U43" s="579"/>
      <c r="V43" s="579"/>
      <c r="W43" s="579"/>
      <c r="X43" s="579"/>
      <c r="Y43" s="580"/>
      <c r="Z43" s="88"/>
    </row>
    <row r="44" spans="1:26" s="86" customFormat="1" ht="11.25" x14ac:dyDescent="0.15">
      <c r="A44" s="88"/>
      <c r="B44" s="77" t="s">
        <v>315</v>
      </c>
      <c r="C44" s="581" t="s">
        <v>316</v>
      </c>
      <c r="D44" s="584"/>
      <c r="E44" s="23"/>
      <c r="F44" s="245">
        <v>122.92606294287481</v>
      </c>
      <c r="G44" s="245">
        <v>122.80606294058597</v>
      </c>
      <c r="H44" s="245">
        <v>119.11310513845872</v>
      </c>
      <c r="I44" s="245">
        <v>118.76510513182116</v>
      </c>
      <c r="J44" s="245">
        <v>118.84904344104548</v>
      </c>
      <c r="K44" s="245">
        <v>118.87304344150324</v>
      </c>
      <c r="L44" s="245">
        <v>122.22659483103664</v>
      </c>
      <c r="M44" s="245">
        <v>122.29859483240992</v>
      </c>
      <c r="N44" s="23"/>
      <c r="O44" s="245">
        <v>122.29859483240992</v>
      </c>
      <c r="P44" s="245">
        <v>124.98284395407399</v>
      </c>
      <c r="Q44" s="245">
        <v>124.53884394560535</v>
      </c>
      <c r="R44" s="245">
        <v>124.38335679735634</v>
      </c>
      <c r="S44" s="245" t="s">
        <v>333</v>
      </c>
      <c r="T44" s="245" t="s">
        <v>333</v>
      </c>
      <c r="U44" s="245" t="s">
        <v>333</v>
      </c>
      <c r="V44" s="245" t="s">
        <v>333</v>
      </c>
      <c r="W44" s="245" t="s">
        <v>333</v>
      </c>
      <c r="X44" s="245" t="s">
        <v>333</v>
      </c>
      <c r="Y44" s="245" t="s">
        <v>333</v>
      </c>
      <c r="Z44" s="88"/>
    </row>
    <row r="45" spans="1:26" s="86" customFormat="1" ht="11.25" x14ac:dyDescent="0.15">
      <c r="A45" s="88"/>
      <c r="B45" s="77" t="s">
        <v>317</v>
      </c>
      <c r="C45" s="582"/>
      <c r="D45" s="585"/>
      <c r="E45" s="23"/>
      <c r="F45" s="245">
        <v>114.22216973903926</v>
      </c>
      <c r="G45" s="245">
        <v>114.10216973889621</v>
      </c>
      <c r="H45" s="245">
        <v>111.57868109024282</v>
      </c>
      <c r="I45" s="245">
        <v>111.23068108982798</v>
      </c>
      <c r="J45" s="245">
        <v>114.15671534102684</v>
      </c>
      <c r="K45" s="245">
        <v>114.18071534105545</v>
      </c>
      <c r="L45" s="245">
        <v>117.87067745578749</v>
      </c>
      <c r="M45" s="245">
        <v>117.94267745587331</v>
      </c>
      <c r="N45" s="23"/>
      <c r="O45" s="245">
        <v>117.94267745587331</v>
      </c>
      <c r="P45" s="245">
        <v>118.99587434009605</v>
      </c>
      <c r="Q45" s="245">
        <v>118.55187433956675</v>
      </c>
      <c r="R45" s="245">
        <v>118.06617531126528</v>
      </c>
      <c r="S45" s="245" t="s">
        <v>333</v>
      </c>
      <c r="T45" s="245" t="s">
        <v>333</v>
      </c>
      <c r="U45" s="245" t="s">
        <v>333</v>
      </c>
      <c r="V45" s="245" t="s">
        <v>333</v>
      </c>
      <c r="W45" s="245" t="s">
        <v>333</v>
      </c>
      <c r="X45" s="245" t="s">
        <v>333</v>
      </c>
      <c r="Y45" s="245" t="s">
        <v>333</v>
      </c>
      <c r="Z45" s="88"/>
    </row>
    <row r="46" spans="1:26" s="86" customFormat="1" ht="11.25" x14ac:dyDescent="0.15">
      <c r="A46" s="88"/>
      <c r="B46" s="77" t="s">
        <v>318</v>
      </c>
      <c r="C46" s="582"/>
      <c r="D46" s="585"/>
      <c r="E46" s="23"/>
      <c r="F46" s="245">
        <v>134.42796169637757</v>
      </c>
      <c r="G46" s="245">
        <v>134.3079617029311</v>
      </c>
      <c r="H46" s="245">
        <v>136.01413156004517</v>
      </c>
      <c r="I46" s="245">
        <v>135.66613157905041</v>
      </c>
      <c r="J46" s="245">
        <v>131.33897376654295</v>
      </c>
      <c r="K46" s="245">
        <v>131.36297376523225</v>
      </c>
      <c r="L46" s="245">
        <v>136.4264001474786</v>
      </c>
      <c r="M46" s="245">
        <v>136.49840014354649</v>
      </c>
      <c r="N46" s="23"/>
      <c r="O46" s="245">
        <v>136.49840014354649</v>
      </c>
      <c r="P46" s="245">
        <v>143.82679144338769</v>
      </c>
      <c r="Q46" s="245">
        <v>143.38279146763577</v>
      </c>
      <c r="R46" s="245">
        <v>143.97192263725503</v>
      </c>
      <c r="S46" s="245" t="s">
        <v>333</v>
      </c>
      <c r="T46" s="245" t="s">
        <v>333</v>
      </c>
      <c r="U46" s="245" t="s">
        <v>333</v>
      </c>
      <c r="V46" s="245" t="s">
        <v>333</v>
      </c>
      <c r="W46" s="245" t="s">
        <v>333</v>
      </c>
      <c r="X46" s="245" t="s">
        <v>333</v>
      </c>
      <c r="Y46" s="245" t="s">
        <v>333</v>
      </c>
      <c r="Z46" s="88"/>
    </row>
    <row r="47" spans="1:26" s="86" customFormat="1" ht="11.25" x14ac:dyDescent="0.15">
      <c r="A47" s="88"/>
      <c r="B47" s="77" t="s">
        <v>319</v>
      </c>
      <c r="C47" s="582"/>
      <c r="D47" s="585"/>
      <c r="E47" s="23"/>
      <c r="F47" s="245">
        <v>122.99212443422789</v>
      </c>
      <c r="G47" s="245">
        <v>122.87212443243976</v>
      </c>
      <c r="H47" s="245">
        <v>127.01512339606452</v>
      </c>
      <c r="I47" s="245">
        <v>126.66712339087893</v>
      </c>
      <c r="J47" s="245">
        <v>122.67142956032195</v>
      </c>
      <c r="K47" s="245">
        <v>122.69542956067959</v>
      </c>
      <c r="L47" s="245">
        <v>126.47670472145521</v>
      </c>
      <c r="M47" s="245">
        <v>126.54870472252809</v>
      </c>
      <c r="N47" s="23"/>
      <c r="O47" s="245">
        <v>126.54870472252809</v>
      </c>
      <c r="P47" s="245">
        <v>133.92510482284666</v>
      </c>
      <c r="Q47" s="245">
        <v>133.48110481623056</v>
      </c>
      <c r="R47" s="245">
        <v>133.46260491701702</v>
      </c>
      <c r="S47" s="245" t="s">
        <v>333</v>
      </c>
      <c r="T47" s="245" t="s">
        <v>333</v>
      </c>
      <c r="U47" s="245" t="s">
        <v>333</v>
      </c>
      <c r="V47" s="245" t="s">
        <v>333</v>
      </c>
      <c r="W47" s="245" t="s">
        <v>333</v>
      </c>
      <c r="X47" s="245" t="s">
        <v>333</v>
      </c>
      <c r="Y47" s="245" t="s">
        <v>333</v>
      </c>
      <c r="Z47" s="88"/>
    </row>
    <row r="48" spans="1:26" s="86" customFormat="1" ht="11.25" x14ac:dyDescent="0.15">
      <c r="A48" s="88"/>
      <c r="B48" s="77" t="s">
        <v>320</v>
      </c>
      <c r="C48" s="582"/>
      <c r="D48" s="585"/>
      <c r="E48" s="23"/>
      <c r="F48" s="245">
        <v>121.65097677363647</v>
      </c>
      <c r="G48" s="245">
        <v>121.53097677344201</v>
      </c>
      <c r="H48" s="245">
        <v>121.41399080369646</v>
      </c>
      <c r="I48" s="245">
        <v>121.06599080313252</v>
      </c>
      <c r="J48" s="245">
        <v>121.93376744124076</v>
      </c>
      <c r="K48" s="245">
        <v>121.95776744127966</v>
      </c>
      <c r="L48" s="245">
        <v>125.68745668211915</v>
      </c>
      <c r="M48" s="245">
        <v>125.75945668223582</v>
      </c>
      <c r="N48" s="23"/>
      <c r="O48" s="245">
        <v>125.75945668223582</v>
      </c>
      <c r="P48" s="245">
        <v>130.25607066891573</v>
      </c>
      <c r="Q48" s="245">
        <v>129.81207066819624</v>
      </c>
      <c r="R48" s="245">
        <v>128.72722259193819</v>
      </c>
      <c r="S48" s="245" t="s">
        <v>333</v>
      </c>
      <c r="T48" s="245" t="s">
        <v>333</v>
      </c>
      <c r="U48" s="245" t="s">
        <v>333</v>
      </c>
      <c r="V48" s="245" t="s">
        <v>333</v>
      </c>
      <c r="W48" s="245" t="s">
        <v>333</v>
      </c>
      <c r="X48" s="245" t="s">
        <v>333</v>
      </c>
      <c r="Y48" s="245" t="s">
        <v>333</v>
      </c>
      <c r="Z48" s="88"/>
    </row>
    <row r="49" spans="1:26" s="86" customFormat="1" ht="11.25" x14ac:dyDescent="0.15">
      <c r="A49" s="88"/>
      <c r="B49" s="77" t="s">
        <v>321</v>
      </c>
      <c r="C49" s="582"/>
      <c r="D49" s="585"/>
      <c r="E49" s="12"/>
      <c r="F49" s="245">
        <v>123.21530141639572</v>
      </c>
      <c r="G49" s="245">
        <v>123.09530141639571</v>
      </c>
      <c r="H49" s="245">
        <v>118.32634141586192</v>
      </c>
      <c r="I49" s="245">
        <v>117.97834141586192</v>
      </c>
      <c r="J49" s="245">
        <v>115.52791571060008</v>
      </c>
      <c r="K49" s="245">
        <v>115.55191571060008</v>
      </c>
      <c r="L49" s="245">
        <v>114.00248669728555</v>
      </c>
      <c r="M49" s="245">
        <v>114.07448669728555</v>
      </c>
      <c r="N49" s="12"/>
      <c r="O49" s="245">
        <v>114.07448669728555</v>
      </c>
      <c r="P49" s="245">
        <v>122.66333492872354</v>
      </c>
      <c r="Q49" s="245">
        <v>122.21933492872355</v>
      </c>
      <c r="R49" s="245">
        <v>122.61854888546891</v>
      </c>
      <c r="S49" s="245" t="s">
        <v>333</v>
      </c>
      <c r="T49" s="245" t="s">
        <v>333</v>
      </c>
      <c r="U49" s="245" t="s">
        <v>333</v>
      </c>
      <c r="V49" s="245" t="s">
        <v>333</v>
      </c>
      <c r="W49" s="245" t="s">
        <v>333</v>
      </c>
      <c r="X49" s="245" t="s">
        <v>333</v>
      </c>
      <c r="Y49" s="245" t="s">
        <v>333</v>
      </c>
      <c r="Z49" s="88"/>
    </row>
    <row r="50" spans="1:26" s="86" customFormat="1" ht="11.25" x14ac:dyDescent="0.15">
      <c r="A50" s="88"/>
      <c r="B50" s="77" t="s">
        <v>322</v>
      </c>
      <c r="C50" s="582"/>
      <c r="D50" s="585"/>
      <c r="E50" s="12"/>
      <c r="F50" s="245">
        <v>124.55450199845689</v>
      </c>
      <c r="G50" s="245">
        <v>124.43450200375649</v>
      </c>
      <c r="H50" s="245">
        <v>126.69989052402468</v>
      </c>
      <c r="I50" s="245">
        <v>126.35189053939352</v>
      </c>
      <c r="J50" s="245">
        <v>122.00953552208036</v>
      </c>
      <c r="K50" s="245">
        <v>122.03353552102044</v>
      </c>
      <c r="L50" s="245">
        <v>124.85616486669934</v>
      </c>
      <c r="M50" s="245">
        <v>124.92816486351958</v>
      </c>
      <c r="N50" s="12"/>
      <c r="O50" s="245">
        <v>124.92816486351958</v>
      </c>
      <c r="P50" s="245">
        <v>130.3743170994253</v>
      </c>
      <c r="Q50" s="245">
        <v>129.93031711903382</v>
      </c>
      <c r="R50" s="245">
        <v>131.66552691870848</v>
      </c>
      <c r="S50" s="245" t="s">
        <v>333</v>
      </c>
      <c r="T50" s="245" t="s">
        <v>333</v>
      </c>
      <c r="U50" s="245" t="s">
        <v>333</v>
      </c>
      <c r="V50" s="245" t="s">
        <v>333</v>
      </c>
      <c r="W50" s="245" t="s">
        <v>333</v>
      </c>
      <c r="X50" s="245" t="s">
        <v>333</v>
      </c>
      <c r="Y50" s="245" t="s">
        <v>333</v>
      </c>
      <c r="Z50" s="88"/>
    </row>
    <row r="51" spans="1:26" s="86" customFormat="1" ht="11.25" x14ac:dyDescent="0.15">
      <c r="A51" s="88"/>
      <c r="B51" s="77" t="s">
        <v>323</v>
      </c>
      <c r="C51" s="582"/>
      <c r="D51" s="585"/>
      <c r="E51" s="12"/>
      <c r="F51" s="245">
        <v>137.46522368866408</v>
      </c>
      <c r="G51" s="245">
        <v>137.34522368837796</v>
      </c>
      <c r="H51" s="245">
        <v>137.17207637429522</v>
      </c>
      <c r="I51" s="245">
        <v>136.82407637346552</v>
      </c>
      <c r="J51" s="245">
        <v>133.63288526126215</v>
      </c>
      <c r="K51" s="245">
        <v>133.65688526131936</v>
      </c>
      <c r="L51" s="245">
        <v>139.85820031131738</v>
      </c>
      <c r="M51" s="245">
        <v>139.93020031148905</v>
      </c>
      <c r="N51" s="12"/>
      <c r="O51" s="245">
        <v>139.93020031148905</v>
      </c>
      <c r="P51" s="245">
        <v>147.55778196828953</v>
      </c>
      <c r="Q51" s="245">
        <v>147.11378196723095</v>
      </c>
      <c r="R51" s="245">
        <v>146.38670058799391</v>
      </c>
      <c r="S51" s="245" t="s">
        <v>333</v>
      </c>
      <c r="T51" s="245" t="s">
        <v>333</v>
      </c>
      <c r="U51" s="245" t="s">
        <v>333</v>
      </c>
      <c r="V51" s="245" t="s">
        <v>333</v>
      </c>
      <c r="W51" s="245" t="s">
        <v>333</v>
      </c>
      <c r="X51" s="245" t="s">
        <v>333</v>
      </c>
      <c r="Y51" s="245" t="s">
        <v>333</v>
      </c>
      <c r="Z51" s="88"/>
    </row>
    <row r="52" spans="1:26" s="86" customFormat="1" ht="11.25" x14ac:dyDescent="0.15">
      <c r="A52" s="88"/>
      <c r="B52" s="77" t="s">
        <v>324</v>
      </c>
      <c r="C52" s="582"/>
      <c r="D52" s="585"/>
      <c r="E52" s="12"/>
      <c r="F52" s="245">
        <v>128.26455915916478</v>
      </c>
      <c r="G52" s="245">
        <v>128.14455915824388</v>
      </c>
      <c r="H52" s="245">
        <v>135.60814189994264</v>
      </c>
      <c r="I52" s="245">
        <v>135.26014189727204</v>
      </c>
      <c r="J52" s="245">
        <v>132.52066043685861</v>
      </c>
      <c r="K52" s="245">
        <v>132.54466043704281</v>
      </c>
      <c r="L52" s="245">
        <v>140.09940757171941</v>
      </c>
      <c r="M52" s="245">
        <v>140.17140757227193</v>
      </c>
      <c r="N52" s="12"/>
      <c r="O52" s="245">
        <v>140.17140757227193</v>
      </c>
      <c r="P52" s="245">
        <v>141.96531913399983</v>
      </c>
      <c r="Q52" s="245">
        <v>141.52131913059253</v>
      </c>
      <c r="R52" s="245">
        <v>142.27338876596374</v>
      </c>
      <c r="S52" s="245" t="s">
        <v>333</v>
      </c>
      <c r="T52" s="245" t="s">
        <v>333</v>
      </c>
      <c r="U52" s="245" t="s">
        <v>333</v>
      </c>
      <c r="V52" s="245" t="s">
        <v>333</v>
      </c>
      <c r="W52" s="245" t="s">
        <v>333</v>
      </c>
      <c r="X52" s="245" t="s">
        <v>333</v>
      </c>
      <c r="Y52" s="245" t="s">
        <v>333</v>
      </c>
      <c r="Z52" s="88"/>
    </row>
    <row r="53" spans="1:26" s="86" customFormat="1" ht="11.25" x14ac:dyDescent="0.15">
      <c r="A53" s="88"/>
      <c r="B53" s="77" t="s">
        <v>325</v>
      </c>
      <c r="C53" s="582"/>
      <c r="D53" s="585"/>
      <c r="E53" s="12"/>
      <c r="F53" s="245">
        <v>117.25912991101427</v>
      </c>
      <c r="G53" s="245">
        <v>117.13912991501969</v>
      </c>
      <c r="H53" s="245">
        <v>119.52683006717739</v>
      </c>
      <c r="I53" s="245">
        <v>119.17883007879314</v>
      </c>
      <c r="J53" s="245">
        <v>121.42513481279587</v>
      </c>
      <c r="K53" s="245">
        <v>121.44913481199478</v>
      </c>
      <c r="L53" s="245">
        <v>122.70618502036943</v>
      </c>
      <c r="M53" s="245">
        <v>122.77818501796618</v>
      </c>
      <c r="N53" s="12"/>
      <c r="O53" s="245">
        <v>122.77818501796618</v>
      </c>
      <c r="P53" s="245">
        <v>129.08535083090231</v>
      </c>
      <c r="Q53" s="245">
        <v>128.64135084572243</v>
      </c>
      <c r="R53" s="245">
        <v>127.49027461518759</v>
      </c>
      <c r="S53" s="245" t="s">
        <v>333</v>
      </c>
      <c r="T53" s="245" t="s">
        <v>333</v>
      </c>
      <c r="U53" s="245" t="s">
        <v>333</v>
      </c>
      <c r="V53" s="245" t="s">
        <v>333</v>
      </c>
      <c r="W53" s="245" t="s">
        <v>333</v>
      </c>
      <c r="X53" s="245" t="s">
        <v>333</v>
      </c>
      <c r="Y53" s="245" t="s">
        <v>333</v>
      </c>
      <c r="Z53" s="88"/>
    </row>
    <row r="54" spans="1:26" s="86" customFormat="1" ht="11.25" x14ac:dyDescent="0.15">
      <c r="A54" s="88"/>
      <c r="B54" s="77" t="s">
        <v>326</v>
      </c>
      <c r="C54" s="582"/>
      <c r="D54" s="585"/>
      <c r="E54" s="23"/>
      <c r="F54" s="245">
        <v>131.21426541432564</v>
      </c>
      <c r="G54" s="245">
        <v>131.09426542047683</v>
      </c>
      <c r="H54" s="245">
        <v>135.2478202516063</v>
      </c>
      <c r="I54" s="245">
        <v>134.89982026944477</v>
      </c>
      <c r="J54" s="245">
        <v>133.31609533843078</v>
      </c>
      <c r="K54" s="245">
        <v>133.34009533720052</v>
      </c>
      <c r="L54" s="245">
        <v>140.85566212422739</v>
      </c>
      <c r="M54" s="245">
        <v>140.9276621205367</v>
      </c>
      <c r="N54" s="23"/>
      <c r="O54" s="245">
        <v>140.9276621205367</v>
      </c>
      <c r="P54" s="245">
        <v>150.79038998511555</v>
      </c>
      <c r="Q54" s="245">
        <v>150.34639000787499</v>
      </c>
      <c r="R54" s="245">
        <v>142.51282308408926</v>
      </c>
      <c r="S54" s="245" t="s">
        <v>333</v>
      </c>
      <c r="T54" s="245" t="s">
        <v>333</v>
      </c>
      <c r="U54" s="245" t="s">
        <v>333</v>
      </c>
      <c r="V54" s="245" t="s">
        <v>333</v>
      </c>
      <c r="W54" s="245" t="s">
        <v>333</v>
      </c>
      <c r="X54" s="245" t="s">
        <v>333</v>
      </c>
      <c r="Y54" s="245" t="s">
        <v>333</v>
      </c>
      <c r="Z54" s="88"/>
    </row>
    <row r="55" spans="1:26" s="86" customFormat="1" ht="11.25" x14ac:dyDescent="0.15">
      <c r="A55" s="88"/>
      <c r="B55" s="77" t="s">
        <v>327</v>
      </c>
      <c r="C55" s="582"/>
      <c r="D55" s="585"/>
      <c r="E55" s="23"/>
      <c r="F55" s="245">
        <v>112.87642100972228</v>
      </c>
      <c r="G55" s="245">
        <v>112.75642101444296</v>
      </c>
      <c r="H55" s="245">
        <v>113.60237542192557</v>
      </c>
      <c r="I55" s="245">
        <v>113.25437543561557</v>
      </c>
      <c r="J55" s="245">
        <v>114.0082032933804</v>
      </c>
      <c r="K55" s="245">
        <v>114.03220329243628</v>
      </c>
      <c r="L55" s="245">
        <v>115.35194889108359</v>
      </c>
      <c r="M55" s="245">
        <v>115.42394888825118</v>
      </c>
      <c r="N55" s="23"/>
      <c r="O55" s="245">
        <v>115.42394888825118</v>
      </c>
      <c r="P55" s="245">
        <v>121.27843709343988</v>
      </c>
      <c r="Q55" s="245">
        <v>120.83443711090642</v>
      </c>
      <c r="R55" s="245">
        <v>121.37198584620985</v>
      </c>
      <c r="S55" s="245" t="s">
        <v>333</v>
      </c>
      <c r="T55" s="245" t="s">
        <v>333</v>
      </c>
      <c r="U55" s="245" t="s">
        <v>333</v>
      </c>
      <c r="V55" s="245" t="s">
        <v>333</v>
      </c>
      <c r="W55" s="245" t="s">
        <v>333</v>
      </c>
      <c r="X55" s="245" t="s">
        <v>333</v>
      </c>
      <c r="Y55" s="245" t="s">
        <v>333</v>
      </c>
      <c r="Z55" s="88"/>
    </row>
    <row r="56" spans="1:26" s="86" customFormat="1" ht="11.25" x14ac:dyDescent="0.15">
      <c r="A56" s="88"/>
      <c r="B56" s="77" t="s">
        <v>328</v>
      </c>
      <c r="C56" s="582"/>
      <c r="D56" s="585"/>
      <c r="E56" s="23"/>
      <c r="F56" s="245">
        <v>108.45356419022889</v>
      </c>
      <c r="G56" s="245">
        <v>108.33356418640227</v>
      </c>
      <c r="H56" s="245">
        <v>120.97434724310997</v>
      </c>
      <c r="I56" s="245">
        <v>120.62634723201279</v>
      </c>
      <c r="J56" s="245">
        <v>116.38071491606703</v>
      </c>
      <c r="K56" s="245">
        <v>116.40471491683236</v>
      </c>
      <c r="L56" s="245">
        <v>120.67304283265682</v>
      </c>
      <c r="M56" s="245">
        <v>120.74504283495278</v>
      </c>
      <c r="N56" s="23"/>
      <c r="O56" s="245">
        <v>120.74504283495278</v>
      </c>
      <c r="P56" s="245">
        <v>124.35987626838403</v>
      </c>
      <c r="Q56" s="245">
        <v>123.91587625422555</v>
      </c>
      <c r="R56" s="245">
        <v>134.24032048035727</v>
      </c>
      <c r="S56" s="245" t="s">
        <v>333</v>
      </c>
      <c r="T56" s="245" t="s">
        <v>333</v>
      </c>
      <c r="U56" s="245" t="s">
        <v>333</v>
      </c>
      <c r="V56" s="245" t="s">
        <v>333</v>
      </c>
      <c r="W56" s="245" t="s">
        <v>333</v>
      </c>
      <c r="X56" s="245" t="s">
        <v>333</v>
      </c>
      <c r="Y56" s="245" t="s">
        <v>333</v>
      </c>
      <c r="Z56" s="88"/>
    </row>
    <row r="57" spans="1:26" s="86" customFormat="1" ht="11.25" x14ac:dyDescent="0.15">
      <c r="A57" s="88"/>
      <c r="B57" s="77" t="s">
        <v>329</v>
      </c>
      <c r="C57" s="583"/>
      <c r="D57" s="586"/>
      <c r="E57" s="23"/>
      <c r="F57" s="245">
        <v>108.41773651861108</v>
      </c>
      <c r="G57" s="245">
        <v>108.29773651861107</v>
      </c>
      <c r="H57" s="245">
        <v>120.97937311923182</v>
      </c>
      <c r="I57" s="245">
        <v>120.63137311923182</v>
      </c>
      <c r="J57" s="245">
        <v>116.38255397526829</v>
      </c>
      <c r="K57" s="245">
        <v>116.4065539752683</v>
      </c>
      <c r="L57" s="245">
        <v>120.68792920353981</v>
      </c>
      <c r="M57" s="245">
        <v>120.75992920353981</v>
      </c>
      <c r="N57" s="23"/>
      <c r="O57" s="245">
        <v>120.75992920353981</v>
      </c>
      <c r="P57" s="245">
        <v>124.36459188902195</v>
      </c>
      <c r="Q57" s="245">
        <v>123.92059188902195</v>
      </c>
      <c r="R57" s="245">
        <v>134.26658823529411</v>
      </c>
      <c r="S57" s="245" t="s">
        <v>333</v>
      </c>
      <c r="T57" s="245" t="s">
        <v>333</v>
      </c>
      <c r="U57" s="245" t="s">
        <v>333</v>
      </c>
      <c r="V57" s="245" t="s">
        <v>333</v>
      </c>
      <c r="W57" s="245" t="s">
        <v>333</v>
      </c>
      <c r="X57" s="245" t="s">
        <v>333</v>
      </c>
      <c r="Y57" s="245" t="s">
        <v>333</v>
      </c>
      <c r="Z57" s="88"/>
    </row>
    <row r="58" spans="1:26" s="86" customFormat="1" ht="11.25" x14ac:dyDescent="0.15">
      <c r="A58" s="88"/>
      <c r="B58" s="88"/>
      <c r="C58" s="88"/>
      <c r="D58" s="88"/>
      <c r="E58" s="238"/>
      <c r="F58" s="238"/>
      <c r="G58" s="238"/>
      <c r="H58" s="238"/>
      <c r="I58" s="238"/>
      <c r="J58" s="238"/>
      <c r="K58" s="239"/>
      <c r="L58" s="239"/>
      <c r="M58" s="243"/>
      <c r="N58" s="238"/>
      <c r="O58" s="244"/>
      <c r="P58" s="238"/>
      <c r="Q58" s="238"/>
      <c r="R58" s="238"/>
      <c r="S58" s="238"/>
      <c r="T58" s="238"/>
      <c r="U58" s="238"/>
      <c r="V58" s="238"/>
      <c r="W58" s="238"/>
      <c r="X58" s="238"/>
      <c r="Y58" s="88"/>
    </row>
    <row r="59" spans="1:26" s="88" customFormat="1" ht="11.25" x14ac:dyDescent="0.15"/>
    <row r="60" spans="1:26" s="126" customFormat="1" ht="11.25" x14ac:dyDescent="0.15">
      <c r="B60" s="127" t="s">
        <v>518</v>
      </c>
    </row>
    <row r="61" spans="1:26" s="88" customFormat="1" ht="11.25" x14ac:dyDescent="0.15">
      <c r="B61" s="92"/>
    </row>
    <row r="62" spans="1:26" s="88" customFormat="1" ht="11.25" x14ac:dyDescent="0.15"/>
    <row r="63" spans="1:26" s="88" customFormat="1" ht="14.25" customHeight="1" x14ac:dyDescent="0.15">
      <c r="B63" s="230" t="s">
        <v>41</v>
      </c>
      <c r="C63" s="229" t="s">
        <v>346</v>
      </c>
      <c r="D63" s="228" t="s">
        <v>4</v>
      </c>
      <c r="E63" s="587" t="s">
        <v>311</v>
      </c>
      <c r="F63" s="587"/>
      <c r="G63" s="233" t="s">
        <v>312</v>
      </c>
      <c r="H63" s="233" t="s">
        <v>313</v>
      </c>
      <c r="I63" s="233" t="s">
        <v>34</v>
      </c>
    </row>
    <row r="64" spans="1:26" s="88" customFormat="1" ht="13.5" customHeight="1" x14ac:dyDescent="0.15">
      <c r="B64" s="588" t="s">
        <v>33</v>
      </c>
      <c r="C64" s="235" t="s">
        <v>361</v>
      </c>
      <c r="D64" s="561" t="s">
        <v>316</v>
      </c>
      <c r="E64" s="591"/>
      <c r="F64" s="591"/>
      <c r="G64" s="222">
        <v>8.7242766442804829</v>
      </c>
      <c r="H64" s="222">
        <v>8.8893571898031851</v>
      </c>
      <c r="I64" s="222">
        <v>8.8078470890364855</v>
      </c>
    </row>
    <row r="65" spans="2:9" s="88" customFormat="1" ht="13.5" customHeight="1" x14ac:dyDescent="0.15">
      <c r="B65" s="589"/>
      <c r="C65" s="235" t="s">
        <v>362</v>
      </c>
      <c r="D65" s="562"/>
      <c r="E65" s="591"/>
      <c r="F65" s="591"/>
      <c r="G65" s="222">
        <v>113.18109155315162</v>
      </c>
      <c r="H65" s="222">
        <v>115.36808440927459</v>
      </c>
      <c r="I65" s="222">
        <v>113.64976693430289</v>
      </c>
    </row>
    <row r="66" spans="2:9" s="88" customFormat="1" ht="13.5" customHeight="1" x14ac:dyDescent="0.15">
      <c r="B66" s="590"/>
      <c r="C66" s="235" t="s">
        <v>44</v>
      </c>
      <c r="D66" s="563"/>
      <c r="E66" s="591"/>
      <c r="F66" s="591"/>
      <c r="G66" s="227">
        <v>121.9053681974321</v>
      </c>
      <c r="H66" s="227">
        <v>124.25744159907777</v>
      </c>
      <c r="I66" s="227">
        <v>122.45761402333937</v>
      </c>
    </row>
    <row r="67" spans="2:9" s="99" customFormat="1" ht="11.25" x14ac:dyDescent="0.15"/>
    <row r="68" spans="2:9" x14ac:dyDescent="0.2"/>
    <row r="69" spans="2:9" hidden="1" x14ac:dyDescent="0.2"/>
    <row r="70" spans="2:9" hidden="1" x14ac:dyDescent="0.2"/>
    <row r="71" spans="2:9" hidden="1" x14ac:dyDescent="0.2"/>
    <row r="72" spans="2:9" hidden="1" x14ac:dyDescent="0.2"/>
    <row r="73" spans="2:9" hidden="1" x14ac:dyDescent="0.2"/>
    <row r="74" spans="2:9" hidden="1" x14ac:dyDescent="0.2"/>
    <row r="75" spans="2:9" hidden="1" x14ac:dyDescent="0.2"/>
    <row r="76" spans="2:9" hidden="1" x14ac:dyDescent="0.2"/>
    <row r="77" spans="2:9" hidden="1" x14ac:dyDescent="0.2"/>
    <row r="78" spans="2:9" hidden="1" x14ac:dyDescent="0.2"/>
    <row r="79" spans="2:9" hidden="1" x14ac:dyDescent="0.2"/>
    <row r="80" spans="2:9"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sheetData>
  <mergeCells count="21">
    <mergeCell ref="E63:F63"/>
    <mergeCell ref="B64:B66"/>
    <mergeCell ref="D64:D66"/>
    <mergeCell ref="E64:F66"/>
    <mergeCell ref="B28:Y28"/>
    <mergeCell ref="C29:C42"/>
    <mergeCell ref="D29:D42"/>
    <mergeCell ref="C44:C57"/>
    <mergeCell ref="D44:D57"/>
    <mergeCell ref="B43:Y43"/>
    <mergeCell ref="O8:Y8"/>
    <mergeCell ref="F9:M9"/>
    <mergeCell ref="O9:Y9"/>
    <mergeCell ref="B13:Y13"/>
    <mergeCell ref="C14:C27"/>
    <mergeCell ref="D14:D27"/>
    <mergeCell ref="B3:M3"/>
    <mergeCell ref="B8:B12"/>
    <mergeCell ref="C8:C12"/>
    <mergeCell ref="D8:D9"/>
    <mergeCell ref="F8:M8"/>
  </mergeCells>
  <pageMargins left="0.7" right="0.7" top="0.75" bottom="0.75" header="0.3" footer="0.3"/>
  <pageSetup paperSize="9"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B372"/>
  <sheetViews>
    <sheetView zoomScaleNormal="100" workbookViewId="0"/>
  </sheetViews>
  <sheetFormatPr defaultColWidth="0" defaultRowHeight="12.75" zeroHeight="1" x14ac:dyDescent="0.2"/>
  <cols>
    <col min="1" max="1" width="8.875" style="149" customWidth="1"/>
    <col min="2" max="2" width="41.5" style="4" customWidth="1"/>
    <col min="3" max="3" width="15.625" style="4" customWidth="1"/>
    <col min="4" max="10" width="15.625" style="149" customWidth="1"/>
    <col min="11" max="11" width="1.375" style="149" customWidth="1"/>
    <col min="12" max="22" width="15.625" style="149" customWidth="1"/>
    <col min="23" max="23" width="8.875" style="149" customWidth="1"/>
    <col min="24" max="28" width="0" style="4" hidden="1" customWidth="1"/>
    <col min="29" max="16384" width="8.875" style="4" hidden="1"/>
  </cols>
  <sheetData>
    <row r="1" spans="1:27" s="3" customFormat="1" x14ac:dyDescent="0.2"/>
    <row r="2" spans="1:27" s="3" customFormat="1" ht="18" x14ac:dyDescent="0.25">
      <c r="B2" s="5" t="s">
        <v>288</v>
      </c>
      <c r="C2" s="5"/>
      <c r="D2" s="5"/>
      <c r="E2" s="5"/>
      <c r="F2" s="5"/>
      <c r="G2" s="5"/>
      <c r="H2" s="5"/>
      <c r="I2" s="5"/>
      <c r="Q2" s="5"/>
    </row>
    <row r="3" spans="1:27" s="3" customFormat="1" ht="29.25" customHeight="1" x14ac:dyDescent="0.2">
      <c r="B3" s="592" t="s">
        <v>489</v>
      </c>
      <c r="C3" s="592"/>
      <c r="D3" s="592"/>
      <c r="E3" s="592"/>
      <c r="F3" s="592"/>
      <c r="G3" s="592"/>
      <c r="H3" s="592"/>
      <c r="I3" s="592"/>
      <c r="J3" s="592"/>
      <c r="K3" s="592"/>
      <c r="L3" s="592"/>
      <c r="M3" s="6"/>
      <c r="N3" s="6"/>
      <c r="O3" s="6"/>
      <c r="P3" s="6"/>
      <c r="Q3" s="6"/>
      <c r="R3" s="6"/>
      <c r="S3" s="6"/>
      <c r="T3" s="6"/>
      <c r="U3" s="6"/>
      <c r="V3" s="6"/>
      <c r="W3" s="6"/>
      <c r="X3" s="6"/>
      <c r="Y3" s="6"/>
      <c r="Z3" s="6"/>
      <c r="AA3" s="6"/>
    </row>
    <row r="4" spans="1:27" s="3" customFormat="1" x14ac:dyDescent="0.2"/>
    <row r="5" spans="1:27" s="7" customFormat="1" x14ac:dyDescent="0.2">
      <c r="B5" s="9"/>
    </row>
    <row r="6" spans="1:27" s="149" customFormat="1" x14ac:dyDescent="0.2"/>
    <row r="7" spans="1:27" s="150" customFormat="1" x14ac:dyDescent="0.2">
      <c r="B7" s="163" t="s">
        <v>295</v>
      </c>
    </row>
    <row r="8" spans="1:27" s="149" customFormat="1" x14ac:dyDescent="0.2"/>
    <row r="9" spans="1:27" x14ac:dyDescent="0.2">
      <c r="B9" s="151" t="s">
        <v>490</v>
      </c>
      <c r="C9" s="152">
        <f>G16</f>
        <v>102.2</v>
      </c>
    </row>
    <row r="10" spans="1:27" s="157" customFormat="1" x14ac:dyDescent="0.2"/>
    <row r="11" spans="1:27" s="153" customFormat="1" ht="11.25" x14ac:dyDescent="0.15">
      <c r="A11" s="158"/>
      <c r="B11" s="593"/>
      <c r="C11" s="485" t="s">
        <v>500</v>
      </c>
      <c r="D11" s="515"/>
      <c r="E11" s="515"/>
      <c r="F11" s="515"/>
      <c r="G11" s="515"/>
      <c r="H11" s="515"/>
      <c r="I11" s="515"/>
      <c r="J11" s="516"/>
      <c r="K11" s="23"/>
      <c r="L11" s="485" t="s">
        <v>492</v>
      </c>
      <c r="M11" s="486"/>
      <c r="N11" s="486"/>
      <c r="O11" s="486"/>
      <c r="P11" s="486"/>
      <c r="Q11" s="486"/>
      <c r="R11" s="486"/>
      <c r="S11" s="486"/>
      <c r="T11" s="486"/>
      <c r="U11" s="486"/>
      <c r="V11" s="487"/>
      <c r="W11" s="158"/>
    </row>
    <row r="12" spans="1:27" s="153" customFormat="1" ht="11.25" customHeight="1" x14ac:dyDescent="0.15">
      <c r="A12" s="158"/>
      <c r="B12" s="593"/>
      <c r="C12" s="479" t="s">
        <v>479</v>
      </c>
      <c r="D12" s="480"/>
      <c r="E12" s="480"/>
      <c r="F12" s="480"/>
      <c r="G12" s="480"/>
      <c r="H12" s="480"/>
      <c r="I12" s="480"/>
      <c r="J12" s="481"/>
      <c r="K12" s="23"/>
      <c r="L12" s="488" t="s">
        <v>493</v>
      </c>
      <c r="M12" s="489"/>
      <c r="N12" s="489"/>
      <c r="O12" s="489"/>
      <c r="P12" s="489"/>
      <c r="Q12" s="489"/>
      <c r="R12" s="489"/>
      <c r="S12" s="489"/>
      <c r="T12" s="489"/>
      <c r="U12" s="489"/>
      <c r="V12" s="490"/>
      <c r="W12" s="158"/>
    </row>
    <row r="13" spans="1:27" s="153" customFormat="1" ht="11.25" x14ac:dyDescent="0.15">
      <c r="A13" s="158"/>
      <c r="B13" s="154" t="s">
        <v>491</v>
      </c>
      <c r="C13" s="155" t="s">
        <v>246</v>
      </c>
      <c r="D13" s="155" t="s">
        <v>252</v>
      </c>
      <c r="E13" s="155" t="s">
        <v>258</v>
      </c>
      <c r="F13" s="155" t="s">
        <v>264</v>
      </c>
      <c r="G13" s="155" t="s">
        <v>270</v>
      </c>
      <c r="H13" s="155" t="s">
        <v>276</v>
      </c>
      <c r="I13" s="155" t="s">
        <v>282</v>
      </c>
      <c r="J13" s="155" t="s">
        <v>339</v>
      </c>
      <c r="K13" s="23"/>
      <c r="L13" s="155" t="s">
        <v>339</v>
      </c>
      <c r="M13" s="155" t="s">
        <v>380</v>
      </c>
      <c r="N13" s="155" t="s">
        <v>381</v>
      </c>
      <c r="O13" s="155" t="s">
        <v>382</v>
      </c>
      <c r="P13" s="155" t="s">
        <v>383</v>
      </c>
      <c r="Q13" s="155" t="s">
        <v>384</v>
      </c>
      <c r="R13" s="155" t="s">
        <v>385</v>
      </c>
      <c r="S13" s="155" t="s">
        <v>386</v>
      </c>
      <c r="T13" s="155" t="s">
        <v>387</v>
      </c>
      <c r="U13" s="155" t="s">
        <v>388</v>
      </c>
      <c r="V13" s="155" t="s">
        <v>389</v>
      </c>
      <c r="W13" s="158"/>
    </row>
    <row r="14" spans="1:27" s="153" customFormat="1" ht="27" customHeight="1" x14ac:dyDescent="0.15">
      <c r="A14" s="158"/>
      <c r="B14" s="13" t="s">
        <v>5</v>
      </c>
      <c r="C14" s="147" t="s">
        <v>46</v>
      </c>
      <c r="D14" s="147" t="s">
        <v>494</v>
      </c>
      <c r="E14" s="147" t="s">
        <v>47</v>
      </c>
      <c r="F14" s="147" t="s">
        <v>48</v>
      </c>
      <c r="G14" s="147" t="s">
        <v>6</v>
      </c>
      <c r="H14" s="15" t="s">
        <v>7</v>
      </c>
      <c r="I14" s="147" t="s">
        <v>8</v>
      </c>
      <c r="J14" s="147" t="s">
        <v>304</v>
      </c>
      <c r="K14" s="23"/>
      <c r="L14" s="146" t="s">
        <v>467</v>
      </c>
      <c r="M14" s="146" t="s">
        <v>9</v>
      </c>
      <c r="N14" s="146" t="s">
        <v>10</v>
      </c>
      <c r="O14" s="17" t="s">
        <v>11</v>
      </c>
      <c r="P14" s="146" t="s">
        <v>12</v>
      </c>
      <c r="Q14" s="146" t="s">
        <v>13</v>
      </c>
      <c r="R14" s="146" t="s">
        <v>14</v>
      </c>
      <c r="S14" s="146" t="s">
        <v>15</v>
      </c>
      <c r="T14" s="146" t="s">
        <v>16</v>
      </c>
      <c r="U14" s="146" t="s">
        <v>17</v>
      </c>
      <c r="V14" s="146" t="s">
        <v>18</v>
      </c>
      <c r="W14" s="158"/>
    </row>
    <row r="15" spans="1:27" s="153" customFormat="1" ht="11.25" x14ac:dyDescent="0.15">
      <c r="A15" s="158"/>
      <c r="B15" s="13" t="s">
        <v>379</v>
      </c>
      <c r="C15" s="18" t="s">
        <v>305</v>
      </c>
      <c r="D15" s="18" t="s">
        <v>306</v>
      </c>
      <c r="E15" s="18" t="s">
        <v>307</v>
      </c>
      <c r="F15" s="18" t="s">
        <v>308</v>
      </c>
      <c r="G15" s="18" t="s">
        <v>19</v>
      </c>
      <c r="H15" s="19" t="s">
        <v>20</v>
      </c>
      <c r="I15" s="18" t="s">
        <v>21</v>
      </c>
      <c r="J15" s="18" t="s">
        <v>309</v>
      </c>
      <c r="K15" s="23"/>
      <c r="L15" s="18" t="s">
        <v>310</v>
      </c>
      <c r="M15" s="18" t="s">
        <v>22</v>
      </c>
      <c r="N15" s="18" t="s">
        <v>23</v>
      </c>
      <c r="O15" s="20" t="s">
        <v>24</v>
      </c>
      <c r="P15" s="18" t="s">
        <v>25</v>
      </c>
      <c r="Q15" s="18" t="s">
        <v>26</v>
      </c>
      <c r="R15" s="18" t="s">
        <v>27</v>
      </c>
      <c r="S15" s="18" t="s">
        <v>28</v>
      </c>
      <c r="T15" s="18" t="s">
        <v>29</v>
      </c>
      <c r="U15" s="18" t="s">
        <v>30</v>
      </c>
      <c r="V15" s="18" t="s">
        <v>31</v>
      </c>
      <c r="W15" s="158"/>
    </row>
    <row r="16" spans="1:27" s="153" customFormat="1" ht="11.25" x14ac:dyDescent="0.15">
      <c r="A16" s="158"/>
      <c r="B16" s="156" t="s">
        <v>288</v>
      </c>
      <c r="C16" s="315">
        <f>_xlfn.IFNA(VLOOKUP(C13,$B$33:$C$1499,2, FALSE),"-")</f>
        <v>99.9</v>
      </c>
      <c r="D16" s="315">
        <f t="shared" ref="D16:V16" si="0">_xlfn.IFNA(VLOOKUP(D13,$B$33:$C$1499,2, FALSE),"-")</f>
        <v>100.1</v>
      </c>
      <c r="E16" s="315">
        <f t="shared" si="0"/>
        <v>100.4</v>
      </c>
      <c r="F16" s="315">
        <f t="shared" si="0"/>
        <v>101</v>
      </c>
      <c r="G16" s="315">
        <f t="shared" si="0"/>
        <v>102.2</v>
      </c>
      <c r="H16" s="315">
        <f t="shared" si="0"/>
        <v>103.5</v>
      </c>
      <c r="I16" s="315">
        <f t="shared" si="0"/>
        <v>105</v>
      </c>
      <c r="J16" s="315">
        <f t="shared" si="0"/>
        <v>105.9</v>
      </c>
      <c r="K16" s="23"/>
      <c r="L16" s="315">
        <f>_xlfn.IFNA(VLOOKUP(L13,$B$33:$C$1499,2, FALSE),"-")</f>
        <v>105.9</v>
      </c>
      <c r="M16" s="315">
        <f t="shared" si="0"/>
        <v>107.1</v>
      </c>
      <c r="N16" s="315">
        <f t="shared" si="0"/>
        <v>107.9</v>
      </c>
      <c r="O16" s="315">
        <f>_xlfn.IFNA(VLOOKUP(O13,$B$33:$C$1499,2, FALSE),"-")</f>
        <v>108.5</v>
      </c>
      <c r="P16" s="315" t="str">
        <f t="shared" si="0"/>
        <v>-</v>
      </c>
      <c r="Q16" s="315" t="str">
        <f t="shared" si="0"/>
        <v>-</v>
      </c>
      <c r="R16" s="315" t="str">
        <f t="shared" si="0"/>
        <v>-</v>
      </c>
      <c r="S16" s="315" t="str">
        <f t="shared" si="0"/>
        <v>-</v>
      </c>
      <c r="T16" s="315" t="str">
        <f t="shared" si="0"/>
        <v>-</v>
      </c>
      <c r="U16" s="315" t="str">
        <f t="shared" si="0"/>
        <v>-</v>
      </c>
      <c r="V16" s="315" t="str">
        <f t="shared" si="0"/>
        <v>-</v>
      </c>
      <c r="W16" s="158"/>
    </row>
    <row r="17" spans="2:22" s="158" customFormat="1" ht="11.25" x14ac:dyDescent="0.15">
      <c r="B17" s="159"/>
      <c r="C17" s="160"/>
      <c r="D17" s="160"/>
      <c r="E17" s="160"/>
      <c r="F17" s="160"/>
      <c r="G17" s="160"/>
      <c r="H17" s="160"/>
      <c r="I17" s="160"/>
      <c r="J17" s="160"/>
      <c r="K17" s="160"/>
      <c r="L17" s="160"/>
      <c r="M17" s="160"/>
      <c r="N17" s="160"/>
      <c r="O17" s="160"/>
      <c r="P17" s="160"/>
      <c r="Q17" s="160"/>
      <c r="R17" s="160"/>
      <c r="S17" s="160"/>
      <c r="T17" s="160"/>
      <c r="U17" s="160"/>
      <c r="V17" s="160"/>
    </row>
    <row r="18" spans="2:22" s="157" customFormat="1" x14ac:dyDescent="0.2">
      <c r="B18" s="161"/>
      <c r="C18" s="162"/>
      <c r="D18" s="162"/>
      <c r="E18" s="162"/>
      <c r="F18" s="162"/>
      <c r="G18" s="162"/>
      <c r="H18" s="162"/>
      <c r="I18" s="162"/>
      <c r="J18" s="162"/>
      <c r="K18" s="162"/>
      <c r="L18" s="162"/>
      <c r="M18" s="162"/>
      <c r="N18" s="162"/>
      <c r="O18" s="162"/>
      <c r="P18" s="162"/>
      <c r="Q18" s="162"/>
      <c r="R18" s="162"/>
      <c r="S18" s="162"/>
      <c r="T18" s="162"/>
      <c r="U18" s="162"/>
      <c r="V18" s="162"/>
    </row>
    <row r="19" spans="2:22" s="150" customFormat="1" x14ac:dyDescent="0.2">
      <c r="B19" s="163" t="s">
        <v>296</v>
      </c>
    </row>
    <row r="20" spans="2:22" s="149" customFormat="1" x14ac:dyDescent="0.2"/>
    <row r="21" spans="2:22" s="149" customFormat="1" ht="42.75" customHeight="1" x14ac:dyDescent="0.2">
      <c r="B21" s="164" t="s">
        <v>391</v>
      </c>
      <c r="C21" s="596" t="s">
        <v>392</v>
      </c>
      <c r="D21" s="596"/>
      <c r="E21" s="596"/>
      <c r="F21" s="596"/>
    </row>
    <row r="22" spans="2:22" s="149" customFormat="1" ht="27.75" customHeight="1" x14ac:dyDescent="0.2">
      <c r="B22" s="164" t="s">
        <v>390</v>
      </c>
      <c r="C22" s="594" t="s">
        <v>340</v>
      </c>
      <c r="D22" s="595"/>
      <c r="E22" s="595"/>
      <c r="F22" s="595"/>
    </row>
    <row r="23" spans="2:22" s="149" customFormat="1" x14ac:dyDescent="0.2"/>
    <row r="24" spans="2:22" s="149" customFormat="1" x14ac:dyDescent="0.2"/>
    <row r="25" spans="2:22" ht="38.25" x14ac:dyDescent="0.2">
      <c r="B25" s="382" t="s">
        <v>49</v>
      </c>
      <c r="C25" s="383" t="s">
        <v>50</v>
      </c>
    </row>
    <row r="26" spans="2:22" x14ac:dyDescent="0.2">
      <c r="B26" s="384" t="s">
        <v>51</v>
      </c>
      <c r="C26" s="385" t="s">
        <v>52</v>
      </c>
    </row>
    <row r="27" spans="2:22" x14ac:dyDescent="0.2">
      <c r="B27" s="384" t="s">
        <v>53</v>
      </c>
      <c r="C27" s="385" t="s">
        <v>54</v>
      </c>
    </row>
    <row r="28" spans="2:22" x14ac:dyDescent="0.2">
      <c r="B28" s="384" t="s">
        <v>55</v>
      </c>
      <c r="C28" s="385" t="s">
        <v>56</v>
      </c>
    </row>
    <row r="29" spans="2:22" ht="25.5" x14ac:dyDescent="0.2">
      <c r="B29" s="384" t="s">
        <v>4</v>
      </c>
      <c r="C29" s="385" t="s">
        <v>57</v>
      </c>
    </row>
    <row r="30" spans="2:22" x14ac:dyDescent="0.2">
      <c r="B30" s="384" t="s">
        <v>58</v>
      </c>
      <c r="C30" s="385" t="s">
        <v>336</v>
      </c>
    </row>
    <row r="31" spans="2:22" x14ac:dyDescent="0.2">
      <c r="B31" s="384" t="s">
        <v>59</v>
      </c>
      <c r="C31" s="385" t="s">
        <v>337</v>
      </c>
    </row>
    <row r="32" spans="2:22" x14ac:dyDescent="0.2">
      <c r="B32" s="384" t="s">
        <v>60</v>
      </c>
      <c r="C32" s="385"/>
    </row>
    <row r="33" spans="2:3" x14ac:dyDescent="0.2">
      <c r="B33" s="384" t="s">
        <v>61</v>
      </c>
      <c r="C33" s="386">
        <v>79.400000000000006</v>
      </c>
    </row>
    <row r="34" spans="2:3" x14ac:dyDescent="0.2">
      <c r="B34" s="384" t="s">
        <v>62</v>
      </c>
      <c r="C34" s="386">
        <v>81.400000000000006</v>
      </c>
    </row>
    <row r="35" spans="2:3" x14ac:dyDescent="0.2">
      <c r="B35" s="384" t="s">
        <v>63</v>
      </c>
      <c r="C35" s="386">
        <v>83.3</v>
      </c>
    </row>
    <row r="36" spans="2:3" x14ac:dyDescent="0.2">
      <c r="B36" s="384" t="s">
        <v>64</v>
      </c>
      <c r="C36" s="386">
        <v>86.2</v>
      </c>
    </row>
    <row r="37" spans="2:3" x14ac:dyDescent="0.2">
      <c r="B37" s="384" t="s">
        <v>65</v>
      </c>
      <c r="C37" s="386">
        <v>87.9</v>
      </c>
    </row>
    <row r="38" spans="2:3" x14ac:dyDescent="0.2">
      <c r="B38" s="384" t="s">
        <v>66</v>
      </c>
      <c r="C38" s="386">
        <v>90.1</v>
      </c>
    </row>
    <row r="39" spans="2:3" x14ac:dyDescent="0.2">
      <c r="B39" s="384" t="s">
        <v>67</v>
      </c>
      <c r="C39" s="386">
        <v>93.6</v>
      </c>
    </row>
    <row r="40" spans="2:3" x14ac:dyDescent="0.2">
      <c r="B40" s="384" t="s">
        <v>68</v>
      </c>
      <c r="C40" s="386">
        <v>96</v>
      </c>
    </row>
    <row r="41" spans="2:3" x14ac:dyDescent="0.2">
      <c r="B41" s="384" t="s">
        <v>69</v>
      </c>
      <c r="C41" s="386">
        <v>98.2</v>
      </c>
    </row>
    <row r="42" spans="2:3" x14ac:dyDescent="0.2">
      <c r="B42" s="384" t="s">
        <v>70</v>
      </c>
      <c r="C42" s="386">
        <v>99.6</v>
      </c>
    </row>
    <row r="43" spans="2:3" x14ac:dyDescent="0.2">
      <c r="B43" s="384" t="s">
        <v>71</v>
      </c>
      <c r="C43" s="386">
        <v>100</v>
      </c>
    </row>
    <row r="44" spans="2:3" x14ac:dyDescent="0.2">
      <c r="B44" s="384" t="s">
        <v>72</v>
      </c>
      <c r="C44" s="386">
        <v>101</v>
      </c>
    </row>
    <row r="45" spans="2:3" x14ac:dyDescent="0.2">
      <c r="B45" s="384" t="s">
        <v>73</v>
      </c>
      <c r="C45" s="386">
        <v>103.6</v>
      </c>
    </row>
    <row r="46" spans="2:3" x14ac:dyDescent="0.2">
      <c r="B46" s="384" t="s">
        <v>74</v>
      </c>
      <c r="C46" s="386">
        <v>78.5</v>
      </c>
    </row>
    <row r="47" spans="2:3" x14ac:dyDescent="0.2">
      <c r="B47" s="384" t="s">
        <v>75</v>
      </c>
      <c r="C47" s="386">
        <v>79.3</v>
      </c>
    </row>
    <row r="48" spans="2:3" x14ac:dyDescent="0.2">
      <c r="B48" s="384" t="s">
        <v>76</v>
      </c>
      <c r="C48" s="386">
        <v>79.7</v>
      </c>
    </row>
    <row r="49" spans="2:3" x14ac:dyDescent="0.2">
      <c r="B49" s="384" t="s">
        <v>77</v>
      </c>
      <c r="C49" s="386">
        <v>80.099999999999994</v>
      </c>
    </row>
    <row r="50" spans="2:3" x14ac:dyDescent="0.2">
      <c r="B50" s="384" t="s">
        <v>78</v>
      </c>
      <c r="C50" s="386">
        <v>80.2</v>
      </c>
    </row>
    <row r="51" spans="2:3" x14ac:dyDescent="0.2">
      <c r="B51" s="384" t="s">
        <v>79</v>
      </c>
      <c r="C51" s="386">
        <v>81.2</v>
      </c>
    </row>
    <row r="52" spans="2:3" x14ac:dyDescent="0.2">
      <c r="B52" s="384" t="s">
        <v>80</v>
      </c>
      <c r="C52" s="386">
        <v>81.7</v>
      </c>
    </row>
    <row r="53" spans="2:3" x14ac:dyDescent="0.2">
      <c r="B53" s="384" t="s">
        <v>81</v>
      </c>
      <c r="C53" s="386">
        <v>82.3</v>
      </c>
    </row>
    <row r="54" spans="2:3" x14ac:dyDescent="0.2">
      <c r="B54" s="384" t="s">
        <v>82</v>
      </c>
      <c r="C54" s="386">
        <v>82.4</v>
      </c>
    </row>
    <row r="55" spans="2:3" x14ac:dyDescent="0.2">
      <c r="B55" s="384" t="s">
        <v>83</v>
      </c>
      <c r="C55" s="386">
        <v>83.3</v>
      </c>
    </row>
    <row r="56" spans="2:3" x14ac:dyDescent="0.2">
      <c r="B56" s="384" t="s">
        <v>84</v>
      </c>
      <c r="C56" s="386">
        <v>83.3</v>
      </c>
    </row>
    <row r="57" spans="2:3" x14ac:dyDescent="0.2">
      <c r="B57" s="384" t="s">
        <v>85</v>
      </c>
      <c r="C57" s="386">
        <v>84.1</v>
      </c>
    </row>
    <row r="58" spans="2:3" x14ac:dyDescent="0.2">
      <c r="B58" s="384" t="s">
        <v>86</v>
      </c>
      <c r="C58" s="386">
        <v>84.5</v>
      </c>
    </row>
    <row r="59" spans="2:3" x14ac:dyDescent="0.2">
      <c r="B59" s="384" t="s">
        <v>87</v>
      </c>
      <c r="C59" s="386">
        <v>86.1</v>
      </c>
    </row>
    <row r="60" spans="2:3" x14ac:dyDescent="0.2">
      <c r="B60" s="384" t="s">
        <v>88</v>
      </c>
      <c r="C60" s="386">
        <v>87.1</v>
      </c>
    </row>
    <row r="61" spans="2:3" x14ac:dyDescent="0.2">
      <c r="B61" s="384" t="s">
        <v>89</v>
      </c>
      <c r="C61" s="386">
        <v>87.2</v>
      </c>
    </row>
    <row r="62" spans="2:3" x14ac:dyDescent="0.2">
      <c r="B62" s="384" t="s">
        <v>90</v>
      </c>
      <c r="C62" s="386">
        <v>87</v>
      </c>
    </row>
    <row r="63" spans="2:3" x14ac:dyDescent="0.2">
      <c r="B63" s="384" t="s">
        <v>91</v>
      </c>
      <c r="C63" s="386">
        <v>87.8</v>
      </c>
    </row>
    <row r="64" spans="2:3" x14ac:dyDescent="0.2">
      <c r="B64" s="384" t="s">
        <v>92</v>
      </c>
      <c r="C64" s="386">
        <v>88.2</v>
      </c>
    </row>
    <row r="65" spans="2:3" x14ac:dyDescent="0.2">
      <c r="B65" s="384" t="s">
        <v>93</v>
      </c>
      <c r="C65" s="386">
        <v>88.6</v>
      </c>
    </row>
    <row r="66" spans="2:3" x14ac:dyDescent="0.2">
      <c r="B66" s="384" t="s">
        <v>94</v>
      </c>
      <c r="C66" s="386">
        <v>89.1</v>
      </c>
    </row>
    <row r="67" spans="2:3" x14ac:dyDescent="0.2">
      <c r="B67" s="384" t="s">
        <v>95</v>
      </c>
      <c r="C67" s="386">
        <v>90</v>
      </c>
    </row>
    <row r="68" spans="2:3" x14ac:dyDescent="0.2">
      <c r="B68" s="384" t="s">
        <v>96</v>
      </c>
      <c r="C68" s="386">
        <v>90.3</v>
      </c>
    </row>
    <row r="69" spans="2:3" x14ac:dyDescent="0.2">
      <c r="B69" s="384" t="s">
        <v>97</v>
      </c>
      <c r="C69" s="386">
        <v>91.1</v>
      </c>
    </row>
    <row r="70" spans="2:3" x14ac:dyDescent="0.2">
      <c r="B70" s="384" t="s">
        <v>98</v>
      </c>
      <c r="C70" s="386">
        <v>92.2</v>
      </c>
    </row>
    <row r="71" spans="2:3" x14ac:dyDescent="0.2">
      <c r="B71" s="384" t="s">
        <v>99</v>
      </c>
      <c r="C71" s="386">
        <v>93.4</v>
      </c>
    </row>
    <row r="72" spans="2:3" x14ac:dyDescent="0.2">
      <c r="B72" s="384" t="s">
        <v>100</v>
      </c>
      <c r="C72" s="386">
        <v>93.9</v>
      </c>
    </row>
    <row r="73" spans="2:3" x14ac:dyDescent="0.2">
      <c r="B73" s="384" t="s">
        <v>101</v>
      </c>
      <c r="C73" s="386">
        <v>94.7</v>
      </c>
    </row>
    <row r="74" spans="2:3" x14ac:dyDescent="0.2">
      <c r="B74" s="384" t="s">
        <v>102</v>
      </c>
      <c r="C74" s="386">
        <v>95.1</v>
      </c>
    </row>
    <row r="75" spans="2:3" x14ac:dyDescent="0.2">
      <c r="B75" s="384" t="s">
        <v>103</v>
      </c>
      <c r="C75" s="386">
        <v>95.8</v>
      </c>
    </row>
    <row r="76" spans="2:3" x14ac:dyDescent="0.2">
      <c r="B76" s="384" t="s">
        <v>104</v>
      </c>
      <c r="C76" s="385">
        <v>96.1</v>
      </c>
    </row>
    <row r="77" spans="2:3" x14ac:dyDescent="0.2">
      <c r="B77" s="384" t="s">
        <v>105</v>
      </c>
      <c r="C77" s="385">
        <v>97</v>
      </c>
    </row>
    <row r="78" spans="2:3" x14ac:dyDescent="0.2">
      <c r="B78" s="384" t="s">
        <v>106</v>
      </c>
      <c r="C78" s="385">
        <v>97.4</v>
      </c>
    </row>
    <row r="79" spans="2:3" x14ac:dyDescent="0.2">
      <c r="B79" s="384" t="s">
        <v>107</v>
      </c>
      <c r="C79" s="385">
        <v>98.1</v>
      </c>
    </row>
    <row r="80" spans="2:3" x14ac:dyDescent="0.2">
      <c r="B80" s="384" t="s">
        <v>108</v>
      </c>
      <c r="C80" s="385">
        <v>98.4</v>
      </c>
    </row>
    <row r="81" spans="2:3" x14ac:dyDescent="0.2">
      <c r="B81" s="384" t="s">
        <v>109</v>
      </c>
      <c r="C81" s="385">
        <v>98.9</v>
      </c>
    </row>
    <row r="82" spans="2:3" x14ac:dyDescent="0.2">
      <c r="B82" s="384" t="s">
        <v>110</v>
      </c>
      <c r="C82" s="385">
        <v>99</v>
      </c>
    </row>
    <row r="83" spans="2:3" x14ac:dyDescent="0.2">
      <c r="B83" s="384" t="s">
        <v>111</v>
      </c>
      <c r="C83" s="385">
        <v>99.7</v>
      </c>
    </row>
    <row r="84" spans="2:3" x14ac:dyDescent="0.2">
      <c r="B84" s="384" t="s">
        <v>112</v>
      </c>
      <c r="C84" s="385">
        <v>99.8</v>
      </c>
    </row>
    <row r="85" spans="2:3" x14ac:dyDescent="0.2">
      <c r="B85" s="384" t="s">
        <v>113</v>
      </c>
      <c r="C85" s="385">
        <v>100</v>
      </c>
    </row>
    <row r="86" spans="2:3" x14ac:dyDescent="0.2">
      <c r="B86" s="384" t="s">
        <v>114</v>
      </c>
      <c r="C86" s="385">
        <v>99.4</v>
      </c>
    </row>
    <row r="87" spans="2:3" x14ac:dyDescent="0.2">
      <c r="B87" s="384" t="s">
        <v>115</v>
      </c>
      <c r="C87" s="385">
        <v>100</v>
      </c>
    </row>
    <row r="88" spans="2:3" x14ac:dyDescent="0.2">
      <c r="B88" s="384" t="s">
        <v>116</v>
      </c>
      <c r="C88" s="385">
        <v>100.2</v>
      </c>
    </row>
    <row r="89" spans="2:3" x14ac:dyDescent="0.2">
      <c r="B89" s="384" t="s">
        <v>117</v>
      </c>
      <c r="C89" s="385">
        <v>100.4</v>
      </c>
    </row>
    <row r="90" spans="2:3" x14ac:dyDescent="0.2">
      <c r="B90" s="384" t="s">
        <v>118</v>
      </c>
      <c r="C90" s="385">
        <v>100.1</v>
      </c>
    </row>
    <row r="91" spans="2:3" x14ac:dyDescent="0.2">
      <c r="B91" s="384" t="s">
        <v>119</v>
      </c>
      <c r="C91" s="385">
        <v>100.8</v>
      </c>
    </row>
    <row r="92" spans="2:3" x14ac:dyDescent="0.2">
      <c r="B92" s="384" t="s">
        <v>120</v>
      </c>
      <c r="C92" s="385">
        <v>101.2</v>
      </c>
    </row>
    <row r="93" spans="2:3" x14ac:dyDescent="0.2">
      <c r="B93" s="384" t="s">
        <v>121</v>
      </c>
      <c r="C93" s="385">
        <v>101.9</v>
      </c>
    </row>
    <row r="94" spans="2:3" x14ac:dyDescent="0.2">
      <c r="B94" s="384" t="s">
        <v>122</v>
      </c>
      <c r="C94" s="385">
        <v>102.3</v>
      </c>
    </row>
    <row r="95" spans="2:3" x14ac:dyDescent="0.2">
      <c r="B95" s="384" t="s">
        <v>123</v>
      </c>
      <c r="C95" s="385">
        <v>103.4</v>
      </c>
    </row>
    <row r="96" spans="2:3" x14ac:dyDescent="0.2">
      <c r="B96" s="384" t="s">
        <v>124</v>
      </c>
      <c r="C96" s="385">
        <v>103.9</v>
      </c>
    </row>
    <row r="97" spans="2:3" x14ac:dyDescent="0.2">
      <c r="B97" s="384" t="s">
        <v>125</v>
      </c>
      <c r="C97" s="385">
        <v>104.7</v>
      </c>
    </row>
    <row r="98" spans="2:3" x14ac:dyDescent="0.2">
      <c r="B98" s="384" t="s">
        <v>126</v>
      </c>
      <c r="C98" s="385">
        <v>104.8</v>
      </c>
    </row>
    <row r="99" spans="2:3" x14ac:dyDescent="0.2">
      <c r="B99" s="384" t="s">
        <v>338</v>
      </c>
      <c r="C99" s="385">
        <v>105.8</v>
      </c>
    </row>
    <row r="100" spans="2:3" x14ac:dyDescent="0.2">
      <c r="B100" s="384" t="s">
        <v>127</v>
      </c>
      <c r="C100" s="385">
        <v>78.3</v>
      </c>
    </row>
    <row r="101" spans="2:3" x14ac:dyDescent="0.2">
      <c r="B101" s="384" t="s">
        <v>128</v>
      </c>
      <c r="C101" s="385">
        <v>78.5</v>
      </c>
    </row>
    <row r="102" spans="2:3" x14ac:dyDescent="0.2">
      <c r="B102" s="384" t="s">
        <v>129</v>
      </c>
      <c r="C102" s="385">
        <v>78.8</v>
      </c>
    </row>
    <row r="103" spans="2:3" x14ac:dyDescent="0.2">
      <c r="B103" s="384" t="s">
        <v>130</v>
      </c>
      <c r="C103" s="385">
        <v>79.099999999999994</v>
      </c>
    </row>
    <row r="104" spans="2:3" x14ac:dyDescent="0.2">
      <c r="B104" s="384" t="s">
        <v>131</v>
      </c>
      <c r="C104" s="385">
        <v>79.400000000000006</v>
      </c>
    </row>
    <row r="105" spans="2:3" x14ac:dyDescent="0.2">
      <c r="B105" s="384" t="s">
        <v>132</v>
      </c>
      <c r="C105" s="385">
        <v>79.400000000000006</v>
      </c>
    </row>
    <row r="106" spans="2:3" x14ac:dyDescent="0.2">
      <c r="B106" s="384" t="s">
        <v>133</v>
      </c>
      <c r="C106" s="385">
        <v>79.5</v>
      </c>
    </row>
    <row r="107" spans="2:3" x14ac:dyDescent="0.2">
      <c r="B107" s="384" t="s">
        <v>134</v>
      </c>
      <c r="C107" s="385">
        <v>79.7</v>
      </c>
    </row>
    <row r="108" spans="2:3" x14ac:dyDescent="0.2">
      <c r="B108" s="384" t="s">
        <v>135</v>
      </c>
      <c r="C108" s="385">
        <v>79.900000000000006</v>
      </c>
    </row>
    <row r="109" spans="2:3" x14ac:dyDescent="0.2">
      <c r="B109" s="384" t="s">
        <v>136</v>
      </c>
      <c r="C109" s="385">
        <v>80</v>
      </c>
    </row>
    <row r="110" spans="2:3" x14ac:dyDescent="0.2">
      <c r="B110" s="384" t="s">
        <v>137</v>
      </c>
      <c r="C110" s="385">
        <v>80</v>
      </c>
    </row>
    <row r="111" spans="2:3" x14ac:dyDescent="0.2">
      <c r="B111" s="384" t="s">
        <v>138</v>
      </c>
      <c r="C111" s="385">
        <v>80.3</v>
      </c>
    </row>
    <row r="112" spans="2:3" x14ac:dyDescent="0.2">
      <c r="B112" s="384" t="s">
        <v>139</v>
      </c>
      <c r="C112" s="385">
        <v>80</v>
      </c>
    </row>
    <row r="113" spans="2:3" x14ac:dyDescent="0.2">
      <c r="B113" s="384" t="s">
        <v>140</v>
      </c>
      <c r="C113" s="385">
        <v>80.2</v>
      </c>
    </row>
    <row r="114" spans="2:3" x14ac:dyDescent="0.2">
      <c r="B114" s="384" t="s">
        <v>141</v>
      </c>
      <c r="C114" s="385">
        <v>80.400000000000006</v>
      </c>
    </row>
    <row r="115" spans="2:3" x14ac:dyDescent="0.2">
      <c r="B115" s="384" t="s">
        <v>142</v>
      </c>
      <c r="C115" s="385">
        <v>80.900000000000006</v>
      </c>
    </row>
    <row r="116" spans="2:3" x14ac:dyDescent="0.2">
      <c r="B116" s="384" t="s">
        <v>143</v>
      </c>
      <c r="C116" s="385">
        <v>81.3</v>
      </c>
    </row>
    <row r="117" spans="2:3" x14ac:dyDescent="0.2">
      <c r="B117" s="384" t="s">
        <v>144</v>
      </c>
      <c r="C117" s="385">
        <v>81.5</v>
      </c>
    </row>
    <row r="118" spans="2:3" x14ac:dyDescent="0.2">
      <c r="B118" s="384" t="s">
        <v>145</v>
      </c>
      <c r="C118" s="385">
        <v>81.5</v>
      </c>
    </row>
    <row r="119" spans="2:3" x14ac:dyDescent="0.2">
      <c r="B119" s="384" t="s">
        <v>146</v>
      </c>
      <c r="C119" s="385">
        <v>81.8</v>
      </c>
    </row>
    <row r="120" spans="2:3" x14ac:dyDescent="0.2">
      <c r="B120" s="384" t="s">
        <v>147</v>
      </c>
      <c r="C120" s="385">
        <v>81.900000000000006</v>
      </c>
    </row>
    <row r="121" spans="2:3" x14ac:dyDescent="0.2">
      <c r="B121" s="384" t="s">
        <v>148</v>
      </c>
      <c r="C121" s="385">
        <v>82</v>
      </c>
    </row>
    <row r="122" spans="2:3" x14ac:dyDescent="0.2">
      <c r="B122" s="384" t="s">
        <v>149</v>
      </c>
      <c r="C122" s="385">
        <v>82.2</v>
      </c>
    </row>
    <row r="123" spans="2:3" x14ac:dyDescent="0.2">
      <c r="B123" s="384" t="s">
        <v>150</v>
      </c>
      <c r="C123" s="385">
        <v>82.6</v>
      </c>
    </row>
    <row r="124" spans="2:3" x14ac:dyDescent="0.2">
      <c r="B124" s="384" t="s">
        <v>151</v>
      </c>
      <c r="C124" s="385">
        <v>82.1</v>
      </c>
    </row>
    <row r="125" spans="2:3" x14ac:dyDescent="0.2">
      <c r="B125" s="384" t="s">
        <v>152</v>
      </c>
      <c r="C125" s="385">
        <v>82.4</v>
      </c>
    </row>
    <row r="126" spans="2:3" x14ac:dyDescent="0.2">
      <c r="B126" s="384" t="s">
        <v>153</v>
      </c>
      <c r="C126" s="385">
        <v>82.8</v>
      </c>
    </row>
    <row r="127" spans="2:3" x14ac:dyDescent="0.2">
      <c r="B127" s="384" t="s">
        <v>154</v>
      </c>
      <c r="C127" s="385">
        <v>83.1</v>
      </c>
    </row>
    <row r="128" spans="2:3" x14ac:dyDescent="0.2">
      <c r="B128" s="384" t="s">
        <v>155</v>
      </c>
      <c r="C128" s="385">
        <v>83.3</v>
      </c>
    </row>
    <row r="129" spans="2:3" x14ac:dyDescent="0.2">
      <c r="B129" s="384" t="s">
        <v>156</v>
      </c>
      <c r="C129" s="385">
        <v>83.5</v>
      </c>
    </row>
    <row r="130" spans="2:3" x14ac:dyDescent="0.2">
      <c r="B130" s="384" t="s">
        <v>157</v>
      </c>
      <c r="C130" s="385">
        <v>83.1</v>
      </c>
    </row>
    <row r="131" spans="2:3" x14ac:dyDescent="0.2">
      <c r="B131" s="384" t="s">
        <v>158</v>
      </c>
      <c r="C131" s="385">
        <v>83.4</v>
      </c>
    </row>
    <row r="132" spans="2:3" x14ac:dyDescent="0.2">
      <c r="B132" s="384" t="s">
        <v>159</v>
      </c>
      <c r="C132" s="385">
        <v>83.5</v>
      </c>
    </row>
    <row r="133" spans="2:3" x14ac:dyDescent="0.2">
      <c r="B133" s="384" t="s">
        <v>160</v>
      </c>
      <c r="C133" s="385">
        <v>83.8</v>
      </c>
    </row>
    <row r="134" spans="2:3" x14ac:dyDescent="0.2">
      <c r="B134" s="384" t="s">
        <v>161</v>
      </c>
      <c r="C134" s="385">
        <v>84.1</v>
      </c>
    </row>
    <row r="135" spans="2:3" x14ac:dyDescent="0.2">
      <c r="B135" s="384" t="s">
        <v>162</v>
      </c>
      <c r="C135" s="385">
        <v>84.5</v>
      </c>
    </row>
    <row r="136" spans="2:3" x14ac:dyDescent="0.2">
      <c r="B136" s="384" t="s">
        <v>163</v>
      </c>
      <c r="C136" s="385">
        <v>84.1</v>
      </c>
    </row>
    <row r="137" spans="2:3" x14ac:dyDescent="0.2">
      <c r="B137" s="384" t="s">
        <v>164</v>
      </c>
      <c r="C137" s="385">
        <v>84.6</v>
      </c>
    </row>
    <row r="138" spans="2:3" x14ac:dyDescent="0.2">
      <c r="B138" s="384" t="s">
        <v>165</v>
      </c>
      <c r="C138" s="385">
        <v>84.9</v>
      </c>
    </row>
    <row r="139" spans="2:3" x14ac:dyDescent="0.2">
      <c r="B139" s="384" t="s">
        <v>166</v>
      </c>
      <c r="C139" s="385">
        <v>85.6</v>
      </c>
    </row>
    <row r="140" spans="2:3" x14ac:dyDescent="0.2">
      <c r="B140" s="384" t="s">
        <v>167</v>
      </c>
      <c r="C140" s="385">
        <v>86.1</v>
      </c>
    </row>
    <row r="141" spans="2:3" x14ac:dyDescent="0.2">
      <c r="B141" s="384" t="s">
        <v>168</v>
      </c>
      <c r="C141" s="385">
        <v>86.6</v>
      </c>
    </row>
    <row r="142" spans="2:3" x14ac:dyDescent="0.2">
      <c r="B142" s="384" t="s">
        <v>169</v>
      </c>
      <c r="C142" s="385">
        <v>86.6</v>
      </c>
    </row>
    <row r="143" spans="2:3" x14ac:dyDescent="0.2">
      <c r="B143" s="384" t="s">
        <v>170</v>
      </c>
      <c r="C143" s="385">
        <v>87.1</v>
      </c>
    </row>
    <row r="144" spans="2:3" x14ac:dyDescent="0.2">
      <c r="B144" s="384" t="s">
        <v>171</v>
      </c>
      <c r="C144" s="385">
        <v>87.5</v>
      </c>
    </row>
    <row r="145" spans="2:3" x14ac:dyDescent="0.2">
      <c r="B145" s="384" t="s">
        <v>172</v>
      </c>
      <c r="C145" s="385">
        <v>87.3</v>
      </c>
    </row>
    <row r="146" spans="2:3" x14ac:dyDescent="0.2">
      <c r="B146" s="384" t="s">
        <v>173</v>
      </c>
      <c r="C146" s="385">
        <v>87.3</v>
      </c>
    </row>
    <row r="147" spans="2:3" x14ac:dyDescent="0.2">
      <c r="B147" s="384" t="s">
        <v>174</v>
      </c>
      <c r="C147" s="385">
        <v>87.1</v>
      </c>
    </row>
    <row r="148" spans="2:3" x14ac:dyDescent="0.2">
      <c r="B148" s="384" t="s">
        <v>175</v>
      </c>
      <c r="C148" s="385">
        <v>86.6</v>
      </c>
    </row>
    <row r="149" spans="2:3" x14ac:dyDescent="0.2">
      <c r="B149" s="384" t="s">
        <v>176</v>
      </c>
      <c r="C149" s="385">
        <v>87.2</v>
      </c>
    </row>
    <row r="150" spans="2:3" x14ac:dyDescent="0.2">
      <c r="B150" s="384" t="s">
        <v>177</v>
      </c>
      <c r="C150" s="385">
        <v>87.3</v>
      </c>
    </row>
    <row r="151" spans="2:3" x14ac:dyDescent="0.2">
      <c r="B151" s="384" t="s">
        <v>178</v>
      </c>
      <c r="C151" s="385">
        <v>87.5</v>
      </c>
    </row>
    <row r="152" spans="2:3" x14ac:dyDescent="0.2">
      <c r="B152" s="384" t="s">
        <v>179</v>
      </c>
      <c r="C152" s="385">
        <v>87.9</v>
      </c>
    </row>
    <row r="153" spans="2:3" x14ac:dyDescent="0.2">
      <c r="B153" s="384" t="s">
        <v>180</v>
      </c>
      <c r="C153" s="385">
        <v>88.1</v>
      </c>
    </row>
    <row r="154" spans="2:3" x14ac:dyDescent="0.2">
      <c r="B154" s="384" t="s">
        <v>181</v>
      </c>
      <c r="C154" s="385">
        <v>88</v>
      </c>
    </row>
    <row r="155" spans="2:3" x14ac:dyDescent="0.2">
      <c r="B155" s="384" t="s">
        <v>182</v>
      </c>
      <c r="C155" s="385">
        <v>88.3</v>
      </c>
    </row>
    <row r="156" spans="2:3" x14ac:dyDescent="0.2">
      <c r="B156" s="384" t="s">
        <v>183</v>
      </c>
      <c r="C156" s="385">
        <v>88.3</v>
      </c>
    </row>
    <row r="157" spans="2:3" x14ac:dyDescent="0.2">
      <c r="B157" s="384" t="s">
        <v>184</v>
      </c>
      <c r="C157" s="385">
        <v>88.4</v>
      </c>
    </row>
    <row r="158" spans="2:3" x14ac:dyDescent="0.2">
      <c r="B158" s="384" t="s">
        <v>185</v>
      </c>
      <c r="C158" s="385">
        <v>88.6</v>
      </c>
    </row>
    <row r="159" spans="2:3" x14ac:dyDescent="0.2">
      <c r="B159" s="384" t="s">
        <v>186</v>
      </c>
      <c r="C159" s="385">
        <v>88.9</v>
      </c>
    </row>
    <row r="160" spans="2:3" x14ac:dyDescent="0.2">
      <c r="B160" s="384" t="s">
        <v>187</v>
      </c>
      <c r="C160" s="385">
        <v>88.8</v>
      </c>
    </row>
    <row r="161" spans="2:3" x14ac:dyDescent="0.2">
      <c r="B161" s="384" t="s">
        <v>188</v>
      </c>
      <c r="C161" s="385">
        <v>89</v>
      </c>
    </row>
    <row r="162" spans="2:3" x14ac:dyDescent="0.2">
      <c r="B162" s="384" t="s">
        <v>189</v>
      </c>
      <c r="C162" s="385">
        <v>89.4</v>
      </c>
    </row>
    <row r="163" spans="2:3" x14ac:dyDescent="0.2">
      <c r="B163" s="384" t="s">
        <v>190</v>
      </c>
      <c r="C163" s="385">
        <v>89.9</v>
      </c>
    </row>
    <row r="164" spans="2:3" x14ac:dyDescent="0.2">
      <c r="B164" s="384" t="s">
        <v>191</v>
      </c>
      <c r="C164" s="385">
        <v>90.1</v>
      </c>
    </row>
    <row r="165" spans="2:3" x14ac:dyDescent="0.2">
      <c r="B165" s="384" t="s">
        <v>192</v>
      </c>
      <c r="C165" s="385">
        <v>90.2</v>
      </c>
    </row>
    <row r="166" spans="2:3" x14ac:dyDescent="0.2">
      <c r="B166" s="384" t="s">
        <v>193</v>
      </c>
      <c r="C166" s="385">
        <v>90</v>
      </c>
    </row>
    <row r="167" spans="2:3" x14ac:dyDescent="0.2">
      <c r="B167" s="384" t="s">
        <v>194</v>
      </c>
      <c r="C167" s="385">
        <v>90.4</v>
      </c>
    </row>
    <row r="168" spans="2:3" x14ac:dyDescent="0.2">
      <c r="B168" s="384" t="s">
        <v>195</v>
      </c>
      <c r="C168" s="385">
        <v>90.4</v>
      </c>
    </row>
    <row r="169" spans="2:3" x14ac:dyDescent="0.2">
      <c r="B169" s="384" t="s">
        <v>196</v>
      </c>
      <c r="C169" s="385">
        <v>90.6</v>
      </c>
    </row>
    <row r="170" spans="2:3" x14ac:dyDescent="0.2">
      <c r="B170" s="384" t="s">
        <v>197</v>
      </c>
      <c r="C170" s="385">
        <v>90.9</v>
      </c>
    </row>
    <row r="171" spans="2:3" x14ac:dyDescent="0.2">
      <c r="B171" s="384" t="s">
        <v>198</v>
      </c>
      <c r="C171" s="385">
        <v>91.7</v>
      </c>
    </row>
    <row r="172" spans="2:3" x14ac:dyDescent="0.2">
      <c r="B172" s="384" t="s">
        <v>199</v>
      </c>
      <c r="C172" s="385">
        <v>91.8</v>
      </c>
    </row>
    <row r="173" spans="2:3" x14ac:dyDescent="0.2">
      <c r="B173" s="384" t="s">
        <v>200</v>
      </c>
      <c r="C173" s="385">
        <v>92.3</v>
      </c>
    </row>
    <row r="174" spans="2:3" x14ac:dyDescent="0.2">
      <c r="B174" s="384" t="s">
        <v>201</v>
      </c>
      <c r="C174" s="385">
        <v>92.6</v>
      </c>
    </row>
    <row r="175" spans="2:3" x14ac:dyDescent="0.2">
      <c r="B175" s="384" t="s">
        <v>202</v>
      </c>
      <c r="C175" s="385">
        <v>93.3</v>
      </c>
    </row>
    <row r="176" spans="2:3" x14ac:dyDescent="0.2">
      <c r="B176" s="384" t="s">
        <v>203</v>
      </c>
      <c r="C176" s="385">
        <v>93.5</v>
      </c>
    </row>
    <row r="177" spans="2:3" x14ac:dyDescent="0.2">
      <c r="B177" s="384" t="s">
        <v>204</v>
      </c>
      <c r="C177" s="385">
        <v>93.5</v>
      </c>
    </row>
    <row r="178" spans="2:3" x14ac:dyDescent="0.2">
      <c r="B178" s="384" t="s">
        <v>205</v>
      </c>
      <c r="C178" s="385">
        <v>93.5</v>
      </c>
    </row>
    <row r="179" spans="2:3" x14ac:dyDescent="0.2">
      <c r="B179" s="384" t="s">
        <v>206</v>
      </c>
      <c r="C179" s="385">
        <v>93.9</v>
      </c>
    </row>
    <row r="180" spans="2:3" x14ac:dyDescent="0.2">
      <c r="B180" s="384" t="s">
        <v>207</v>
      </c>
      <c r="C180" s="385">
        <v>94.5</v>
      </c>
    </row>
    <row r="181" spans="2:3" x14ac:dyDescent="0.2">
      <c r="B181" s="384" t="s">
        <v>208</v>
      </c>
      <c r="C181" s="385">
        <v>94.5</v>
      </c>
    </row>
    <row r="182" spans="2:3" x14ac:dyDescent="0.2">
      <c r="B182" s="384" t="s">
        <v>209</v>
      </c>
      <c r="C182" s="385">
        <v>94.7</v>
      </c>
    </row>
    <row r="183" spans="2:3" x14ac:dyDescent="0.2">
      <c r="B183" s="384" t="s">
        <v>210</v>
      </c>
      <c r="C183" s="385">
        <v>95</v>
      </c>
    </row>
    <row r="184" spans="2:3" x14ac:dyDescent="0.2">
      <c r="B184" s="384" t="s">
        <v>211</v>
      </c>
      <c r="C184" s="385">
        <v>94.7</v>
      </c>
    </row>
    <row r="185" spans="2:3" x14ac:dyDescent="0.2">
      <c r="B185" s="384" t="s">
        <v>212</v>
      </c>
      <c r="C185" s="385">
        <v>95.2</v>
      </c>
    </row>
    <row r="186" spans="2:3" x14ac:dyDescent="0.2">
      <c r="B186" s="384" t="s">
        <v>213</v>
      </c>
      <c r="C186" s="385">
        <v>95.4</v>
      </c>
    </row>
    <row r="187" spans="2:3" x14ac:dyDescent="0.2">
      <c r="B187" s="384" t="s">
        <v>214</v>
      </c>
      <c r="C187" s="385">
        <v>95.9</v>
      </c>
    </row>
    <row r="188" spans="2:3" x14ac:dyDescent="0.2">
      <c r="B188" s="384" t="s">
        <v>215</v>
      </c>
      <c r="C188" s="385">
        <v>95.9</v>
      </c>
    </row>
    <row r="189" spans="2:3" x14ac:dyDescent="0.2">
      <c r="B189" s="384" t="s">
        <v>216</v>
      </c>
      <c r="C189" s="385">
        <v>95.6</v>
      </c>
    </row>
    <row r="190" spans="2:3" x14ac:dyDescent="0.2">
      <c r="B190" s="384" t="s">
        <v>217</v>
      </c>
      <c r="C190" s="385">
        <v>95.7</v>
      </c>
    </row>
    <row r="191" spans="2:3" x14ac:dyDescent="0.2">
      <c r="B191" s="384" t="s">
        <v>218</v>
      </c>
      <c r="C191" s="385">
        <v>96.1</v>
      </c>
    </row>
    <row r="192" spans="2:3" x14ac:dyDescent="0.2">
      <c r="B192" s="384" t="s">
        <v>219</v>
      </c>
      <c r="C192" s="385">
        <v>96.4</v>
      </c>
    </row>
    <row r="193" spans="2:3" x14ac:dyDescent="0.2">
      <c r="B193" s="384" t="s">
        <v>220</v>
      </c>
      <c r="C193" s="385">
        <v>96.8</v>
      </c>
    </row>
    <row r="194" spans="2:3" x14ac:dyDescent="0.2">
      <c r="B194" s="384" t="s">
        <v>221</v>
      </c>
      <c r="C194" s="385">
        <v>97</v>
      </c>
    </row>
    <row r="195" spans="2:3" x14ac:dyDescent="0.2">
      <c r="B195" s="384" t="s">
        <v>222</v>
      </c>
      <c r="C195" s="385">
        <v>97.3</v>
      </c>
    </row>
    <row r="196" spans="2:3" x14ac:dyDescent="0.2">
      <c r="B196" s="384" t="s">
        <v>223</v>
      </c>
      <c r="C196" s="385">
        <v>97</v>
      </c>
    </row>
    <row r="197" spans="2:3" x14ac:dyDescent="0.2">
      <c r="B197" s="384" t="s">
        <v>224</v>
      </c>
      <c r="C197" s="385">
        <v>97.5</v>
      </c>
    </row>
    <row r="198" spans="2:3" x14ac:dyDescent="0.2">
      <c r="B198" s="384" t="s">
        <v>225</v>
      </c>
      <c r="C198" s="385">
        <v>97.8</v>
      </c>
    </row>
    <row r="199" spans="2:3" x14ac:dyDescent="0.2">
      <c r="B199" s="384" t="s">
        <v>226</v>
      </c>
      <c r="C199" s="385">
        <v>98</v>
      </c>
    </row>
    <row r="200" spans="2:3" x14ac:dyDescent="0.2">
      <c r="B200" s="384" t="s">
        <v>227</v>
      </c>
      <c r="C200" s="385">
        <v>98.2</v>
      </c>
    </row>
    <row r="201" spans="2:3" x14ac:dyDescent="0.2">
      <c r="B201" s="384" t="s">
        <v>228</v>
      </c>
      <c r="C201" s="385">
        <v>98</v>
      </c>
    </row>
    <row r="202" spans="2:3" x14ac:dyDescent="0.2">
      <c r="B202" s="384" t="s">
        <v>229</v>
      </c>
      <c r="C202" s="385">
        <v>98</v>
      </c>
    </row>
    <row r="203" spans="2:3" x14ac:dyDescent="0.2">
      <c r="B203" s="384" t="s">
        <v>230</v>
      </c>
      <c r="C203" s="385">
        <v>98.4</v>
      </c>
    </row>
    <row r="204" spans="2:3" x14ac:dyDescent="0.2">
      <c r="B204" s="384" t="s">
        <v>231</v>
      </c>
      <c r="C204" s="385">
        <v>98.7</v>
      </c>
    </row>
    <row r="205" spans="2:3" x14ac:dyDescent="0.2">
      <c r="B205" s="384" t="s">
        <v>232</v>
      </c>
      <c r="C205" s="385">
        <v>98.8</v>
      </c>
    </row>
    <row r="206" spans="2:3" x14ac:dyDescent="0.2">
      <c r="B206" s="384" t="s">
        <v>233</v>
      </c>
      <c r="C206" s="385">
        <v>98.8</v>
      </c>
    </row>
    <row r="207" spans="2:3" x14ac:dyDescent="0.2">
      <c r="B207" s="384" t="s">
        <v>234</v>
      </c>
      <c r="C207" s="385">
        <v>99.2</v>
      </c>
    </row>
    <row r="208" spans="2:3" x14ac:dyDescent="0.2">
      <c r="B208" s="384" t="s">
        <v>235</v>
      </c>
      <c r="C208" s="385">
        <v>98.7</v>
      </c>
    </row>
    <row r="209" spans="2:3" x14ac:dyDescent="0.2">
      <c r="B209" s="384" t="s">
        <v>236</v>
      </c>
      <c r="C209" s="385">
        <v>99.1</v>
      </c>
    </row>
    <row r="210" spans="2:3" x14ac:dyDescent="0.2">
      <c r="B210" s="384" t="s">
        <v>237</v>
      </c>
      <c r="C210" s="385">
        <v>99.3</v>
      </c>
    </row>
    <row r="211" spans="2:3" x14ac:dyDescent="0.2">
      <c r="B211" s="384" t="s">
        <v>238</v>
      </c>
      <c r="C211" s="385">
        <v>99.6</v>
      </c>
    </row>
    <row r="212" spans="2:3" x14ac:dyDescent="0.2">
      <c r="B212" s="384" t="s">
        <v>239</v>
      </c>
      <c r="C212" s="385">
        <v>99.6</v>
      </c>
    </row>
    <row r="213" spans="2:3" x14ac:dyDescent="0.2">
      <c r="B213" s="384" t="s">
        <v>240</v>
      </c>
      <c r="C213" s="385">
        <v>99.8</v>
      </c>
    </row>
    <row r="214" spans="2:3" x14ac:dyDescent="0.2">
      <c r="B214" s="384" t="s">
        <v>241</v>
      </c>
      <c r="C214" s="385">
        <v>99.6</v>
      </c>
    </row>
    <row r="215" spans="2:3" x14ac:dyDescent="0.2">
      <c r="B215" s="384" t="s">
        <v>242</v>
      </c>
      <c r="C215" s="385">
        <v>99.9</v>
      </c>
    </row>
    <row r="216" spans="2:3" x14ac:dyDescent="0.2">
      <c r="B216" s="384" t="s">
        <v>243</v>
      </c>
      <c r="C216" s="385">
        <v>100</v>
      </c>
    </row>
    <row r="217" spans="2:3" x14ac:dyDescent="0.2">
      <c r="B217" s="384" t="s">
        <v>244</v>
      </c>
      <c r="C217" s="385">
        <v>100.1</v>
      </c>
    </row>
    <row r="218" spans="2:3" x14ac:dyDescent="0.2">
      <c r="B218" s="384" t="s">
        <v>245</v>
      </c>
      <c r="C218" s="385">
        <v>99.9</v>
      </c>
    </row>
    <row r="219" spans="2:3" x14ac:dyDescent="0.2">
      <c r="B219" s="384" t="s">
        <v>246</v>
      </c>
      <c r="C219" s="385">
        <v>99.9</v>
      </c>
    </row>
    <row r="220" spans="2:3" x14ac:dyDescent="0.2">
      <c r="B220" s="384" t="s">
        <v>247</v>
      </c>
      <c r="C220" s="385">
        <v>99.2</v>
      </c>
    </row>
    <row r="221" spans="2:3" x14ac:dyDescent="0.2">
      <c r="B221" s="384" t="s">
        <v>248</v>
      </c>
      <c r="C221" s="385">
        <v>99.5</v>
      </c>
    </row>
    <row r="222" spans="2:3" x14ac:dyDescent="0.2">
      <c r="B222" s="384" t="s">
        <v>249</v>
      </c>
      <c r="C222" s="385">
        <v>99.6</v>
      </c>
    </row>
    <row r="223" spans="2:3" x14ac:dyDescent="0.2">
      <c r="B223" s="384" t="s">
        <v>250</v>
      </c>
      <c r="C223" s="385">
        <v>99.9</v>
      </c>
    </row>
    <row r="224" spans="2:3" x14ac:dyDescent="0.2">
      <c r="B224" s="384" t="s">
        <v>251</v>
      </c>
      <c r="C224" s="385">
        <v>100.1</v>
      </c>
    </row>
    <row r="225" spans="2:3" x14ac:dyDescent="0.2">
      <c r="B225" s="384" t="s">
        <v>252</v>
      </c>
      <c r="C225" s="385">
        <v>100.1</v>
      </c>
    </row>
    <row r="226" spans="2:3" x14ac:dyDescent="0.2">
      <c r="B226" s="384" t="s">
        <v>253</v>
      </c>
      <c r="C226" s="385">
        <v>100</v>
      </c>
    </row>
    <row r="227" spans="2:3" x14ac:dyDescent="0.2">
      <c r="B227" s="384" t="s">
        <v>254</v>
      </c>
      <c r="C227" s="385">
        <v>100.3</v>
      </c>
    </row>
    <row r="228" spans="2:3" x14ac:dyDescent="0.2">
      <c r="B228" s="384" t="s">
        <v>255</v>
      </c>
      <c r="C228" s="385">
        <v>100.2</v>
      </c>
    </row>
    <row r="229" spans="2:3" x14ac:dyDescent="0.2">
      <c r="B229" s="384" t="s">
        <v>256</v>
      </c>
      <c r="C229" s="385">
        <v>100.3</v>
      </c>
    </row>
    <row r="230" spans="2:3" x14ac:dyDescent="0.2">
      <c r="B230" s="384" t="s">
        <v>257</v>
      </c>
      <c r="C230" s="385">
        <v>100.3</v>
      </c>
    </row>
    <row r="231" spans="2:3" x14ac:dyDescent="0.2">
      <c r="B231" s="384" t="s">
        <v>258</v>
      </c>
      <c r="C231" s="385">
        <v>100.4</v>
      </c>
    </row>
    <row r="232" spans="2:3" x14ac:dyDescent="0.2">
      <c r="B232" s="384" t="s">
        <v>259</v>
      </c>
      <c r="C232" s="385">
        <v>99.9</v>
      </c>
    </row>
    <row r="233" spans="2:3" x14ac:dyDescent="0.2">
      <c r="B233" s="384" t="s">
        <v>260</v>
      </c>
      <c r="C233" s="385">
        <v>100.1</v>
      </c>
    </row>
    <row r="234" spans="2:3" x14ac:dyDescent="0.2">
      <c r="B234" s="384" t="s">
        <v>261</v>
      </c>
      <c r="C234" s="385">
        <v>100.4</v>
      </c>
    </row>
    <row r="235" spans="2:3" x14ac:dyDescent="0.2">
      <c r="B235" s="384" t="s">
        <v>262</v>
      </c>
      <c r="C235" s="385">
        <v>100.6</v>
      </c>
    </row>
    <row r="236" spans="2:3" x14ac:dyDescent="0.2">
      <c r="B236" s="384" t="s">
        <v>263</v>
      </c>
      <c r="C236" s="385">
        <v>100.8</v>
      </c>
    </row>
    <row r="237" spans="2:3" x14ac:dyDescent="0.2">
      <c r="B237" s="384" t="s">
        <v>264</v>
      </c>
      <c r="C237" s="385">
        <v>101</v>
      </c>
    </row>
    <row r="238" spans="2:3" x14ac:dyDescent="0.2">
      <c r="B238" s="384" t="s">
        <v>265</v>
      </c>
      <c r="C238" s="385">
        <v>100.9</v>
      </c>
    </row>
    <row r="239" spans="2:3" x14ac:dyDescent="0.2">
      <c r="B239" s="384" t="s">
        <v>266</v>
      </c>
      <c r="C239" s="385">
        <v>101.2</v>
      </c>
    </row>
    <row r="240" spans="2:3" x14ac:dyDescent="0.2">
      <c r="B240" s="384" t="s">
        <v>267</v>
      </c>
      <c r="C240" s="385">
        <v>101.5</v>
      </c>
    </row>
    <row r="241" spans="2:3" x14ac:dyDescent="0.2">
      <c r="B241" s="384" t="s">
        <v>268</v>
      </c>
      <c r="C241" s="385">
        <v>101.6</v>
      </c>
    </row>
    <row r="242" spans="2:3" x14ac:dyDescent="0.2">
      <c r="B242" s="384" t="s">
        <v>269</v>
      </c>
      <c r="C242" s="385">
        <v>101.8</v>
      </c>
    </row>
    <row r="243" spans="2:3" x14ac:dyDescent="0.2">
      <c r="B243" s="384" t="s">
        <v>270</v>
      </c>
      <c r="C243" s="385">
        <v>102.2</v>
      </c>
    </row>
    <row r="244" spans="2:3" x14ac:dyDescent="0.2">
      <c r="B244" s="384" t="s">
        <v>271</v>
      </c>
      <c r="C244" s="385">
        <v>101.8</v>
      </c>
    </row>
    <row r="245" spans="2:3" x14ac:dyDescent="0.2">
      <c r="B245" s="384" t="s">
        <v>272</v>
      </c>
      <c r="C245" s="385">
        <v>102.4</v>
      </c>
    </row>
    <row r="246" spans="2:3" x14ac:dyDescent="0.2">
      <c r="B246" s="384" t="s">
        <v>273</v>
      </c>
      <c r="C246" s="385">
        <v>102.7</v>
      </c>
    </row>
    <row r="247" spans="2:3" x14ac:dyDescent="0.2">
      <c r="B247" s="384" t="s">
        <v>274</v>
      </c>
      <c r="C247" s="385">
        <v>103.2</v>
      </c>
    </row>
    <row r="248" spans="2:3" x14ac:dyDescent="0.2">
      <c r="B248" s="384" t="s">
        <v>275</v>
      </c>
      <c r="C248" s="385">
        <v>103.5</v>
      </c>
    </row>
    <row r="249" spans="2:3" x14ac:dyDescent="0.2">
      <c r="B249" s="384" t="s">
        <v>276</v>
      </c>
      <c r="C249" s="385">
        <v>103.5</v>
      </c>
    </row>
    <row r="250" spans="2:3" x14ac:dyDescent="0.2">
      <c r="B250" s="384" t="s">
        <v>277</v>
      </c>
      <c r="C250" s="385">
        <v>103.5</v>
      </c>
    </row>
    <row r="251" spans="2:3" x14ac:dyDescent="0.2">
      <c r="B251" s="384" t="s">
        <v>278</v>
      </c>
      <c r="C251" s="385">
        <v>104</v>
      </c>
    </row>
    <row r="252" spans="2:3" x14ac:dyDescent="0.2">
      <c r="B252" s="384" t="s">
        <v>279</v>
      </c>
      <c r="C252" s="385">
        <v>104.3</v>
      </c>
    </row>
    <row r="253" spans="2:3" x14ac:dyDescent="0.2">
      <c r="B253" s="384" t="s">
        <v>280</v>
      </c>
      <c r="C253" s="385">
        <v>104.4</v>
      </c>
    </row>
    <row r="254" spans="2:3" x14ac:dyDescent="0.2">
      <c r="B254" s="384" t="s">
        <v>281</v>
      </c>
      <c r="C254" s="385">
        <v>104.7</v>
      </c>
    </row>
    <row r="255" spans="2:3" x14ac:dyDescent="0.2">
      <c r="B255" s="384" t="s">
        <v>282</v>
      </c>
      <c r="C255" s="385">
        <v>105</v>
      </c>
    </row>
    <row r="256" spans="2:3" x14ac:dyDescent="0.2">
      <c r="B256" s="384" t="s">
        <v>283</v>
      </c>
      <c r="C256" s="385">
        <v>104.5</v>
      </c>
    </row>
    <row r="257" spans="2:3" x14ac:dyDescent="0.2">
      <c r="B257" s="384" t="s">
        <v>284</v>
      </c>
      <c r="C257" s="385">
        <v>104.9</v>
      </c>
    </row>
    <row r="258" spans="2:3" x14ac:dyDescent="0.2">
      <c r="B258" s="384" t="s">
        <v>285</v>
      </c>
      <c r="C258" s="385">
        <v>105.1</v>
      </c>
    </row>
    <row r="259" spans="2:3" x14ac:dyDescent="0.2">
      <c r="B259" s="384" t="s">
        <v>286</v>
      </c>
      <c r="C259" s="385">
        <v>105.5</v>
      </c>
    </row>
    <row r="260" spans="2:3" x14ac:dyDescent="0.2">
      <c r="B260" s="384" t="s">
        <v>287</v>
      </c>
      <c r="C260" s="385">
        <v>105.9</v>
      </c>
    </row>
    <row r="261" spans="2:3" x14ac:dyDescent="0.2">
      <c r="B261" s="384" t="s">
        <v>339</v>
      </c>
      <c r="C261" s="385">
        <v>105.9</v>
      </c>
    </row>
    <row r="262" spans="2:3" x14ac:dyDescent="0.2">
      <c r="B262" s="387" t="s">
        <v>584</v>
      </c>
      <c r="C262" s="388">
        <v>105.8</v>
      </c>
    </row>
    <row r="263" spans="2:3" x14ac:dyDescent="0.2">
      <c r="B263" s="387" t="s">
        <v>585</v>
      </c>
      <c r="C263" s="388">
        <v>106.5</v>
      </c>
    </row>
    <row r="264" spans="2:3" x14ac:dyDescent="0.2">
      <c r="B264" s="387" t="s">
        <v>586</v>
      </c>
      <c r="C264" s="388">
        <v>106.6</v>
      </c>
    </row>
    <row r="265" spans="2:3" x14ac:dyDescent="0.2">
      <c r="B265" s="387" t="s">
        <v>587</v>
      </c>
      <c r="C265" s="388">
        <v>106.7</v>
      </c>
    </row>
    <row r="266" spans="2:3" x14ac:dyDescent="0.2">
      <c r="B266" s="387" t="s">
        <v>588</v>
      </c>
      <c r="C266" s="388">
        <v>107</v>
      </c>
    </row>
    <row r="267" spans="2:3" x14ac:dyDescent="0.2">
      <c r="B267" s="387" t="s">
        <v>380</v>
      </c>
      <c r="C267" s="388">
        <v>107.1</v>
      </c>
    </row>
    <row r="268" spans="2:3" x14ac:dyDescent="0.2">
      <c r="B268" s="387" t="s">
        <v>592</v>
      </c>
      <c r="C268" s="388">
        <v>106.4</v>
      </c>
    </row>
    <row r="269" spans="2:3" x14ac:dyDescent="0.2">
      <c r="B269" s="387" t="s">
        <v>593</v>
      </c>
      <c r="C269" s="388">
        <v>106.8</v>
      </c>
    </row>
    <row r="270" spans="2:3" x14ac:dyDescent="0.2">
      <c r="B270" s="387" t="s">
        <v>594</v>
      </c>
      <c r="C270" s="388">
        <v>107</v>
      </c>
    </row>
    <row r="271" spans="2:3" x14ac:dyDescent="0.2">
      <c r="B271" s="387" t="s">
        <v>595</v>
      </c>
      <c r="C271" s="388">
        <v>107.6</v>
      </c>
    </row>
    <row r="272" spans="2:3" x14ac:dyDescent="0.2">
      <c r="B272" s="387" t="s">
        <v>596</v>
      </c>
      <c r="C272" s="394">
        <v>107.9</v>
      </c>
    </row>
    <row r="273" spans="2:3" x14ac:dyDescent="0.2">
      <c r="B273" s="387" t="s">
        <v>381</v>
      </c>
      <c r="C273" s="394">
        <v>107.9</v>
      </c>
    </row>
    <row r="274" spans="2:3" x14ac:dyDescent="0.2">
      <c r="B274" s="387" t="s">
        <v>602</v>
      </c>
      <c r="C274" s="394">
        <v>108</v>
      </c>
    </row>
    <row r="275" spans="2:3" x14ac:dyDescent="0.2">
      <c r="B275" s="387" t="s">
        <v>603</v>
      </c>
      <c r="C275" s="394">
        <v>108.3</v>
      </c>
    </row>
    <row r="276" spans="2:3" x14ac:dyDescent="0.2">
      <c r="B276" s="387" t="s">
        <v>604</v>
      </c>
      <c r="C276" s="394">
        <v>108.4</v>
      </c>
    </row>
    <row r="277" spans="2:3" x14ac:dyDescent="0.2">
      <c r="B277" s="387" t="s">
        <v>605</v>
      </c>
      <c r="C277" s="394">
        <v>108.3</v>
      </c>
    </row>
    <row r="278" spans="2:3" x14ac:dyDescent="0.2">
      <c r="B278" s="387" t="s">
        <v>606</v>
      </c>
      <c r="C278" s="394">
        <v>108.5</v>
      </c>
    </row>
    <row r="279" spans="2:3" x14ac:dyDescent="0.2">
      <c r="B279" s="387" t="s">
        <v>382</v>
      </c>
      <c r="C279" s="394">
        <v>108.5</v>
      </c>
    </row>
    <row r="280" spans="2:3" x14ac:dyDescent="0.2">
      <c r="B280" s="387"/>
      <c r="C280" s="388"/>
    </row>
    <row r="281" spans="2:3" x14ac:dyDescent="0.2">
      <c r="B281" s="387"/>
      <c r="C281" s="388"/>
    </row>
    <row r="282" spans="2:3" x14ac:dyDescent="0.2">
      <c r="B282" s="387"/>
      <c r="C282" s="388"/>
    </row>
    <row r="283" spans="2:3" x14ac:dyDescent="0.2">
      <c r="B283" s="387"/>
      <c r="C283" s="388"/>
    </row>
    <row r="284" spans="2:3" x14ac:dyDescent="0.2">
      <c r="B284" s="387"/>
      <c r="C284" s="388"/>
    </row>
    <row r="285" spans="2:3" x14ac:dyDescent="0.2">
      <c r="B285" s="387"/>
      <c r="C285" s="388"/>
    </row>
    <row r="286" spans="2:3" x14ac:dyDescent="0.2">
      <c r="B286" s="387"/>
      <c r="C286" s="388"/>
    </row>
    <row r="287" spans="2:3" x14ac:dyDescent="0.2">
      <c r="B287" s="387"/>
      <c r="C287" s="388"/>
    </row>
    <row r="288" spans="2:3" x14ac:dyDescent="0.2">
      <c r="B288" s="387"/>
      <c r="C288" s="388"/>
    </row>
    <row r="289" spans="2:3" x14ac:dyDescent="0.2">
      <c r="B289" s="387"/>
      <c r="C289" s="388"/>
    </row>
    <row r="290" spans="2:3" x14ac:dyDescent="0.2">
      <c r="B290" s="387"/>
      <c r="C290" s="388"/>
    </row>
    <row r="291" spans="2:3" x14ac:dyDescent="0.2">
      <c r="B291" s="387"/>
      <c r="C291" s="388"/>
    </row>
    <row r="292" spans="2:3" x14ac:dyDescent="0.2">
      <c r="B292" s="387"/>
      <c r="C292" s="388"/>
    </row>
    <row r="293" spans="2:3" x14ac:dyDescent="0.2">
      <c r="B293" s="387"/>
      <c r="C293" s="388"/>
    </row>
    <row r="294" spans="2:3" x14ac:dyDescent="0.2">
      <c r="B294" s="387"/>
      <c r="C294" s="388"/>
    </row>
    <row r="295" spans="2:3" x14ac:dyDescent="0.2">
      <c r="B295" s="387"/>
      <c r="C295" s="388"/>
    </row>
    <row r="296" spans="2:3" x14ac:dyDescent="0.2">
      <c r="B296" s="387"/>
      <c r="C296" s="388"/>
    </row>
    <row r="297" spans="2:3" x14ac:dyDescent="0.2">
      <c r="B297" s="387"/>
      <c r="C297" s="388"/>
    </row>
    <row r="298" spans="2:3" x14ac:dyDescent="0.2">
      <c r="B298" s="387"/>
      <c r="C298" s="388"/>
    </row>
    <row r="299" spans="2:3" x14ac:dyDescent="0.2">
      <c r="B299" s="387"/>
      <c r="C299" s="388"/>
    </row>
    <row r="300" spans="2:3" x14ac:dyDescent="0.2">
      <c r="B300" s="387"/>
      <c r="C300" s="388"/>
    </row>
    <row r="301" spans="2:3" x14ac:dyDescent="0.2">
      <c r="B301" s="387"/>
      <c r="C301" s="388"/>
    </row>
    <row r="302" spans="2:3" x14ac:dyDescent="0.2">
      <c r="B302" s="387"/>
      <c r="C302" s="388"/>
    </row>
    <row r="303" spans="2:3" x14ac:dyDescent="0.2">
      <c r="B303" s="387"/>
      <c r="C303" s="388"/>
    </row>
    <row r="304" spans="2:3" x14ac:dyDescent="0.2">
      <c r="B304" s="387"/>
      <c r="C304" s="388"/>
    </row>
    <row r="305" spans="2:3" x14ac:dyDescent="0.2">
      <c r="B305" s="387"/>
      <c r="C305" s="388"/>
    </row>
    <row r="306" spans="2:3" x14ac:dyDescent="0.2">
      <c r="B306" s="387"/>
      <c r="C306" s="388"/>
    </row>
    <row r="307" spans="2:3" x14ac:dyDescent="0.2">
      <c r="B307" s="387"/>
      <c r="C307" s="388"/>
    </row>
    <row r="308" spans="2:3" x14ac:dyDescent="0.2">
      <c r="B308" s="387"/>
      <c r="C308" s="388"/>
    </row>
    <row r="309" spans="2:3" x14ac:dyDescent="0.2">
      <c r="B309" s="387"/>
      <c r="C309" s="388"/>
    </row>
    <row r="310" spans="2:3" x14ac:dyDescent="0.2">
      <c r="B310" s="387"/>
      <c r="C310" s="388"/>
    </row>
    <row r="311" spans="2:3" x14ac:dyDescent="0.2">
      <c r="B311" s="387"/>
      <c r="C311" s="388"/>
    </row>
    <row r="312" spans="2:3" x14ac:dyDescent="0.2">
      <c r="B312" s="387"/>
      <c r="C312" s="388"/>
    </row>
    <row r="313" spans="2:3" x14ac:dyDescent="0.2">
      <c r="B313" s="387"/>
      <c r="C313" s="388"/>
    </row>
    <row r="314" spans="2:3" x14ac:dyDescent="0.2">
      <c r="B314" s="387"/>
      <c r="C314" s="388"/>
    </row>
    <row r="315" spans="2:3" x14ac:dyDescent="0.2">
      <c r="B315" s="387"/>
      <c r="C315" s="388"/>
    </row>
    <row r="316" spans="2:3" x14ac:dyDescent="0.2">
      <c r="B316" s="387"/>
      <c r="C316" s="388"/>
    </row>
    <row r="317" spans="2:3" x14ac:dyDescent="0.2">
      <c r="B317" s="387"/>
      <c r="C317" s="388"/>
    </row>
    <row r="318" spans="2:3" x14ac:dyDescent="0.2">
      <c r="B318" s="387"/>
      <c r="C318" s="388"/>
    </row>
    <row r="319" spans="2:3" x14ac:dyDescent="0.2">
      <c r="B319" s="387"/>
      <c r="C319" s="388"/>
    </row>
    <row r="320" spans="2:3" x14ac:dyDescent="0.2">
      <c r="B320" s="387"/>
      <c r="C320" s="388"/>
    </row>
    <row r="321" spans="2:3" x14ac:dyDescent="0.2">
      <c r="B321" s="387"/>
      <c r="C321" s="388"/>
    </row>
    <row r="322" spans="2:3" x14ac:dyDescent="0.2">
      <c r="B322" s="387"/>
      <c r="C322" s="388"/>
    </row>
    <row r="323" spans="2:3" x14ac:dyDescent="0.2">
      <c r="B323" s="387"/>
      <c r="C323" s="388"/>
    </row>
    <row r="324" spans="2:3" x14ac:dyDescent="0.2">
      <c r="B324" s="387"/>
      <c r="C324" s="388"/>
    </row>
    <row r="325" spans="2:3" x14ac:dyDescent="0.2">
      <c r="B325" s="387"/>
      <c r="C325" s="388"/>
    </row>
    <row r="326" spans="2:3" x14ac:dyDescent="0.2">
      <c r="B326" s="387"/>
      <c r="C326" s="388"/>
    </row>
    <row r="327" spans="2:3" x14ac:dyDescent="0.2">
      <c r="B327" s="387"/>
      <c r="C327" s="388"/>
    </row>
    <row r="328" spans="2:3" x14ac:dyDescent="0.2">
      <c r="B328" s="387"/>
      <c r="C328" s="388"/>
    </row>
    <row r="329" spans="2:3" x14ac:dyDescent="0.2">
      <c r="B329" s="387"/>
      <c r="C329" s="388"/>
    </row>
    <row r="330" spans="2:3" x14ac:dyDescent="0.2">
      <c r="B330" s="387"/>
      <c r="C330" s="388"/>
    </row>
    <row r="331" spans="2:3" x14ac:dyDescent="0.2">
      <c r="B331" s="387"/>
      <c r="C331" s="388"/>
    </row>
    <row r="332" spans="2:3" x14ac:dyDescent="0.2">
      <c r="B332" s="387"/>
      <c r="C332" s="388"/>
    </row>
    <row r="333" spans="2:3" x14ac:dyDescent="0.2">
      <c r="B333" s="387"/>
      <c r="C333" s="388"/>
    </row>
    <row r="334" spans="2:3" x14ac:dyDescent="0.2">
      <c r="B334" s="387"/>
      <c r="C334" s="388"/>
    </row>
    <row r="335" spans="2:3" x14ac:dyDescent="0.2">
      <c r="B335" s="387"/>
      <c r="C335" s="388"/>
    </row>
    <row r="336" spans="2:3" x14ac:dyDescent="0.2">
      <c r="B336" s="387"/>
      <c r="C336" s="388"/>
    </row>
    <row r="337" spans="2:3" x14ac:dyDescent="0.2">
      <c r="B337" s="387"/>
      <c r="C337" s="388"/>
    </row>
    <row r="338" spans="2:3" x14ac:dyDescent="0.2">
      <c r="B338" s="387"/>
      <c r="C338" s="388"/>
    </row>
    <row r="339" spans="2:3" x14ac:dyDescent="0.2">
      <c r="B339" s="387"/>
      <c r="C339" s="388"/>
    </row>
    <row r="340" spans="2:3" x14ac:dyDescent="0.2">
      <c r="B340" s="387"/>
      <c r="C340" s="388"/>
    </row>
    <row r="341" spans="2:3" x14ac:dyDescent="0.2">
      <c r="B341" s="387"/>
      <c r="C341" s="388"/>
    </row>
    <row r="342" spans="2:3" x14ac:dyDescent="0.2">
      <c r="B342" s="387"/>
      <c r="C342" s="388"/>
    </row>
    <row r="343" spans="2:3" x14ac:dyDescent="0.2">
      <c r="B343" s="387"/>
      <c r="C343" s="388"/>
    </row>
    <row r="344" spans="2:3" x14ac:dyDescent="0.2">
      <c r="B344" s="387"/>
      <c r="C344" s="388"/>
    </row>
    <row r="345" spans="2:3" x14ac:dyDescent="0.2">
      <c r="B345" s="387"/>
      <c r="C345" s="388"/>
    </row>
    <row r="346" spans="2:3" x14ac:dyDescent="0.2">
      <c r="B346" s="387"/>
      <c r="C346" s="388"/>
    </row>
    <row r="347" spans="2:3" x14ac:dyDescent="0.2">
      <c r="B347" s="387"/>
      <c r="C347" s="388"/>
    </row>
    <row r="348" spans="2:3" x14ac:dyDescent="0.2">
      <c r="B348" s="387"/>
      <c r="C348" s="388"/>
    </row>
    <row r="349" spans="2:3" x14ac:dyDescent="0.2">
      <c r="B349" s="387"/>
      <c r="C349" s="388"/>
    </row>
    <row r="350" spans="2:3" x14ac:dyDescent="0.2">
      <c r="B350" s="387"/>
      <c r="C350" s="388"/>
    </row>
    <row r="351" spans="2:3" x14ac:dyDescent="0.2">
      <c r="B351" s="387"/>
      <c r="C351" s="388"/>
    </row>
    <row r="352" spans="2:3" x14ac:dyDescent="0.2">
      <c r="B352" s="387"/>
      <c r="C352" s="388"/>
    </row>
    <row r="353" spans="2:3" x14ac:dyDescent="0.2">
      <c r="B353" s="387"/>
      <c r="C353" s="388"/>
    </row>
    <row r="354" spans="2:3" x14ac:dyDescent="0.2">
      <c r="B354" s="387"/>
      <c r="C354" s="388"/>
    </row>
    <row r="355" spans="2:3" x14ac:dyDescent="0.2">
      <c r="B355" s="387"/>
      <c r="C355" s="388"/>
    </row>
    <row r="356" spans="2:3" x14ac:dyDescent="0.2">
      <c r="B356" s="387"/>
      <c r="C356" s="388"/>
    </row>
    <row r="357" spans="2:3" x14ac:dyDescent="0.2">
      <c r="B357" s="387"/>
      <c r="C357" s="388"/>
    </row>
    <row r="358" spans="2:3" x14ac:dyDescent="0.2">
      <c r="B358" s="387"/>
      <c r="C358" s="388"/>
    </row>
    <row r="359" spans="2:3" x14ac:dyDescent="0.2">
      <c r="B359" s="387"/>
      <c r="C359" s="388"/>
    </row>
    <row r="360" spans="2:3" x14ac:dyDescent="0.2">
      <c r="B360" s="387"/>
      <c r="C360" s="388"/>
    </row>
    <row r="361" spans="2:3" x14ac:dyDescent="0.2">
      <c r="B361" s="387"/>
      <c r="C361" s="388"/>
    </row>
    <row r="362" spans="2:3" x14ac:dyDescent="0.2">
      <c r="B362" s="387"/>
      <c r="C362" s="388"/>
    </row>
    <row r="363" spans="2:3" x14ac:dyDescent="0.2">
      <c r="B363" s="387"/>
      <c r="C363" s="388"/>
    </row>
    <row r="364" spans="2:3" x14ac:dyDescent="0.2">
      <c r="B364" s="387"/>
      <c r="C364" s="388"/>
    </row>
    <row r="365" spans="2:3" x14ac:dyDescent="0.2">
      <c r="B365" s="387"/>
      <c r="C365" s="388"/>
    </row>
    <row r="366" spans="2:3" x14ac:dyDescent="0.2">
      <c r="B366" s="387"/>
      <c r="C366" s="388"/>
    </row>
    <row r="367" spans="2:3" x14ac:dyDescent="0.2">
      <c r="B367" s="387"/>
      <c r="C367" s="388"/>
    </row>
    <row r="368" spans="2:3" x14ac:dyDescent="0.2">
      <c r="B368" s="387"/>
      <c r="C368" s="388"/>
    </row>
    <row r="369" spans="2:3" x14ac:dyDescent="0.2">
      <c r="B369" s="387"/>
      <c r="C369" s="388"/>
    </row>
    <row r="370" spans="2:3" x14ac:dyDescent="0.2">
      <c r="B370" s="387"/>
      <c r="C370" s="388"/>
    </row>
    <row r="371" spans="2:3" x14ac:dyDescent="0.2">
      <c r="B371" s="389"/>
      <c r="C371" s="390"/>
    </row>
    <row r="372" spans="2:3" s="149" customFormat="1" x14ac:dyDescent="0.2"/>
  </sheetData>
  <mergeCells count="8">
    <mergeCell ref="B3:L3"/>
    <mergeCell ref="B11:B12"/>
    <mergeCell ref="C22:F22"/>
    <mergeCell ref="C21:F21"/>
    <mergeCell ref="C11:J11"/>
    <mergeCell ref="L11:V11"/>
    <mergeCell ref="C12:J12"/>
    <mergeCell ref="L12:V12"/>
  </mergeCells>
  <hyperlinks>
    <hyperlink ref="C22" r:id="rId1"/>
  </hyperlinks>
  <pageMargins left="0.75" right="0.75" top="1" bottom="1" header="0.5" footer="0.5"/>
  <pageSetup orientation="portrait" horizontalDpi="300" verticalDpi="300" r:id="rId2"/>
  <headerFooter alignWithMargins="0">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F31"/>
  <sheetViews>
    <sheetView workbookViewId="0"/>
  </sheetViews>
  <sheetFormatPr defaultColWidth="0" defaultRowHeight="12.75" zeroHeight="1" x14ac:dyDescent="0.2"/>
  <cols>
    <col min="1" max="1" width="7.25" customWidth="1"/>
    <col min="2" max="2" width="16.375" customWidth="1"/>
    <col min="3" max="3" width="34" customWidth="1"/>
    <col min="4" max="4" width="31.625" customWidth="1"/>
    <col min="5" max="6" width="9" customWidth="1"/>
    <col min="7" max="7" width="22.5" customWidth="1"/>
    <col min="8" max="32" width="0" hidden="1" customWidth="1"/>
    <col min="33" max="16384" width="9" hidden="1"/>
  </cols>
  <sheetData>
    <row r="1" spans="1:13" s="94" customFormat="1" ht="12.4" customHeight="1" x14ac:dyDescent="0.2"/>
    <row r="2" spans="1:13" s="94" customFormat="1" ht="18.399999999999999" customHeight="1" x14ac:dyDescent="0.25">
      <c r="B2" s="5" t="s">
        <v>488</v>
      </c>
      <c r="C2" s="5"/>
      <c r="D2" s="5"/>
    </row>
    <row r="3" spans="1:13" s="117" customFormat="1" ht="38.25" customHeight="1" x14ac:dyDescent="0.15">
      <c r="B3" s="570" t="s">
        <v>514</v>
      </c>
      <c r="C3" s="570"/>
      <c r="D3" s="570"/>
      <c r="E3" s="570"/>
      <c r="F3" s="570"/>
      <c r="G3" s="570"/>
      <c r="I3" s="119"/>
      <c r="J3" s="119"/>
      <c r="K3" s="119"/>
      <c r="L3" s="119"/>
      <c r="M3" s="119"/>
    </row>
    <row r="4" spans="1:13" s="117" customFormat="1" ht="12.4" customHeight="1" x14ac:dyDescent="0.15"/>
    <row r="5" spans="1:13" s="7" customFormat="1" x14ac:dyDescent="0.2"/>
    <row r="6" spans="1:13" x14ac:dyDescent="0.2">
      <c r="A6" s="7"/>
      <c r="B6" s="80" t="s">
        <v>41</v>
      </c>
      <c r="C6" s="80" t="s">
        <v>334</v>
      </c>
      <c r="D6" s="80" t="s">
        <v>485</v>
      </c>
      <c r="E6" s="25" t="s">
        <v>347</v>
      </c>
      <c r="F6" s="7"/>
      <c r="G6" s="7"/>
    </row>
    <row r="7" spans="1:13" x14ac:dyDescent="0.2">
      <c r="A7" s="7"/>
      <c r="B7" s="26" t="s">
        <v>32</v>
      </c>
      <c r="C7" s="26" t="s">
        <v>495</v>
      </c>
      <c r="D7" s="26" t="s">
        <v>290</v>
      </c>
      <c r="E7" s="373">
        <v>39.6648</v>
      </c>
      <c r="F7" s="7"/>
      <c r="G7" s="376"/>
    </row>
    <row r="8" spans="1:13" x14ac:dyDescent="0.2">
      <c r="A8" s="7"/>
      <c r="B8" s="26" t="s">
        <v>32</v>
      </c>
      <c r="C8" s="26" t="s">
        <v>495</v>
      </c>
      <c r="D8" s="26" t="s">
        <v>293</v>
      </c>
      <c r="E8" s="373">
        <v>78.263999999999996</v>
      </c>
      <c r="F8" s="148"/>
      <c r="G8" s="376"/>
      <c r="H8" s="130"/>
      <c r="I8" s="130"/>
      <c r="J8" s="130"/>
      <c r="L8" s="130"/>
    </row>
    <row r="9" spans="1:13" x14ac:dyDescent="0.2">
      <c r="A9" s="7"/>
      <c r="B9" s="26" t="s">
        <v>32</v>
      </c>
      <c r="C9" s="26" t="s">
        <v>496</v>
      </c>
      <c r="D9" s="26" t="s">
        <v>290</v>
      </c>
      <c r="E9" s="373">
        <v>39.933199999999999</v>
      </c>
      <c r="F9" s="7"/>
      <c r="G9" s="376"/>
      <c r="L9" s="130"/>
    </row>
    <row r="10" spans="1:13" x14ac:dyDescent="0.2">
      <c r="A10" s="7"/>
      <c r="B10" s="26" t="s">
        <v>32</v>
      </c>
      <c r="C10" s="26" t="s">
        <v>496</v>
      </c>
      <c r="D10" s="26" t="s">
        <v>294</v>
      </c>
      <c r="E10" s="373">
        <v>78.263999999999996</v>
      </c>
      <c r="F10" s="148"/>
      <c r="G10" s="261"/>
      <c r="H10" s="130"/>
    </row>
    <row r="11" spans="1:13" x14ac:dyDescent="0.2">
      <c r="A11" s="7"/>
      <c r="B11" s="26" t="s">
        <v>33</v>
      </c>
      <c r="C11" s="26" t="s">
        <v>348</v>
      </c>
      <c r="D11" s="26" t="s">
        <v>290</v>
      </c>
      <c r="E11" s="373">
        <v>64.944500000000005</v>
      </c>
      <c r="F11" s="7"/>
      <c r="G11" s="260"/>
    </row>
    <row r="12" spans="1:13" x14ac:dyDescent="0.2">
      <c r="A12" s="7"/>
      <c r="B12" s="26" t="s">
        <v>33</v>
      </c>
      <c r="C12" s="26" t="s">
        <v>348</v>
      </c>
      <c r="D12" s="26" t="s">
        <v>486</v>
      </c>
      <c r="E12" s="373">
        <v>89.202100000000002</v>
      </c>
      <c r="F12" s="148"/>
      <c r="G12" s="261"/>
      <c r="H12" s="130"/>
    </row>
    <row r="13" spans="1:13" s="7" customFormat="1" x14ac:dyDescent="0.2">
      <c r="G13" s="215"/>
    </row>
    <row r="14" spans="1:13" s="7" customFormat="1" x14ac:dyDescent="0.2"/>
    <row r="15" spans="1:13" ht="12" hidden="1" customHeight="1" x14ac:dyDescent="0.2"/>
    <row r="16" spans="1:13" ht="12" hidden="1" customHeight="1" x14ac:dyDescent="0.2"/>
    <row r="17" ht="12" hidden="1" customHeight="1" x14ac:dyDescent="0.2"/>
    <row r="18" ht="12" hidden="1" customHeight="1" x14ac:dyDescent="0.2"/>
    <row r="19" ht="12" hidden="1" customHeight="1" x14ac:dyDescent="0.2"/>
    <row r="20" ht="12" hidden="1" customHeight="1" x14ac:dyDescent="0.2"/>
    <row r="21" ht="12" hidden="1" customHeight="1" x14ac:dyDescent="0.2"/>
    <row r="22" ht="12" hidden="1" customHeight="1" x14ac:dyDescent="0.2"/>
    <row r="23" ht="12" hidden="1" customHeight="1" x14ac:dyDescent="0.2"/>
    <row r="24" ht="12" hidden="1" customHeight="1" x14ac:dyDescent="0.2"/>
    <row r="25" ht="12" hidden="1" customHeight="1" x14ac:dyDescent="0.2"/>
    <row r="26" ht="12" hidden="1" customHeight="1" x14ac:dyDescent="0.2"/>
    <row r="27" ht="12" hidden="1" customHeight="1" x14ac:dyDescent="0.2"/>
    <row r="28" ht="12" hidden="1" customHeight="1" x14ac:dyDescent="0.2"/>
    <row r="29" hidden="1" x14ac:dyDescent="0.2"/>
    <row r="30" hidden="1" x14ac:dyDescent="0.2"/>
    <row r="31" hidden="1" x14ac:dyDescent="0.2"/>
  </sheetData>
  <mergeCells count="1">
    <mergeCell ref="B3:G3"/>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C47"/>
  <sheetViews>
    <sheetView zoomScaleNormal="100" workbookViewId="0"/>
  </sheetViews>
  <sheetFormatPr defaultColWidth="0" defaultRowHeight="14.25" zeroHeight="1" x14ac:dyDescent="0.2"/>
  <cols>
    <col min="1" max="1" width="8" style="125" customWidth="1"/>
    <col min="2" max="2" width="17.75" style="125" customWidth="1"/>
    <col min="3" max="3" width="50.75" style="125" customWidth="1"/>
    <col min="4" max="4" width="24.875" style="125" customWidth="1"/>
    <col min="5" max="5" width="33.375" style="125" customWidth="1"/>
    <col min="6" max="9" width="15.625" style="125" customWidth="1"/>
    <col min="10" max="10" width="1.125" style="125" customWidth="1"/>
    <col min="11" max="21" width="15.625" style="105" customWidth="1"/>
    <col min="22" max="22" width="9" style="125" customWidth="1"/>
    <col min="23" max="29" width="0" style="125" hidden="1" customWidth="1"/>
    <col min="30" max="16384" width="9" style="125" hidden="1"/>
  </cols>
  <sheetData>
    <row r="1" spans="1:29" s="94" customFormat="1" ht="12.4" customHeight="1" x14ac:dyDescent="0.2">
      <c r="K1" s="169"/>
      <c r="L1" s="169"/>
      <c r="M1" s="169"/>
      <c r="N1" s="169"/>
      <c r="O1" s="169"/>
      <c r="P1" s="169"/>
      <c r="Q1" s="169"/>
      <c r="R1" s="169"/>
      <c r="S1" s="169"/>
      <c r="T1" s="169"/>
      <c r="U1" s="169"/>
    </row>
    <row r="2" spans="1:29" s="94" customFormat="1" ht="18.399999999999999" customHeight="1" x14ac:dyDescent="0.25">
      <c r="B2" s="5" t="s">
        <v>43</v>
      </c>
      <c r="C2" s="5"/>
      <c r="D2" s="5"/>
      <c r="E2" s="5"/>
      <c r="F2" s="5"/>
      <c r="G2" s="5"/>
      <c r="H2" s="5"/>
      <c r="I2" s="5"/>
      <c r="J2" s="5"/>
      <c r="K2" s="169"/>
      <c r="L2" s="169"/>
      <c r="M2" s="169"/>
      <c r="N2" s="169"/>
      <c r="O2" s="169"/>
      <c r="P2" s="169"/>
      <c r="Q2" s="169"/>
      <c r="R2" s="170"/>
      <c r="S2" s="169"/>
      <c r="T2" s="169"/>
      <c r="U2" s="169"/>
    </row>
    <row r="3" spans="1:29" s="169" customFormat="1" ht="43.15" customHeight="1" x14ac:dyDescent="0.2">
      <c r="B3" s="606" t="s">
        <v>598</v>
      </c>
      <c r="C3" s="607"/>
      <c r="D3" s="607"/>
      <c r="E3" s="607"/>
      <c r="F3" s="607"/>
      <c r="G3" s="607"/>
      <c r="H3" s="607"/>
      <c r="I3" s="607"/>
      <c r="J3" s="607"/>
      <c r="K3" s="607"/>
      <c r="L3" s="607"/>
      <c r="M3" s="171"/>
      <c r="N3" s="171"/>
      <c r="O3" s="171"/>
      <c r="P3" s="171"/>
      <c r="Q3" s="171"/>
      <c r="R3" s="171"/>
      <c r="S3" s="171"/>
      <c r="T3" s="171"/>
      <c r="U3" s="171"/>
      <c r="V3" s="171"/>
      <c r="W3" s="171"/>
      <c r="X3" s="171"/>
      <c r="Y3" s="171"/>
      <c r="Z3" s="171"/>
      <c r="AA3" s="171"/>
      <c r="AB3" s="171"/>
      <c r="AC3" s="171"/>
    </row>
    <row r="4" spans="1:29" s="169" customFormat="1" ht="12.4" customHeight="1" x14ac:dyDescent="0.2"/>
    <row r="5" spans="1:29" s="101" customFormat="1" ht="12.4" customHeight="1" x14ac:dyDescent="0.2"/>
    <row r="6" spans="1:29" s="101" customFormat="1" ht="12.4" customHeight="1" x14ac:dyDescent="0.2">
      <c r="B6" s="8" t="s">
        <v>400</v>
      </c>
    </row>
    <row r="7" spans="1:29" s="101" customFormat="1" ht="12.75" x14ac:dyDescent="0.2"/>
    <row r="8" spans="1:29" s="172" customFormat="1" ht="11.85" customHeight="1" x14ac:dyDescent="0.2">
      <c r="A8" s="101"/>
      <c r="B8" s="608" t="s">
        <v>41</v>
      </c>
      <c r="C8" s="608" t="s">
        <v>401</v>
      </c>
      <c r="D8" s="609" t="s">
        <v>4</v>
      </c>
      <c r="E8" s="612"/>
      <c r="F8" s="613" t="s">
        <v>500</v>
      </c>
      <c r="G8" s="614"/>
      <c r="H8" s="614"/>
      <c r="I8" s="615"/>
      <c r="J8" s="173"/>
      <c r="K8" s="616" t="s">
        <v>492</v>
      </c>
      <c r="L8" s="617"/>
      <c r="M8" s="617"/>
      <c r="N8" s="617"/>
      <c r="O8" s="617"/>
      <c r="P8" s="617"/>
      <c r="Q8" s="617"/>
      <c r="R8" s="617"/>
      <c r="S8" s="617"/>
      <c r="T8" s="617"/>
      <c r="U8" s="618"/>
      <c r="V8" s="101"/>
    </row>
    <row r="9" spans="1:29" s="172" customFormat="1" ht="38.85" customHeight="1" x14ac:dyDescent="0.2">
      <c r="A9" s="101"/>
      <c r="B9" s="608"/>
      <c r="C9" s="608"/>
      <c r="D9" s="610"/>
      <c r="E9" s="612"/>
      <c r="F9" s="619" t="s">
        <v>509</v>
      </c>
      <c r="G9" s="620"/>
      <c r="H9" s="620"/>
      <c r="I9" s="621"/>
      <c r="J9" s="173"/>
      <c r="K9" s="628" t="s">
        <v>493</v>
      </c>
      <c r="L9" s="629"/>
      <c r="M9" s="629"/>
      <c r="N9" s="629"/>
      <c r="O9" s="629"/>
      <c r="P9" s="629"/>
      <c r="Q9" s="629"/>
      <c r="R9" s="629"/>
      <c r="S9" s="629"/>
      <c r="T9" s="629"/>
      <c r="U9" s="630"/>
      <c r="V9" s="101"/>
    </row>
    <row r="10" spans="1:29" s="176" customFormat="1" ht="25.5" x14ac:dyDescent="0.2">
      <c r="A10" s="262"/>
      <c r="B10" s="608"/>
      <c r="C10" s="608"/>
      <c r="D10" s="610"/>
      <c r="E10" s="174" t="s">
        <v>5</v>
      </c>
      <c r="F10" s="175" t="s">
        <v>6</v>
      </c>
      <c r="G10" s="175" t="s">
        <v>7</v>
      </c>
      <c r="H10" s="175" t="s">
        <v>8</v>
      </c>
      <c r="I10" s="175" t="s">
        <v>304</v>
      </c>
      <c r="J10" s="173"/>
      <c r="K10" s="352" t="s">
        <v>467</v>
      </c>
      <c r="L10" s="175" t="s">
        <v>9</v>
      </c>
      <c r="M10" s="175" t="s">
        <v>10</v>
      </c>
      <c r="N10" s="175" t="s">
        <v>11</v>
      </c>
      <c r="O10" s="175" t="s">
        <v>12</v>
      </c>
      <c r="P10" s="175" t="s">
        <v>13</v>
      </c>
      <c r="Q10" s="175" t="s">
        <v>14</v>
      </c>
      <c r="R10" s="175" t="s">
        <v>15</v>
      </c>
      <c r="S10" s="175" t="s">
        <v>16</v>
      </c>
      <c r="T10" s="175" t="s">
        <v>17</v>
      </c>
      <c r="U10" s="175" t="s">
        <v>18</v>
      </c>
      <c r="V10" s="262"/>
    </row>
    <row r="11" spans="1:29" s="105" customFormat="1" ht="12.75" x14ac:dyDescent="0.2">
      <c r="A11" s="101"/>
      <c r="B11" s="608"/>
      <c r="C11" s="608"/>
      <c r="D11" s="610"/>
      <c r="E11" s="177" t="s">
        <v>379</v>
      </c>
      <c r="F11" s="178" t="s">
        <v>19</v>
      </c>
      <c r="G11" s="178" t="s">
        <v>20</v>
      </c>
      <c r="H11" s="178" t="s">
        <v>21</v>
      </c>
      <c r="I11" s="179" t="s">
        <v>309</v>
      </c>
      <c r="J11" s="173"/>
      <c r="K11" s="178">
        <v>43405</v>
      </c>
      <c r="L11" s="178" t="s">
        <v>22</v>
      </c>
      <c r="M11" s="178" t="s">
        <v>23</v>
      </c>
      <c r="N11" s="178" t="s">
        <v>24</v>
      </c>
      <c r="O11" s="178" t="s">
        <v>25</v>
      </c>
      <c r="P11" s="178" t="s">
        <v>26</v>
      </c>
      <c r="Q11" s="178" t="s">
        <v>27</v>
      </c>
      <c r="R11" s="178" t="s">
        <v>28</v>
      </c>
      <c r="S11" s="178" t="s">
        <v>29</v>
      </c>
      <c r="T11" s="178" t="s">
        <v>30</v>
      </c>
      <c r="U11" s="178" t="s">
        <v>31</v>
      </c>
      <c r="V11" s="101"/>
    </row>
    <row r="12" spans="1:29" s="105" customFormat="1" ht="12.75" x14ac:dyDescent="0.2">
      <c r="A12" s="101"/>
      <c r="B12" s="608"/>
      <c r="C12" s="608"/>
      <c r="D12" s="611"/>
      <c r="E12" s="246" t="s">
        <v>453</v>
      </c>
      <c r="F12" s="180" t="s">
        <v>34</v>
      </c>
      <c r="G12" s="178" t="s">
        <v>34</v>
      </c>
      <c r="H12" s="178" t="s">
        <v>35</v>
      </c>
      <c r="I12" s="178" t="s">
        <v>35</v>
      </c>
      <c r="J12" s="173"/>
      <c r="K12" s="178" t="s">
        <v>314</v>
      </c>
      <c r="L12" s="178" t="s">
        <v>36</v>
      </c>
      <c r="M12" s="178" t="s">
        <v>36</v>
      </c>
      <c r="N12" s="178" t="s">
        <v>37</v>
      </c>
      <c r="O12" s="178" t="s">
        <v>37</v>
      </c>
      <c r="P12" s="178" t="s">
        <v>38</v>
      </c>
      <c r="Q12" s="178" t="s">
        <v>38</v>
      </c>
      <c r="R12" s="178" t="s">
        <v>39</v>
      </c>
      <c r="S12" s="178" t="s">
        <v>39</v>
      </c>
      <c r="T12" s="178" t="s">
        <v>40</v>
      </c>
      <c r="U12" s="178" t="s">
        <v>40</v>
      </c>
      <c r="V12" s="101"/>
    </row>
    <row r="13" spans="1:29" s="105" customFormat="1" ht="12.75" x14ac:dyDescent="0.2">
      <c r="A13" s="101"/>
      <c r="B13" s="602" t="s">
        <v>32</v>
      </c>
      <c r="C13" s="181" t="s">
        <v>402</v>
      </c>
      <c r="D13" s="181" t="s">
        <v>460</v>
      </c>
      <c r="E13" s="604"/>
      <c r="F13" s="263">
        <v>5.9060025088291495</v>
      </c>
      <c r="G13" s="263">
        <v>5.7860025088291493</v>
      </c>
      <c r="H13" s="263">
        <v>8.4153375147152474</v>
      </c>
      <c r="I13" s="263">
        <v>8.5515843058416561</v>
      </c>
      <c r="J13" s="173"/>
      <c r="K13" s="263">
        <v>8.5515843058416561</v>
      </c>
      <c r="L13" s="263">
        <v>11.104851878142561</v>
      </c>
      <c r="M13" s="263">
        <v>11.012800642584216</v>
      </c>
      <c r="N13" s="263">
        <v>13.662374482953824</v>
      </c>
      <c r="O13" s="263" t="s">
        <v>333</v>
      </c>
      <c r="P13" s="263" t="s">
        <v>333</v>
      </c>
      <c r="Q13" s="263" t="s">
        <v>333</v>
      </c>
      <c r="R13" s="263" t="s">
        <v>333</v>
      </c>
      <c r="S13" s="263" t="s">
        <v>333</v>
      </c>
      <c r="T13" s="263" t="s">
        <v>333</v>
      </c>
      <c r="U13" s="263" t="s">
        <v>333</v>
      </c>
      <c r="V13" s="101"/>
    </row>
    <row r="14" spans="1:29" s="105" customFormat="1" ht="12.75" x14ac:dyDescent="0.2">
      <c r="A14" s="101"/>
      <c r="B14" s="631"/>
      <c r="C14" s="181" t="s">
        <v>404</v>
      </c>
      <c r="D14" s="181" t="s">
        <v>460</v>
      </c>
      <c r="E14" s="632"/>
      <c r="F14" s="263">
        <v>0.97639655244214707</v>
      </c>
      <c r="G14" s="263">
        <v>0.99405134840747456</v>
      </c>
      <c r="H14" s="263">
        <v>1.0456200733477303</v>
      </c>
      <c r="I14" s="263">
        <v>1.0456200733477303</v>
      </c>
      <c r="J14" s="173"/>
      <c r="K14" s="263">
        <v>1.0456200733477303</v>
      </c>
      <c r="L14" s="263">
        <v>0.99308334451494196</v>
      </c>
      <c r="M14" s="263">
        <v>1.0019685420102336</v>
      </c>
      <c r="N14" s="263">
        <v>0.73849263586365788</v>
      </c>
      <c r="O14" s="263" t="s">
        <v>333</v>
      </c>
      <c r="P14" s="263" t="s">
        <v>333</v>
      </c>
      <c r="Q14" s="263" t="s">
        <v>333</v>
      </c>
      <c r="R14" s="263" t="s">
        <v>333</v>
      </c>
      <c r="S14" s="263" t="s">
        <v>333</v>
      </c>
      <c r="T14" s="263" t="s">
        <v>333</v>
      </c>
      <c r="U14" s="263" t="s">
        <v>333</v>
      </c>
      <c r="V14" s="101"/>
    </row>
    <row r="15" spans="1:29" s="105" customFormat="1" ht="12.75" x14ac:dyDescent="0.2">
      <c r="A15" s="101"/>
      <c r="B15" s="631"/>
      <c r="C15" s="181" t="s">
        <v>405</v>
      </c>
      <c r="D15" s="181" t="s">
        <v>460</v>
      </c>
      <c r="E15" s="632"/>
      <c r="F15" s="263">
        <v>4.8246714398749446E-3</v>
      </c>
      <c r="G15" s="263">
        <v>4.8246714398749446E-3</v>
      </c>
      <c r="H15" s="263">
        <v>4.8246714398749446E-3</v>
      </c>
      <c r="I15" s="263">
        <v>4.8246714398749446E-3</v>
      </c>
      <c r="J15" s="173"/>
      <c r="K15" s="263">
        <v>4.8246714398749446E-3</v>
      </c>
      <c r="L15" s="263">
        <v>4.792117924437885E-3</v>
      </c>
      <c r="M15" s="263">
        <v>4.792117924437885E-3</v>
      </c>
      <c r="N15" s="263">
        <v>4.7547499952452499E-3</v>
      </c>
      <c r="O15" s="263" t="s">
        <v>333</v>
      </c>
      <c r="P15" s="263" t="s">
        <v>333</v>
      </c>
      <c r="Q15" s="263" t="s">
        <v>333</v>
      </c>
      <c r="R15" s="263" t="s">
        <v>333</v>
      </c>
      <c r="S15" s="263" t="s">
        <v>333</v>
      </c>
      <c r="T15" s="263" t="s">
        <v>333</v>
      </c>
      <c r="U15" s="263" t="s">
        <v>333</v>
      </c>
      <c r="V15" s="101"/>
    </row>
    <row r="16" spans="1:29" s="105" customFormat="1" ht="12.75" x14ac:dyDescent="0.2">
      <c r="A16" s="101"/>
      <c r="B16" s="631"/>
      <c r="C16" s="181" t="s">
        <v>406</v>
      </c>
      <c r="D16" s="181" t="s">
        <v>460</v>
      </c>
      <c r="E16" s="632"/>
      <c r="F16" s="263">
        <v>6.8872237327111714</v>
      </c>
      <c r="G16" s="263">
        <v>6.7848785286764981</v>
      </c>
      <c r="H16" s="263">
        <v>9.4657822595028538</v>
      </c>
      <c r="I16" s="263">
        <v>9.6020290506292625</v>
      </c>
      <c r="J16" s="173"/>
      <c r="K16" s="263">
        <v>9.6020290506292625</v>
      </c>
      <c r="L16" s="263">
        <v>12.102727340581941</v>
      </c>
      <c r="M16" s="263">
        <v>12.019561302518888</v>
      </c>
      <c r="N16" s="263">
        <v>14.405621868812727</v>
      </c>
      <c r="O16" s="263" t="s">
        <v>333</v>
      </c>
      <c r="P16" s="263" t="s">
        <v>333</v>
      </c>
      <c r="Q16" s="263" t="s">
        <v>333</v>
      </c>
      <c r="R16" s="263" t="s">
        <v>333</v>
      </c>
      <c r="S16" s="263" t="s">
        <v>333</v>
      </c>
      <c r="T16" s="263" t="s">
        <v>333</v>
      </c>
      <c r="U16" s="263" t="s">
        <v>333</v>
      </c>
      <c r="V16" s="101"/>
    </row>
    <row r="17" spans="1:22" s="105" customFormat="1" ht="12.75" x14ac:dyDescent="0.2">
      <c r="A17" s="101"/>
      <c r="B17" s="631"/>
      <c r="C17" s="182" t="s">
        <v>407</v>
      </c>
      <c r="D17" s="182" t="s">
        <v>408</v>
      </c>
      <c r="E17" s="632"/>
      <c r="F17" s="263">
        <v>1</v>
      </c>
      <c r="G17" s="263">
        <v>1.0127201565557731</v>
      </c>
      <c r="H17" s="263">
        <v>1.0273972602739725</v>
      </c>
      <c r="I17" s="263">
        <v>1.0362035225048924</v>
      </c>
      <c r="J17" s="173"/>
      <c r="K17" s="263">
        <v>1.0362035225048924</v>
      </c>
      <c r="L17" s="263">
        <v>1.047945205479452</v>
      </c>
      <c r="M17" s="263">
        <v>1.0557729941291585</v>
      </c>
      <c r="N17" s="263">
        <v>1.0616438356164384</v>
      </c>
      <c r="O17" s="263" t="s">
        <v>333</v>
      </c>
      <c r="P17" s="263" t="s">
        <v>333</v>
      </c>
      <c r="Q17" s="263" t="s">
        <v>333</v>
      </c>
      <c r="R17" s="263" t="s">
        <v>333</v>
      </c>
      <c r="S17" s="263" t="s">
        <v>333</v>
      </c>
      <c r="T17" s="263" t="s">
        <v>333</v>
      </c>
      <c r="U17" s="263" t="s">
        <v>333</v>
      </c>
      <c r="V17" s="101"/>
    </row>
    <row r="18" spans="1:22" s="105" customFormat="1" ht="12.75" x14ac:dyDescent="0.2">
      <c r="A18" s="101"/>
      <c r="B18" s="603"/>
      <c r="C18" s="182" t="s">
        <v>409</v>
      </c>
      <c r="D18" s="181" t="s">
        <v>460</v>
      </c>
      <c r="E18" s="632"/>
      <c r="F18" s="263">
        <v>0</v>
      </c>
      <c r="G18" s="263">
        <v>-0.18995176814939541</v>
      </c>
      <c r="H18" s="263">
        <v>2.3898674656215144</v>
      </c>
      <c r="I18" s="263">
        <v>2.4654635585146529</v>
      </c>
      <c r="J18" s="173"/>
      <c r="K18" s="263">
        <v>2.4654635585146529</v>
      </c>
      <c r="L18" s="263">
        <v>4.8850955964817686</v>
      </c>
      <c r="M18" s="263">
        <v>4.7480163427765101</v>
      </c>
      <c r="N18" s="263">
        <v>7.093641997338695</v>
      </c>
      <c r="O18" s="263" t="s">
        <v>333</v>
      </c>
      <c r="P18" s="263" t="s">
        <v>333</v>
      </c>
      <c r="Q18" s="263" t="s">
        <v>333</v>
      </c>
      <c r="R18" s="263" t="s">
        <v>333</v>
      </c>
      <c r="S18" s="263" t="s">
        <v>333</v>
      </c>
      <c r="T18" s="263" t="s">
        <v>333</v>
      </c>
      <c r="U18" s="263" t="s">
        <v>333</v>
      </c>
      <c r="V18" s="101"/>
    </row>
    <row r="19" spans="1:22" s="105" customFormat="1" ht="12.75" x14ac:dyDescent="0.2">
      <c r="A19" s="101"/>
      <c r="B19" s="602" t="s">
        <v>33</v>
      </c>
      <c r="C19" s="181" t="s">
        <v>402</v>
      </c>
      <c r="D19" s="181" t="s">
        <v>460</v>
      </c>
      <c r="E19" s="632"/>
      <c r="F19" s="263">
        <v>4.5260025088291487</v>
      </c>
      <c r="G19" s="263">
        <v>4.4300025088291486</v>
      </c>
      <c r="H19" s="263">
        <v>6.5073375147152479</v>
      </c>
      <c r="I19" s="263">
        <v>6.6214736964495673</v>
      </c>
      <c r="J19" s="173"/>
      <c r="K19" s="263">
        <v>6.6214736964495673</v>
      </c>
      <c r="L19" s="263">
        <v>8.705416394354847</v>
      </c>
      <c r="M19" s="263">
        <v>8.4956047001320023</v>
      </c>
      <c r="N19" s="263">
        <v>10.500573436950896</v>
      </c>
      <c r="O19" s="263" t="s">
        <v>333</v>
      </c>
      <c r="P19" s="263" t="s">
        <v>333</v>
      </c>
      <c r="Q19" s="263" t="s">
        <v>333</v>
      </c>
      <c r="R19" s="263" t="s">
        <v>333</v>
      </c>
      <c r="S19" s="263" t="s">
        <v>333</v>
      </c>
      <c r="T19" s="263" t="s">
        <v>333</v>
      </c>
      <c r="U19" s="263" t="s">
        <v>333</v>
      </c>
      <c r="V19" s="101"/>
    </row>
    <row r="20" spans="1:22" s="105" customFormat="1" ht="12.75" x14ac:dyDescent="0.2">
      <c r="A20" s="101"/>
      <c r="B20" s="631"/>
      <c r="C20" s="181" t="s">
        <v>404</v>
      </c>
      <c r="D20" s="181" t="s">
        <v>460</v>
      </c>
      <c r="E20" s="632"/>
      <c r="F20" s="263">
        <v>0.97639655244214729</v>
      </c>
      <c r="G20" s="263">
        <v>0.99405134840747456</v>
      </c>
      <c r="H20" s="263">
        <v>1.0456200733477303</v>
      </c>
      <c r="I20" s="263">
        <v>1.0456200733477303</v>
      </c>
      <c r="J20" s="173"/>
      <c r="K20" s="263">
        <v>1.0456200733477303</v>
      </c>
      <c r="L20" s="263">
        <v>1.0019685420102333</v>
      </c>
      <c r="M20" s="263">
        <v>1.0019685420102333</v>
      </c>
      <c r="N20" s="263">
        <v>0.7384926358636581</v>
      </c>
      <c r="O20" s="263" t="s">
        <v>333</v>
      </c>
      <c r="P20" s="263" t="s">
        <v>333</v>
      </c>
      <c r="Q20" s="263" t="s">
        <v>333</v>
      </c>
      <c r="R20" s="263" t="s">
        <v>333</v>
      </c>
      <c r="S20" s="263" t="s">
        <v>333</v>
      </c>
      <c r="T20" s="263" t="s">
        <v>333</v>
      </c>
      <c r="U20" s="263" t="s">
        <v>333</v>
      </c>
      <c r="V20" s="101"/>
    </row>
    <row r="21" spans="1:22" s="105" customFormat="1" ht="12.75" x14ac:dyDescent="0.2">
      <c r="A21" s="101"/>
      <c r="B21" s="631"/>
      <c r="C21" s="181" t="s">
        <v>405</v>
      </c>
      <c r="D21" s="181" t="s">
        <v>460</v>
      </c>
      <c r="E21" s="632"/>
      <c r="F21" s="263">
        <v>4.8246714398749438E-3</v>
      </c>
      <c r="G21" s="263">
        <v>4.8246714398749438E-3</v>
      </c>
      <c r="H21" s="263">
        <v>4.8246714398749438E-3</v>
      </c>
      <c r="I21" s="263">
        <v>4.8246714398749438E-3</v>
      </c>
      <c r="J21" s="173"/>
      <c r="K21" s="263">
        <v>4.8246714398749438E-3</v>
      </c>
      <c r="L21" s="263">
        <v>4.792117924437885E-3</v>
      </c>
      <c r="M21" s="263">
        <v>4.792117924437885E-3</v>
      </c>
      <c r="N21" s="263">
        <v>4.7547499952452499E-3</v>
      </c>
      <c r="O21" s="263" t="s">
        <v>333</v>
      </c>
      <c r="P21" s="263" t="s">
        <v>333</v>
      </c>
      <c r="Q21" s="263" t="s">
        <v>333</v>
      </c>
      <c r="R21" s="263" t="s">
        <v>333</v>
      </c>
      <c r="S21" s="263" t="s">
        <v>333</v>
      </c>
      <c r="T21" s="263" t="s">
        <v>333</v>
      </c>
      <c r="U21" s="263" t="s">
        <v>333</v>
      </c>
      <c r="V21" s="101"/>
    </row>
    <row r="22" spans="1:22" s="105" customFormat="1" ht="12.75" x14ac:dyDescent="0.2">
      <c r="A22" s="101"/>
      <c r="B22" s="631"/>
      <c r="C22" s="181" t="s">
        <v>406</v>
      </c>
      <c r="D22" s="181" t="s">
        <v>460</v>
      </c>
      <c r="E22" s="632"/>
      <c r="F22" s="263">
        <v>5.5072237327111706</v>
      </c>
      <c r="G22" s="263">
        <v>5.4288785286764973</v>
      </c>
      <c r="H22" s="263">
        <v>7.5577822595028525</v>
      </c>
      <c r="I22" s="263">
        <v>7.6719184412371719</v>
      </c>
      <c r="J22" s="173"/>
      <c r="K22" s="263">
        <v>7.6719184412371719</v>
      </c>
      <c r="L22" s="263">
        <v>9.7121770542895192</v>
      </c>
      <c r="M22" s="263">
        <v>9.5023653600666744</v>
      </c>
      <c r="N22" s="263">
        <v>11.243820822809798</v>
      </c>
      <c r="O22" s="263" t="s">
        <v>333</v>
      </c>
      <c r="P22" s="263" t="s">
        <v>333</v>
      </c>
      <c r="Q22" s="263" t="s">
        <v>333</v>
      </c>
      <c r="R22" s="263" t="s">
        <v>333</v>
      </c>
      <c r="S22" s="263" t="s">
        <v>333</v>
      </c>
      <c r="T22" s="263" t="s">
        <v>333</v>
      </c>
      <c r="U22" s="263" t="s">
        <v>333</v>
      </c>
      <c r="V22" s="101"/>
    </row>
    <row r="23" spans="1:22" s="105" customFormat="1" ht="12.75" x14ac:dyDescent="0.2">
      <c r="A23" s="101"/>
      <c r="B23" s="631"/>
      <c r="C23" s="182" t="s">
        <v>407</v>
      </c>
      <c r="D23" s="182" t="s">
        <v>408</v>
      </c>
      <c r="E23" s="632"/>
      <c r="F23" s="263">
        <v>1</v>
      </c>
      <c r="G23" s="263">
        <v>1.0127201565557731</v>
      </c>
      <c r="H23" s="263">
        <v>1.0273972602739725</v>
      </c>
      <c r="I23" s="263">
        <v>1.0362035225048924</v>
      </c>
      <c r="J23" s="173"/>
      <c r="K23" s="263">
        <v>1.0362035225048924</v>
      </c>
      <c r="L23" s="263">
        <v>1.047945205479452</v>
      </c>
      <c r="M23" s="263">
        <v>1.0557729941291585</v>
      </c>
      <c r="N23" s="263">
        <v>1.0616438356164384</v>
      </c>
      <c r="O23" s="263" t="s">
        <v>333</v>
      </c>
      <c r="P23" s="263" t="s">
        <v>333</v>
      </c>
      <c r="Q23" s="263" t="s">
        <v>333</v>
      </c>
      <c r="R23" s="263" t="s">
        <v>333</v>
      </c>
      <c r="S23" s="263" t="s">
        <v>333</v>
      </c>
      <c r="T23" s="263" t="s">
        <v>333</v>
      </c>
      <c r="U23" s="263" t="s">
        <v>333</v>
      </c>
      <c r="V23" s="101"/>
    </row>
    <row r="24" spans="1:22" s="105" customFormat="1" ht="12.75" x14ac:dyDescent="0.2">
      <c r="A24" s="101"/>
      <c r="B24" s="603"/>
      <c r="C24" s="182" t="s">
        <v>409</v>
      </c>
      <c r="D24" s="181" t="s">
        <v>460</v>
      </c>
      <c r="E24" s="605"/>
      <c r="F24" s="263">
        <v>0</v>
      </c>
      <c r="G24" s="263">
        <v>-0.14839795210242812</v>
      </c>
      <c r="H24" s="263">
        <v>1.8996756847995959</v>
      </c>
      <c r="I24" s="263">
        <v>1.9653138101793148</v>
      </c>
      <c r="J24" s="173"/>
      <c r="K24" s="263">
        <v>1.9653138101793148</v>
      </c>
      <c r="L24" s="263">
        <v>3.94070969375099</v>
      </c>
      <c r="M24" s="263">
        <v>3.6877871322225353</v>
      </c>
      <c r="N24" s="263">
        <v>5.396909444486452</v>
      </c>
      <c r="O24" s="263" t="s">
        <v>333</v>
      </c>
      <c r="P24" s="263" t="s">
        <v>333</v>
      </c>
      <c r="Q24" s="263" t="s">
        <v>333</v>
      </c>
      <c r="R24" s="263" t="s">
        <v>333</v>
      </c>
      <c r="S24" s="263" t="s">
        <v>333</v>
      </c>
      <c r="T24" s="263" t="s">
        <v>333</v>
      </c>
      <c r="U24" s="263" t="s">
        <v>333</v>
      </c>
      <c r="V24" s="101"/>
    </row>
    <row r="25" spans="1:22" s="101" customFormat="1" ht="12.75" x14ac:dyDescent="0.2"/>
    <row r="26" spans="1:22" s="101" customFormat="1" ht="12.75" x14ac:dyDescent="0.2">
      <c r="B26" s="8" t="s">
        <v>458</v>
      </c>
    </row>
    <row r="27" spans="1:22" s="101" customFormat="1" ht="12.75" x14ac:dyDescent="0.2">
      <c r="B27" s="8"/>
    </row>
    <row r="28" spans="1:22" s="172" customFormat="1" ht="25.5" x14ac:dyDescent="0.2">
      <c r="A28" s="101"/>
      <c r="B28" s="183" t="s">
        <v>41</v>
      </c>
      <c r="C28" s="183" t="s">
        <v>401</v>
      </c>
      <c r="D28" s="183" t="s">
        <v>4</v>
      </c>
      <c r="E28" s="183" t="s">
        <v>5</v>
      </c>
      <c r="F28" s="597"/>
      <c r="G28" s="598"/>
      <c r="H28" s="599"/>
      <c r="I28" s="180" t="s">
        <v>304</v>
      </c>
      <c r="J28" s="173"/>
      <c r="K28" s="353" t="s">
        <v>467</v>
      </c>
      <c r="L28" s="180" t="s">
        <v>9</v>
      </c>
      <c r="M28" s="180" t="s">
        <v>10</v>
      </c>
      <c r="N28" s="180" t="s">
        <v>11</v>
      </c>
      <c r="O28" s="180" t="s">
        <v>12</v>
      </c>
      <c r="P28" s="180" t="s">
        <v>13</v>
      </c>
      <c r="Q28" s="180" t="s">
        <v>14</v>
      </c>
      <c r="R28" s="180" t="s">
        <v>15</v>
      </c>
      <c r="S28" s="180" t="s">
        <v>16</v>
      </c>
      <c r="T28" s="180" t="s">
        <v>17</v>
      </c>
      <c r="U28" s="180" t="s">
        <v>18</v>
      </c>
      <c r="V28" s="101"/>
    </row>
    <row r="29" spans="1:22" s="105" customFormat="1" ht="12.75" x14ac:dyDescent="0.2">
      <c r="A29" s="101"/>
      <c r="B29" s="181" t="s">
        <v>32</v>
      </c>
      <c r="C29" s="602" t="s">
        <v>459</v>
      </c>
      <c r="D29" s="602" t="s">
        <v>460</v>
      </c>
      <c r="E29" s="604"/>
      <c r="F29" s="622"/>
      <c r="G29" s="623"/>
      <c r="H29" s="624"/>
      <c r="I29" s="264">
        <v>9.02</v>
      </c>
      <c r="J29" s="173"/>
      <c r="K29" s="264">
        <v>9.02</v>
      </c>
      <c r="L29" s="264">
        <v>9.02</v>
      </c>
      <c r="M29" s="264">
        <v>9.26</v>
      </c>
      <c r="N29" s="264">
        <v>9.4986124349857892</v>
      </c>
      <c r="O29" s="264" t="s">
        <v>333</v>
      </c>
      <c r="P29" s="264" t="s">
        <v>333</v>
      </c>
      <c r="Q29" s="264" t="s">
        <v>333</v>
      </c>
      <c r="R29" s="264" t="s">
        <v>333</v>
      </c>
      <c r="S29" s="264" t="s">
        <v>333</v>
      </c>
      <c r="T29" s="264" t="s">
        <v>333</v>
      </c>
      <c r="U29" s="264" t="s">
        <v>333</v>
      </c>
      <c r="V29" s="101"/>
    </row>
    <row r="30" spans="1:22" s="105" customFormat="1" ht="12.75" x14ac:dyDescent="0.2">
      <c r="A30" s="101"/>
      <c r="B30" s="181" t="s">
        <v>33</v>
      </c>
      <c r="C30" s="603"/>
      <c r="D30" s="603"/>
      <c r="E30" s="605"/>
      <c r="F30" s="625"/>
      <c r="G30" s="626"/>
      <c r="H30" s="627"/>
      <c r="I30" s="264">
        <v>10.7</v>
      </c>
      <c r="J30" s="173"/>
      <c r="K30" s="264">
        <v>10.7</v>
      </c>
      <c r="L30" s="264">
        <v>10.7</v>
      </c>
      <c r="M30" s="264">
        <v>11.24</v>
      </c>
      <c r="N30" s="264">
        <v>11.773847615869055</v>
      </c>
      <c r="O30" s="264" t="s">
        <v>333</v>
      </c>
      <c r="P30" s="264" t="s">
        <v>333</v>
      </c>
      <c r="Q30" s="264" t="s">
        <v>333</v>
      </c>
      <c r="R30" s="264" t="s">
        <v>333</v>
      </c>
      <c r="S30" s="264" t="s">
        <v>333</v>
      </c>
      <c r="T30" s="264" t="s">
        <v>333</v>
      </c>
      <c r="U30" s="264" t="s">
        <v>333</v>
      </c>
      <c r="V30" s="101"/>
    </row>
    <row r="31" spans="1:22" s="101" customFormat="1" ht="12.75" x14ac:dyDescent="0.2"/>
    <row r="32" spans="1:22" s="101" customFormat="1" ht="12.75" x14ac:dyDescent="0.2"/>
    <row r="33" spans="1:22" s="101" customFormat="1" ht="12.75" x14ac:dyDescent="0.2">
      <c r="B33" s="340" t="s">
        <v>513</v>
      </c>
    </row>
    <row r="34" spans="1:22" s="101" customFormat="1" ht="12.75" x14ac:dyDescent="0.2">
      <c r="B34" s="8"/>
    </row>
    <row r="35" spans="1:22" s="172" customFormat="1" ht="25.5" x14ac:dyDescent="0.2">
      <c r="A35" s="101"/>
      <c r="B35" s="183" t="s">
        <v>41</v>
      </c>
      <c r="C35" s="183" t="s">
        <v>401</v>
      </c>
      <c r="D35" s="184" t="s">
        <v>4</v>
      </c>
      <c r="E35" s="184" t="s">
        <v>5</v>
      </c>
      <c r="F35" s="180" t="s">
        <v>6</v>
      </c>
      <c r="G35" s="180" t="s">
        <v>7</v>
      </c>
      <c r="H35" s="180" t="s">
        <v>8</v>
      </c>
      <c r="I35" s="180" t="s">
        <v>304</v>
      </c>
      <c r="J35" s="173"/>
      <c r="K35" s="353" t="s">
        <v>467</v>
      </c>
      <c r="L35" s="180" t="s">
        <v>9</v>
      </c>
      <c r="M35" s="180" t="s">
        <v>10</v>
      </c>
      <c r="N35" s="180" t="s">
        <v>11</v>
      </c>
      <c r="O35" s="180" t="s">
        <v>12</v>
      </c>
      <c r="P35" s="180" t="s">
        <v>13</v>
      </c>
      <c r="Q35" s="180" t="s">
        <v>14</v>
      </c>
      <c r="R35" s="180" t="s">
        <v>15</v>
      </c>
      <c r="S35" s="180" t="s">
        <v>16</v>
      </c>
      <c r="T35" s="180" t="s">
        <v>17</v>
      </c>
      <c r="U35" s="180" t="s">
        <v>18</v>
      </c>
      <c r="V35" s="101"/>
    </row>
    <row r="36" spans="1:22" s="105" customFormat="1" ht="12.75" x14ac:dyDescent="0.2">
      <c r="A36" s="101"/>
      <c r="B36" s="181" t="s">
        <v>32</v>
      </c>
      <c r="C36" s="600" t="s">
        <v>512</v>
      </c>
      <c r="D36" s="602" t="s">
        <v>403</v>
      </c>
      <c r="E36" s="604"/>
      <c r="F36" s="263">
        <v>0</v>
      </c>
      <c r="G36" s="263">
        <v>-0.18995176814939541</v>
      </c>
      <c r="H36" s="263">
        <v>2.3898674656215144</v>
      </c>
      <c r="I36" s="263">
        <v>11.485463558514653</v>
      </c>
      <c r="J36" s="173"/>
      <c r="K36" s="263">
        <v>11.485463558514653</v>
      </c>
      <c r="L36" s="263">
        <v>13.905095596481768</v>
      </c>
      <c r="M36" s="263">
        <v>14.008016342776511</v>
      </c>
      <c r="N36" s="263">
        <v>16.592254432324484</v>
      </c>
      <c r="O36" s="263" t="s">
        <v>333</v>
      </c>
      <c r="P36" s="263" t="s">
        <v>333</v>
      </c>
      <c r="Q36" s="263" t="s">
        <v>333</v>
      </c>
      <c r="R36" s="263" t="s">
        <v>333</v>
      </c>
      <c r="S36" s="263" t="s">
        <v>333</v>
      </c>
      <c r="T36" s="263" t="s">
        <v>333</v>
      </c>
      <c r="U36" s="263" t="s">
        <v>333</v>
      </c>
      <c r="V36" s="101"/>
    </row>
    <row r="37" spans="1:22" s="105" customFormat="1" ht="12.75" x14ac:dyDescent="0.2">
      <c r="A37" s="101"/>
      <c r="B37" s="181" t="s">
        <v>33</v>
      </c>
      <c r="C37" s="601"/>
      <c r="D37" s="603"/>
      <c r="E37" s="605"/>
      <c r="F37" s="263">
        <v>0</v>
      </c>
      <c r="G37" s="263">
        <v>-0.14839795210242812</v>
      </c>
      <c r="H37" s="263">
        <v>1.8996756847995959</v>
      </c>
      <c r="I37" s="263">
        <v>12.665313810179313</v>
      </c>
      <c r="J37" s="173"/>
      <c r="K37" s="263">
        <v>12.665313810179313</v>
      </c>
      <c r="L37" s="263">
        <v>14.640709693750988</v>
      </c>
      <c r="M37" s="263">
        <v>14.927787132222536</v>
      </c>
      <c r="N37" s="263">
        <v>17.170757060355506</v>
      </c>
      <c r="O37" s="263" t="s">
        <v>333</v>
      </c>
      <c r="P37" s="263" t="s">
        <v>333</v>
      </c>
      <c r="Q37" s="263" t="s">
        <v>333</v>
      </c>
      <c r="R37" s="263" t="s">
        <v>333</v>
      </c>
      <c r="S37" s="263" t="s">
        <v>333</v>
      </c>
      <c r="T37" s="263" t="s">
        <v>333</v>
      </c>
      <c r="U37" s="263" t="s">
        <v>333</v>
      </c>
      <c r="V37" s="101"/>
    </row>
    <row r="38" spans="1:22" s="101" customFormat="1" ht="12.75" x14ac:dyDescent="0.2"/>
    <row r="39" spans="1:22" s="101" customFormat="1" ht="12.75" x14ac:dyDescent="0.2">
      <c r="B39" s="8" t="s">
        <v>510</v>
      </c>
    </row>
    <row r="40" spans="1:22" s="101" customFormat="1" ht="12.75" x14ac:dyDescent="0.2">
      <c r="B40" s="8"/>
    </row>
    <row r="41" spans="1:22" s="101" customFormat="1" ht="27" customHeight="1" x14ac:dyDescent="0.2">
      <c r="B41" s="259" t="s">
        <v>466</v>
      </c>
      <c r="C41" s="314" t="s">
        <v>511</v>
      </c>
      <c r="D41" s="316">
        <v>0.69</v>
      </c>
    </row>
    <row r="42" spans="1:22" s="101" customFormat="1" ht="12.75" x14ac:dyDescent="0.2"/>
    <row r="43" spans="1:22" s="101" customFormat="1" ht="25.5" x14ac:dyDescent="0.2">
      <c r="B43" s="258" t="s">
        <v>41</v>
      </c>
      <c r="C43" s="258" t="s">
        <v>401</v>
      </c>
      <c r="D43" s="259" t="s">
        <v>4</v>
      </c>
      <c r="E43" s="259" t="s">
        <v>5</v>
      </c>
      <c r="F43" s="180" t="s">
        <v>6</v>
      </c>
      <c r="G43" s="180" t="s">
        <v>7</v>
      </c>
      <c r="H43" s="180" t="s">
        <v>8</v>
      </c>
      <c r="I43" s="180" t="s">
        <v>304</v>
      </c>
      <c r="J43" s="173"/>
      <c r="K43" s="353" t="s">
        <v>467</v>
      </c>
      <c r="L43" s="180" t="s">
        <v>9</v>
      </c>
      <c r="M43" s="180" t="s">
        <v>10</v>
      </c>
      <c r="N43" s="180" t="s">
        <v>11</v>
      </c>
      <c r="O43" s="180" t="s">
        <v>12</v>
      </c>
      <c r="P43" s="180" t="s">
        <v>13</v>
      </c>
      <c r="Q43" s="180" t="s">
        <v>14</v>
      </c>
      <c r="R43" s="180" t="s">
        <v>15</v>
      </c>
      <c r="S43" s="180" t="s">
        <v>16</v>
      </c>
      <c r="T43" s="180" t="s">
        <v>17</v>
      </c>
      <c r="U43" s="180" t="s">
        <v>18</v>
      </c>
    </row>
    <row r="44" spans="1:22" s="101" customFormat="1" ht="12.75" x14ac:dyDescent="0.2">
      <c r="B44" s="181" t="s">
        <v>32</v>
      </c>
      <c r="C44" s="600" t="s">
        <v>510</v>
      </c>
      <c r="D44" s="602" t="s">
        <v>403</v>
      </c>
      <c r="E44" s="604"/>
      <c r="F44" s="263">
        <v>0</v>
      </c>
      <c r="G44" s="263">
        <v>-0.13106672002308281</v>
      </c>
      <c r="H44" s="263">
        <v>1.6490085512788448</v>
      </c>
      <c r="I44" s="263">
        <v>7.9249698553751093</v>
      </c>
      <c r="J44" s="173">
        <v>7.276170729762069</v>
      </c>
      <c r="K44" s="263">
        <v>7.9249698553751093</v>
      </c>
      <c r="L44" s="263">
        <v>9.5945159615724194</v>
      </c>
      <c r="M44" s="263">
        <v>9.6655312765157912</v>
      </c>
      <c r="N44" s="263">
        <v>11.448655558303892</v>
      </c>
      <c r="O44" s="263" t="s">
        <v>333</v>
      </c>
      <c r="P44" s="263" t="s">
        <v>333</v>
      </c>
      <c r="Q44" s="263" t="s">
        <v>333</v>
      </c>
      <c r="R44" s="263" t="s">
        <v>333</v>
      </c>
      <c r="S44" s="263" t="s">
        <v>333</v>
      </c>
      <c r="T44" s="263" t="s">
        <v>333</v>
      </c>
      <c r="U44" s="263" t="s">
        <v>333</v>
      </c>
    </row>
    <row r="45" spans="1:22" s="101" customFormat="1" ht="12.75" x14ac:dyDescent="0.2">
      <c r="B45" s="181" t="s">
        <v>33</v>
      </c>
      <c r="C45" s="601"/>
      <c r="D45" s="603"/>
      <c r="E45" s="605"/>
      <c r="F45" s="263">
        <v>0</v>
      </c>
      <c r="G45" s="263">
        <v>-0.1023945869506754</v>
      </c>
      <c r="H45" s="263">
        <v>1.310776222511721</v>
      </c>
      <c r="I45" s="263">
        <v>8.7390665290237255</v>
      </c>
      <c r="J45" s="173">
        <v>7.7734666259964174</v>
      </c>
      <c r="K45" s="263">
        <v>8.7390665290237255</v>
      </c>
      <c r="L45" s="263">
        <v>10.102089688688181</v>
      </c>
      <c r="M45" s="263">
        <v>10.300173121233549</v>
      </c>
      <c r="N45" s="263">
        <v>11.847822371645298</v>
      </c>
      <c r="O45" s="263" t="s">
        <v>333</v>
      </c>
      <c r="P45" s="263" t="s">
        <v>333</v>
      </c>
      <c r="Q45" s="263" t="s">
        <v>333</v>
      </c>
      <c r="R45" s="263" t="s">
        <v>333</v>
      </c>
      <c r="S45" s="263" t="s">
        <v>333</v>
      </c>
      <c r="T45" s="263" t="s">
        <v>333</v>
      </c>
      <c r="U45" s="263" t="s">
        <v>333</v>
      </c>
    </row>
    <row r="46" spans="1:22" s="101" customFormat="1" ht="12.75" x14ac:dyDescent="0.2"/>
    <row r="47" spans="1:22" s="101" customFormat="1" ht="12.75" x14ac:dyDescent="0.2"/>
  </sheetData>
  <mergeCells count="23">
    <mergeCell ref="C44:C45"/>
    <mergeCell ref="D44:D45"/>
    <mergeCell ref="E44:E45"/>
    <mergeCell ref="B3:L3"/>
    <mergeCell ref="B8:B12"/>
    <mergeCell ref="C8:C12"/>
    <mergeCell ref="D8:D12"/>
    <mergeCell ref="E8:E9"/>
    <mergeCell ref="F8:I8"/>
    <mergeCell ref="K8:U8"/>
    <mergeCell ref="F9:I9"/>
    <mergeCell ref="F29:H30"/>
    <mergeCell ref="K9:U9"/>
    <mergeCell ref="B13:B18"/>
    <mergeCell ref="E13:E24"/>
    <mergeCell ref="B19:B24"/>
    <mergeCell ref="F28:H28"/>
    <mergeCell ref="C36:C37"/>
    <mergeCell ref="D36:D37"/>
    <mergeCell ref="E36:E37"/>
    <mergeCell ref="C29:C30"/>
    <mergeCell ref="D29:D30"/>
    <mergeCell ref="E29:E30"/>
  </mergeCells>
  <pageMargins left="0.7" right="0.7" top="0.75" bottom="0.75" header="0.3" footer="0.3"/>
  <pageSetup paperSize="9"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F36"/>
  <sheetViews>
    <sheetView workbookViewId="0"/>
  </sheetViews>
  <sheetFormatPr defaultColWidth="0" defaultRowHeight="12.75" zeroHeight="1" x14ac:dyDescent="0.2"/>
  <cols>
    <col min="1" max="2" width="9" customWidth="1"/>
    <col min="3" max="3" width="13.625" customWidth="1"/>
    <col min="4" max="4" width="35" customWidth="1"/>
    <col min="5" max="5" width="33.625" customWidth="1"/>
    <col min="6" max="6" width="21" customWidth="1"/>
    <col min="7" max="8" width="10.75" customWidth="1"/>
    <col min="9" max="11" width="9" hidden="1" customWidth="1"/>
    <col min="12" max="32" width="0" hidden="1" customWidth="1"/>
    <col min="33" max="16384" width="9" hidden="1"/>
  </cols>
  <sheetData>
    <row r="1" spans="1:13" s="94" customFormat="1" ht="12.4" customHeight="1" x14ac:dyDescent="0.2"/>
    <row r="2" spans="1:13" s="94" customFormat="1" ht="18.399999999999999" customHeight="1" x14ac:dyDescent="0.25">
      <c r="B2" s="5" t="s">
        <v>399</v>
      </c>
      <c r="C2" s="5"/>
      <c r="D2" s="5"/>
    </row>
    <row r="3" spans="1:13" s="117" customFormat="1" ht="102" customHeight="1" x14ac:dyDescent="0.15">
      <c r="B3" s="570" t="s">
        <v>582</v>
      </c>
      <c r="C3" s="570"/>
      <c r="D3" s="570"/>
      <c r="E3" s="570"/>
      <c r="F3" s="570"/>
      <c r="G3" s="570"/>
      <c r="I3" s="119"/>
      <c r="J3" s="119"/>
      <c r="K3" s="119"/>
      <c r="L3" s="119"/>
      <c r="M3" s="119"/>
    </row>
    <row r="4" spans="1:13" s="117" customFormat="1" ht="12.4" customHeight="1" x14ac:dyDescent="0.15"/>
    <row r="5" spans="1:13" x14ac:dyDescent="0.2">
      <c r="A5" s="7"/>
      <c r="B5" s="7"/>
      <c r="C5" s="7"/>
      <c r="D5" s="7"/>
      <c r="E5" s="7"/>
      <c r="F5" s="7"/>
      <c r="G5" s="7"/>
      <c r="H5" s="215"/>
    </row>
    <row r="6" spans="1:13" x14ac:dyDescent="0.2">
      <c r="A6" s="7"/>
      <c r="B6" s="80" t="s">
        <v>457</v>
      </c>
      <c r="C6" s="80" t="s">
        <v>41</v>
      </c>
      <c r="D6" s="80" t="s">
        <v>334</v>
      </c>
      <c r="E6" s="80" t="s">
        <v>485</v>
      </c>
      <c r="F6" s="80" t="s">
        <v>345</v>
      </c>
      <c r="G6" s="25" t="s">
        <v>347</v>
      </c>
      <c r="H6" s="260"/>
    </row>
    <row r="7" spans="1:13" x14ac:dyDescent="0.2">
      <c r="A7" s="7"/>
      <c r="B7" s="633" t="s">
        <v>289</v>
      </c>
      <c r="C7" s="26" t="s">
        <v>32</v>
      </c>
      <c r="D7" s="26" t="s">
        <v>495</v>
      </c>
      <c r="E7" s="26" t="s">
        <v>290</v>
      </c>
      <c r="F7" s="26" t="s">
        <v>1</v>
      </c>
      <c r="G7" s="373">
        <v>13.745799999999999</v>
      </c>
      <c r="H7" s="372"/>
    </row>
    <row r="8" spans="1:13" x14ac:dyDescent="0.2">
      <c r="A8" s="7"/>
      <c r="B8" s="634"/>
      <c r="C8" s="26" t="s">
        <v>32</v>
      </c>
      <c r="D8" s="26" t="s">
        <v>495</v>
      </c>
      <c r="E8" s="26" t="s">
        <v>293</v>
      </c>
      <c r="F8" s="26" t="s">
        <v>1</v>
      </c>
      <c r="G8" s="373">
        <v>13.745799999999999</v>
      </c>
      <c r="H8" s="372"/>
    </row>
    <row r="9" spans="1:13" x14ac:dyDescent="0.2">
      <c r="A9" s="7"/>
      <c r="B9" s="634"/>
      <c r="C9" s="26" t="s">
        <v>32</v>
      </c>
      <c r="D9" s="26" t="s">
        <v>495</v>
      </c>
      <c r="E9" s="26" t="s">
        <v>290</v>
      </c>
      <c r="F9" s="26" t="s">
        <v>395</v>
      </c>
      <c r="G9" s="373">
        <v>3.4230999999999998</v>
      </c>
      <c r="H9" s="372"/>
    </row>
    <row r="10" spans="1:13" x14ac:dyDescent="0.2">
      <c r="A10" s="7"/>
      <c r="B10" s="634"/>
      <c r="C10" s="26" t="s">
        <v>32</v>
      </c>
      <c r="D10" s="26" t="s">
        <v>495</v>
      </c>
      <c r="E10" s="26" t="s">
        <v>293</v>
      </c>
      <c r="F10" s="26" t="s">
        <v>395</v>
      </c>
      <c r="G10" s="373">
        <v>3.4230999999999998</v>
      </c>
      <c r="H10" s="372"/>
    </row>
    <row r="11" spans="1:13" x14ac:dyDescent="0.2">
      <c r="A11" s="7"/>
      <c r="B11" s="634"/>
      <c r="C11" s="26" t="s">
        <v>32</v>
      </c>
      <c r="D11" s="26" t="s">
        <v>496</v>
      </c>
      <c r="E11" s="26" t="s">
        <v>290</v>
      </c>
      <c r="F11" s="26" t="s">
        <v>1</v>
      </c>
      <c r="G11" s="373">
        <v>13.745799999999999</v>
      </c>
      <c r="H11" s="372"/>
    </row>
    <row r="12" spans="1:13" x14ac:dyDescent="0.2">
      <c r="A12" s="7"/>
      <c r="B12" s="634"/>
      <c r="C12" s="26" t="s">
        <v>32</v>
      </c>
      <c r="D12" s="26" t="s">
        <v>496</v>
      </c>
      <c r="E12" s="26" t="s">
        <v>294</v>
      </c>
      <c r="F12" s="26" t="s">
        <v>1</v>
      </c>
      <c r="G12" s="373">
        <v>13.745799999999999</v>
      </c>
      <c r="H12" s="372"/>
    </row>
    <row r="13" spans="1:13" x14ac:dyDescent="0.2">
      <c r="A13" s="7"/>
      <c r="B13" s="634"/>
      <c r="C13" s="26" t="s">
        <v>32</v>
      </c>
      <c r="D13" s="26" t="s">
        <v>496</v>
      </c>
      <c r="E13" s="26" t="s">
        <v>290</v>
      </c>
      <c r="F13" s="26" t="s">
        <v>395</v>
      </c>
      <c r="G13" s="373">
        <v>3.4230999999999998</v>
      </c>
      <c r="H13" s="372"/>
    </row>
    <row r="14" spans="1:13" x14ac:dyDescent="0.2">
      <c r="A14" s="7"/>
      <c r="B14" s="634"/>
      <c r="C14" s="26" t="s">
        <v>32</v>
      </c>
      <c r="D14" s="26" t="s">
        <v>496</v>
      </c>
      <c r="E14" s="26" t="s">
        <v>294</v>
      </c>
      <c r="F14" s="26" t="s">
        <v>395</v>
      </c>
      <c r="G14" s="373">
        <v>3.4230999999999998</v>
      </c>
      <c r="H14" s="372"/>
    </row>
    <row r="15" spans="1:13" x14ac:dyDescent="0.2">
      <c r="A15" s="7"/>
      <c r="B15" s="634"/>
      <c r="C15" s="26" t="s">
        <v>33</v>
      </c>
      <c r="D15" s="26" t="s">
        <v>348</v>
      </c>
      <c r="E15" s="26" t="s">
        <v>290</v>
      </c>
      <c r="F15" s="26" t="s">
        <v>1</v>
      </c>
      <c r="G15" s="373">
        <v>13.440300000000001</v>
      </c>
      <c r="H15" s="372"/>
    </row>
    <row r="16" spans="1:13" x14ac:dyDescent="0.2">
      <c r="A16" s="7"/>
      <c r="B16" s="634"/>
      <c r="C16" s="26" t="s">
        <v>33</v>
      </c>
      <c r="D16" s="26" t="s">
        <v>348</v>
      </c>
      <c r="E16" s="26" t="s">
        <v>486</v>
      </c>
      <c r="F16" s="26" t="s">
        <v>1</v>
      </c>
      <c r="G16" s="373">
        <v>13.440300000000001</v>
      </c>
      <c r="H16" s="372"/>
    </row>
    <row r="17" spans="1:8" x14ac:dyDescent="0.2">
      <c r="A17" s="7"/>
      <c r="B17" s="634"/>
      <c r="C17" s="26" t="s">
        <v>33</v>
      </c>
      <c r="D17" s="26" t="s">
        <v>348</v>
      </c>
      <c r="E17" s="26" t="s">
        <v>290</v>
      </c>
      <c r="F17" s="26" t="s">
        <v>395</v>
      </c>
      <c r="G17" s="373">
        <v>3.1859000000000002</v>
      </c>
      <c r="H17" s="372"/>
    </row>
    <row r="18" spans="1:8" x14ac:dyDescent="0.2">
      <c r="A18" s="7"/>
      <c r="B18" s="635"/>
      <c r="C18" s="26" t="s">
        <v>33</v>
      </c>
      <c r="D18" s="26" t="s">
        <v>348</v>
      </c>
      <c r="E18" s="26" t="s">
        <v>486</v>
      </c>
      <c r="F18" s="26" t="s">
        <v>395</v>
      </c>
      <c r="G18" s="373">
        <v>3.1859000000000002</v>
      </c>
      <c r="H18" s="372"/>
    </row>
    <row r="19" spans="1:8" x14ac:dyDescent="0.2">
      <c r="A19" s="7"/>
      <c r="B19" s="633" t="s">
        <v>412</v>
      </c>
      <c r="C19" s="26" t="s">
        <v>32</v>
      </c>
      <c r="D19" s="26" t="s">
        <v>495</v>
      </c>
      <c r="E19" s="26" t="s">
        <v>290</v>
      </c>
      <c r="F19" s="26" t="s">
        <v>1</v>
      </c>
      <c r="G19" s="362">
        <v>5.8318000000000002E-2</v>
      </c>
      <c r="H19" s="374"/>
    </row>
    <row r="20" spans="1:8" x14ac:dyDescent="0.2">
      <c r="A20" s="7"/>
      <c r="B20" s="634"/>
      <c r="C20" s="26" t="s">
        <v>32</v>
      </c>
      <c r="D20" s="26" t="s">
        <v>495</v>
      </c>
      <c r="E20" s="26" t="s">
        <v>293</v>
      </c>
      <c r="F20" s="26" t="s">
        <v>1</v>
      </c>
      <c r="G20" s="362">
        <v>5.8318000000000002E-2</v>
      </c>
      <c r="H20" s="374"/>
    </row>
    <row r="21" spans="1:8" x14ac:dyDescent="0.2">
      <c r="A21" s="7"/>
      <c r="B21" s="634"/>
      <c r="C21" s="26" t="s">
        <v>32</v>
      </c>
      <c r="D21" s="26" t="s">
        <v>495</v>
      </c>
      <c r="E21" s="26" t="s">
        <v>290</v>
      </c>
      <c r="F21" s="26" t="s">
        <v>395</v>
      </c>
      <c r="G21" s="362">
        <v>4.8539999999999998E-3</v>
      </c>
      <c r="H21" s="374"/>
    </row>
    <row r="22" spans="1:8" x14ac:dyDescent="0.2">
      <c r="A22" s="7"/>
      <c r="B22" s="634"/>
      <c r="C22" s="26" t="s">
        <v>32</v>
      </c>
      <c r="D22" s="26" t="s">
        <v>495</v>
      </c>
      <c r="E22" s="26" t="s">
        <v>293</v>
      </c>
      <c r="F22" s="26" t="s">
        <v>395</v>
      </c>
      <c r="G22" s="362">
        <v>4.8539999999999998E-3</v>
      </c>
      <c r="H22" s="374"/>
    </row>
    <row r="23" spans="1:8" x14ac:dyDescent="0.2">
      <c r="A23" s="7"/>
      <c r="B23" s="634"/>
      <c r="C23" s="26" t="s">
        <v>32</v>
      </c>
      <c r="D23" s="26" t="s">
        <v>496</v>
      </c>
      <c r="E23" s="26" t="s">
        <v>290</v>
      </c>
      <c r="F23" s="26" t="s">
        <v>1</v>
      </c>
      <c r="G23" s="362">
        <v>5.7903999999999997E-2</v>
      </c>
      <c r="H23" s="374"/>
    </row>
    <row r="24" spans="1:8" x14ac:dyDescent="0.2">
      <c r="A24" s="7"/>
      <c r="B24" s="634"/>
      <c r="C24" s="26" t="s">
        <v>32</v>
      </c>
      <c r="D24" s="26" t="s">
        <v>496</v>
      </c>
      <c r="E24" s="26" t="s">
        <v>294</v>
      </c>
      <c r="F24" s="26" t="s">
        <v>1</v>
      </c>
      <c r="G24" s="362">
        <v>5.7903999999999997E-2</v>
      </c>
      <c r="H24" s="374"/>
    </row>
    <row r="25" spans="1:8" x14ac:dyDescent="0.2">
      <c r="A25" s="7"/>
      <c r="B25" s="634"/>
      <c r="C25" s="26" t="s">
        <v>32</v>
      </c>
      <c r="D25" s="26" t="s">
        <v>496</v>
      </c>
      <c r="E25" s="26" t="s">
        <v>290</v>
      </c>
      <c r="F25" s="26" t="s">
        <v>395</v>
      </c>
      <c r="G25" s="362">
        <v>4.7860000000000003E-3</v>
      </c>
      <c r="H25" s="374"/>
    </row>
    <row r="26" spans="1:8" x14ac:dyDescent="0.2">
      <c r="A26" s="7"/>
      <c r="B26" s="634"/>
      <c r="C26" s="26" t="s">
        <v>32</v>
      </c>
      <c r="D26" s="26" t="s">
        <v>496</v>
      </c>
      <c r="E26" s="26" t="s">
        <v>294</v>
      </c>
      <c r="F26" s="26" t="s">
        <v>395</v>
      </c>
      <c r="G26" s="362">
        <v>4.7860000000000003E-3</v>
      </c>
      <c r="H26" s="374"/>
    </row>
    <row r="27" spans="1:8" x14ac:dyDescent="0.2">
      <c r="A27" s="7"/>
      <c r="B27" s="634"/>
      <c r="C27" s="26" t="s">
        <v>33</v>
      </c>
      <c r="D27" s="26" t="s">
        <v>348</v>
      </c>
      <c r="E27" s="26" t="s">
        <v>290</v>
      </c>
      <c r="F27" s="26" t="s">
        <v>1</v>
      </c>
      <c r="G27" s="362">
        <v>5.7526000000000001E-2</v>
      </c>
      <c r="H27" s="374"/>
    </row>
    <row r="28" spans="1:8" x14ac:dyDescent="0.2">
      <c r="A28" s="7"/>
      <c r="B28" s="634"/>
      <c r="C28" s="26" t="s">
        <v>33</v>
      </c>
      <c r="D28" s="26" t="s">
        <v>348</v>
      </c>
      <c r="E28" s="26" t="s">
        <v>486</v>
      </c>
      <c r="F28" s="26" t="s">
        <v>1</v>
      </c>
      <c r="G28" s="362">
        <v>5.7526000000000001E-2</v>
      </c>
      <c r="H28" s="374"/>
    </row>
    <row r="29" spans="1:8" x14ac:dyDescent="0.2">
      <c r="A29" s="7"/>
      <c r="B29" s="634"/>
      <c r="C29" s="26" t="s">
        <v>33</v>
      </c>
      <c r="D29" s="26" t="s">
        <v>348</v>
      </c>
      <c r="E29" s="26" t="s">
        <v>290</v>
      </c>
      <c r="F29" s="26" t="s">
        <v>395</v>
      </c>
      <c r="G29" s="362">
        <v>4.1349999999999998E-3</v>
      </c>
      <c r="H29" s="374"/>
    </row>
    <row r="30" spans="1:8" x14ac:dyDescent="0.2">
      <c r="A30" s="7"/>
      <c r="B30" s="635"/>
      <c r="C30" s="26" t="s">
        <v>33</v>
      </c>
      <c r="D30" s="26" t="s">
        <v>348</v>
      </c>
      <c r="E30" s="26" t="s">
        <v>486</v>
      </c>
      <c r="F30" s="26" t="s">
        <v>395</v>
      </c>
      <c r="G30" s="362">
        <v>4.1349999999999998E-3</v>
      </c>
      <c r="H30" s="374"/>
    </row>
    <row r="31" spans="1:8" s="7" customFormat="1" x14ac:dyDescent="0.2">
      <c r="H31" s="215"/>
    </row>
    <row r="32" spans="1:8" s="7" customFormat="1" x14ac:dyDescent="0.2">
      <c r="H32" s="215"/>
    </row>
    <row r="33" hidden="1" x14ac:dyDescent="0.2"/>
    <row r="34" hidden="1" x14ac:dyDescent="0.2"/>
    <row r="35" hidden="1" x14ac:dyDescent="0.2"/>
    <row r="36" hidden="1" x14ac:dyDescent="0.2"/>
  </sheetData>
  <mergeCells count="3">
    <mergeCell ref="B7:B18"/>
    <mergeCell ref="B19:B30"/>
    <mergeCell ref="B3:G3"/>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F15"/>
  <sheetViews>
    <sheetView workbookViewId="0"/>
  </sheetViews>
  <sheetFormatPr defaultColWidth="0" defaultRowHeight="12.75" zeroHeight="1" x14ac:dyDescent="0.2"/>
  <cols>
    <col min="1" max="1" width="9" customWidth="1"/>
    <col min="2" max="2" width="13.5" customWidth="1"/>
    <col min="3" max="3" width="31.75" customWidth="1"/>
    <col min="4" max="4" width="31.75" bestFit="1" customWidth="1"/>
    <col min="5" max="6" width="9" customWidth="1"/>
    <col min="7" max="32" width="0" hidden="1" customWidth="1"/>
    <col min="33" max="16384" width="9" hidden="1"/>
  </cols>
  <sheetData>
    <row r="1" spans="1:6" s="94" customFormat="1" ht="12.4" customHeight="1" x14ac:dyDescent="0.2"/>
    <row r="2" spans="1:6" s="94" customFormat="1" ht="18.399999999999999" customHeight="1" x14ac:dyDescent="0.25">
      <c r="B2" s="5" t="s">
        <v>487</v>
      </c>
      <c r="C2" s="5"/>
      <c r="D2" s="5"/>
    </row>
    <row r="3" spans="1:6" s="119" customFormat="1" ht="64.5" customHeight="1" x14ac:dyDescent="0.15">
      <c r="B3" s="570" t="s">
        <v>599</v>
      </c>
      <c r="C3" s="570"/>
      <c r="D3" s="570"/>
      <c r="E3" s="570"/>
      <c r="F3" s="570"/>
    </row>
    <row r="4" spans="1:6" s="117" customFormat="1" ht="12.4" customHeight="1" x14ac:dyDescent="0.15"/>
    <row r="5" spans="1:6" s="7" customFormat="1" ht="13.15" customHeight="1" x14ac:dyDescent="0.2"/>
    <row r="6" spans="1:6" x14ac:dyDescent="0.2">
      <c r="A6" s="7"/>
      <c r="B6" s="80" t="s">
        <v>41</v>
      </c>
      <c r="C6" s="80" t="s">
        <v>334</v>
      </c>
      <c r="D6" s="80" t="s">
        <v>485</v>
      </c>
      <c r="E6" s="25" t="s">
        <v>393</v>
      </c>
      <c r="F6" s="7"/>
    </row>
    <row r="7" spans="1:6" x14ac:dyDescent="0.2">
      <c r="A7" s="7"/>
      <c r="B7" s="26" t="s">
        <v>32</v>
      </c>
      <c r="C7" s="26" t="s">
        <v>495</v>
      </c>
      <c r="D7" s="26" t="s">
        <v>290</v>
      </c>
      <c r="E7" s="362">
        <v>1.9368E-2</v>
      </c>
      <c r="F7" s="7"/>
    </row>
    <row r="8" spans="1:6" x14ac:dyDescent="0.2">
      <c r="A8" s="7"/>
      <c r="B8" s="26" t="s">
        <v>32</v>
      </c>
      <c r="C8" s="26" t="s">
        <v>495</v>
      </c>
      <c r="D8" s="26" t="s">
        <v>293</v>
      </c>
      <c r="E8" s="362">
        <v>1.9368E-2</v>
      </c>
      <c r="F8" s="7"/>
    </row>
    <row r="9" spans="1:6" x14ac:dyDescent="0.2">
      <c r="A9" s="7"/>
      <c r="B9" s="26" t="s">
        <v>32</v>
      </c>
      <c r="C9" s="26" t="s">
        <v>496</v>
      </c>
      <c r="D9" s="26" t="s">
        <v>290</v>
      </c>
      <c r="E9" s="362">
        <v>1.9368E-2</v>
      </c>
      <c r="F9" s="7"/>
    </row>
    <row r="10" spans="1:6" x14ac:dyDescent="0.2">
      <c r="A10" s="7"/>
      <c r="B10" s="26" t="s">
        <v>32</v>
      </c>
      <c r="C10" s="26" t="s">
        <v>496</v>
      </c>
      <c r="D10" s="26" t="s">
        <v>294</v>
      </c>
      <c r="E10" s="362">
        <v>1.9368E-2</v>
      </c>
      <c r="F10" s="7"/>
    </row>
    <row r="11" spans="1:6" x14ac:dyDescent="0.2">
      <c r="A11" s="7"/>
      <c r="B11" s="26" t="s">
        <v>33</v>
      </c>
      <c r="C11" s="26" t="s">
        <v>348</v>
      </c>
      <c r="D11" s="26" t="s">
        <v>290</v>
      </c>
      <c r="E11" s="362">
        <v>1.9368E-2</v>
      </c>
      <c r="F11" s="7"/>
    </row>
    <row r="12" spans="1:6" x14ac:dyDescent="0.2">
      <c r="A12" s="7"/>
      <c r="B12" s="26" t="s">
        <v>33</v>
      </c>
      <c r="C12" s="26" t="s">
        <v>348</v>
      </c>
      <c r="D12" s="26" t="s">
        <v>486</v>
      </c>
      <c r="E12" s="362">
        <v>1.9368E-2</v>
      </c>
      <c r="F12" s="7"/>
    </row>
    <row r="13" spans="1:6" s="7" customFormat="1" x14ac:dyDescent="0.2"/>
    <row r="14" spans="1:6" s="7" customFormat="1" x14ac:dyDescent="0.2"/>
    <row r="15" spans="1:6" hidden="1" x14ac:dyDescent="0.2"/>
  </sheetData>
  <mergeCells count="1">
    <mergeCell ref="B3:F3"/>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
  <sheetViews>
    <sheetView workbookViewId="0"/>
  </sheetViews>
  <sheetFormatPr defaultRowHeight="12.75" x14ac:dyDescent="0.2"/>
  <sheetData/>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F17"/>
  <sheetViews>
    <sheetView workbookViewId="0"/>
  </sheetViews>
  <sheetFormatPr defaultColWidth="0" defaultRowHeight="12.75" zeroHeight="1" x14ac:dyDescent="0.2"/>
  <cols>
    <col min="1" max="1" width="9" customWidth="1"/>
    <col min="2" max="2" width="13.5" customWidth="1"/>
    <col min="3" max="3" width="31.75" customWidth="1"/>
    <col min="4" max="4" width="33.125" customWidth="1"/>
    <col min="5" max="7" width="9" customWidth="1"/>
    <col min="8" max="32" width="0" hidden="1" customWidth="1"/>
    <col min="33" max="16384" width="9" hidden="1"/>
  </cols>
  <sheetData>
    <row r="1" spans="1:24" s="94" customFormat="1" ht="12.4" customHeight="1" x14ac:dyDescent="0.2"/>
    <row r="2" spans="1:24" s="94" customFormat="1" ht="18.399999999999999" customHeight="1" x14ac:dyDescent="0.25">
      <c r="B2" s="5" t="s">
        <v>483</v>
      </c>
      <c r="C2" s="5"/>
      <c r="D2" s="5"/>
      <c r="M2" s="5"/>
    </row>
    <row r="3" spans="1:24" s="117" customFormat="1" ht="57.75" customHeight="1" x14ac:dyDescent="0.15">
      <c r="B3" s="570" t="s">
        <v>484</v>
      </c>
      <c r="C3" s="570"/>
      <c r="D3" s="570"/>
      <c r="E3" s="570"/>
      <c r="F3" s="570"/>
      <c r="G3" s="119"/>
      <c r="H3" s="119"/>
      <c r="I3" s="119"/>
      <c r="J3" s="119"/>
      <c r="K3" s="119"/>
      <c r="L3" s="119"/>
      <c r="M3" s="119"/>
      <c r="N3" s="119"/>
      <c r="O3" s="119"/>
      <c r="P3" s="119"/>
      <c r="Q3" s="119"/>
      <c r="R3" s="119"/>
      <c r="S3" s="119"/>
      <c r="T3" s="119"/>
      <c r="U3" s="119"/>
      <c r="V3" s="119"/>
      <c r="W3" s="119"/>
      <c r="X3" s="119"/>
    </row>
    <row r="4" spans="1:24" s="117" customFormat="1" ht="12.4" customHeight="1" x14ac:dyDescent="0.15"/>
    <row r="5" spans="1:24" s="7" customFormat="1" x14ac:dyDescent="0.2"/>
    <row r="6" spans="1:24" s="7" customFormat="1" ht="13.15" customHeight="1" x14ac:dyDescent="0.2"/>
    <row r="7" spans="1:24" x14ac:dyDescent="0.2">
      <c r="A7" s="7"/>
      <c r="B7" s="80" t="s">
        <v>41</v>
      </c>
      <c r="C7" s="80" t="s">
        <v>334</v>
      </c>
      <c r="D7" s="80" t="s">
        <v>485</v>
      </c>
      <c r="E7" s="25" t="s">
        <v>410</v>
      </c>
      <c r="F7" s="7"/>
      <c r="G7" s="7"/>
    </row>
    <row r="8" spans="1:24" x14ac:dyDescent="0.2">
      <c r="A8" s="7"/>
      <c r="B8" s="26" t="s">
        <v>32</v>
      </c>
      <c r="C8" s="26" t="s">
        <v>495</v>
      </c>
      <c r="D8" s="26" t="s">
        <v>290</v>
      </c>
      <c r="E8" s="375">
        <v>1.4641E-2</v>
      </c>
      <c r="F8" s="7"/>
      <c r="G8" s="7"/>
    </row>
    <row r="9" spans="1:24" x14ac:dyDescent="0.2">
      <c r="A9" s="7"/>
      <c r="B9" s="26" t="s">
        <v>32</v>
      </c>
      <c r="C9" s="26" t="s">
        <v>495</v>
      </c>
      <c r="D9" s="26" t="s">
        <v>293</v>
      </c>
      <c r="E9" s="375">
        <v>1.4641E-2</v>
      </c>
      <c r="F9" s="7"/>
      <c r="G9" s="7"/>
    </row>
    <row r="10" spans="1:24" x14ac:dyDescent="0.2">
      <c r="A10" s="7"/>
      <c r="B10" s="26" t="s">
        <v>32</v>
      </c>
      <c r="C10" s="26" t="s">
        <v>496</v>
      </c>
      <c r="D10" s="26" t="s">
        <v>290</v>
      </c>
      <c r="E10" s="375">
        <v>1.4641E-2</v>
      </c>
      <c r="F10" s="7"/>
      <c r="G10" s="7"/>
    </row>
    <row r="11" spans="1:24" x14ac:dyDescent="0.2">
      <c r="A11" s="7"/>
      <c r="B11" s="26" t="s">
        <v>32</v>
      </c>
      <c r="C11" s="26" t="s">
        <v>496</v>
      </c>
      <c r="D11" s="26" t="s">
        <v>294</v>
      </c>
      <c r="E11" s="375">
        <v>1.4641E-2</v>
      </c>
      <c r="F11" s="7"/>
      <c r="G11" s="7"/>
    </row>
    <row r="12" spans="1:24" x14ac:dyDescent="0.2">
      <c r="A12" s="7"/>
      <c r="B12" s="26" t="s">
        <v>33</v>
      </c>
      <c r="C12" s="26" t="s">
        <v>348</v>
      </c>
      <c r="D12" s="26" t="s">
        <v>290</v>
      </c>
      <c r="E12" s="375">
        <v>1.4641E-2</v>
      </c>
      <c r="F12" s="7"/>
      <c r="G12" s="7"/>
    </row>
    <row r="13" spans="1:24" x14ac:dyDescent="0.2">
      <c r="A13" s="7"/>
      <c r="B13" s="26" t="s">
        <v>33</v>
      </c>
      <c r="C13" s="26" t="s">
        <v>348</v>
      </c>
      <c r="D13" s="26" t="s">
        <v>486</v>
      </c>
      <c r="E13" s="375">
        <v>1.4641E-2</v>
      </c>
      <c r="F13" s="7"/>
      <c r="G13" s="7"/>
    </row>
    <row r="14" spans="1:24" s="7" customFormat="1" x14ac:dyDescent="0.2"/>
    <row r="15" spans="1:24" s="7" customFormat="1" x14ac:dyDescent="0.2"/>
    <row r="16" spans="1:24" hidden="1" x14ac:dyDescent="0.2"/>
    <row r="17" hidden="1" x14ac:dyDescent="0.2"/>
  </sheetData>
  <mergeCells count="1">
    <mergeCell ref="B3:F3"/>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Q244"/>
  <sheetViews>
    <sheetView zoomScaleNormal="100" workbookViewId="0"/>
  </sheetViews>
  <sheetFormatPr defaultColWidth="0" defaultRowHeight="12.75" zeroHeight="1" x14ac:dyDescent="0.2"/>
  <cols>
    <col min="1" max="1" width="8.375" style="289" customWidth="1"/>
    <col min="2" max="2" width="33.25" style="290" customWidth="1"/>
    <col min="3" max="10" width="24.625" style="290" customWidth="1"/>
    <col min="11" max="11" width="18.375" style="290" customWidth="1"/>
    <col min="12" max="16384" width="8.125" style="290" hidden="1"/>
  </cols>
  <sheetData>
    <row r="1" spans="1:17" s="73" customFormat="1" ht="12.4" customHeight="1" x14ac:dyDescent="0.2">
      <c r="A1" s="265"/>
    </row>
    <row r="2" spans="1:17" s="73" customFormat="1" ht="18.399999999999999" customHeight="1" x14ac:dyDescent="0.25">
      <c r="A2" s="265"/>
      <c r="B2" s="27" t="s">
        <v>465</v>
      </c>
      <c r="C2" s="27"/>
      <c r="D2" s="27"/>
    </row>
    <row r="3" spans="1:17" s="73" customFormat="1" ht="35.450000000000003" customHeight="1" x14ac:dyDescent="0.2">
      <c r="A3" s="265"/>
      <c r="B3" s="424" t="s">
        <v>562</v>
      </c>
      <c r="C3" s="424"/>
      <c r="D3" s="424"/>
      <c r="E3" s="424"/>
      <c r="F3" s="424"/>
      <c r="G3" s="424"/>
      <c r="H3" s="424"/>
      <c r="I3" s="75"/>
      <c r="J3" s="75"/>
      <c r="K3" s="75"/>
      <c r="L3" s="75"/>
      <c r="M3" s="75"/>
      <c r="N3" s="75"/>
      <c r="O3" s="75"/>
      <c r="P3" s="75"/>
      <c r="Q3" s="75"/>
    </row>
    <row r="4" spans="1:17" s="349" customFormat="1" ht="19.899999999999999" customHeight="1" x14ac:dyDescent="0.2">
      <c r="A4" s="345"/>
      <c r="B4" s="346" t="s">
        <v>581</v>
      </c>
      <c r="C4" s="347"/>
      <c r="D4" s="347"/>
      <c r="E4" s="347"/>
      <c r="F4" s="348"/>
      <c r="G4" s="348"/>
      <c r="I4" s="350"/>
      <c r="J4" s="350"/>
      <c r="K4" s="350"/>
      <c r="L4" s="350"/>
      <c r="M4" s="350"/>
      <c r="N4" s="350"/>
      <c r="O4" s="350"/>
      <c r="P4" s="350"/>
      <c r="Q4" s="350"/>
    </row>
    <row r="5" spans="1:17" x14ac:dyDescent="0.2"/>
    <row r="6" spans="1:17" ht="17.25" customHeight="1" x14ac:dyDescent="0.2">
      <c r="B6" s="351" t="s">
        <v>5</v>
      </c>
      <c r="C6" s="310" t="s">
        <v>11</v>
      </c>
      <c r="D6" s="291"/>
    </row>
    <row r="7" spans="1:17" x14ac:dyDescent="0.2"/>
    <row r="8" spans="1:17" x14ac:dyDescent="0.2"/>
    <row r="9" spans="1:17" x14ac:dyDescent="0.2">
      <c r="B9" s="292" t="s">
        <v>395</v>
      </c>
      <c r="C9" s="291"/>
    </row>
    <row r="10" spans="1:17" x14ac:dyDescent="0.2">
      <c r="B10" s="292"/>
      <c r="C10" s="291"/>
    </row>
    <row r="11" spans="1:17" s="289" customFormat="1" ht="13.5" customHeight="1" x14ac:dyDescent="0.2">
      <c r="B11" s="311"/>
      <c r="C11" s="312" t="s">
        <v>374</v>
      </c>
      <c r="D11" s="312" t="s">
        <v>527</v>
      </c>
      <c r="E11" s="312" t="s">
        <v>376</v>
      </c>
      <c r="F11" s="312" t="s">
        <v>528</v>
      </c>
      <c r="G11" s="312" t="s">
        <v>375</v>
      </c>
      <c r="H11" s="312" t="s">
        <v>529</v>
      </c>
      <c r="I11" s="312"/>
      <c r="J11" s="312"/>
    </row>
    <row r="12" spans="1:17" ht="30" customHeight="1" x14ac:dyDescent="0.2">
      <c r="B12" s="426" t="s">
        <v>45</v>
      </c>
      <c r="C12" s="427" t="s">
        <v>553</v>
      </c>
      <c r="D12" s="427"/>
      <c r="E12" s="427" t="s">
        <v>554</v>
      </c>
      <c r="F12" s="427"/>
      <c r="G12" s="428" t="s">
        <v>33</v>
      </c>
      <c r="H12" s="428"/>
      <c r="I12" s="425" t="s">
        <v>426</v>
      </c>
      <c r="J12" s="425"/>
      <c r="L12" s="293"/>
      <c r="M12" s="293"/>
      <c r="N12" s="293"/>
      <c r="O12" s="293"/>
      <c r="P12" s="289"/>
    </row>
    <row r="13" spans="1:17" ht="25.5" customHeight="1" x14ac:dyDescent="0.2">
      <c r="A13" s="294"/>
      <c r="B13" s="426"/>
      <c r="C13" s="295" t="s">
        <v>0</v>
      </c>
      <c r="D13" s="295" t="s">
        <v>293</v>
      </c>
      <c r="E13" s="295" t="s">
        <v>0</v>
      </c>
      <c r="F13" s="295" t="s">
        <v>294</v>
      </c>
      <c r="G13" s="296" t="s">
        <v>0</v>
      </c>
      <c r="H13" s="341" t="s">
        <v>486</v>
      </c>
      <c r="I13" s="363" t="s">
        <v>0</v>
      </c>
      <c r="J13" s="363" t="s">
        <v>571</v>
      </c>
      <c r="L13" s="293"/>
      <c r="M13" s="297"/>
      <c r="N13" s="293"/>
      <c r="O13" s="297"/>
      <c r="P13" s="289"/>
    </row>
    <row r="14" spans="1:17" ht="15" customHeight="1" x14ac:dyDescent="0.2">
      <c r="B14" s="307" t="s">
        <v>322</v>
      </c>
      <c r="C14" s="318">
        <f t="shared" ref="C14:H14" ca="1" si="0">ROUND(INDEX(INDIRECT(C$11&amp;"!$G$15:$Z$179"),MATCH("Total_"&amp;$B14,INDIRECT(C$11&amp;"!$C$15:$C$179"),0),MATCH($C$6,INDIRECT(C$11&amp;"!$G$12:$Z$12"),0)),2)</f>
        <v>81.73</v>
      </c>
      <c r="D14" s="318">
        <f t="shared" ca="1" si="0"/>
        <v>597.29</v>
      </c>
      <c r="E14" s="318">
        <f t="shared" ca="1" si="0"/>
        <v>82.02</v>
      </c>
      <c r="F14" s="318">
        <f t="shared" ca="1" si="0"/>
        <v>730.75</v>
      </c>
      <c r="G14" s="318">
        <f t="shared" ca="1" si="0"/>
        <v>95.05</v>
      </c>
      <c r="H14" s="318">
        <f t="shared" ca="1" si="0"/>
        <v>495.01</v>
      </c>
      <c r="I14" s="364">
        <f ca="1">IFERROR(C14+G14,"-")</f>
        <v>176.78</v>
      </c>
      <c r="J14" s="364">
        <f ca="1">IFERROR(D14+H14,"-")</f>
        <v>1092.3</v>
      </c>
      <c r="L14" s="298"/>
      <c r="M14" s="298"/>
      <c r="N14" s="298"/>
      <c r="O14" s="298"/>
      <c r="P14" s="289"/>
    </row>
    <row r="15" spans="1:17" ht="15" customHeight="1" x14ac:dyDescent="0.2">
      <c r="B15" s="307" t="s">
        <v>321</v>
      </c>
      <c r="C15" s="318">
        <f t="shared" ref="C15:H27" ca="1" si="1">ROUND(INDEX(INDIRECT(C$11&amp;"!$G$15:$Z$179"),MATCH("Total_"&amp;$B15,INDIRECT(C$11&amp;"!$C$15:$C$179"),0),MATCH($C$6,INDIRECT(C$11&amp;"!$G$12:$Z$12"),0)),2)</f>
        <v>92.09</v>
      </c>
      <c r="D15" s="318">
        <f t="shared" ca="1" si="1"/>
        <v>603.19000000000005</v>
      </c>
      <c r="E15" s="318">
        <f t="shared" ca="1" si="1"/>
        <v>92.38</v>
      </c>
      <c r="F15" s="318">
        <f t="shared" ca="1" si="1"/>
        <v>739.27</v>
      </c>
      <c r="G15" s="318">
        <f t="shared" ca="1" si="1"/>
        <v>95.05</v>
      </c>
      <c r="H15" s="318">
        <f t="shared" ca="1" si="1"/>
        <v>485.74</v>
      </c>
      <c r="I15" s="364">
        <f t="shared" ref="I15:I27" ca="1" si="2">IFERROR(C15+G15,"-")</f>
        <v>187.14</v>
      </c>
      <c r="J15" s="364">
        <f t="shared" ref="J15:J27" ca="1" si="3">IFERROR(D15+H15,"-")</f>
        <v>1088.93</v>
      </c>
      <c r="L15" s="298"/>
      <c r="M15" s="298"/>
      <c r="N15" s="298"/>
      <c r="O15" s="298"/>
      <c r="P15" s="289"/>
    </row>
    <row r="16" spans="1:17" ht="15" customHeight="1" x14ac:dyDescent="0.2">
      <c r="B16" s="307" t="s">
        <v>327</v>
      </c>
      <c r="C16" s="318">
        <f t="shared" ca="1" si="1"/>
        <v>92.54</v>
      </c>
      <c r="D16" s="318">
        <f t="shared" ca="1" si="1"/>
        <v>599.57000000000005</v>
      </c>
      <c r="E16" s="318">
        <f t="shared" ca="1" si="1"/>
        <v>92.83</v>
      </c>
      <c r="F16" s="318">
        <f t="shared" ca="1" si="1"/>
        <v>738.18</v>
      </c>
      <c r="G16" s="318">
        <f t="shared" ca="1" si="1"/>
        <v>95.05</v>
      </c>
      <c r="H16" s="318">
        <f t="shared" ca="1" si="1"/>
        <v>484.47</v>
      </c>
      <c r="I16" s="364">
        <f t="shared" ca="1" si="2"/>
        <v>187.59</v>
      </c>
      <c r="J16" s="364">
        <f t="shared" ca="1" si="3"/>
        <v>1084.04</v>
      </c>
      <c r="L16" s="298"/>
      <c r="M16" s="298"/>
      <c r="N16" s="298"/>
      <c r="O16" s="298"/>
      <c r="P16" s="289"/>
    </row>
    <row r="17" spans="1:16" ht="15" customHeight="1" x14ac:dyDescent="0.2">
      <c r="B17" s="307" t="s">
        <v>329</v>
      </c>
      <c r="C17" s="318">
        <f t="shared" ca="1" si="1"/>
        <v>92.2</v>
      </c>
      <c r="D17" s="318">
        <f t="shared" ca="1" si="1"/>
        <v>627.15</v>
      </c>
      <c r="E17" s="318">
        <f t="shared" ca="1" si="1"/>
        <v>92.49</v>
      </c>
      <c r="F17" s="318">
        <f t="shared" ca="1" si="1"/>
        <v>776.02</v>
      </c>
      <c r="G17" s="318">
        <f t="shared" ca="1" si="1"/>
        <v>95.05</v>
      </c>
      <c r="H17" s="318">
        <f t="shared" ca="1" si="1"/>
        <v>497.67</v>
      </c>
      <c r="I17" s="364">
        <f t="shared" ca="1" si="2"/>
        <v>187.25</v>
      </c>
      <c r="J17" s="364">
        <f t="shared" ca="1" si="3"/>
        <v>1124.82</v>
      </c>
      <c r="L17" s="298"/>
      <c r="M17" s="298"/>
      <c r="N17" s="298"/>
      <c r="O17" s="298"/>
      <c r="P17" s="289"/>
    </row>
    <row r="18" spans="1:16" ht="15" customHeight="1" x14ac:dyDescent="0.2">
      <c r="B18" s="307" t="s">
        <v>323</v>
      </c>
      <c r="C18" s="318">
        <f t="shared" ca="1" si="1"/>
        <v>80.2</v>
      </c>
      <c r="D18" s="318">
        <f t="shared" ca="1" si="1"/>
        <v>597.17999999999995</v>
      </c>
      <c r="E18" s="318">
        <f t="shared" ca="1" si="1"/>
        <v>80.489999999999995</v>
      </c>
      <c r="F18" s="318">
        <f t="shared" ca="1" si="1"/>
        <v>730</v>
      </c>
      <c r="G18" s="318">
        <f t="shared" ca="1" si="1"/>
        <v>95.05</v>
      </c>
      <c r="H18" s="318">
        <f t="shared" ca="1" si="1"/>
        <v>510.08</v>
      </c>
      <c r="I18" s="364">
        <f t="shared" ca="1" si="2"/>
        <v>175.25</v>
      </c>
      <c r="J18" s="364">
        <f t="shared" ca="1" si="3"/>
        <v>1107.26</v>
      </c>
      <c r="L18" s="298"/>
      <c r="M18" s="298"/>
      <c r="N18" s="298"/>
      <c r="O18" s="298"/>
      <c r="P18" s="289"/>
    </row>
    <row r="19" spans="1:16" ht="15" customHeight="1" x14ac:dyDescent="0.2">
      <c r="B19" s="307" t="s">
        <v>328</v>
      </c>
      <c r="C19" s="318">
        <f t="shared" ca="1" si="1"/>
        <v>83.23</v>
      </c>
      <c r="D19" s="318">
        <f t="shared" ca="1" si="1"/>
        <v>602.66</v>
      </c>
      <c r="E19" s="318">
        <f t="shared" ca="1" si="1"/>
        <v>83.52</v>
      </c>
      <c r="F19" s="318">
        <f t="shared" ca="1" si="1"/>
        <v>745.5</v>
      </c>
      <c r="G19" s="318">
        <f t="shared" ca="1" si="1"/>
        <v>95.05</v>
      </c>
      <c r="H19" s="318">
        <f t="shared" ca="1" si="1"/>
        <v>497.64</v>
      </c>
      <c r="I19" s="364">
        <f t="shared" ca="1" si="2"/>
        <v>178.28</v>
      </c>
      <c r="J19" s="364">
        <f t="shared" ca="1" si="3"/>
        <v>1100.3</v>
      </c>
      <c r="L19" s="298"/>
      <c r="M19" s="298"/>
      <c r="N19" s="298"/>
      <c r="O19" s="298"/>
      <c r="P19" s="289"/>
    </row>
    <row r="20" spans="1:16" ht="15" customHeight="1" x14ac:dyDescent="0.2">
      <c r="B20" s="307" t="s">
        <v>319</v>
      </c>
      <c r="C20" s="318">
        <f t="shared" ca="1" si="1"/>
        <v>78.7</v>
      </c>
      <c r="D20" s="318">
        <f t="shared" ca="1" si="1"/>
        <v>645.15</v>
      </c>
      <c r="E20" s="318">
        <f t="shared" ca="1" si="1"/>
        <v>78.989999999999995</v>
      </c>
      <c r="F20" s="318">
        <f t="shared" ca="1" si="1"/>
        <v>790.77</v>
      </c>
      <c r="G20" s="318">
        <f t="shared" ca="1" si="1"/>
        <v>95.05</v>
      </c>
      <c r="H20" s="318">
        <f t="shared" ca="1" si="1"/>
        <v>496.85</v>
      </c>
      <c r="I20" s="364">
        <f t="shared" ca="1" si="2"/>
        <v>173.75</v>
      </c>
      <c r="J20" s="364">
        <f t="shared" ca="1" si="3"/>
        <v>1142</v>
      </c>
      <c r="L20" s="298"/>
      <c r="M20" s="298"/>
      <c r="N20" s="298"/>
      <c r="O20" s="298"/>
      <c r="P20" s="289"/>
    </row>
    <row r="21" spans="1:16" ht="15" customHeight="1" x14ac:dyDescent="0.2">
      <c r="B21" s="307" t="s">
        <v>318</v>
      </c>
      <c r="C21" s="318">
        <f t="shared" ca="1" si="1"/>
        <v>82.44</v>
      </c>
      <c r="D21" s="318">
        <f t="shared" ca="1" si="1"/>
        <v>602.19000000000005</v>
      </c>
      <c r="E21" s="318">
        <f t="shared" ca="1" si="1"/>
        <v>82.73</v>
      </c>
      <c r="F21" s="318">
        <f t="shared" ca="1" si="1"/>
        <v>730.75</v>
      </c>
      <c r="G21" s="318">
        <f t="shared" ca="1" si="1"/>
        <v>95.05</v>
      </c>
      <c r="H21" s="318">
        <f t="shared" ca="1" si="1"/>
        <v>507.61</v>
      </c>
      <c r="I21" s="364">
        <f t="shared" ca="1" si="2"/>
        <v>177.49</v>
      </c>
      <c r="J21" s="364">
        <f t="shared" ca="1" si="3"/>
        <v>1109.8000000000002</v>
      </c>
      <c r="L21" s="298"/>
      <c r="M21" s="298"/>
      <c r="N21" s="298"/>
      <c r="O21" s="298"/>
      <c r="P21" s="289"/>
    </row>
    <row r="22" spans="1:16" ht="15" customHeight="1" x14ac:dyDescent="0.2">
      <c r="B22" s="307" t="s">
        <v>324</v>
      </c>
      <c r="C22" s="318">
        <f t="shared" ca="1" si="1"/>
        <v>85.17</v>
      </c>
      <c r="D22" s="318">
        <f t="shared" ca="1" si="1"/>
        <v>625.37</v>
      </c>
      <c r="E22" s="318">
        <f t="shared" ca="1" si="1"/>
        <v>85.46</v>
      </c>
      <c r="F22" s="318">
        <f t="shared" ca="1" si="1"/>
        <v>761.91</v>
      </c>
      <c r="G22" s="318">
        <f t="shared" ca="1" si="1"/>
        <v>95.05</v>
      </c>
      <c r="H22" s="318">
        <f t="shared" ca="1" si="1"/>
        <v>505.87</v>
      </c>
      <c r="I22" s="364">
        <f t="shared" ca="1" si="2"/>
        <v>180.22</v>
      </c>
      <c r="J22" s="364">
        <f t="shared" ca="1" si="3"/>
        <v>1131.24</v>
      </c>
      <c r="L22" s="298"/>
      <c r="M22" s="298"/>
      <c r="N22" s="298"/>
      <c r="O22" s="298"/>
      <c r="P22" s="289"/>
    </row>
    <row r="23" spans="1:16" ht="15" customHeight="1" x14ac:dyDescent="0.2">
      <c r="B23" s="307" t="s">
        <v>315</v>
      </c>
      <c r="C23" s="318">
        <f t="shared" ca="1" si="1"/>
        <v>85.17</v>
      </c>
      <c r="D23" s="318">
        <f t="shared" ca="1" si="1"/>
        <v>610.73</v>
      </c>
      <c r="E23" s="318">
        <f t="shared" ca="1" si="1"/>
        <v>85.46</v>
      </c>
      <c r="F23" s="318">
        <f t="shared" ca="1" si="1"/>
        <v>741.23</v>
      </c>
      <c r="G23" s="318">
        <f t="shared" ca="1" si="1"/>
        <v>95.05</v>
      </c>
      <c r="H23" s="318">
        <f t="shared" ca="1" si="1"/>
        <v>487.55</v>
      </c>
      <c r="I23" s="364">
        <f t="shared" ca="1" si="2"/>
        <v>180.22</v>
      </c>
      <c r="J23" s="364">
        <f t="shared" ca="1" si="3"/>
        <v>1098.28</v>
      </c>
      <c r="L23" s="298"/>
      <c r="M23" s="298"/>
      <c r="N23" s="298"/>
      <c r="O23" s="298"/>
      <c r="P23" s="289"/>
    </row>
    <row r="24" spans="1:16" ht="15" customHeight="1" x14ac:dyDescent="0.2">
      <c r="B24" s="307" t="s">
        <v>317</v>
      </c>
      <c r="C24" s="318">
        <f t="shared" ca="1" si="1"/>
        <v>79.599999999999994</v>
      </c>
      <c r="D24" s="318">
        <f t="shared" ca="1" si="1"/>
        <v>592.01</v>
      </c>
      <c r="E24" s="318">
        <f t="shared" ca="1" si="1"/>
        <v>79.89</v>
      </c>
      <c r="F24" s="318">
        <f t="shared" ca="1" si="1"/>
        <v>724.5</v>
      </c>
      <c r="G24" s="318">
        <f t="shared" ca="1" si="1"/>
        <v>95.05</v>
      </c>
      <c r="H24" s="318">
        <f t="shared" ca="1" si="1"/>
        <v>481.08</v>
      </c>
      <c r="I24" s="364">
        <f t="shared" ca="1" si="2"/>
        <v>174.64999999999998</v>
      </c>
      <c r="J24" s="364">
        <f t="shared" ca="1" si="3"/>
        <v>1073.0899999999999</v>
      </c>
      <c r="L24" s="298"/>
      <c r="M24" s="298"/>
      <c r="N24" s="298"/>
      <c r="O24" s="298"/>
      <c r="P24" s="289"/>
    </row>
    <row r="25" spans="1:16" ht="15" customHeight="1" x14ac:dyDescent="0.2">
      <c r="B25" s="307" t="s">
        <v>320</v>
      </c>
      <c r="C25" s="318">
        <f t="shared" ca="1" si="1"/>
        <v>84.65</v>
      </c>
      <c r="D25" s="318">
        <f t="shared" ca="1" si="1"/>
        <v>601.12</v>
      </c>
      <c r="E25" s="318">
        <f t="shared" ca="1" si="1"/>
        <v>84.94</v>
      </c>
      <c r="F25" s="318">
        <f t="shared" ca="1" si="1"/>
        <v>736.56</v>
      </c>
      <c r="G25" s="318">
        <f t="shared" ca="1" si="1"/>
        <v>95.05</v>
      </c>
      <c r="H25" s="318">
        <f t="shared" ca="1" si="1"/>
        <v>492</v>
      </c>
      <c r="I25" s="364">
        <f t="shared" ca="1" si="2"/>
        <v>179.7</v>
      </c>
      <c r="J25" s="364">
        <f t="shared" ca="1" si="3"/>
        <v>1093.1199999999999</v>
      </c>
      <c r="L25" s="298"/>
      <c r="M25" s="298"/>
      <c r="N25" s="298"/>
      <c r="O25" s="298"/>
      <c r="P25" s="289"/>
    </row>
    <row r="26" spans="1:16" ht="15" customHeight="1" x14ac:dyDescent="0.2">
      <c r="B26" s="307" t="s">
        <v>326</v>
      </c>
      <c r="C26" s="318">
        <f t="shared" ca="1" si="1"/>
        <v>85.47</v>
      </c>
      <c r="D26" s="318">
        <f t="shared" ca="1" si="1"/>
        <v>628.49</v>
      </c>
      <c r="E26" s="318">
        <f t="shared" ca="1" si="1"/>
        <v>85.76</v>
      </c>
      <c r="F26" s="318">
        <f t="shared" ca="1" si="1"/>
        <v>767.99</v>
      </c>
      <c r="G26" s="318">
        <f t="shared" ca="1" si="1"/>
        <v>95.05</v>
      </c>
      <c r="H26" s="318">
        <f t="shared" ca="1" si="1"/>
        <v>506.11</v>
      </c>
      <c r="I26" s="364">
        <f t="shared" ca="1" si="2"/>
        <v>180.51999999999998</v>
      </c>
      <c r="J26" s="364">
        <f t="shared" ca="1" si="3"/>
        <v>1134.5999999999999</v>
      </c>
      <c r="L26" s="298"/>
      <c r="M26" s="298"/>
      <c r="N26" s="298"/>
      <c r="O26" s="298"/>
      <c r="P26" s="289"/>
    </row>
    <row r="27" spans="1:16" ht="15" customHeight="1" x14ac:dyDescent="0.2">
      <c r="B27" s="307" t="s">
        <v>325</v>
      </c>
      <c r="C27" s="318">
        <f t="shared" ca="1" si="1"/>
        <v>83.49</v>
      </c>
      <c r="D27" s="318">
        <f t="shared" ca="1" si="1"/>
        <v>617.16</v>
      </c>
      <c r="E27" s="318">
        <f t="shared" ca="1" si="1"/>
        <v>83.78</v>
      </c>
      <c r="F27" s="318">
        <f t="shared" ca="1" si="1"/>
        <v>754.25</v>
      </c>
      <c r="G27" s="318">
        <f t="shared" ca="1" si="1"/>
        <v>95.05</v>
      </c>
      <c r="H27" s="318">
        <f t="shared" ca="1" si="1"/>
        <v>490.73</v>
      </c>
      <c r="I27" s="364">
        <f t="shared" ca="1" si="2"/>
        <v>178.54</v>
      </c>
      <c r="J27" s="364">
        <f t="shared" ca="1" si="3"/>
        <v>1107.8899999999999</v>
      </c>
      <c r="L27" s="298"/>
      <c r="M27" s="298"/>
      <c r="N27" s="298"/>
      <c r="O27" s="298"/>
      <c r="P27" s="289"/>
    </row>
    <row r="28" spans="1:16" ht="15" customHeight="1" x14ac:dyDescent="0.2">
      <c r="A28" s="299"/>
      <c r="B28" s="309" t="s">
        <v>291</v>
      </c>
      <c r="C28" s="319">
        <f ca="1">IFERROR(AVERAGE(C14:C27),"-")</f>
        <v>84.762857142857143</v>
      </c>
      <c r="D28" s="319">
        <f t="shared" ref="D28:J28" ca="1" si="4">IFERROR(AVERAGE(D14:D27),"-")</f>
        <v>610.66142857142859</v>
      </c>
      <c r="E28" s="319">
        <f t="shared" ca="1" si="4"/>
        <v>85.05285714285715</v>
      </c>
      <c r="F28" s="319">
        <f t="shared" ca="1" si="4"/>
        <v>747.69142857142845</v>
      </c>
      <c r="G28" s="319">
        <f t="shared" ca="1" si="4"/>
        <v>95.049999999999969</v>
      </c>
      <c r="H28" s="319">
        <f t="shared" ca="1" si="4"/>
        <v>495.60071428571428</v>
      </c>
      <c r="I28" s="365">
        <f t="shared" ca="1" si="4"/>
        <v>179.81285714285713</v>
      </c>
      <c r="J28" s="365">
        <f t="shared" ca="1" si="4"/>
        <v>1106.2621428571429</v>
      </c>
      <c r="L28" s="298"/>
      <c r="M28" s="298"/>
      <c r="N28" s="298"/>
      <c r="O28" s="298"/>
      <c r="P28" s="289"/>
    </row>
    <row r="29" spans="1:16" ht="15" customHeight="1" x14ac:dyDescent="0.2">
      <c r="A29" s="299"/>
      <c r="B29" s="309" t="s">
        <v>468</v>
      </c>
      <c r="C29" s="319">
        <f ca="1">IFERROR(C28*1.05,"-")</f>
        <v>89.001000000000005</v>
      </c>
      <c r="D29" s="319">
        <f t="shared" ref="D29:J29" ca="1" si="5">IFERROR(D28*1.05,"-")</f>
        <v>641.19450000000006</v>
      </c>
      <c r="E29" s="319">
        <f t="shared" ca="1" si="5"/>
        <v>89.305500000000009</v>
      </c>
      <c r="F29" s="319">
        <f t="shared" ca="1" si="5"/>
        <v>785.07599999999991</v>
      </c>
      <c r="G29" s="319">
        <f t="shared" ca="1" si="5"/>
        <v>99.802499999999966</v>
      </c>
      <c r="H29" s="319">
        <f t="shared" ca="1" si="5"/>
        <v>520.38075000000003</v>
      </c>
      <c r="I29" s="365">
        <f t="shared" ca="1" si="5"/>
        <v>188.80349999999999</v>
      </c>
      <c r="J29" s="365">
        <f t="shared" ca="1" si="5"/>
        <v>1161.5752500000001</v>
      </c>
      <c r="L29" s="298"/>
      <c r="M29" s="298"/>
      <c r="N29" s="298"/>
      <c r="O29" s="298"/>
      <c r="P29" s="289"/>
    </row>
    <row r="30" spans="1:16" x14ac:dyDescent="0.2">
      <c r="J30" s="300"/>
      <c r="L30" s="289"/>
      <c r="M30" s="289"/>
      <c r="N30" s="289"/>
      <c r="O30" s="289"/>
      <c r="P30" s="289"/>
    </row>
    <row r="31" spans="1:16" x14ac:dyDescent="0.2">
      <c r="B31" s="292" t="s">
        <v>1</v>
      </c>
      <c r="C31" s="291"/>
    </row>
    <row r="32" spans="1:16" s="289" customFormat="1" ht="13.5" customHeight="1" x14ac:dyDescent="0.2">
      <c r="B32" s="311"/>
      <c r="C32" s="312" t="s">
        <v>396</v>
      </c>
      <c r="D32" s="312" t="s">
        <v>530</v>
      </c>
      <c r="E32" s="312" t="s">
        <v>397</v>
      </c>
      <c r="F32" s="312" t="s">
        <v>531</v>
      </c>
      <c r="G32" s="312" t="s">
        <v>398</v>
      </c>
      <c r="H32" s="312" t="s">
        <v>532</v>
      </c>
      <c r="I32" s="312"/>
      <c r="J32" s="312"/>
    </row>
    <row r="33" spans="1:16" ht="30" customHeight="1" x14ac:dyDescent="0.2">
      <c r="B33" s="426" t="s">
        <v>45</v>
      </c>
      <c r="C33" s="427" t="s">
        <v>553</v>
      </c>
      <c r="D33" s="427"/>
      <c r="E33" s="427" t="s">
        <v>554</v>
      </c>
      <c r="F33" s="427"/>
      <c r="G33" s="428" t="s">
        <v>33</v>
      </c>
      <c r="H33" s="428"/>
      <c r="I33" s="425" t="s">
        <v>426</v>
      </c>
      <c r="J33" s="425"/>
      <c r="L33" s="293"/>
      <c r="M33" s="293"/>
      <c r="N33" s="293"/>
      <c r="O33" s="293"/>
      <c r="P33" s="289"/>
    </row>
    <row r="34" spans="1:16" ht="25.5" customHeight="1" x14ac:dyDescent="0.2">
      <c r="A34" s="294"/>
      <c r="B34" s="426"/>
      <c r="C34" s="295" t="s">
        <v>0</v>
      </c>
      <c r="D34" s="295" t="s">
        <v>293</v>
      </c>
      <c r="E34" s="295" t="s">
        <v>0</v>
      </c>
      <c r="F34" s="295" t="s">
        <v>294</v>
      </c>
      <c r="G34" s="296" t="s">
        <v>0</v>
      </c>
      <c r="H34" s="341" t="s">
        <v>486</v>
      </c>
      <c r="I34" s="363" t="s">
        <v>0</v>
      </c>
      <c r="J34" s="363" t="s">
        <v>571</v>
      </c>
      <c r="L34" s="293"/>
      <c r="M34" s="297"/>
      <c r="N34" s="293"/>
      <c r="O34" s="297"/>
      <c r="P34" s="289"/>
    </row>
    <row r="35" spans="1:16" ht="15" customHeight="1" x14ac:dyDescent="0.2">
      <c r="B35" s="307" t="s">
        <v>322</v>
      </c>
      <c r="C35" s="318">
        <f t="shared" ref="C35:H35" ca="1" si="6">ROUND(INDEX(INDIRECT(C$32&amp;"!$G$15:$Z$179"),MATCH("Total_"&amp;$B35,INDIRECT(C$32&amp;"!$C$15:$C$179"),0),MATCH($C$6,INDIRECT(C$32&amp;"!$G$12:$Z$12"),0)),2)</f>
        <v>97.23</v>
      </c>
      <c r="D35" s="318">
        <f t="shared" ca="1" si="6"/>
        <v>640.30999999999995</v>
      </c>
      <c r="E35" s="318">
        <f t="shared" ca="1" si="6"/>
        <v>97.51</v>
      </c>
      <c r="F35" s="318">
        <f t="shared" ca="1" si="6"/>
        <v>780.63</v>
      </c>
      <c r="G35" s="318">
        <f t="shared" ca="1" si="6"/>
        <v>111.18</v>
      </c>
      <c r="H35" s="318">
        <f t="shared" ca="1" si="6"/>
        <v>532.5</v>
      </c>
      <c r="I35" s="364">
        <f ca="1">IFERROR(C35+G35,"-")</f>
        <v>208.41000000000003</v>
      </c>
      <c r="J35" s="364">
        <f ca="1">IFERROR(D35+H35,"-")</f>
        <v>1172.81</v>
      </c>
      <c r="L35" s="298"/>
      <c r="M35" s="298"/>
      <c r="N35" s="298"/>
      <c r="O35" s="298"/>
      <c r="P35" s="289"/>
    </row>
    <row r="36" spans="1:16" ht="15" customHeight="1" x14ac:dyDescent="0.2">
      <c r="B36" s="307" t="s">
        <v>321</v>
      </c>
      <c r="C36" s="318">
        <f t="shared" ref="C36:H48" ca="1" si="7">ROUND(INDEX(INDIRECT(C$32&amp;"!$G$15:$Z$179"),MATCH("Total_"&amp;$B36,INDIRECT(C$32&amp;"!$C$15:$C$179"),0),MATCH($C$6,INDIRECT(C$32&amp;"!$G$12:$Z$12"),0)),2)</f>
        <v>108.15</v>
      </c>
      <c r="D36" s="318">
        <f t="shared" ca="1" si="7"/>
        <v>646.53</v>
      </c>
      <c r="E36" s="318">
        <f t="shared" ca="1" si="7"/>
        <v>108.42</v>
      </c>
      <c r="F36" s="318">
        <f t="shared" ca="1" si="7"/>
        <v>789.61</v>
      </c>
      <c r="G36" s="318">
        <f t="shared" ca="1" si="7"/>
        <v>111.18</v>
      </c>
      <c r="H36" s="318">
        <f t="shared" ca="1" si="7"/>
        <v>522.74</v>
      </c>
      <c r="I36" s="364">
        <f t="shared" ref="I36:I48" ca="1" si="8">IFERROR(C36+G36,"-")</f>
        <v>219.33</v>
      </c>
      <c r="J36" s="364">
        <f t="shared" ref="J36:J48" ca="1" si="9">IFERROR(D36+H36,"-")</f>
        <v>1169.27</v>
      </c>
      <c r="L36" s="298"/>
      <c r="M36" s="298"/>
      <c r="N36" s="298"/>
      <c r="O36" s="298"/>
      <c r="P36" s="289"/>
    </row>
    <row r="37" spans="1:16" ht="15" customHeight="1" x14ac:dyDescent="0.2">
      <c r="B37" s="307" t="s">
        <v>327</v>
      </c>
      <c r="C37" s="318">
        <f t="shared" ca="1" si="7"/>
        <v>108.62</v>
      </c>
      <c r="D37" s="318">
        <f t="shared" ca="1" si="7"/>
        <v>642.71</v>
      </c>
      <c r="E37" s="318">
        <f t="shared" ca="1" si="7"/>
        <v>108.89</v>
      </c>
      <c r="F37" s="318">
        <f t="shared" ca="1" si="7"/>
        <v>788.45</v>
      </c>
      <c r="G37" s="318">
        <f t="shared" ca="1" si="7"/>
        <v>111.18</v>
      </c>
      <c r="H37" s="318">
        <f t="shared" ca="1" si="7"/>
        <v>521.4</v>
      </c>
      <c r="I37" s="364">
        <f t="shared" ca="1" si="8"/>
        <v>219.8</v>
      </c>
      <c r="J37" s="364">
        <f t="shared" ca="1" si="9"/>
        <v>1164.1100000000001</v>
      </c>
      <c r="K37" s="301"/>
      <c r="L37" s="298"/>
      <c r="M37" s="298"/>
      <c r="N37" s="298"/>
      <c r="O37" s="298"/>
      <c r="P37" s="289"/>
    </row>
    <row r="38" spans="1:16" ht="15" customHeight="1" x14ac:dyDescent="0.2">
      <c r="B38" s="307" t="s">
        <v>329</v>
      </c>
      <c r="C38" s="318">
        <f t="shared" ca="1" si="7"/>
        <v>108.26</v>
      </c>
      <c r="D38" s="318">
        <f t="shared" ca="1" si="7"/>
        <v>671.79</v>
      </c>
      <c r="E38" s="318">
        <f t="shared" ca="1" si="7"/>
        <v>108.54</v>
      </c>
      <c r="F38" s="318">
        <f t="shared" ca="1" si="7"/>
        <v>828.33</v>
      </c>
      <c r="G38" s="318">
        <f t="shared" ca="1" si="7"/>
        <v>111.18</v>
      </c>
      <c r="H38" s="318">
        <f t="shared" ca="1" si="7"/>
        <v>535.30999999999995</v>
      </c>
      <c r="I38" s="364">
        <f t="shared" ca="1" si="8"/>
        <v>219.44</v>
      </c>
      <c r="J38" s="364">
        <f t="shared" ca="1" si="9"/>
        <v>1207.0999999999999</v>
      </c>
      <c r="L38" s="298"/>
      <c r="M38" s="298"/>
      <c r="N38" s="298"/>
      <c r="O38" s="298"/>
      <c r="P38" s="289"/>
    </row>
    <row r="39" spans="1:16" ht="15" customHeight="1" x14ac:dyDescent="0.2">
      <c r="B39" s="307" t="s">
        <v>323</v>
      </c>
      <c r="C39" s="318">
        <f t="shared" ca="1" si="7"/>
        <v>95.61</v>
      </c>
      <c r="D39" s="318">
        <f t="shared" ca="1" si="7"/>
        <v>640.19000000000005</v>
      </c>
      <c r="E39" s="318">
        <f t="shared" ca="1" si="7"/>
        <v>95.89</v>
      </c>
      <c r="F39" s="318">
        <f t="shared" ca="1" si="7"/>
        <v>779.83</v>
      </c>
      <c r="G39" s="318">
        <f t="shared" ca="1" si="7"/>
        <v>111.18</v>
      </c>
      <c r="H39" s="318">
        <f t="shared" ca="1" si="7"/>
        <v>548.39</v>
      </c>
      <c r="I39" s="364">
        <f t="shared" ca="1" si="8"/>
        <v>206.79000000000002</v>
      </c>
      <c r="J39" s="364">
        <f t="shared" ca="1" si="9"/>
        <v>1188.58</v>
      </c>
      <c r="L39" s="298"/>
      <c r="M39" s="298"/>
      <c r="N39" s="298"/>
      <c r="O39" s="298"/>
      <c r="P39" s="289"/>
    </row>
    <row r="40" spans="1:16" ht="15" customHeight="1" x14ac:dyDescent="0.2">
      <c r="B40" s="307" t="s">
        <v>328</v>
      </c>
      <c r="C40" s="318">
        <f t="shared" ca="1" si="7"/>
        <v>98.8</v>
      </c>
      <c r="D40" s="318">
        <f t="shared" ca="1" si="7"/>
        <v>645.96</v>
      </c>
      <c r="E40" s="318">
        <f t="shared" ca="1" si="7"/>
        <v>99.08</v>
      </c>
      <c r="F40" s="318">
        <f t="shared" ca="1" si="7"/>
        <v>796.17</v>
      </c>
      <c r="G40" s="318">
        <f t="shared" ca="1" si="7"/>
        <v>111.18</v>
      </c>
      <c r="H40" s="318">
        <f t="shared" ca="1" si="7"/>
        <v>535.28</v>
      </c>
      <c r="I40" s="364">
        <f t="shared" ca="1" si="8"/>
        <v>209.98000000000002</v>
      </c>
      <c r="J40" s="364">
        <f t="shared" ca="1" si="9"/>
        <v>1181.24</v>
      </c>
      <c r="L40" s="298"/>
      <c r="M40" s="298"/>
      <c r="N40" s="298"/>
      <c r="O40" s="298"/>
      <c r="P40" s="289"/>
    </row>
    <row r="41" spans="1:16" ht="15" customHeight="1" x14ac:dyDescent="0.2">
      <c r="B41" s="307" t="s">
        <v>319</v>
      </c>
      <c r="C41" s="318">
        <f t="shared" ca="1" si="7"/>
        <v>94.03</v>
      </c>
      <c r="D41" s="318">
        <f t="shared" ca="1" si="7"/>
        <v>690.74</v>
      </c>
      <c r="E41" s="318">
        <f t="shared" ca="1" si="7"/>
        <v>94.32</v>
      </c>
      <c r="F41" s="318">
        <f t="shared" ca="1" si="7"/>
        <v>843.85</v>
      </c>
      <c r="G41" s="318">
        <f t="shared" ca="1" si="7"/>
        <v>111.18</v>
      </c>
      <c r="H41" s="318">
        <f t="shared" ca="1" si="7"/>
        <v>534.44000000000005</v>
      </c>
      <c r="I41" s="364">
        <f t="shared" ca="1" si="8"/>
        <v>205.21</v>
      </c>
      <c r="J41" s="364">
        <f t="shared" ca="1" si="9"/>
        <v>1225.18</v>
      </c>
      <c r="L41" s="298"/>
      <c r="M41" s="298"/>
      <c r="N41" s="298"/>
      <c r="O41" s="298"/>
      <c r="P41" s="289"/>
    </row>
    <row r="42" spans="1:16" ht="15" customHeight="1" x14ac:dyDescent="0.2">
      <c r="B42" s="307" t="s">
        <v>318</v>
      </c>
      <c r="C42" s="318">
        <f t="shared" ca="1" si="7"/>
        <v>97.98</v>
      </c>
      <c r="D42" s="318">
        <f t="shared" ca="1" si="7"/>
        <v>645.47</v>
      </c>
      <c r="E42" s="318">
        <f t="shared" ca="1" si="7"/>
        <v>98.26</v>
      </c>
      <c r="F42" s="318">
        <f t="shared" ca="1" si="7"/>
        <v>780.63</v>
      </c>
      <c r="G42" s="318">
        <f t="shared" ca="1" si="7"/>
        <v>111.18</v>
      </c>
      <c r="H42" s="318">
        <f t="shared" ca="1" si="7"/>
        <v>545.78</v>
      </c>
      <c r="I42" s="364">
        <f t="shared" ca="1" si="8"/>
        <v>209.16000000000003</v>
      </c>
      <c r="J42" s="364">
        <f t="shared" ca="1" si="9"/>
        <v>1191.25</v>
      </c>
      <c r="L42" s="298"/>
      <c r="M42" s="298"/>
      <c r="N42" s="298"/>
      <c r="O42" s="298"/>
      <c r="P42" s="289"/>
    </row>
    <row r="43" spans="1:16" ht="15" customHeight="1" x14ac:dyDescent="0.2">
      <c r="B43" s="307" t="s">
        <v>324</v>
      </c>
      <c r="C43" s="318">
        <f t="shared" ca="1" si="7"/>
        <v>100.85</v>
      </c>
      <c r="D43" s="318">
        <f t="shared" ca="1" si="7"/>
        <v>669.9</v>
      </c>
      <c r="E43" s="318">
        <f t="shared" ca="1" si="7"/>
        <v>101.13</v>
      </c>
      <c r="F43" s="318">
        <f t="shared" ca="1" si="7"/>
        <v>813.45</v>
      </c>
      <c r="G43" s="318">
        <f t="shared" ca="1" si="7"/>
        <v>111.18</v>
      </c>
      <c r="H43" s="318">
        <f t="shared" ca="1" si="7"/>
        <v>543.95000000000005</v>
      </c>
      <c r="I43" s="364">
        <f t="shared" ca="1" si="8"/>
        <v>212.03</v>
      </c>
      <c r="J43" s="364">
        <f t="shared" ca="1" si="9"/>
        <v>1213.8499999999999</v>
      </c>
      <c r="L43" s="298"/>
      <c r="M43" s="298"/>
      <c r="N43" s="298"/>
      <c r="O43" s="298"/>
      <c r="P43" s="289"/>
    </row>
    <row r="44" spans="1:16" ht="15" customHeight="1" x14ac:dyDescent="0.2">
      <c r="B44" s="307" t="s">
        <v>315</v>
      </c>
      <c r="C44" s="318">
        <f t="shared" ca="1" si="7"/>
        <v>100.85</v>
      </c>
      <c r="D44" s="318">
        <f t="shared" ca="1" si="7"/>
        <v>654.46</v>
      </c>
      <c r="E44" s="318">
        <f t="shared" ca="1" si="7"/>
        <v>101.13</v>
      </c>
      <c r="F44" s="318">
        <f t="shared" ca="1" si="7"/>
        <v>791.67</v>
      </c>
      <c r="G44" s="318">
        <f t="shared" ca="1" si="7"/>
        <v>111.18</v>
      </c>
      <c r="H44" s="318">
        <f t="shared" ca="1" si="7"/>
        <v>524.64</v>
      </c>
      <c r="I44" s="364">
        <f t="shared" ca="1" si="8"/>
        <v>212.03</v>
      </c>
      <c r="J44" s="364">
        <f t="shared" ca="1" si="9"/>
        <v>1179.0999999999999</v>
      </c>
      <c r="L44" s="298"/>
      <c r="M44" s="298"/>
      <c r="N44" s="298"/>
      <c r="O44" s="298"/>
      <c r="P44" s="289"/>
    </row>
    <row r="45" spans="1:16" ht="15" customHeight="1" x14ac:dyDescent="0.2">
      <c r="B45" s="307" t="s">
        <v>317</v>
      </c>
      <c r="C45" s="318">
        <f t="shared" ca="1" si="7"/>
        <v>94.98</v>
      </c>
      <c r="D45" s="318">
        <f t="shared" ca="1" si="7"/>
        <v>634.74</v>
      </c>
      <c r="E45" s="318">
        <f t="shared" ca="1" si="7"/>
        <v>95.26</v>
      </c>
      <c r="F45" s="318">
        <f t="shared" ca="1" si="7"/>
        <v>774.04</v>
      </c>
      <c r="G45" s="318">
        <f t="shared" ca="1" si="7"/>
        <v>111.18</v>
      </c>
      <c r="H45" s="318">
        <f t="shared" ca="1" si="7"/>
        <v>517.83000000000004</v>
      </c>
      <c r="I45" s="364">
        <f t="shared" ca="1" si="8"/>
        <v>206.16000000000003</v>
      </c>
      <c r="J45" s="364">
        <f t="shared" ca="1" si="9"/>
        <v>1152.5700000000002</v>
      </c>
      <c r="L45" s="298"/>
      <c r="M45" s="298"/>
      <c r="N45" s="298"/>
      <c r="O45" s="298"/>
      <c r="P45" s="289"/>
    </row>
    <row r="46" spans="1:16" ht="15" customHeight="1" x14ac:dyDescent="0.2">
      <c r="B46" s="307" t="s">
        <v>320</v>
      </c>
      <c r="C46" s="318">
        <f t="shared" ca="1" si="7"/>
        <v>100.3</v>
      </c>
      <c r="D46" s="318">
        <f t="shared" ca="1" si="7"/>
        <v>644.34</v>
      </c>
      <c r="E46" s="318">
        <f t="shared" ca="1" si="7"/>
        <v>100.58</v>
      </c>
      <c r="F46" s="318">
        <f t="shared" ca="1" si="7"/>
        <v>786.75</v>
      </c>
      <c r="G46" s="318">
        <f t="shared" ca="1" si="7"/>
        <v>111.18</v>
      </c>
      <c r="H46" s="318">
        <f t="shared" ca="1" si="7"/>
        <v>529.33000000000004</v>
      </c>
      <c r="I46" s="364">
        <f t="shared" ca="1" si="8"/>
        <v>211.48000000000002</v>
      </c>
      <c r="J46" s="364">
        <f t="shared" ca="1" si="9"/>
        <v>1173.67</v>
      </c>
      <c r="L46" s="298"/>
      <c r="M46" s="298"/>
      <c r="N46" s="298"/>
      <c r="O46" s="298"/>
      <c r="P46" s="289"/>
    </row>
    <row r="47" spans="1:16" ht="15" customHeight="1" x14ac:dyDescent="0.2">
      <c r="B47" s="307" t="s">
        <v>326</v>
      </c>
      <c r="C47" s="318">
        <f t="shared" ca="1" si="7"/>
        <v>101.17</v>
      </c>
      <c r="D47" s="318">
        <f t="shared" ca="1" si="7"/>
        <v>673.19</v>
      </c>
      <c r="E47" s="318">
        <f t="shared" ca="1" si="7"/>
        <v>101.45</v>
      </c>
      <c r="F47" s="318">
        <f t="shared" ca="1" si="7"/>
        <v>819.87</v>
      </c>
      <c r="G47" s="318">
        <f t="shared" ca="1" si="7"/>
        <v>111.18</v>
      </c>
      <c r="H47" s="318">
        <f t="shared" ca="1" si="7"/>
        <v>544.21</v>
      </c>
      <c r="I47" s="364">
        <f t="shared" ca="1" si="8"/>
        <v>212.35000000000002</v>
      </c>
      <c r="J47" s="364">
        <f t="shared" ca="1" si="9"/>
        <v>1217.4000000000001</v>
      </c>
      <c r="L47" s="298"/>
      <c r="M47" s="298"/>
      <c r="N47" s="298"/>
      <c r="O47" s="298"/>
      <c r="P47" s="289"/>
    </row>
    <row r="48" spans="1:16" ht="15" customHeight="1" x14ac:dyDescent="0.2">
      <c r="B48" s="307" t="s">
        <v>325</v>
      </c>
      <c r="C48" s="318">
        <f t="shared" ca="1" si="7"/>
        <v>99.08</v>
      </c>
      <c r="D48" s="318">
        <f t="shared" ca="1" si="7"/>
        <v>661.25</v>
      </c>
      <c r="E48" s="318">
        <f t="shared" ca="1" si="7"/>
        <v>99.36</v>
      </c>
      <c r="F48" s="318">
        <f t="shared" ca="1" si="7"/>
        <v>805.39</v>
      </c>
      <c r="G48" s="318">
        <f t="shared" ca="1" si="7"/>
        <v>111.18</v>
      </c>
      <c r="H48" s="318">
        <f t="shared" ca="1" si="7"/>
        <v>528</v>
      </c>
      <c r="I48" s="364">
        <f t="shared" ca="1" si="8"/>
        <v>210.26</v>
      </c>
      <c r="J48" s="364">
        <f t="shared" ca="1" si="9"/>
        <v>1189.25</v>
      </c>
      <c r="L48" s="298"/>
      <c r="M48" s="298"/>
      <c r="N48" s="298"/>
      <c r="O48" s="298"/>
      <c r="P48" s="289"/>
    </row>
    <row r="49" spans="1:16" x14ac:dyDescent="0.2">
      <c r="B49" s="308" t="s">
        <v>291</v>
      </c>
      <c r="C49" s="319">
        <f ca="1">IFERROR(AVERAGE(C35:C48),"-")</f>
        <v>100.42214285714284</v>
      </c>
      <c r="D49" s="319">
        <f t="shared" ref="D49:J49" ca="1" si="10">IFERROR(AVERAGE(D35:D48),"-")</f>
        <v>654.39857142857147</v>
      </c>
      <c r="E49" s="319">
        <f t="shared" ca="1" si="10"/>
        <v>100.70142857142856</v>
      </c>
      <c r="F49" s="319">
        <f t="shared" ca="1" si="10"/>
        <v>798.47642857142853</v>
      </c>
      <c r="G49" s="319">
        <f t="shared" ca="1" si="10"/>
        <v>111.18000000000005</v>
      </c>
      <c r="H49" s="319">
        <f t="shared" ca="1" si="10"/>
        <v>533.12857142857149</v>
      </c>
      <c r="I49" s="365">
        <f t="shared" ca="1" si="10"/>
        <v>211.60214285714287</v>
      </c>
      <c r="J49" s="365">
        <f t="shared" ca="1" si="10"/>
        <v>1187.5271428571427</v>
      </c>
      <c r="L49" s="289"/>
      <c r="M49" s="289"/>
      <c r="N49" s="289"/>
      <c r="O49" s="289"/>
      <c r="P49" s="289"/>
    </row>
    <row r="50" spans="1:16" ht="15" customHeight="1" x14ac:dyDescent="0.2">
      <c r="A50" s="302"/>
      <c r="B50" s="308" t="s">
        <v>468</v>
      </c>
      <c r="C50" s="319">
        <f ca="1">IFERROR(C49*1.05,"-")</f>
        <v>105.44324999999999</v>
      </c>
      <c r="D50" s="319">
        <f t="shared" ref="D50:J50" ca="1" si="11">IFERROR(D49*1.05,"-")</f>
        <v>687.11850000000004</v>
      </c>
      <c r="E50" s="319">
        <f t="shared" ca="1" si="11"/>
        <v>105.73649999999999</v>
      </c>
      <c r="F50" s="319">
        <f t="shared" ca="1" si="11"/>
        <v>838.40025000000003</v>
      </c>
      <c r="G50" s="319">
        <f t="shared" ca="1" si="11"/>
        <v>116.73900000000006</v>
      </c>
      <c r="H50" s="319">
        <f t="shared" ca="1" si="11"/>
        <v>559.78500000000008</v>
      </c>
      <c r="I50" s="365">
        <f t="shared" ca="1" si="11"/>
        <v>222.18225000000001</v>
      </c>
      <c r="J50" s="365">
        <f t="shared" ca="1" si="11"/>
        <v>1246.9034999999999</v>
      </c>
      <c r="L50" s="298"/>
      <c r="M50" s="298"/>
      <c r="N50" s="298"/>
      <c r="O50" s="298"/>
      <c r="P50" s="289"/>
    </row>
    <row r="51" spans="1:16" x14ac:dyDescent="0.2">
      <c r="A51" s="303"/>
    </row>
    <row r="52" spans="1:16" x14ac:dyDescent="0.2">
      <c r="A52" s="303"/>
    </row>
    <row r="53" spans="1:16" ht="33.75" customHeight="1" x14ac:dyDescent="0.2">
      <c r="A53" s="303"/>
      <c r="B53" s="304"/>
      <c r="C53" s="305"/>
      <c r="D53" s="305"/>
      <c r="E53" s="305"/>
      <c r="F53" s="305"/>
      <c r="G53" s="305"/>
      <c r="H53" s="305"/>
      <c r="I53" s="305"/>
      <c r="J53" s="305"/>
      <c r="K53" s="305"/>
      <c r="L53" s="305"/>
      <c r="M53" s="305"/>
    </row>
    <row r="54" spans="1:16" ht="24.75" customHeight="1" x14ac:dyDescent="0.2">
      <c r="A54" s="303"/>
      <c r="B54" s="333" t="s">
        <v>476</v>
      </c>
      <c r="C54" s="305"/>
      <c r="D54" s="305"/>
      <c r="E54" s="305"/>
      <c r="F54" s="305"/>
      <c r="G54" s="305"/>
      <c r="H54" s="305"/>
      <c r="I54" s="305"/>
      <c r="J54" s="305"/>
      <c r="K54" s="305"/>
      <c r="L54" s="305"/>
      <c r="M54" s="305"/>
    </row>
    <row r="55" spans="1:16" ht="20.65" customHeight="1" x14ac:dyDescent="0.2">
      <c r="B55" s="334" t="s">
        <v>559</v>
      </c>
      <c r="C55" s="334" t="s">
        <v>477</v>
      </c>
      <c r="D55" s="313"/>
      <c r="E55" s="313"/>
      <c r="F55" s="313"/>
      <c r="H55" s="289"/>
      <c r="I55" s="289"/>
    </row>
    <row r="56" spans="1:16" ht="36.4" customHeight="1" x14ac:dyDescent="0.2">
      <c r="A56" s="303"/>
      <c r="B56" s="335" t="s">
        <v>303</v>
      </c>
      <c r="C56" s="334">
        <v>9</v>
      </c>
      <c r="D56" s="313"/>
      <c r="E56" s="336" t="s">
        <v>478</v>
      </c>
      <c r="F56" s="334">
        <f>VLOOKUP(C6,B56:C74,2,FALSE)</f>
        <v>21</v>
      </c>
      <c r="H56" s="306"/>
      <c r="I56" s="289"/>
    </row>
    <row r="57" spans="1:16" ht="22.15" customHeight="1" x14ac:dyDescent="0.2">
      <c r="A57" s="303"/>
      <c r="B57" s="335" t="s">
        <v>297</v>
      </c>
      <c r="C57" s="334">
        <v>10</v>
      </c>
      <c r="D57" s="313"/>
      <c r="E57" s="313"/>
      <c r="F57" s="313"/>
      <c r="H57" s="306"/>
      <c r="I57" s="289"/>
    </row>
    <row r="58" spans="1:16" ht="33" customHeight="1" x14ac:dyDescent="0.2">
      <c r="A58" s="303"/>
      <c r="B58" s="335" t="s">
        <v>298</v>
      </c>
      <c r="C58" s="334">
        <v>11</v>
      </c>
      <c r="D58" s="313"/>
      <c r="E58" s="313"/>
      <c r="F58" s="313"/>
      <c r="H58" s="306"/>
      <c r="I58" s="289"/>
    </row>
    <row r="59" spans="1:16" ht="23.65" customHeight="1" x14ac:dyDescent="0.2">
      <c r="A59" s="303"/>
      <c r="B59" s="335" t="s">
        <v>299</v>
      </c>
      <c r="C59" s="334">
        <v>13</v>
      </c>
      <c r="D59" s="313"/>
      <c r="E59" s="313"/>
      <c r="F59" s="313"/>
      <c r="H59" s="306"/>
      <c r="I59" s="289"/>
    </row>
    <row r="60" spans="1:16" ht="24" customHeight="1" x14ac:dyDescent="0.2">
      <c r="B60" s="335" t="s">
        <v>6</v>
      </c>
      <c r="C60" s="334">
        <v>14</v>
      </c>
      <c r="D60" s="313"/>
      <c r="E60" s="313"/>
      <c r="F60" s="313"/>
      <c r="H60" s="306"/>
      <c r="I60" s="289"/>
    </row>
    <row r="61" spans="1:16" ht="38.65" customHeight="1" x14ac:dyDescent="0.2">
      <c r="B61" s="335" t="s">
        <v>7</v>
      </c>
      <c r="C61" s="334">
        <v>15</v>
      </c>
      <c r="D61" s="313"/>
      <c r="E61" s="313"/>
      <c r="F61" s="313"/>
      <c r="H61" s="306"/>
      <c r="I61" s="289"/>
    </row>
    <row r="62" spans="1:16" ht="24.75" customHeight="1" x14ac:dyDescent="0.2">
      <c r="B62" s="335" t="s">
        <v>8</v>
      </c>
      <c r="C62" s="334">
        <v>16</v>
      </c>
      <c r="D62" s="313"/>
      <c r="E62" s="313"/>
      <c r="F62" s="313"/>
      <c r="H62" s="306"/>
      <c r="I62" s="289"/>
    </row>
    <row r="63" spans="1:16" ht="31.5" customHeight="1" x14ac:dyDescent="0.2">
      <c r="A63" s="303"/>
      <c r="B63" s="335" t="s">
        <v>304</v>
      </c>
      <c r="C63" s="334">
        <v>17</v>
      </c>
      <c r="D63" s="313"/>
      <c r="E63" s="313"/>
      <c r="F63" s="313"/>
      <c r="H63" s="306"/>
      <c r="I63" s="289"/>
    </row>
    <row r="64" spans="1:16" ht="30" customHeight="1" x14ac:dyDescent="0.2">
      <c r="A64" s="303"/>
      <c r="B64" s="335" t="s">
        <v>467</v>
      </c>
      <c r="C64" s="334">
        <v>18</v>
      </c>
      <c r="D64" s="313"/>
      <c r="E64" s="313"/>
      <c r="F64" s="313"/>
      <c r="H64" s="306"/>
      <c r="I64" s="289"/>
    </row>
    <row r="65" spans="1:9" ht="27.75" customHeight="1" x14ac:dyDescent="0.2">
      <c r="B65" s="335" t="s">
        <v>9</v>
      </c>
      <c r="C65" s="334">
        <v>19</v>
      </c>
      <c r="D65" s="313"/>
      <c r="E65" s="313"/>
      <c r="F65" s="313"/>
      <c r="H65" s="306"/>
      <c r="I65" s="289"/>
    </row>
    <row r="66" spans="1:9" ht="26.65" customHeight="1" x14ac:dyDescent="0.2">
      <c r="A66" s="303"/>
      <c r="B66" s="335" t="s">
        <v>10</v>
      </c>
      <c r="C66" s="334">
        <v>20</v>
      </c>
      <c r="D66" s="313"/>
      <c r="E66" s="313"/>
      <c r="F66" s="313"/>
      <c r="H66" s="306"/>
      <c r="I66" s="289"/>
    </row>
    <row r="67" spans="1:9" ht="26.25" customHeight="1" x14ac:dyDescent="0.2">
      <c r="A67" s="303"/>
      <c r="B67" s="335" t="s">
        <v>11</v>
      </c>
      <c r="C67" s="334">
        <v>21</v>
      </c>
      <c r="D67" s="313"/>
      <c r="E67" s="313"/>
      <c r="F67" s="313"/>
      <c r="H67" s="306"/>
      <c r="I67" s="289"/>
    </row>
    <row r="68" spans="1:9" ht="33" customHeight="1" x14ac:dyDescent="0.2">
      <c r="A68" s="303"/>
      <c r="B68" s="335" t="s">
        <v>12</v>
      </c>
      <c r="C68" s="334">
        <v>22</v>
      </c>
      <c r="D68" s="313"/>
      <c r="E68" s="313"/>
      <c r="F68" s="313"/>
      <c r="H68" s="306"/>
      <c r="I68" s="289"/>
    </row>
    <row r="69" spans="1:9" ht="23.25" customHeight="1" x14ac:dyDescent="0.2">
      <c r="A69" s="303"/>
      <c r="B69" s="335" t="s">
        <v>13</v>
      </c>
      <c r="C69" s="334">
        <v>23</v>
      </c>
      <c r="D69" s="313"/>
      <c r="E69" s="313"/>
      <c r="F69" s="313"/>
      <c r="H69" s="306"/>
      <c r="I69" s="289"/>
    </row>
    <row r="70" spans="1:9" ht="26.65" customHeight="1" x14ac:dyDescent="0.2">
      <c r="A70" s="303"/>
      <c r="B70" s="335" t="s">
        <v>14</v>
      </c>
      <c r="C70" s="334">
        <v>24</v>
      </c>
      <c r="D70" s="313"/>
      <c r="E70" s="313"/>
      <c r="F70" s="313"/>
      <c r="H70" s="306"/>
      <c r="I70" s="289"/>
    </row>
    <row r="71" spans="1:9" ht="13.5" customHeight="1" x14ac:dyDescent="0.2">
      <c r="A71" s="303"/>
      <c r="B71" s="335" t="s">
        <v>15</v>
      </c>
      <c r="C71" s="334">
        <v>25</v>
      </c>
      <c r="D71" s="313"/>
      <c r="E71" s="313"/>
      <c r="F71" s="313"/>
      <c r="H71" s="306"/>
      <c r="I71" s="289"/>
    </row>
    <row r="72" spans="1:9" ht="13.15" customHeight="1" x14ac:dyDescent="0.2">
      <c r="A72" s="303"/>
      <c r="B72" s="335" t="s">
        <v>16</v>
      </c>
      <c r="C72" s="334">
        <v>26</v>
      </c>
      <c r="D72" s="313"/>
      <c r="E72" s="313"/>
      <c r="F72" s="313"/>
      <c r="H72" s="306"/>
      <c r="I72" s="289"/>
    </row>
    <row r="73" spans="1:9" ht="29.25" customHeight="1" x14ac:dyDescent="0.2">
      <c r="A73" s="303"/>
      <c r="B73" s="335" t="s">
        <v>17</v>
      </c>
      <c r="C73" s="334">
        <v>27</v>
      </c>
      <c r="D73" s="313"/>
      <c r="E73" s="313"/>
      <c r="F73" s="313"/>
      <c r="H73" s="306"/>
      <c r="I73" s="289"/>
    </row>
    <row r="74" spans="1:9" ht="17.25" customHeight="1" x14ac:dyDescent="0.2">
      <c r="A74" s="303"/>
      <c r="B74" s="335" t="s">
        <v>18</v>
      </c>
      <c r="C74" s="334">
        <v>28</v>
      </c>
      <c r="D74" s="313"/>
      <c r="E74" s="313"/>
      <c r="F74" s="313"/>
      <c r="H74" s="306"/>
      <c r="I74" s="289"/>
    </row>
    <row r="75" spans="1:9" x14ac:dyDescent="0.2">
      <c r="B75" s="313"/>
      <c r="C75" s="313"/>
      <c r="D75" s="313"/>
      <c r="E75" s="313"/>
      <c r="F75" s="313"/>
      <c r="H75" s="306"/>
      <c r="I75" s="289"/>
    </row>
    <row r="76" spans="1:9" ht="125.25" customHeight="1" x14ac:dyDescent="0.2">
      <c r="A76" s="303"/>
      <c r="B76" s="313"/>
      <c r="C76" s="313"/>
      <c r="D76" s="313"/>
      <c r="E76" s="313"/>
      <c r="F76" s="313"/>
    </row>
    <row r="77" spans="1:9" hidden="1" x14ac:dyDescent="0.2">
      <c r="A77" s="303"/>
    </row>
    <row r="78" spans="1:9" hidden="1" x14ac:dyDescent="0.2">
      <c r="A78" s="303"/>
    </row>
    <row r="79" spans="1:9" hidden="1" x14ac:dyDescent="0.2">
      <c r="A79" s="303"/>
    </row>
    <row r="80" spans="1:9" hidden="1" x14ac:dyDescent="0.2"/>
    <row r="81" spans="1:1" hidden="1" x14ac:dyDescent="0.2">
      <c r="A81" s="303"/>
    </row>
    <row r="82" spans="1:1" hidden="1" x14ac:dyDescent="0.2">
      <c r="A82" s="303"/>
    </row>
    <row r="83" spans="1:1" hidden="1" x14ac:dyDescent="0.2">
      <c r="A83" s="303"/>
    </row>
    <row r="84" spans="1:1" hidden="1" x14ac:dyDescent="0.2">
      <c r="A84" s="303"/>
    </row>
    <row r="85" spans="1:1" hidden="1" x14ac:dyDescent="0.2"/>
    <row r="86" spans="1:1" hidden="1" x14ac:dyDescent="0.2">
      <c r="A86" s="303"/>
    </row>
    <row r="87" spans="1:1" hidden="1" x14ac:dyDescent="0.2">
      <c r="A87" s="303"/>
    </row>
    <row r="88" spans="1:1" hidden="1" x14ac:dyDescent="0.2">
      <c r="A88" s="303"/>
    </row>
    <row r="89" spans="1:1" hidden="1" x14ac:dyDescent="0.2">
      <c r="A89" s="303"/>
    </row>
    <row r="90" spans="1:1" hidden="1" x14ac:dyDescent="0.2"/>
    <row r="91" spans="1:1" hidden="1" x14ac:dyDescent="0.2">
      <c r="A91" s="303"/>
    </row>
    <row r="92" spans="1:1" hidden="1" x14ac:dyDescent="0.2">
      <c r="A92" s="303"/>
    </row>
    <row r="93" spans="1:1" hidden="1" x14ac:dyDescent="0.2">
      <c r="A93" s="303"/>
    </row>
    <row r="94" spans="1:1" hidden="1" x14ac:dyDescent="0.2">
      <c r="A94" s="303"/>
    </row>
    <row r="95" spans="1:1" hidden="1" x14ac:dyDescent="0.2"/>
    <row r="96" spans="1:1" hidden="1" x14ac:dyDescent="0.2">
      <c r="A96" s="303"/>
    </row>
    <row r="97" spans="1:1" hidden="1" x14ac:dyDescent="0.2">
      <c r="A97" s="303"/>
    </row>
    <row r="98" spans="1:1" hidden="1" x14ac:dyDescent="0.2">
      <c r="A98" s="303"/>
    </row>
    <row r="99" spans="1:1" hidden="1" x14ac:dyDescent="0.2">
      <c r="A99" s="303"/>
    </row>
    <row r="100" spans="1:1" hidden="1" x14ac:dyDescent="0.2"/>
    <row r="101" spans="1:1" hidden="1" x14ac:dyDescent="0.2"/>
    <row r="102" spans="1:1" hidden="1" x14ac:dyDescent="0.2"/>
    <row r="103" spans="1:1" hidden="1" x14ac:dyDescent="0.2"/>
    <row r="104" spans="1:1" hidden="1" x14ac:dyDescent="0.2"/>
    <row r="105" spans="1:1" hidden="1" x14ac:dyDescent="0.2"/>
    <row r="106" spans="1:1" hidden="1" x14ac:dyDescent="0.2"/>
    <row r="107" spans="1:1" hidden="1" x14ac:dyDescent="0.2"/>
    <row r="108" spans="1:1" hidden="1" x14ac:dyDescent="0.2"/>
    <row r="109" spans="1:1" hidden="1" x14ac:dyDescent="0.2"/>
    <row r="110" spans="1:1" hidden="1" x14ac:dyDescent="0.2"/>
    <row r="111" spans="1:1" hidden="1" x14ac:dyDescent="0.2"/>
    <row r="112" spans="1:1"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hidden="1" x14ac:dyDescent="0.2"/>
    <row r="226" hidden="1" x14ac:dyDescent="0.2"/>
    <row r="227" hidden="1" x14ac:dyDescent="0.2"/>
    <row r="228" hidden="1" x14ac:dyDescent="0.2"/>
    <row r="229" hidden="1" x14ac:dyDescent="0.2"/>
    <row r="230" hidden="1" x14ac:dyDescent="0.2"/>
    <row r="231" hidden="1" x14ac:dyDescent="0.2"/>
    <row r="232" hidden="1" x14ac:dyDescent="0.2"/>
    <row r="233" hidden="1" x14ac:dyDescent="0.2"/>
    <row r="234" hidden="1" x14ac:dyDescent="0.2"/>
    <row r="235" hidden="1" x14ac:dyDescent="0.2"/>
    <row r="236" hidden="1" x14ac:dyDescent="0.2"/>
    <row r="237" hidden="1" x14ac:dyDescent="0.2"/>
    <row r="238" hidden="1" x14ac:dyDescent="0.2"/>
    <row r="239" hidden="1" x14ac:dyDescent="0.2"/>
    <row r="240" hidden="1" x14ac:dyDescent="0.2"/>
    <row r="241" hidden="1" x14ac:dyDescent="0.2"/>
    <row r="242" hidden="1" x14ac:dyDescent="0.2"/>
    <row r="243" hidden="1" x14ac:dyDescent="0.2"/>
    <row r="244" hidden="1" x14ac:dyDescent="0.2"/>
  </sheetData>
  <mergeCells count="11">
    <mergeCell ref="B3:H3"/>
    <mergeCell ref="I12:J12"/>
    <mergeCell ref="I33:J33"/>
    <mergeCell ref="B33:B34"/>
    <mergeCell ref="C33:D33"/>
    <mergeCell ref="E33:F33"/>
    <mergeCell ref="G33:H33"/>
    <mergeCell ref="B12:B13"/>
    <mergeCell ref="C12:D12"/>
    <mergeCell ref="E12:F12"/>
    <mergeCell ref="G12:H12"/>
  </mergeCells>
  <dataValidations count="1">
    <dataValidation type="list" allowBlank="1" showInputMessage="1" showErrorMessage="1" sqref="C6">
      <formula1>$B$56:$B$71</formula1>
    </dataValidation>
  </dataValidations>
  <pageMargins left="0.7" right="0.7" top="0.75" bottom="0.75" header="0.3" footer="0.3"/>
  <pageSetup scale="52"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AL212"/>
  <sheetViews>
    <sheetView zoomScaleNormal="100" workbookViewId="0"/>
  </sheetViews>
  <sheetFormatPr defaultColWidth="0" defaultRowHeight="11.25" zeroHeight="1" x14ac:dyDescent="0.15"/>
  <cols>
    <col min="1" max="1" width="4" style="88" customWidth="1"/>
    <col min="2" max="2" width="19.875" style="88" customWidth="1"/>
    <col min="3" max="3" width="19" style="88" customWidth="1"/>
    <col min="4" max="36" width="12.625" style="88" customWidth="1"/>
    <col min="37" max="37" width="9" style="88" customWidth="1"/>
    <col min="38" max="38" width="0" style="88" hidden="1" customWidth="1"/>
    <col min="39" max="16384" width="9" style="88" hidden="1"/>
  </cols>
  <sheetData>
    <row r="1" spans="1:36" s="73" customFormat="1" ht="12.4" customHeight="1" x14ac:dyDescent="0.2">
      <c r="A1" s="265"/>
    </row>
    <row r="2" spans="1:36" s="73" customFormat="1" ht="18.399999999999999" customHeight="1" x14ac:dyDescent="0.25">
      <c r="A2" s="265"/>
      <c r="B2" s="27" t="s">
        <v>469</v>
      </c>
      <c r="C2" s="27"/>
      <c r="D2" s="27"/>
    </row>
    <row r="3" spans="1:36" s="73" customFormat="1" ht="23.25" customHeight="1" x14ac:dyDescent="0.2">
      <c r="A3" s="265"/>
      <c r="B3" s="424" t="s">
        <v>560</v>
      </c>
      <c r="C3" s="424"/>
      <c r="D3" s="424"/>
      <c r="E3" s="424"/>
      <c r="F3" s="424"/>
      <c r="G3" s="424"/>
      <c r="H3" s="424"/>
      <c r="I3" s="424"/>
      <c r="J3" s="424"/>
      <c r="K3" s="424"/>
      <c r="L3" s="75"/>
      <c r="M3" s="75"/>
      <c r="N3" s="75"/>
      <c r="O3" s="75"/>
      <c r="P3" s="75"/>
      <c r="Q3" s="75"/>
      <c r="R3" s="75"/>
      <c r="S3" s="75"/>
      <c r="T3" s="75"/>
      <c r="U3" s="75"/>
      <c r="V3" s="75"/>
      <c r="W3" s="75"/>
    </row>
    <row r="4" spans="1:36" s="73" customFormat="1" ht="16.149999999999999" customHeight="1" x14ac:dyDescent="0.2">
      <c r="A4" s="265"/>
      <c r="B4" s="237"/>
      <c r="C4" s="237"/>
      <c r="D4" s="237"/>
      <c r="E4" s="237"/>
      <c r="F4" s="74"/>
      <c r="G4" s="74"/>
      <c r="H4" s="74"/>
      <c r="I4" s="74"/>
      <c r="J4" s="74"/>
      <c r="L4" s="75"/>
      <c r="M4" s="75"/>
      <c r="N4" s="75"/>
      <c r="O4" s="75"/>
      <c r="P4" s="75"/>
      <c r="Q4" s="75"/>
      <c r="R4" s="75"/>
      <c r="S4" s="75"/>
      <c r="T4" s="75"/>
      <c r="U4" s="75"/>
      <c r="V4" s="75"/>
      <c r="W4" s="75"/>
    </row>
    <row r="5" spans="1:36" x14ac:dyDescent="0.15"/>
    <row r="6" spans="1:36" s="194" customFormat="1" ht="10.5" customHeight="1" x14ac:dyDescent="0.15">
      <c r="B6" s="195" t="s">
        <v>561</v>
      </c>
    </row>
    <row r="7" spans="1:36" s="198" customFormat="1" ht="10.5" customHeight="1" x14ac:dyDescent="0.15">
      <c r="B7" s="199"/>
    </row>
    <row r="8" spans="1:36" s="203" customFormat="1" ht="16.899999999999999" customHeight="1" x14ac:dyDescent="0.2">
      <c r="B8" s="205" t="s">
        <v>395</v>
      </c>
      <c r="C8" s="206"/>
      <c r="D8" s="206"/>
      <c r="E8" s="206"/>
      <c r="F8" s="206"/>
      <c r="G8" s="206"/>
      <c r="H8" s="206"/>
      <c r="I8" s="206"/>
      <c r="J8" s="206"/>
      <c r="K8" s="206"/>
      <c r="L8" s="206"/>
      <c r="M8" s="206"/>
      <c r="N8" s="206"/>
      <c r="O8" s="206"/>
      <c r="P8" s="206"/>
      <c r="Q8" s="206"/>
      <c r="R8" s="206"/>
      <c r="S8" s="206"/>
      <c r="T8" s="206"/>
      <c r="U8" s="206"/>
      <c r="V8" s="206"/>
      <c r="W8" s="206"/>
      <c r="X8" s="206"/>
      <c r="Y8" s="206"/>
      <c r="Z8" s="206"/>
      <c r="AA8" s="206"/>
      <c r="AB8" s="206"/>
      <c r="AC8" s="206"/>
      <c r="AD8" s="206"/>
      <c r="AE8" s="206"/>
      <c r="AF8" s="206"/>
      <c r="AG8" s="206"/>
      <c r="AH8" s="206"/>
      <c r="AI8" s="206"/>
      <c r="AJ8" s="207"/>
    </row>
    <row r="9" spans="1:36" s="203" customFormat="1" ht="10.5" customHeight="1" x14ac:dyDescent="0.2">
      <c r="B9" s="200"/>
    </row>
    <row r="10" spans="1:36" s="120" customFormat="1" ht="10.5" customHeight="1" x14ac:dyDescent="0.2">
      <c r="B10" s="208" t="s">
        <v>553</v>
      </c>
      <c r="C10" s="209"/>
      <c r="D10" s="209"/>
      <c r="E10" s="209"/>
      <c r="F10" s="209"/>
      <c r="G10" s="209"/>
      <c r="H10" s="209"/>
      <c r="I10" s="210"/>
      <c r="J10" s="204"/>
      <c r="K10" s="208" t="s">
        <v>554</v>
      </c>
      <c r="L10" s="209"/>
      <c r="M10" s="209"/>
      <c r="N10" s="209"/>
      <c r="O10" s="209"/>
      <c r="P10" s="209"/>
      <c r="Q10" s="209"/>
      <c r="R10" s="210"/>
      <c r="T10" s="208" t="s">
        <v>33</v>
      </c>
      <c r="U10" s="209"/>
      <c r="V10" s="209"/>
      <c r="W10" s="209"/>
      <c r="X10" s="209"/>
      <c r="Y10" s="209"/>
      <c r="Z10" s="209"/>
      <c r="AA10" s="210"/>
      <c r="AB10" s="204"/>
      <c r="AC10" s="208" t="s">
        <v>426</v>
      </c>
      <c r="AD10" s="209"/>
      <c r="AE10" s="209"/>
      <c r="AF10" s="209"/>
      <c r="AG10" s="209"/>
      <c r="AH10" s="209"/>
      <c r="AI10" s="209"/>
      <c r="AJ10" s="210"/>
    </row>
    <row r="11" spans="1:36" s="198" customFormat="1" ht="10.5" customHeight="1" x14ac:dyDescent="0.2">
      <c r="B11" s="201"/>
      <c r="C11" s="201"/>
      <c r="D11" s="201"/>
      <c r="E11" s="201"/>
      <c r="F11" s="201"/>
      <c r="G11" s="201"/>
      <c r="H11" s="201"/>
      <c r="I11" s="201"/>
      <c r="J11" s="201"/>
      <c r="K11" s="201"/>
      <c r="L11" s="201"/>
      <c r="M11" s="201"/>
      <c r="N11" s="201"/>
      <c r="O11" s="201"/>
      <c r="P11" s="201"/>
      <c r="Q11" s="201"/>
      <c r="R11" s="201"/>
      <c r="T11" s="201"/>
      <c r="U11" s="201"/>
      <c r="V11" s="201"/>
      <c r="W11" s="201"/>
      <c r="X11" s="201"/>
      <c r="Y11" s="201"/>
      <c r="Z11" s="201"/>
      <c r="AA11" s="201"/>
      <c r="AB11" s="201"/>
      <c r="AC11" s="201"/>
      <c r="AD11" s="201"/>
      <c r="AE11" s="201"/>
      <c r="AF11" s="201"/>
      <c r="AG11" s="201"/>
      <c r="AH11" s="201"/>
      <c r="AI11" s="201"/>
      <c r="AJ11" s="201"/>
    </row>
    <row r="12" spans="1:36" s="198" customFormat="1" ht="38.25" customHeight="1" x14ac:dyDescent="0.2">
      <c r="B12" s="202" t="s">
        <v>42</v>
      </c>
      <c r="C12" s="110" t="s">
        <v>427</v>
      </c>
      <c r="D12" s="110" t="s">
        <v>428</v>
      </c>
      <c r="E12" s="110" t="s">
        <v>429</v>
      </c>
      <c r="F12" s="110" t="s">
        <v>430</v>
      </c>
      <c r="G12" s="110" t="s">
        <v>583</v>
      </c>
      <c r="H12" s="110" t="s">
        <v>591</v>
      </c>
      <c r="I12" s="110" t="s">
        <v>601</v>
      </c>
      <c r="J12" s="7"/>
      <c r="K12" s="202" t="s">
        <v>42</v>
      </c>
      <c r="L12" s="110" t="s">
        <v>427</v>
      </c>
      <c r="M12" s="110" t="s">
        <v>428</v>
      </c>
      <c r="N12" s="110" t="s">
        <v>429</v>
      </c>
      <c r="O12" s="110" t="s">
        <v>430</v>
      </c>
      <c r="P12" s="110" t="s">
        <v>583</v>
      </c>
      <c r="Q12" s="110" t="s">
        <v>591</v>
      </c>
      <c r="R12" s="110" t="s">
        <v>601</v>
      </c>
      <c r="T12" s="202" t="s">
        <v>42</v>
      </c>
      <c r="U12" s="110" t="s">
        <v>427</v>
      </c>
      <c r="V12" s="110" t="s">
        <v>428</v>
      </c>
      <c r="W12" s="110" t="s">
        <v>429</v>
      </c>
      <c r="X12" s="110" t="s">
        <v>430</v>
      </c>
      <c r="Y12" s="110" t="s">
        <v>583</v>
      </c>
      <c r="Z12" s="110" t="s">
        <v>591</v>
      </c>
      <c r="AA12" s="110" t="s">
        <v>601</v>
      </c>
      <c r="AB12" s="7"/>
      <c r="AC12" s="202" t="s">
        <v>42</v>
      </c>
      <c r="AD12" s="110" t="s">
        <v>427</v>
      </c>
      <c r="AE12" s="110" t="s">
        <v>428</v>
      </c>
      <c r="AF12" s="110" t="s">
        <v>429</v>
      </c>
      <c r="AG12" s="110" t="s">
        <v>430</v>
      </c>
      <c r="AH12" s="110" t="s">
        <v>583</v>
      </c>
      <c r="AI12" s="110" t="s">
        <v>591</v>
      </c>
      <c r="AJ12" s="110" t="s">
        <v>601</v>
      </c>
    </row>
    <row r="13" spans="1:36" s="198" customFormat="1" ht="10.5" customHeight="1" x14ac:dyDescent="0.2">
      <c r="B13" s="140" t="s">
        <v>341</v>
      </c>
      <c r="C13" s="41" t="str">
        <f>ElecSingle_nonSC_Nil!K169</f>
        <v>-</v>
      </c>
      <c r="D13" s="41" t="str">
        <f>ElecSingle_nonSC_Nil!L169</f>
        <v>-</v>
      </c>
      <c r="E13" s="41" t="str">
        <f>ElecSingle_nonSC_Nil!M169</f>
        <v>-</v>
      </c>
      <c r="F13" s="41" t="str">
        <f>ElecSingle_nonSC_Nil!N169</f>
        <v>-</v>
      </c>
      <c r="G13" s="41" t="str">
        <f>ElecSingle_nonSC_Nil!Q169</f>
        <v>-</v>
      </c>
      <c r="H13" s="41" t="str">
        <f>ElecSingle_nonSC_Nil!R169</f>
        <v>-</v>
      </c>
      <c r="I13" s="41" t="str">
        <f>ElecSingle_nonSC_Nil!S169</f>
        <v>-</v>
      </c>
      <c r="J13" s="7"/>
      <c r="K13" s="140" t="s">
        <v>341</v>
      </c>
      <c r="L13" s="41" t="str">
        <f>ElecMulti_nonSC_Nil!K169</f>
        <v>-</v>
      </c>
      <c r="M13" s="41" t="str">
        <f>ElecMulti_nonSC_Nil!L169</f>
        <v>-</v>
      </c>
      <c r="N13" s="41" t="str">
        <f>ElecMulti_nonSC_Nil!M169</f>
        <v>-</v>
      </c>
      <c r="O13" s="41" t="str">
        <f>ElecMulti_nonSC_Nil!N169</f>
        <v>-</v>
      </c>
      <c r="P13" s="41" t="str">
        <f>ElecMulti_nonSC_Nil!Q169</f>
        <v>-</v>
      </c>
      <c r="Q13" s="41" t="str">
        <f>ElecMulti_nonSC_Nil!R169</f>
        <v>-</v>
      </c>
      <c r="R13" s="41" t="str">
        <f>ElecMulti_nonSC_Nil!S169</f>
        <v>-</v>
      </c>
      <c r="T13" s="140" t="s">
        <v>341</v>
      </c>
      <c r="U13" s="41" t="str">
        <f>Gas_nonSC_Nil!K169</f>
        <v>-</v>
      </c>
      <c r="V13" s="41" t="str">
        <f>Gas_nonSC_Nil!L169</f>
        <v>-</v>
      </c>
      <c r="W13" s="41" t="str">
        <f>Gas_nonSC_Nil!M169</f>
        <v>-</v>
      </c>
      <c r="X13" s="41" t="str">
        <f>Gas_nonSC_Nil!N169</f>
        <v>-</v>
      </c>
      <c r="Y13" s="41" t="str">
        <f>Gas_nonSC_Nil!Q169</f>
        <v>-</v>
      </c>
      <c r="Z13" s="41" t="str">
        <f>Gas_nonSC_Nil!R169</f>
        <v>-</v>
      </c>
      <c r="AA13" s="41" t="str">
        <f>Gas_nonSC_Nil!S169</f>
        <v>-</v>
      </c>
      <c r="AB13" s="7"/>
      <c r="AC13" s="140" t="s">
        <v>341</v>
      </c>
      <c r="AD13" s="41" t="str">
        <f t="shared" ref="AD13:AJ13" si="0">IFERROR(C13+U13,"-")</f>
        <v>-</v>
      </c>
      <c r="AE13" s="41" t="str">
        <f t="shared" si="0"/>
        <v>-</v>
      </c>
      <c r="AF13" s="41" t="str">
        <f t="shared" si="0"/>
        <v>-</v>
      </c>
      <c r="AG13" s="41" t="str">
        <f t="shared" si="0"/>
        <v>-</v>
      </c>
      <c r="AH13" s="41" t="str">
        <f t="shared" si="0"/>
        <v>-</v>
      </c>
      <c r="AI13" s="41" t="str">
        <f t="shared" si="0"/>
        <v>-</v>
      </c>
      <c r="AJ13" s="41" t="str">
        <f t="shared" si="0"/>
        <v>-</v>
      </c>
    </row>
    <row r="14" spans="1:36" s="198" customFormat="1" ht="10.5" customHeight="1" x14ac:dyDescent="0.2">
      <c r="B14" s="140" t="s">
        <v>300</v>
      </c>
      <c r="C14" s="41" t="str">
        <f>ElecSingle_nonSC_Nil!K170</f>
        <v>-</v>
      </c>
      <c r="D14" s="41" t="str">
        <f>ElecSingle_nonSC_Nil!L170</f>
        <v>-</v>
      </c>
      <c r="E14" s="41" t="str">
        <f>ElecSingle_nonSC_Nil!M170</f>
        <v>-</v>
      </c>
      <c r="F14" s="41" t="str">
        <f>ElecSingle_nonSC_Nil!N170</f>
        <v>-</v>
      </c>
      <c r="G14" s="41" t="str">
        <f>ElecSingle_nonSC_Nil!Q170</f>
        <v>-</v>
      </c>
      <c r="H14" s="41" t="str">
        <f>ElecSingle_nonSC_Nil!R170</f>
        <v>-</v>
      </c>
      <c r="I14" s="41" t="str">
        <f>ElecSingle_nonSC_Nil!S170</f>
        <v>-</v>
      </c>
      <c r="J14" s="7"/>
      <c r="K14" s="140" t="s">
        <v>300</v>
      </c>
      <c r="L14" s="41" t="str">
        <f>ElecMulti_nonSC_Nil!K170</f>
        <v>-</v>
      </c>
      <c r="M14" s="41" t="str">
        <f>ElecMulti_nonSC_Nil!L170</f>
        <v>-</v>
      </c>
      <c r="N14" s="41" t="str">
        <f>ElecMulti_nonSC_Nil!M170</f>
        <v>-</v>
      </c>
      <c r="O14" s="41" t="str">
        <f>ElecMulti_nonSC_Nil!N170</f>
        <v>-</v>
      </c>
      <c r="P14" s="41" t="str">
        <f>ElecMulti_nonSC_Nil!Q170</f>
        <v>-</v>
      </c>
      <c r="Q14" s="41" t="str">
        <f>ElecMulti_nonSC_Nil!R170</f>
        <v>-</v>
      </c>
      <c r="R14" s="41" t="str">
        <f>ElecMulti_nonSC_Nil!S170</f>
        <v>-</v>
      </c>
      <c r="T14" s="140" t="s">
        <v>300</v>
      </c>
      <c r="U14" s="41" t="str">
        <f>Gas_nonSC_Nil!K170</f>
        <v>-</v>
      </c>
      <c r="V14" s="41" t="str">
        <f>Gas_nonSC_Nil!L170</f>
        <v>-</v>
      </c>
      <c r="W14" s="41" t="str">
        <f>Gas_nonSC_Nil!M170</f>
        <v>-</v>
      </c>
      <c r="X14" s="41" t="str">
        <f>Gas_nonSC_Nil!N170</f>
        <v>-</v>
      </c>
      <c r="Y14" s="41" t="str">
        <f>Gas_nonSC_Nil!Q170</f>
        <v>-</v>
      </c>
      <c r="Z14" s="41" t="str">
        <f>Gas_nonSC_Nil!R170</f>
        <v>-</v>
      </c>
      <c r="AA14" s="41" t="str">
        <f>Gas_nonSC_Nil!S170</f>
        <v>-</v>
      </c>
      <c r="AB14" s="7"/>
      <c r="AC14" s="140" t="s">
        <v>300</v>
      </c>
      <c r="AD14" s="41" t="str">
        <f t="shared" ref="AD14:AD23" si="1">IFERROR(C14+U14,"-")</f>
        <v>-</v>
      </c>
      <c r="AE14" s="41" t="str">
        <f t="shared" ref="AE14:AE23" si="2">IFERROR(D14+V14,"-")</f>
        <v>-</v>
      </c>
      <c r="AF14" s="41" t="str">
        <f t="shared" ref="AF14:AF23" si="3">IFERROR(E14+W14,"-")</f>
        <v>-</v>
      </c>
      <c r="AG14" s="41" t="str">
        <f t="shared" ref="AG14:AG23" si="4">IFERROR(F14+X14,"-")</f>
        <v>-</v>
      </c>
      <c r="AH14" s="41" t="str">
        <f t="shared" ref="AH14:AH23" si="5">IFERROR(G14+Y14,"-")</f>
        <v>-</v>
      </c>
      <c r="AI14" s="41" t="str">
        <f t="shared" ref="AI14:AI23" si="6">IFERROR(H14+Z14,"-")</f>
        <v>-</v>
      </c>
      <c r="AJ14" s="41" t="str">
        <f t="shared" ref="AJ14:AJ23" si="7">IFERROR(I14+AA14,"-")</f>
        <v>-</v>
      </c>
    </row>
    <row r="15" spans="1:36" s="198" customFormat="1" ht="10.5" customHeight="1" x14ac:dyDescent="0.2">
      <c r="B15" s="140" t="s">
        <v>342</v>
      </c>
      <c r="C15" s="41">
        <f>ElecSingle_nonSC_Nil!K171</f>
        <v>6.6995028867368616</v>
      </c>
      <c r="D15" s="41">
        <f>ElecSingle_nonSC_Nil!L171</f>
        <v>6.6995028867368616</v>
      </c>
      <c r="E15" s="41">
        <f>ElecSingle_nonSC_Nil!M171</f>
        <v>7.113121830127354</v>
      </c>
      <c r="F15" s="41">
        <f>ElecSingle_nonSC_Nil!N171</f>
        <v>7.113121830127354</v>
      </c>
      <c r="G15" s="41">
        <f>ElecSingle_nonSC_Nil!Q171</f>
        <v>7.2804579515147188</v>
      </c>
      <c r="H15" s="41">
        <f>ElecSingle_nonSC_Nil!R171</f>
        <v>7.1935840895118579</v>
      </c>
      <c r="I15" s="41">
        <f>ElecSingle_nonSC_Nil!S171</f>
        <v>7.3593999937099719</v>
      </c>
      <c r="J15" s="7"/>
      <c r="K15" s="140" t="s">
        <v>342</v>
      </c>
      <c r="L15" s="41">
        <f>ElecMulti_nonSC_Nil!K171</f>
        <v>6.6995028867368616</v>
      </c>
      <c r="M15" s="41">
        <f>ElecMulti_nonSC_Nil!L171</f>
        <v>6.6995028867368616</v>
      </c>
      <c r="N15" s="41">
        <f>ElecMulti_nonSC_Nil!M171</f>
        <v>7.113121830127354</v>
      </c>
      <c r="O15" s="41">
        <f>ElecMulti_nonSC_Nil!N171</f>
        <v>7.113121830127354</v>
      </c>
      <c r="P15" s="41">
        <f>ElecMulti_nonSC_Nil!Q171</f>
        <v>7.2804579515147188</v>
      </c>
      <c r="Q15" s="41">
        <f>ElecMulti_nonSC_Nil!R171</f>
        <v>7.1935840895118579</v>
      </c>
      <c r="R15" s="41">
        <f>ElecMulti_nonSC_Nil!S171</f>
        <v>7.3593999937099719</v>
      </c>
      <c r="T15" s="140" t="s">
        <v>342</v>
      </c>
      <c r="U15" s="41">
        <f>Gas_nonSC_Nil!K171</f>
        <v>6.6995028867368616</v>
      </c>
      <c r="V15" s="41">
        <f>Gas_nonSC_Nil!L171</f>
        <v>6.6995028867368616</v>
      </c>
      <c r="W15" s="41">
        <f>Gas_nonSC_Nil!M171</f>
        <v>7.113121830127354</v>
      </c>
      <c r="X15" s="41">
        <f>Gas_nonSC_Nil!N171</f>
        <v>7.113121830127354</v>
      </c>
      <c r="Y15" s="41">
        <f>Gas_nonSC_Nil!Q171</f>
        <v>7.2804579515147188</v>
      </c>
      <c r="Z15" s="41">
        <f>Gas_nonSC_Nil!R171</f>
        <v>7.1935840895118579</v>
      </c>
      <c r="AA15" s="41">
        <f>Gas_nonSC_Nil!S171</f>
        <v>7.3593999937099719</v>
      </c>
      <c r="AB15" s="7"/>
      <c r="AC15" s="140" t="s">
        <v>342</v>
      </c>
      <c r="AD15" s="41">
        <f t="shared" si="1"/>
        <v>13.399005773473723</v>
      </c>
      <c r="AE15" s="41">
        <f t="shared" si="2"/>
        <v>13.399005773473723</v>
      </c>
      <c r="AF15" s="41">
        <f t="shared" si="3"/>
        <v>14.226243660254708</v>
      </c>
      <c r="AG15" s="41">
        <f t="shared" si="4"/>
        <v>14.226243660254708</v>
      </c>
      <c r="AH15" s="41">
        <f t="shared" si="5"/>
        <v>14.560915903029438</v>
      </c>
      <c r="AI15" s="41">
        <f t="shared" si="6"/>
        <v>14.387168179023716</v>
      </c>
      <c r="AJ15" s="41">
        <f>IFERROR(I15+AA15,"-")</f>
        <v>14.718799987419944</v>
      </c>
    </row>
    <row r="16" spans="1:36" s="198" customFormat="1" ht="10.5" customHeight="1" x14ac:dyDescent="0.2">
      <c r="B16" s="140" t="s">
        <v>343</v>
      </c>
      <c r="C16" s="41">
        <f>ElecSingle_nonSC_Nil!K172</f>
        <v>16.43282142857143</v>
      </c>
      <c r="D16" s="41">
        <f>ElecSingle_nonSC_Nil!L172</f>
        <v>16.43282142857143</v>
      </c>
      <c r="E16" s="41">
        <f>ElecSingle_nonSC_Nil!M172</f>
        <v>16.727428571428572</v>
      </c>
      <c r="F16" s="41">
        <f>ElecSingle_nonSC_Nil!N172</f>
        <v>16.727428571428572</v>
      </c>
      <c r="G16" s="41">
        <f>ElecSingle_nonSC_Nil!Q172</f>
        <v>16.54232142857143</v>
      </c>
      <c r="H16" s="41">
        <f>ElecSingle_nonSC_Nil!R172</f>
        <v>16.54232142857143</v>
      </c>
      <c r="I16" s="41">
        <f>ElecSingle_nonSC_Nil!S172</f>
        <v>17.267107142857146</v>
      </c>
      <c r="J16" s="7"/>
      <c r="K16" s="140" t="s">
        <v>343</v>
      </c>
      <c r="L16" s="41">
        <f>ElecMulti_nonSC_Nil!K172</f>
        <v>16.43282142857143</v>
      </c>
      <c r="M16" s="41">
        <f>ElecMulti_nonSC_Nil!L172</f>
        <v>16.43282142857143</v>
      </c>
      <c r="N16" s="41">
        <f>ElecMulti_nonSC_Nil!M172</f>
        <v>16.727428571428572</v>
      </c>
      <c r="O16" s="41">
        <f>ElecMulti_nonSC_Nil!N172</f>
        <v>16.727428571428572</v>
      </c>
      <c r="P16" s="41">
        <f>ElecMulti_nonSC_Nil!Q172</f>
        <v>16.54232142857143</v>
      </c>
      <c r="Q16" s="41">
        <f>ElecMulti_nonSC_Nil!R172</f>
        <v>16.54232142857143</v>
      </c>
      <c r="R16" s="41">
        <f>ElecMulti_nonSC_Nil!S172</f>
        <v>17.267107142857146</v>
      </c>
      <c r="T16" s="140" t="s">
        <v>343</v>
      </c>
      <c r="U16" s="41"/>
      <c r="V16" s="41"/>
      <c r="W16" s="41"/>
      <c r="X16" s="41"/>
      <c r="Y16" s="41"/>
      <c r="Z16" s="41"/>
      <c r="AA16" s="41"/>
      <c r="AB16" s="7"/>
      <c r="AC16" s="140" t="s">
        <v>343</v>
      </c>
      <c r="AD16" s="41">
        <f t="shared" si="1"/>
        <v>16.43282142857143</v>
      </c>
      <c r="AE16" s="41">
        <f t="shared" si="2"/>
        <v>16.43282142857143</v>
      </c>
      <c r="AF16" s="41">
        <f t="shared" si="3"/>
        <v>16.727428571428572</v>
      </c>
      <c r="AG16" s="41">
        <f t="shared" si="4"/>
        <v>16.727428571428572</v>
      </c>
      <c r="AH16" s="41">
        <f t="shared" si="5"/>
        <v>16.54232142857143</v>
      </c>
      <c r="AI16" s="41">
        <f t="shared" si="6"/>
        <v>16.54232142857143</v>
      </c>
      <c r="AJ16" s="41">
        <f t="shared" si="7"/>
        <v>17.267107142857146</v>
      </c>
    </row>
    <row r="17" spans="2:36" s="198" customFormat="1" ht="10.5" customHeight="1" x14ac:dyDescent="0.2">
      <c r="B17" s="140" t="s">
        <v>344</v>
      </c>
      <c r="C17" s="41">
        <f>ElecSingle_nonSC_Nil!K173</f>
        <v>39.664800000000007</v>
      </c>
      <c r="D17" s="41">
        <f>ElecSingle_nonSC_Nil!L173</f>
        <v>40.169342465753417</v>
      </c>
      <c r="E17" s="41">
        <f>ElecSingle_nonSC_Nil!M173</f>
        <v>40.751506849315078</v>
      </c>
      <c r="F17" s="41">
        <f>ElecSingle_nonSC_Nil!N173</f>
        <v>41.100805479452056</v>
      </c>
      <c r="G17" s="41">
        <f>ElecSingle_nonSC_Nil!Q173</f>
        <v>41.566536986301358</v>
      </c>
      <c r="H17" s="41">
        <f>ElecSingle_nonSC_Nil!R173</f>
        <v>41.87702465753425</v>
      </c>
      <c r="I17" s="41">
        <f>ElecSingle_nonSC_Nil!S173</f>
        <v>42.109890410958897</v>
      </c>
      <c r="J17" s="7"/>
      <c r="K17" s="140" t="s">
        <v>344</v>
      </c>
      <c r="L17" s="41">
        <f>ElecMulti_nonSC_Nil!K173</f>
        <v>39.933199999999992</v>
      </c>
      <c r="M17" s="41">
        <f>ElecMulti_nonSC_Nil!L173</f>
        <v>40.441156555772992</v>
      </c>
      <c r="N17" s="41">
        <f>ElecMulti_nonSC_Nil!M173</f>
        <v>41.027260273972608</v>
      </c>
      <c r="O17" s="41">
        <f>ElecMulti_nonSC_Nil!N173</f>
        <v>41.37892250489238</v>
      </c>
      <c r="P17" s="41">
        <f>ElecMulti_nonSC_Nil!Q173</f>
        <v>41.847805479452056</v>
      </c>
      <c r="Q17" s="41">
        <f>ElecMulti_nonSC_Nil!R173</f>
        <v>42.160394129158519</v>
      </c>
      <c r="R17" s="41">
        <f>ElecMulti_nonSC_Nil!S173</f>
        <v>42.39483561643835</v>
      </c>
      <c r="T17" s="140" t="s">
        <v>344</v>
      </c>
      <c r="U17" s="41">
        <f>Gas_nonSC_Nil!K173</f>
        <v>64.944500000000033</v>
      </c>
      <c r="V17" s="41">
        <f>Gas_nonSC_Nil!L173</f>
        <v>65.770604207436435</v>
      </c>
      <c r="W17" s="41">
        <f>Gas_nonSC_Nil!M173</f>
        <v>66.723801369863025</v>
      </c>
      <c r="X17" s="41">
        <f>Gas_nonSC_Nil!N173</f>
        <v>67.295719667318977</v>
      </c>
      <c r="Y17" s="41">
        <f>Gas_nonSC_Nil!Q173</f>
        <v>68.058277397260298</v>
      </c>
      <c r="Z17" s="41">
        <f>Gas_nonSC_Nil!R173</f>
        <v>68.566649217221112</v>
      </c>
      <c r="AA17" s="41">
        <f>Gas_nonSC_Nil!S173</f>
        <v>68.94792808219178</v>
      </c>
      <c r="AB17" s="7"/>
      <c r="AC17" s="140" t="s">
        <v>344</v>
      </c>
      <c r="AD17" s="41">
        <f t="shared" si="1"/>
        <v>104.60930000000005</v>
      </c>
      <c r="AE17" s="41">
        <f t="shared" si="2"/>
        <v>105.93994667318985</v>
      </c>
      <c r="AF17" s="41">
        <f t="shared" si="3"/>
        <v>107.4753082191781</v>
      </c>
      <c r="AG17" s="41">
        <f t="shared" si="4"/>
        <v>108.39652514677104</v>
      </c>
      <c r="AH17" s="41">
        <f t="shared" si="5"/>
        <v>109.62481438356166</v>
      </c>
      <c r="AI17" s="41">
        <f t="shared" si="6"/>
        <v>110.44367387475536</v>
      </c>
      <c r="AJ17" s="41">
        <f t="shared" si="7"/>
        <v>111.05781849315068</v>
      </c>
    </row>
    <row r="18" spans="2:36" s="198" customFormat="1" ht="10.5" customHeight="1" x14ac:dyDescent="0.2">
      <c r="B18" s="140" t="s">
        <v>43</v>
      </c>
      <c r="C18" s="41">
        <f>ElecSingle_nonSC_Nil!K174</f>
        <v>0</v>
      </c>
      <c r="D18" s="41">
        <f>ElecSingle_nonSC_Nil!L174</f>
        <v>-0.13106672002308281</v>
      </c>
      <c r="E18" s="41">
        <f>ElecSingle_nonSC_Nil!M174</f>
        <v>1.6490085512788444</v>
      </c>
      <c r="F18" s="41">
        <f>ElecSingle_nonSC_Nil!N174</f>
        <v>7.9249698553751093</v>
      </c>
      <c r="G18" s="41">
        <f>ElecSingle_nonSC_Nil!Q174</f>
        <v>9.5945159615724229</v>
      </c>
      <c r="H18" s="41">
        <f>ElecSingle_nonSC_Nil!R174</f>
        <v>9.6655312765157912</v>
      </c>
      <c r="I18" s="41">
        <f>ElecSingle_nonSC_Nil!S174</f>
        <v>11.448655558303896</v>
      </c>
      <c r="J18" s="7"/>
      <c r="K18" s="140" t="s">
        <v>43</v>
      </c>
      <c r="L18" s="41">
        <f>ElecMulti_nonSC_Nil!K174</f>
        <v>0</v>
      </c>
      <c r="M18" s="41">
        <f>ElecMulti_nonSC_Nil!L174</f>
        <v>-0.13106672002308281</v>
      </c>
      <c r="N18" s="41">
        <f>ElecMulti_nonSC_Nil!M174</f>
        <v>1.6490085512788444</v>
      </c>
      <c r="O18" s="41">
        <f>ElecMulti_nonSC_Nil!N174</f>
        <v>7.9249698553751093</v>
      </c>
      <c r="P18" s="41">
        <f>ElecMulti_nonSC_Nil!Q174</f>
        <v>9.5945159615724229</v>
      </c>
      <c r="Q18" s="41">
        <f>ElecMulti_nonSC_Nil!R174</f>
        <v>9.6655312765157912</v>
      </c>
      <c r="R18" s="41">
        <f>ElecMulti_nonSC_Nil!S174</f>
        <v>11.448655558303896</v>
      </c>
      <c r="T18" s="140" t="s">
        <v>43</v>
      </c>
      <c r="U18" s="41">
        <f>Gas_nonSC_Nil!K174</f>
        <v>0</v>
      </c>
      <c r="V18" s="41">
        <f>Gas_nonSC_Nil!L174</f>
        <v>-0.10239458695067542</v>
      </c>
      <c r="W18" s="41">
        <f>Gas_nonSC_Nil!M174</f>
        <v>1.3107762225117212</v>
      </c>
      <c r="X18" s="41">
        <f>Gas_nonSC_Nil!N174</f>
        <v>8.7390665290237273</v>
      </c>
      <c r="Y18" s="41">
        <f>Gas_nonSC_Nil!Q174</f>
        <v>10.102089688688181</v>
      </c>
      <c r="Z18" s="41">
        <f>Gas_nonSC_Nil!R174</f>
        <v>10.300173121233545</v>
      </c>
      <c r="AA18" s="41">
        <f>Gas_nonSC_Nil!S174</f>
        <v>11.847822371645295</v>
      </c>
      <c r="AB18" s="7"/>
      <c r="AC18" s="140" t="s">
        <v>43</v>
      </c>
      <c r="AD18" s="41">
        <f t="shared" si="1"/>
        <v>0</v>
      </c>
      <c r="AE18" s="41">
        <f t="shared" si="2"/>
        <v>-0.23346130697375822</v>
      </c>
      <c r="AF18" s="41">
        <f t="shared" si="3"/>
        <v>2.9597847737905658</v>
      </c>
      <c r="AG18" s="41">
        <f t="shared" si="4"/>
        <v>16.664036384398837</v>
      </c>
      <c r="AH18" s="41">
        <f t="shared" si="5"/>
        <v>19.696605650260604</v>
      </c>
      <c r="AI18" s="41">
        <f t="shared" si="6"/>
        <v>19.965704397749334</v>
      </c>
      <c r="AJ18" s="41">
        <f t="shared" si="7"/>
        <v>23.296477929949191</v>
      </c>
    </row>
    <row r="19" spans="2:36" s="198" customFormat="1" ht="10.5" customHeight="1" x14ac:dyDescent="0.2">
      <c r="B19" s="140" t="s">
        <v>394</v>
      </c>
      <c r="C19" s="41">
        <f>ElecSingle_nonSC_Nil!K175</f>
        <v>3.4230999999999985</v>
      </c>
      <c r="D19" s="41">
        <f>ElecSingle_nonSC_Nil!L175</f>
        <v>3.4666423679060681</v>
      </c>
      <c r="E19" s="41">
        <f>ElecSingle_nonSC_Nil!M175</f>
        <v>3.516883561643835</v>
      </c>
      <c r="F19" s="41">
        <f>ElecSingle_nonSC_Nil!N175</f>
        <v>3.547028277886497</v>
      </c>
      <c r="G19" s="41">
        <f>ElecSingle_nonSC_Nil!Q175</f>
        <v>3.5872212328767126</v>
      </c>
      <c r="H19" s="41">
        <f>ElecSingle_nonSC_Nil!R175</f>
        <v>3.6140165362035224</v>
      </c>
      <c r="I19" s="41">
        <f>ElecSingle_nonSC_Nil!S175</f>
        <v>3.6341130136986304</v>
      </c>
      <c r="J19" s="7"/>
      <c r="K19" s="140" t="s">
        <v>394</v>
      </c>
      <c r="L19" s="41">
        <f>ElecMulti_nonSC_Nil!K175</f>
        <v>3.4230999999999985</v>
      </c>
      <c r="M19" s="41">
        <f>ElecMulti_nonSC_Nil!L175</f>
        <v>3.4666423679060681</v>
      </c>
      <c r="N19" s="41">
        <f>ElecMulti_nonSC_Nil!M175</f>
        <v>3.516883561643835</v>
      </c>
      <c r="O19" s="41">
        <f>ElecMulti_nonSC_Nil!N175</f>
        <v>3.547028277886497</v>
      </c>
      <c r="P19" s="41">
        <f>ElecMulti_nonSC_Nil!Q175</f>
        <v>3.5872212328767126</v>
      </c>
      <c r="Q19" s="41">
        <f>ElecMulti_nonSC_Nil!R175</f>
        <v>3.6140165362035224</v>
      </c>
      <c r="R19" s="41">
        <f>ElecMulti_nonSC_Nil!S175</f>
        <v>3.6341130136986304</v>
      </c>
      <c r="T19" s="140" t="s">
        <v>394</v>
      </c>
      <c r="U19" s="41">
        <f>Gas_nonSC_Nil!K175</f>
        <v>3.1859000000000006</v>
      </c>
      <c r="V19" s="41">
        <f>Gas_nonSC_Nil!L175</f>
        <v>3.2264251467710374</v>
      </c>
      <c r="W19" s="41">
        <f>Gas_nonSC_Nil!M175</f>
        <v>3.2731849315068478</v>
      </c>
      <c r="X19" s="41">
        <f>Gas_nonSC_Nil!N175</f>
        <v>3.3012408023483384</v>
      </c>
      <c r="Y19" s="41">
        <f>Gas_nonSC_Nil!Q175</f>
        <v>3.3386486301369867</v>
      </c>
      <c r="Z19" s="41">
        <f>Gas_nonSC_Nil!R175</f>
        <v>3.3635871819960861</v>
      </c>
      <c r="AA19" s="41">
        <f>Gas_nonSC_Nil!S175</f>
        <v>3.3822910958904111</v>
      </c>
      <c r="AB19" s="7"/>
      <c r="AC19" s="140" t="s">
        <v>394</v>
      </c>
      <c r="AD19" s="41">
        <f t="shared" si="1"/>
        <v>6.6089999999999991</v>
      </c>
      <c r="AE19" s="41">
        <f t="shared" si="2"/>
        <v>6.6930675146771055</v>
      </c>
      <c r="AF19" s="41">
        <f t="shared" si="3"/>
        <v>6.7900684931506827</v>
      </c>
      <c r="AG19" s="41">
        <f t="shared" si="4"/>
        <v>6.8482690802348358</v>
      </c>
      <c r="AH19" s="41">
        <f t="shared" si="5"/>
        <v>6.9258698630136992</v>
      </c>
      <c r="AI19" s="41">
        <f t="shared" si="6"/>
        <v>6.9776037181996085</v>
      </c>
      <c r="AJ19" s="41">
        <f t="shared" si="7"/>
        <v>7.0164041095890415</v>
      </c>
    </row>
    <row r="20" spans="2:36" s="198" customFormat="1" ht="10.5" customHeight="1" x14ac:dyDescent="0.2">
      <c r="B20" s="140" t="s">
        <v>412</v>
      </c>
      <c r="C20" s="41">
        <f>ElecSingle_nonSC_Nil!K176</f>
        <v>0.3048172414265064</v>
      </c>
      <c r="D20" s="41">
        <f>ElecSingle_nonSC_Nil!L176</f>
        <v>0.3066300926962815</v>
      </c>
      <c r="E20" s="41">
        <f>ElecSingle_nonSC_Nil!M176</f>
        <v>0.32153413340363518</v>
      </c>
      <c r="F20" s="41">
        <f>ElecSingle_nonSC_Nil!N176</f>
        <v>0.35369314512440347</v>
      </c>
      <c r="G20" s="41">
        <f>ElecSingle_nonSC_Nil!Q176</f>
        <v>0.36397152211991751</v>
      </c>
      <c r="H20" s="41">
        <f>ElecSingle_nonSC_Nil!R176</f>
        <v>0.3654016518886552</v>
      </c>
      <c r="I20" s="41">
        <f>ElecSingle_nonSC_Nil!S176</f>
        <v>0.37951024777569842</v>
      </c>
      <c r="J20" s="7"/>
      <c r="K20" s="140" t="s">
        <v>412</v>
      </c>
      <c r="L20" s="41">
        <f>ElecMulti_nonSC_Nil!K176</f>
        <v>0.30183159937306542</v>
      </c>
      <c r="M20" s="41">
        <f>ElecMulti_nonSC_Nil!L176</f>
        <v>0.30363539412696466</v>
      </c>
      <c r="N20" s="41">
        <f>ElecMulti_nonSC_Nil!M176</f>
        <v>0.31834949681950009</v>
      </c>
      <c r="O20" s="41">
        <f>ElecMulti_nonSC_Nil!N176</f>
        <v>0.35006930305808676</v>
      </c>
      <c r="P20" s="41">
        <f>ElecMulti_nonSC_Nil!Q176</f>
        <v>0.36021877252983547</v>
      </c>
      <c r="Q20" s="41">
        <f>ElecMulti_nonSC_Nil!R176</f>
        <v>0.36163892280110382</v>
      </c>
      <c r="R20" s="41">
        <f>ElecMulti_nonSC_Nil!S176</f>
        <v>0.37555741191792663</v>
      </c>
      <c r="T20" s="140" t="s">
        <v>412</v>
      </c>
      <c r="U20" s="41">
        <f>Gas_nonSC_Nil!K176</f>
        <v>0.29624795193665687</v>
      </c>
      <c r="V20" s="41">
        <f>Gas_nonSC_Nil!L176</f>
        <v>0.29924049121736551</v>
      </c>
      <c r="W20" s="41">
        <f>Gas_nonSC_Nil!M176</f>
        <v>0.31073573711204616</v>
      </c>
      <c r="X20" s="41">
        <f>Gas_nonSC_Nil!N176</f>
        <v>0.34381659968945388</v>
      </c>
      <c r="Y20" s="41">
        <f>Gas_nonSC_Nil!Q176</f>
        <v>0.3532978115299103</v>
      </c>
      <c r="Z20" s="41">
        <f>Gas_nonSC_Nil!R176</f>
        <v>0.35585978057964157</v>
      </c>
      <c r="AA20" s="41">
        <f>Gas_nonSC_Nil!S176</f>
        <v>0.36452154710060708</v>
      </c>
      <c r="AB20" s="7"/>
      <c r="AC20" s="140" t="s">
        <v>412</v>
      </c>
      <c r="AD20" s="41">
        <f t="shared" si="1"/>
        <v>0.60106519336316322</v>
      </c>
      <c r="AE20" s="41">
        <f t="shared" si="2"/>
        <v>0.60587058391364701</v>
      </c>
      <c r="AF20" s="41">
        <f t="shared" si="3"/>
        <v>0.63226987051568129</v>
      </c>
      <c r="AG20" s="41">
        <f t="shared" si="4"/>
        <v>0.69750974481385741</v>
      </c>
      <c r="AH20" s="41">
        <f t="shared" si="5"/>
        <v>0.71726933364982781</v>
      </c>
      <c r="AI20" s="41">
        <f t="shared" si="6"/>
        <v>0.72126143246829677</v>
      </c>
      <c r="AJ20" s="41">
        <f t="shared" si="7"/>
        <v>0.74403179487630555</v>
      </c>
    </row>
    <row r="21" spans="2:36" s="198" customFormat="1" ht="10.5" customHeight="1" x14ac:dyDescent="0.2">
      <c r="B21" s="140" t="s">
        <v>393</v>
      </c>
      <c r="C21" s="41">
        <f>ElecSingle_nonSC_Nil!K177</f>
        <v>1.2884570048708395</v>
      </c>
      <c r="D21" s="41">
        <f>ElecSingle_nonSC_Nil!L177</f>
        <v>1.2965689229991426</v>
      </c>
      <c r="E21" s="41">
        <f>ElecSingle_nonSC_Nil!M177</f>
        <v>1.3572994363737172</v>
      </c>
      <c r="F21" s="41">
        <f>ElecSingle_nonSC_Nil!N177</f>
        <v>1.4868241693831428</v>
      </c>
      <c r="G21" s="41">
        <f>ElecSingle_nonSC_Nil!Q177</f>
        <v>1.528813565806703</v>
      </c>
      <c r="H21" s="41">
        <f>ElecSingle_nonSC_Nil!R177</f>
        <v>1.5350666128718873</v>
      </c>
      <c r="I21" s="41">
        <f>ElecSingle_nonSC_Nil!S177</f>
        <v>1.5920239638819484</v>
      </c>
      <c r="J21" s="7"/>
      <c r="K21" s="140" t="s">
        <v>393</v>
      </c>
      <c r="L21" s="41">
        <f>ElecMulti_nonSC_Nil!K177</f>
        <v>1.2935975501555486</v>
      </c>
      <c r="M21" s="41">
        <f>ElecMulti_nonSC_Nil!L177</f>
        <v>1.3017754169727509</v>
      </c>
      <c r="N21" s="41">
        <f>ElecMulti_nonSC_Nil!M177</f>
        <v>1.3625785486611228</v>
      </c>
      <c r="O21" s="41">
        <f>ElecMulti_nonSC_Nil!N177</f>
        <v>1.4921405533587304</v>
      </c>
      <c r="P21" s="41">
        <f>ElecMulti_nonSC_Nil!Q177</f>
        <v>1.5341884907279846</v>
      </c>
      <c r="Q21" s="41">
        <f>ElecMulti_nonSC_Nil!R177</f>
        <v>1.5404820362613385</v>
      </c>
      <c r="R21" s="41">
        <f>ElecMulti_nonSC_Nil!S177</f>
        <v>1.5974662240967812</v>
      </c>
      <c r="T21" s="140" t="s">
        <v>393</v>
      </c>
      <c r="U21" s="41">
        <f>Gas_nonSC_Nil!K177</f>
        <v>1.4550432894434293</v>
      </c>
      <c r="V21" s="41">
        <f>Gas_nonSC_Nil!L177</f>
        <v>1.4699029479164465</v>
      </c>
      <c r="W21" s="41">
        <f>Gas_nonSC_Nil!M177</f>
        <v>1.5248740179248306</v>
      </c>
      <c r="X21" s="41">
        <f>Gas_nonSC_Nil!N177</f>
        <v>1.6810061544193398</v>
      </c>
      <c r="Y21" s="41">
        <f>Gas_nonSC_Nil!Q177</f>
        <v>1.7263235180077918</v>
      </c>
      <c r="Z21" s="41">
        <f>Gas_nonSC_Nil!R177</f>
        <v>1.7388562004680221</v>
      </c>
      <c r="AA21" s="41">
        <f>Gas_nonSC_Nil!S177</f>
        <v>1.779957221137541</v>
      </c>
      <c r="AB21" s="7"/>
      <c r="AC21" s="140" t="s">
        <v>393</v>
      </c>
      <c r="AD21" s="41">
        <f t="shared" si="1"/>
        <v>2.743500294314269</v>
      </c>
      <c r="AE21" s="41">
        <f t="shared" si="2"/>
        <v>2.7664718709155891</v>
      </c>
      <c r="AF21" s="41">
        <f t="shared" si="3"/>
        <v>2.882173454298548</v>
      </c>
      <c r="AG21" s="41">
        <f t="shared" si="4"/>
        <v>3.1678303238024825</v>
      </c>
      <c r="AH21" s="41">
        <f t="shared" si="5"/>
        <v>3.2551370838144948</v>
      </c>
      <c r="AI21" s="41">
        <f t="shared" si="6"/>
        <v>3.2739228133399094</v>
      </c>
      <c r="AJ21" s="41">
        <f t="shared" si="7"/>
        <v>3.3719811850194894</v>
      </c>
    </row>
    <row r="22" spans="2:36" s="198" customFormat="1" ht="10.5" customHeight="1" x14ac:dyDescent="0.2">
      <c r="B22" s="192" t="s">
        <v>410</v>
      </c>
      <c r="C22" s="41">
        <f>ElecSingle_nonSC_Nil!K178</f>
        <v>0.75226449390475369</v>
      </c>
      <c r="D22" s="41">
        <f>ElecSingle_nonSC_Nil!L178</f>
        <v>0.75851536465526193</v>
      </c>
      <c r="E22" s="41">
        <f>ElecSingle_nonSC_Nil!M178</f>
        <v>0.80099965721612765</v>
      </c>
      <c r="F22" s="41">
        <f>ElecSingle_nonSC_Nil!N178</f>
        <v>0.90080864841034014</v>
      </c>
      <c r="G22" s="41">
        <f>ElecSingle_nonSC_Nil!Q178</f>
        <v>0.93587493362082863</v>
      </c>
      <c r="H22" s="41">
        <f>ElecSingle_nonSC_Nil!R178</f>
        <v>0.94069339805588448</v>
      </c>
      <c r="I22" s="41">
        <f>ElecSingle_nonSC_Nil!S178</f>
        <v>0.97397192787032549</v>
      </c>
      <c r="J22" s="7"/>
      <c r="K22" s="192" t="s">
        <v>410</v>
      </c>
      <c r="L22" s="41">
        <f>ElecMulti_nonSC_Nil!K178</f>
        <v>0.75622568824296266</v>
      </c>
      <c r="M22" s="41">
        <f>ElecMulti_nonSC_Nil!L178</f>
        <v>0.76252737764375234</v>
      </c>
      <c r="N22" s="41">
        <f>ElecMulti_nonSC_Nil!M178</f>
        <v>0.80506762832531009</v>
      </c>
      <c r="O22" s="41">
        <f>ElecMulti_nonSC_Nil!N178</f>
        <v>0.90490534028590552</v>
      </c>
      <c r="P22" s="41">
        <f>ElecMulti_nonSC_Nil!Q178</f>
        <v>0.94001673589807211</v>
      </c>
      <c r="Q22" s="41">
        <f>ElecMulti_nonSC_Nil!R178</f>
        <v>0.94486640758720952</v>
      </c>
      <c r="R22" s="41">
        <f>ElecMulti_nonSC_Nil!S178</f>
        <v>0.9781656172857619</v>
      </c>
      <c r="T22" s="192" t="s">
        <v>410</v>
      </c>
      <c r="U22" s="41">
        <f>Gas_nonSC_Nil!K178</f>
        <v>1.1212252632297603</v>
      </c>
      <c r="V22" s="41">
        <f>Gas_nonSC_Nil!L178</f>
        <v>1.1326757984844791</v>
      </c>
      <c r="W22" s="41">
        <f>Gas_nonSC_Nil!M178</f>
        <v>1.1750353302505394</v>
      </c>
      <c r="X22" s="41">
        <f>Gas_nonSC_Nil!N178</f>
        <v>1.295347417945637</v>
      </c>
      <c r="Y22" s="41">
        <f>Gas_nonSC_Nil!Q178</f>
        <v>1.3302680098530959</v>
      </c>
      <c r="Z22" s="41">
        <f>Gas_nonSC_Nil!R178</f>
        <v>1.3399254271219816</v>
      </c>
      <c r="AA22" s="41">
        <f>Gas_nonSC_Nil!S178</f>
        <v>1.3715969952832423</v>
      </c>
      <c r="AB22" s="7"/>
      <c r="AC22" s="192" t="s">
        <v>410</v>
      </c>
      <c r="AD22" s="41">
        <f t="shared" si="1"/>
        <v>1.8734897571345139</v>
      </c>
      <c r="AE22" s="41">
        <f t="shared" si="2"/>
        <v>1.8911911631397409</v>
      </c>
      <c r="AF22" s="41">
        <f t="shared" si="3"/>
        <v>1.9760349874666669</v>
      </c>
      <c r="AG22" s="41">
        <f t="shared" si="4"/>
        <v>2.1961560663559769</v>
      </c>
      <c r="AH22" s="41">
        <f t="shared" si="5"/>
        <v>2.2661429434739246</v>
      </c>
      <c r="AI22" s="41">
        <f t="shared" si="6"/>
        <v>2.2806188251778661</v>
      </c>
      <c r="AJ22" s="41">
        <f t="shared" si="7"/>
        <v>2.3455689231535679</v>
      </c>
    </row>
    <row r="23" spans="2:36" s="198" customFormat="1" ht="10.5" customHeight="1" x14ac:dyDescent="0.2">
      <c r="B23" s="140" t="s">
        <v>377</v>
      </c>
      <c r="C23" s="41">
        <f>ElecSingle_nonSC_Nil!K179</f>
        <v>68.565763055510402</v>
      </c>
      <c r="D23" s="41">
        <f>ElecSingle_nonSC_Nil!L179</f>
        <v>68.998956809295379</v>
      </c>
      <c r="E23" s="41">
        <f>ElecSingle_nonSC_Nil!M179</f>
        <v>72.237782590787134</v>
      </c>
      <c r="F23" s="41">
        <f>ElecSingle_nonSC_Nil!N179</f>
        <v>79.15467997718747</v>
      </c>
      <c r="G23" s="41">
        <f>ElecSingle_nonSC_Nil!Q179</f>
        <v>81.399713582384081</v>
      </c>
      <c r="H23" s="41">
        <f>ElecSingle_nonSC_Nil!R179</f>
        <v>81.733639651153254</v>
      </c>
      <c r="I23" s="41">
        <f>ElecSingle_nonSC_Nil!S179</f>
        <v>84.76467225905651</v>
      </c>
      <c r="J23" s="7"/>
      <c r="K23" s="140" t="s">
        <v>377</v>
      </c>
      <c r="L23" s="41">
        <f>ElecMulti_nonSC_Nil!K179</f>
        <v>68.840279153079877</v>
      </c>
      <c r="M23" s="41">
        <f>ElecMulti_nonSC_Nil!L179</f>
        <v>69.276994707707715</v>
      </c>
      <c r="N23" s="41">
        <f>ElecMulti_nonSC_Nil!M179</f>
        <v>72.519698462257139</v>
      </c>
      <c r="O23" s="41">
        <f>ElecMulti_nonSC_Nil!N179</f>
        <v>79.438586236412604</v>
      </c>
      <c r="P23" s="41">
        <f>ElecMulti_nonSC_Nil!Q179</f>
        <v>81.686746053143224</v>
      </c>
      <c r="Q23" s="41">
        <f>ElecMulti_nonSC_Nil!R179</f>
        <v>82.022834826610762</v>
      </c>
      <c r="R23" s="41">
        <f>ElecMulti_nonSC_Nil!S179</f>
        <v>85.055300578308461</v>
      </c>
      <c r="T23" s="140" t="s">
        <v>377</v>
      </c>
      <c r="U23" s="41">
        <f>Gas_nonSC_Nil!K179</f>
        <v>77.702419391346695</v>
      </c>
      <c r="V23" s="41">
        <f>Gas_nonSC_Nil!L179</f>
        <v>78.495956891611939</v>
      </c>
      <c r="W23" s="41">
        <f>Gas_nonSC_Nil!M179</f>
        <v>81.431529439296341</v>
      </c>
      <c r="X23" s="41">
        <f>Gas_nonSC_Nil!N179</f>
        <v>89.769319000872855</v>
      </c>
      <c r="Y23" s="41">
        <f>Gas_nonSC_Nil!Q179</f>
        <v>92.189363006991002</v>
      </c>
      <c r="Z23" s="41">
        <f>Gas_nonSC_Nil!R179</f>
        <v>92.858635018132276</v>
      </c>
      <c r="AA23" s="41">
        <f>Gas_nonSC_Nil!S179</f>
        <v>95.053517306958852</v>
      </c>
      <c r="AB23" s="7"/>
      <c r="AC23" s="140" t="s">
        <v>377</v>
      </c>
      <c r="AD23" s="41">
        <f t="shared" si="1"/>
        <v>146.26818244685711</v>
      </c>
      <c r="AE23" s="41">
        <f t="shared" si="2"/>
        <v>147.49491370090732</v>
      </c>
      <c r="AF23" s="41">
        <f t="shared" si="3"/>
        <v>153.66931203008346</v>
      </c>
      <c r="AG23" s="41">
        <f t="shared" si="4"/>
        <v>168.92399897806033</v>
      </c>
      <c r="AH23" s="41">
        <f t="shared" si="5"/>
        <v>173.58907658937508</v>
      </c>
      <c r="AI23" s="41">
        <f t="shared" si="6"/>
        <v>174.59227466928553</v>
      </c>
      <c r="AJ23" s="41">
        <f t="shared" si="7"/>
        <v>179.81818956601535</v>
      </c>
    </row>
    <row r="24" spans="2:36" s="198" customFormat="1" ht="10.5" customHeight="1" x14ac:dyDescent="0.2">
      <c r="B24"/>
      <c r="C24"/>
      <c r="D24"/>
      <c r="E24"/>
      <c r="F24"/>
      <c r="G24"/>
      <c r="H24"/>
      <c r="I24"/>
      <c r="J24" s="7"/>
      <c r="K24"/>
      <c r="L24"/>
      <c r="M24"/>
      <c r="N24"/>
      <c r="O24"/>
      <c r="P24"/>
      <c r="Q24"/>
      <c r="R24"/>
      <c r="T24"/>
      <c r="U24"/>
      <c r="V24"/>
      <c r="W24"/>
      <c r="X24"/>
      <c r="Y24"/>
      <c r="Z24"/>
      <c r="AA24"/>
      <c r="AB24" s="7"/>
      <c r="AC24" s="140" t="s">
        <v>378</v>
      </c>
      <c r="AD24" s="41">
        <f t="shared" ref="AD24:AI24" si="8">AD23*1.05</f>
        <v>153.58159156919999</v>
      </c>
      <c r="AE24" s="41">
        <f t="shared" si="8"/>
        <v>154.8696593859527</v>
      </c>
      <c r="AF24" s="41">
        <f t="shared" si="8"/>
        <v>161.35277763158763</v>
      </c>
      <c r="AG24" s="41">
        <f t="shared" si="8"/>
        <v>177.37019892696335</v>
      </c>
      <c r="AH24" s="41">
        <f t="shared" si="8"/>
        <v>182.26853041884385</v>
      </c>
      <c r="AI24" s="41">
        <f t="shared" si="8"/>
        <v>183.32188840274981</v>
      </c>
      <c r="AJ24" s="41">
        <f t="shared" ref="AJ24" si="9">AJ23*1.05</f>
        <v>188.80909904431613</v>
      </c>
    </row>
    <row r="25" spans="2:36" s="198" customFormat="1" ht="10.5" customHeight="1" x14ac:dyDescent="0.2">
      <c r="B25" s="201"/>
      <c r="C25" s="201"/>
      <c r="D25" s="201"/>
      <c r="E25" s="201"/>
      <c r="F25" s="201"/>
      <c r="G25" s="201"/>
      <c r="H25" s="201"/>
      <c r="I25" s="201"/>
      <c r="J25" s="201"/>
      <c r="K25" s="201"/>
      <c r="L25" s="201"/>
      <c r="M25" s="201"/>
      <c r="N25" s="201"/>
      <c r="O25" s="201"/>
      <c r="P25" s="201"/>
      <c r="Q25" s="201"/>
      <c r="R25" s="201"/>
      <c r="T25" s="201"/>
      <c r="U25" s="201"/>
      <c r="V25" s="201"/>
      <c r="W25" s="201"/>
      <c r="X25" s="201"/>
      <c r="Y25" s="201"/>
      <c r="Z25" s="201"/>
      <c r="AA25" s="201"/>
      <c r="AB25" s="201"/>
      <c r="AC25" s="201"/>
      <c r="AD25" s="201"/>
      <c r="AE25" s="201"/>
      <c r="AF25" s="201"/>
      <c r="AG25" s="201"/>
      <c r="AH25" s="201"/>
      <c r="AI25" s="201"/>
      <c r="AJ25" s="201"/>
    </row>
    <row r="26" spans="2:36" s="198" customFormat="1" ht="38.25" customHeight="1" x14ac:dyDescent="0.2">
      <c r="B26" s="202" t="s">
        <v>411</v>
      </c>
      <c r="C26" s="110" t="s">
        <v>427</v>
      </c>
      <c r="D26" s="110" t="s">
        <v>428</v>
      </c>
      <c r="E26" s="110" t="s">
        <v>429</v>
      </c>
      <c r="F26" s="110" t="s">
        <v>430</v>
      </c>
      <c r="G26" s="110" t="s">
        <v>583</v>
      </c>
      <c r="H26" s="110" t="s">
        <v>591</v>
      </c>
      <c r="I26" s="110" t="s">
        <v>601</v>
      </c>
      <c r="J26" s="7"/>
      <c r="K26" s="202" t="s">
        <v>411</v>
      </c>
      <c r="L26" s="110" t="s">
        <v>427</v>
      </c>
      <c r="M26" s="110" t="s">
        <v>428</v>
      </c>
      <c r="N26" s="110" t="s">
        <v>429</v>
      </c>
      <c r="O26" s="110" t="s">
        <v>430</v>
      </c>
      <c r="P26" s="110" t="s">
        <v>583</v>
      </c>
      <c r="Q26" s="110" t="s">
        <v>591</v>
      </c>
      <c r="R26" s="110" t="s">
        <v>601</v>
      </c>
      <c r="T26" s="202" t="s">
        <v>411</v>
      </c>
      <c r="U26" s="110" t="s">
        <v>427</v>
      </c>
      <c r="V26" s="110" t="s">
        <v>428</v>
      </c>
      <c r="W26" s="110" t="s">
        <v>429</v>
      </c>
      <c r="X26" s="110" t="s">
        <v>430</v>
      </c>
      <c r="Y26" s="110" t="s">
        <v>583</v>
      </c>
      <c r="Z26" s="110" t="s">
        <v>591</v>
      </c>
      <c r="AA26" s="110" t="s">
        <v>601</v>
      </c>
      <c r="AB26" s="7"/>
      <c r="AC26" s="202" t="s">
        <v>411</v>
      </c>
      <c r="AD26" s="110" t="s">
        <v>427</v>
      </c>
      <c r="AE26" s="110" t="s">
        <v>428</v>
      </c>
      <c r="AF26" s="110" t="s">
        <v>429</v>
      </c>
      <c r="AG26" s="110" t="s">
        <v>430</v>
      </c>
      <c r="AH26" s="110" t="s">
        <v>583</v>
      </c>
      <c r="AI26" s="110" t="s">
        <v>591</v>
      </c>
      <c r="AJ26" s="110" t="s">
        <v>601</v>
      </c>
    </row>
    <row r="27" spans="2:36" s="198" customFormat="1" ht="10.5" customHeight="1" x14ac:dyDescent="0.2">
      <c r="B27" s="140" t="s">
        <v>341</v>
      </c>
      <c r="C27" s="41">
        <f>ElecSingle_nonSC_3100kWh!K169</f>
        <v>170.03642726367752</v>
      </c>
      <c r="D27" s="41">
        <f>ElecSingle_nonSC_3100kWh!L169</f>
        <v>163.44591331709927</v>
      </c>
      <c r="E27" s="41">
        <f>ElecSingle_nonSC_3100kWh!M169</f>
        <v>173.1580607671678</v>
      </c>
      <c r="F27" s="41">
        <f>ElecSingle_nonSC_3100kWh!N169</f>
        <v>192.6742814232181</v>
      </c>
      <c r="G27" s="41">
        <f>ElecSingle_nonSC_3100kWh!Q169</f>
        <v>224.78348842636913</v>
      </c>
      <c r="H27" s="41">
        <f>ElecSingle_nonSC_3100kWh!R169</f>
        <v>200.62671806184008</v>
      </c>
      <c r="I27" s="41">
        <f>ElecSingle_nonSC_3100kWh!S169</f>
        <v>184.21027679335489</v>
      </c>
      <c r="J27" s="7"/>
      <c r="K27" s="140" t="s">
        <v>341</v>
      </c>
      <c r="L27" s="41">
        <f>ElecMulti_nonSC_4200kWh!K169</f>
        <v>231.08727248304805</v>
      </c>
      <c r="M27" s="41">
        <f>ElecMulti_nonSC_4200kWh!L169</f>
        <v>222.53887479985914</v>
      </c>
      <c r="N27" s="41">
        <f>ElecMulti_nonSC_4200kWh!M169</f>
        <v>235.40981965465372</v>
      </c>
      <c r="O27" s="41">
        <f>ElecMulti_nonSC_4200kWh!N169</f>
        <v>262.73828123377126</v>
      </c>
      <c r="P27" s="41">
        <f>ElecMulti_nonSC_4200kWh!Q169</f>
        <v>305.29338052765604</v>
      </c>
      <c r="Q27" s="41">
        <f>ElecMulti_nonSC_4200kWh!R169</f>
        <v>273.36331230494829</v>
      </c>
      <c r="R27" s="41">
        <f>ElecMulti_nonSC_4200kWh!S169</f>
        <v>251.00887731830213</v>
      </c>
      <c r="T27" s="140" t="s">
        <v>341</v>
      </c>
      <c r="U27" s="41">
        <f>Gas_nonSC_12000kWh!K169</f>
        <v>200.74683223176862</v>
      </c>
      <c r="V27" s="41">
        <f>Gas_nonSC_12000kWh!L169</f>
        <v>199.05760849983216</v>
      </c>
      <c r="W27" s="41">
        <f>Gas_nonSC_12000kWh!M169</f>
        <v>215.77106184657609</v>
      </c>
      <c r="X27" s="41">
        <f>Gas_nonSC_12000kWh!N169</f>
        <v>243.35846990910571</v>
      </c>
      <c r="Y27" s="41">
        <f>Gas_nonSC_12000kWh!Q169</f>
        <v>281.17733015023748</v>
      </c>
      <c r="Z27" s="41">
        <f>Gas_nonSC_12000kWh!R169</f>
        <v>230.77888190073506</v>
      </c>
      <c r="AA27" s="41">
        <f>Gas_nonSC_12000kWh!S169</f>
        <v>206.31785050021912</v>
      </c>
      <c r="AB27" s="7"/>
      <c r="AC27" s="140" t="s">
        <v>341</v>
      </c>
      <c r="AD27" s="41">
        <f>IFERROR(C27+U27,"-")</f>
        <v>370.78325949544615</v>
      </c>
      <c r="AE27" s="41">
        <f t="shared" ref="AE27:AE37" si="10">IFERROR(D27+V27,"-")</f>
        <v>362.50352181693142</v>
      </c>
      <c r="AF27" s="41">
        <f t="shared" ref="AF27:AF37" si="11">IFERROR(E27+W27,"-")</f>
        <v>388.92912261374386</v>
      </c>
      <c r="AG27" s="41">
        <f t="shared" ref="AG27:AG37" si="12">IFERROR(F27+X27,"-")</f>
        <v>436.03275133232381</v>
      </c>
      <c r="AH27" s="41">
        <f t="shared" ref="AH27:AH37" si="13">IFERROR(G27+Y27,"-")</f>
        <v>505.96081857660658</v>
      </c>
      <c r="AI27" s="41">
        <f t="shared" ref="AI27:AI37" si="14">IFERROR(H27+Z27,"-")</f>
        <v>431.40559996257514</v>
      </c>
      <c r="AJ27" s="41">
        <f t="shared" ref="AJ27:AJ37" si="15">IFERROR(I27+AA27,"-")</f>
        <v>390.52812729357402</v>
      </c>
    </row>
    <row r="28" spans="2:36" s="198" customFormat="1" ht="10.5" customHeight="1" x14ac:dyDescent="0.2">
      <c r="B28" s="140" t="s">
        <v>300</v>
      </c>
      <c r="C28" s="41">
        <f>ElecSingle_nonSC_3100kWh!K170</f>
        <v>3.4648843503671367</v>
      </c>
      <c r="D28" s="41">
        <f>ElecSingle_nonSC_3100kWh!L170</f>
        <v>3.3612879396840958</v>
      </c>
      <c r="E28" s="41">
        <f>ElecSingle_nonSC_3100kWh!M170</f>
        <v>11.652403061262774</v>
      </c>
      <c r="F28" s="41">
        <f>ElecSingle_nonSC_3100kWh!N170</f>
        <v>11.077105801368656</v>
      </c>
      <c r="G28" s="41">
        <f>ElecSingle_nonSC_3100kWh!Q170</f>
        <v>14.883230646022749</v>
      </c>
      <c r="H28" s="41">
        <f>ElecSingle_nonSC_3100kWh!R170</f>
        <v>14.819176551301227</v>
      </c>
      <c r="I28" s="41">
        <f>ElecSingle_nonSC_3100kWh!S170</f>
        <v>17.646102036866232</v>
      </c>
      <c r="J28" s="7"/>
      <c r="K28" s="140" t="s">
        <v>300</v>
      </c>
      <c r="L28" s="41">
        <f>ElecMulti_nonSC_4200kWh!K170</f>
        <v>3.695838468799503</v>
      </c>
      <c r="M28" s="41">
        <f>ElecMulti_nonSC_4200kWh!L170</f>
        <v>3.5853367720281919</v>
      </c>
      <c r="N28" s="41">
        <f>ElecMulti_nonSC_4200kWh!M170</f>
        <v>12.42910064094038</v>
      </c>
      <c r="O28" s="41">
        <f>ElecMulti_nonSC_4200kWh!N170</f>
        <v>11.815456613688003</v>
      </c>
      <c r="P28" s="41">
        <f>ElecMulti_nonSC_4200kWh!Q170</f>
        <v>15.875278204103214</v>
      </c>
      <c r="Q28" s="41">
        <f>ElecMulti_nonSC_4200kWh!R170</f>
        <v>15.252517859400495</v>
      </c>
      <c r="R28" s="41">
        <f>ElecMulti_nonSC_4200kWh!S170</f>
        <v>18.162094323274683</v>
      </c>
      <c r="T28" s="140" t="s">
        <v>300</v>
      </c>
      <c r="U28" s="41"/>
      <c r="V28" s="41"/>
      <c r="W28" s="41"/>
      <c r="X28" s="41"/>
      <c r="Y28" s="41"/>
      <c r="Z28" s="41"/>
      <c r="AA28" s="41"/>
      <c r="AB28" s="7"/>
      <c r="AC28" s="140" t="s">
        <v>300</v>
      </c>
      <c r="AD28" s="41">
        <f t="shared" ref="AD28:AD37" si="16">IFERROR(C28+U28,"-")</f>
        <v>3.4648843503671367</v>
      </c>
      <c r="AE28" s="41">
        <f t="shared" si="10"/>
        <v>3.3612879396840958</v>
      </c>
      <c r="AF28" s="41">
        <f t="shared" si="11"/>
        <v>11.652403061262774</v>
      </c>
      <c r="AG28" s="41">
        <f t="shared" si="12"/>
        <v>11.077105801368656</v>
      </c>
      <c r="AH28" s="41">
        <f t="shared" si="13"/>
        <v>14.883230646022749</v>
      </c>
      <c r="AI28" s="41">
        <f t="shared" si="14"/>
        <v>14.819176551301227</v>
      </c>
      <c r="AJ28" s="41">
        <f t="shared" si="15"/>
        <v>17.646102036866232</v>
      </c>
    </row>
    <row r="29" spans="2:36" s="198" customFormat="1" ht="10.5" customHeight="1" x14ac:dyDescent="0.2">
      <c r="B29" s="140" t="s">
        <v>342</v>
      </c>
      <c r="C29" s="41">
        <f>ElecSingle_nonSC_3100kWh!K171</f>
        <v>97.872125918163235</v>
      </c>
      <c r="D29" s="41">
        <f>ElecSingle_nonSC_3100kWh!L171</f>
        <v>97.060884386883117</v>
      </c>
      <c r="E29" s="41">
        <f>ElecSingle_nonSC_3100kWh!M171</f>
        <v>118.32747921691032</v>
      </c>
      <c r="F29" s="41">
        <f>ElecSingle_nonSC_3100kWh!N171</f>
        <v>116.23082485051968</v>
      </c>
      <c r="G29" s="41">
        <f>ElecSingle_nonSC_3100kWh!Q171</f>
        <v>129.95702823945112</v>
      </c>
      <c r="H29" s="41">
        <f>ElecSingle_nonSC_3100kWh!R171</f>
        <v>131.90480608382356</v>
      </c>
      <c r="I29" s="41">
        <f>ElecSingle_nonSC_3100kWh!S171</f>
        <v>143.86971317294169</v>
      </c>
      <c r="J29" s="7"/>
      <c r="K29" s="140" t="s">
        <v>342</v>
      </c>
      <c r="L29" s="41">
        <f>ElecMulti_nonSC_4200kWh!K171</f>
        <v>130.55258801843289</v>
      </c>
      <c r="M29" s="41">
        <f>ElecMulti_nonSC_4200kWh!L171</f>
        <v>129.35238675068516</v>
      </c>
      <c r="N29" s="41">
        <f>ElecMulti_nonSC_4200kWh!M171</f>
        <v>157.8318837971301</v>
      </c>
      <c r="O29" s="41">
        <f>ElecMulti_nonSC_4200kWh!N171</f>
        <v>154.98567213011947</v>
      </c>
      <c r="P29" s="41">
        <f>ElecMulti_nonSC_4200kWh!Q171</f>
        <v>173.56318588672494</v>
      </c>
      <c r="Q29" s="41">
        <f>ElecMulti_nonSC_4200kWh!R171</f>
        <v>176.27169701252936</v>
      </c>
      <c r="R29" s="41">
        <f>ElecMulti_nonSC_4200kWh!S171</f>
        <v>192.37787530232828</v>
      </c>
      <c r="T29" s="140" t="s">
        <v>342</v>
      </c>
      <c r="U29" s="41">
        <f>Gas_nonSC_12000kWh!K171</f>
        <v>19.106297226763822</v>
      </c>
      <c r="V29" s="41">
        <f>Gas_nonSC_12000kWh!L171</f>
        <v>19.106297226763822</v>
      </c>
      <c r="W29" s="41">
        <f>Gas_nonSC_12000kWh!M171</f>
        <v>20.852393125569616</v>
      </c>
      <c r="X29" s="41">
        <f>Gas_nonSC_12000kWh!N171</f>
        <v>20.849370287873601</v>
      </c>
      <c r="Y29" s="41">
        <f>Gas_nonSC_12000kWh!Q171</f>
        <v>21.50319340120604</v>
      </c>
      <c r="Z29" s="41">
        <f>Gas_nonSC_12000kWh!R171</f>
        <v>21.819481548965165</v>
      </c>
      <c r="AA29" s="41">
        <f>Gas_nonSC_12000kWh!S171</f>
        <v>25.256715910577434</v>
      </c>
      <c r="AB29" s="7"/>
      <c r="AC29" s="140" t="s">
        <v>342</v>
      </c>
      <c r="AD29" s="41">
        <f t="shared" si="16"/>
        <v>116.97842314492706</v>
      </c>
      <c r="AE29" s="41">
        <f t="shared" si="10"/>
        <v>116.16718161364693</v>
      </c>
      <c r="AF29" s="41">
        <f t="shared" si="11"/>
        <v>139.17987234247994</v>
      </c>
      <c r="AG29" s="41">
        <f t="shared" si="12"/>
        <v>137.08019513839329</v>
      </c>
      <c r="AH29" s="41">
        <f t="shared" si="13"/>
        <v>151.46022164065715</v>
      </c>
      <c r="AI29" s="41">
        <f t="shared" si="14"/>
        <v>153.72428763278873</v>
      </c>
      <c r="AJ29" s="41">
        <f t="shared" si="15"/>
        <v>169.12642908351913</v>
      </c>
    </row>
    <row r="30" spans="2:36" s="198" customFormat="1" ht="10.5" customHeight="1" x14ac:dyDescent="0.2">
      <c r="B30" s="140" t="s">
        <v>343</v>
      </c>
      <c r="C30" s="41">
        <f>ElecSingle_nonSC_3100kWh!K172</f>
        <v>134.94626558994401</v>
      </c>
      <c r="D30" s="41">
        <f>ElecSingle_nonSC_3100kWh!L172</f>
        <v>135.83719089936108</v>
      </c>
      <c r="E30" s="41">
        <f>ElecSingle_nonSC_3100kWh!M172</f>
        <v>131.67837067324322</v>
      </c>
      <c r="F30" s="41">
        <f>ElecSingle_nonSC_3100kWh!N172</f>
        <v>131.2842545781717</v>
      </c>
      <c r="G30" s="41">
        <f>ElecSingle_nonSC_3100kWh!Q172</f>
        <v>138.51639149164146</v>
      </c>
      <c r="H30" s="41">
        <f>ElecSingle_nonSC_3100kWh!R172</f>
        <v>140.23783389769395</v>
      </c>
      <c r="I30" s="41">
        <f>ElecSingle_nonSC_3100kWh!S172</f>
        <v>140.5199304149771</v>
      </c>
      <c r="J30" s="7"/>
      <c r="K30" s="140" t="s">
        <v>343</v>
      </c>
      <c r="L30" s="41">
        <f>ElecMulti_nonSC_4200kWh!K172</f>
        <v>140.67827761874798</v>
      </c>
      <c r="M30" s="41">
        <f>ElecMulti_nonSC_4200kWh!L172</f>
        <v>141.88362767308908</v>
      </c>
      <c r="N30" s="41">
        <f>ElecMulti_nonSC_4200kWh!M172</f>
        <v>146.74643050364855</v>
      </c>
      <c r="O30" s="41">
        <f>ElecMulti_nonSC_4200kWh!N172</f>
        <v>146.21321809921974</v>
      </c>
      <c r="P30" s="41">
        <f>ElecMulti_nonSC_4200kWh!Q172</f>
        <v>154.98695474225545</v>
      </c>
      <c r="Q30" s="41">
        <f>ElecMulti_nonSC_4200kWh!R172</f>
        <v>155.91941768584419</v>
      </c>
      <c r="R30" s="41">
        <f>ElecMulti_nonSC_4200kWh!S172</f>
        <v>156.82128408270361</v>
      </c>
      <c r="T30" s="140" t="s">
        <v>343</v>
      </c>
      <c r="U30" s="41">
        <f>Gas_nonSC_12000kWh!K172</f>
        <v>122.43954491549439</v>
      </c>
      <c r="V30" s="41">
        <f>Gas_nonSC_12000kWh!L172</f>
        <v>122.46354491524748</v>
      </c>
      <c r="W30" s="41">
        <f>Gas_nonSC_12000kWh!M172</f>
        <v>126.26991866834115</v>
      </c>
      <c r="X30" s="41">
        <f>Gas_nonSC_12000kWh!N172</f>
        <v>126.34191866760045</v>
      </c>
      <c r="Y30" s="41">
        <f>Gas_nonSC_12000kWh!Q172</f>
        <v>131.74472031618731</v>
      </c>
      <c r="Z30" s="41">
        <f>Gas_nonSC_12000kWh!R172</f>
        <v>131.30072032075481</v>
      </c>
      <c r="AA30" s="41">
        <f>Gas_nonSC_12000kWh!S172</f>
        <v>132.24553140529321</v>
      </c>
      <c r="AB30" s="7"/>
      <c r="AC30" s="140" t="s">
        <v>343</v>
      </c>
      <c r="AD30" s="41">
        <f t="shared" si="16"/>
        <v>257.38581050543837</v>
      </c>
      <c r="AE30" s="41">
        <f t="shared" si="10"/>
        <v>258.30073581460857</v>
      </c>
      <c r="AF30" s="41">
        <f t="shared" si="11"/>
        <v>257.94828934158437</v>
      </c>
      <c r="AG30" s="41">
        <f t="shared" si="12"/>
        <v>257.62617324577218</v>
      </c>
      <c r="AH30" s="41">
        <f t="shared" si="13"/>
        <v>270.2611118078288</v>
      </c>
      <c r="AI30" s="41">
        <f t="shared" si="14"/>
        <v>271.53855421844878</v>
      </c>
      <c r="AJ30" s="41">
        <f t="shared" si="15"/>
        <v>272.76546182027027</v>
      </c>
    </row>
    <row r="31" spans="2:36" s="198" customFormat="1" ht="10.5" customHeight="1" x14ac:dyDescent="0.2">
      <c r="B31" s="140" t="s">
        <v>344</v>
      </c>
      <c r="C31" s="41">
        <f>ElecSingle_nonSC_3100kWh!K173</f>
        <v>78.263999999999996</v>
      </c>
      <c r="D31" s="41">
        <f>ElecSingle_nonSC_3100kWh!L173</f>
        <v>79.259530332681024</v>
      </c>
      <c r="E31" s="41">
        <f>ElecSingle_nonSC_3100kWh!M173</f>
        <v>80.408219178082177</v>
      </c>
      <c r="F31" s="41">
        <f>ElecSingle_nonSC_3100kWh!N173</f>
        <v>81.097432485322898</v>
      </c>
      <c r="G31" s="41">
        <f>ElecSingle_nonSC_3100kWh!Q173</f>
        <v>82.016383561643821</v>
      </c>
      <c r="H31" s="41">
        <f>ElecSingle_nonSC_3100kWh!R173</f>
        <v>82.629017612524436</v>
      </c>
      <c r="I31" s="41">
        <f>ElecSingle_nonSC_3100kWh!S173</f>
        <v>83.088493150684926</v>
      </c>
      <c r="J31" s="7"/>
      <c r="K31" s="140" t="s">
        <v>344</v>
      </c>
      <c r="L31" s="41">
        <f>ElecMulti_nonSC_4200kWh!K173</f>
        <v>78.263999999999996</v>
      </c>
      <c r="M31" s="41">
        <f>ElecMulti_nonSC_4200kWh!L173</f>
        <v>79.259530332681024</v>
      </c>
      <c r="N31" s="41">
        <f>ElecMulti_nonSC_4200kWh!M173</f>
        <v>80.408219178082177</v>
      </c>
      <c r="O31" s="41">
        <f>ElecMulti_nonSC_4200kWh!N173</f>
        <v>81.097432485322898</v>
      </c>
      <c r="P31" s="41">
        <f>ElecMulti_nonSC_4200kWh!Q173</f>
        <v>82.016383561643821</v>
      </c>
      <c r="Q31" s="41">
        <f>ElecMulti_nonSC_4200kWh!R173</f>
        <v>82.629017612524436</v>
      </c>
      <c r="R31" s="41">
        <f>ElecMulti_nonSC_4200kWh!S173</f>
        <v>83.088493150684926</v>
      </c>
      <c r="T31" s="140" t="s">
        <v>344</v>
      </c>
      <c r="U31" s="41">
        <f>Gas_nonSC_12000kWh!K173</f>
        <v>89.202099999999987</v>
      </c>
      <c r="V31" s="41">
        <f>Gas_nonSC_12000kWh!L173</f>
        <v>90.336764677103716</v>
      </c>
      <c r="W31" s="41">
        <f>Gas_nonSC_12000kWh!M173</f>
        <v>91.64599315068493</v>
      </c>
      <c r="X31" s="41">
        <f>Gas_nonSC_12000kWh!N173</f>
        <v>92.431530234833659</v>
      </c>
      <c r="Y31" s="41">
        <f>Gas_nonSC_12000kWh!Q173</f>
        <v>93.478913013698644</v>
      </c>
      <c r="Z31" s="41">
        <f>Gas_nonSC_12000kWh!R173</f>
        <v>94.177168199608587</v>
      </c>
      <c r="AA31" s="41">
        <f>Gas_nonSC_12000kWh!S173</f>
        <v>94.700859589041102</v>
      </c>
      <c r="AB31" s="7"/>
      <c r="AC31" s="140" t="s">
        <v>344</v>
      </c>
      <c r="AD31" s="41">
        <f t="shared" si="16"/>
        <v>167.46609999999998</v>
      </c>
      <c r="AE31" s="41">
        <f t="shared" si="10"/>
        <v>169.59629500978474</v>
      </c>
      <c r="AF31" s="41">
        <f t="shared" si="11"/>
        <v>172.05421232876711</v>
      </c>
      <c r="AG31" s="41">
        <f t="shared" si="12"/>
        <v>173.52896272015656</v>
      </c>
      <c r="AH31" s="41">
        <f t="shared" si="13"/>
        <v>175.49529657534248</v>
      </c>
      <c r="AI31" s="41">
        <f t="shared" si="14"/>
        <v>176.80618581213304</v>
      </c>
      <c r="AJ31" s="41">
        <f t="shared" si="15"/>
        <v>177.78935273972604</v>
      </c>
    </row>
    <row r="32" spans="2:36" s="198" customFormat="1" ht="10.5" customHeight="1" x14ac:dyDescent="0.2">
      <c r="B32" s="140" t="s">
        <v>43</v>
      </c>
      <c r="C32" s="41">
        <f>ElecSingle_nonSC_3100kWh!K174</f>
        <v>0</v>
      </c>
      <c r="D32" s="41">
        <f>ElecSingle_nonSC_3100kWh!L174</f>
        <v>-0.18995176814939541</v>
      </c>
      <c r="E32" s="41">
        <f>ElecSingle_nonSC_3100kWh!M174</f>
        <v>2.389867465621514</v>
      </c>
      <c r="F32" s="41">
        <f>ElecSingle_nonSC_3100kWh!N174</f>
        <v>11.485463558514653</v>
      </c>
      <c r="G32" s="41">
        <f>ElecSingle_nonSC_3100kWh!Q174</f>
        <v>13.90509559648177</v>
      </c>
      <c r="H32" s="41">
        <f>ElecSingle_nonSC_3100kWh!R174</f>
        <v>14.008016342776509</v>
      </c>
      <c r="I32" s="41">
        <f>ElecSingle_nonSC_3100kWh!S174</f>
        <v>16.592254432324488</v>
      </c>
      <c r="J32" s="7"/>
      <c r="K32" s="140" t="s">
        <v>43</v>
      </c>
      <c r="L32" s="41">
        <f>ElecMulti_nonSC_4200kWh!K174</f>
        <v>0</v>
      </c>
      <c r="M32" s="41">
        <f>ElecMulti_nonSC_4200kWh!L174</f>
        <v>-0.18995176814939541</v>
      </c>
      <c r="N32" s="41">
        <f>ElecMulti_nonSC_4200kWh!M174</f>
        <v>2.389867465621514</v>
      </c>
      <c r="O32" s="41">
        <f>ElecMulti_nonSC_4200kWh!N174</f>
        <v>11.485463558514653</v>
      </c>
      <c r="P32" s="41">
        <f>ElecMulti_nonSC_4200kWh!Q174</f>
        <v>13.90509559648177</v>
      </c>
      <c r="Q32" s="41">
        <f>ElecMulti_nonSC_4200kWh!R174</f>
        <v>14.008016342776509</v>
      </c>
      <c r="R32" s="41">
        <f>ElecMulti_nonSC_4200kWh!S174</f>
        <v>16.592254432324488</v>
      </c>
      <c r="T32" s="140" t="s">
        <v>43</v>
      </c>
      <c r="U32" s="41">
        <f>Gas_nonSC_12000kWh!K174</f>
        <v>0</v>
      </c>
      <c r="V32" s="41">
        <f>Gas_nonSC_12000kWh!L174</f>
        <v>-0.14839795210242812</v>
      </c>
      <c r="W32" s="41">
        <f>Gas_nonSC_12000kWh!M174</f>
        <v>1.8996756847995966</v>
      </c>
      <c r="X32" s="41">
        <f>Gas_nonSC_12000kWh!N174</f>
        <v>12.665313810179315</v>
      </c>
      <c r="Y32" s="41">
        <f>Gas_nonSC_12000kWh!Q174</f>
        <v>14.640709693750987</v>
      </c>
      <c r="Z32" s="41">
        <f>Gas_nonSC_12000kWh!R174</f>
        <v>14.927787132222536</v>
      </c>
      <c r="AA32" s="41">
        <f>Gas_nonSC_12000kWh!S174</f>
        <v>17.170757060355502</v>
      </c>
      <c r="AB32" s="7"/>
      <c r="AC32" s="140" t="s">
        <v>43</v>
      </c>
      <c r="AD32" s="41">
        <f t="shared" si="16"/>
        <v>0</v>
      </c>
      <c r="AE32" s="41">
        <f t="shared" si="10"/>
        <v>-0.33834972025182353</v>
      </c>
      <c r="AF32" s="41">
        <f t="shared" si="11"/>
        <v>4.2895431504211103</v>
      </c>
      <c r="AG32" s="41">
        <f t="shared" si="12"/>
        <v>24.150777368693966</v>
      </c>
      <c r="AH32" s="41">
        <f t="shared" si="13"/>
        <v>28.545805290232757</v>
      </c>
      <c r="AI32" s="41">
        <f t="shared" si="14"/>
        <v>28.935803474999044</v>
      </c>
      <c r="AJ32" s="41">
        <f t="shared" si="15"/>
        <v>33.763011492679993</v>
      </c>
    </row>
    <row r="33" spans="2:37" s="198" customFormat="1" ht="10.5" customHeight="1" x14ac:dyDescent="0.2">
      <c r="B33" s="140" t="s">
        <v>394</v>
      </c>
      <c r="C33" s="41">
        <f>ElecSingle_nonSC_3100kWh!K175</f>
        <v>3.4230999999999985</v>
      </c>
      <c r="D33" s="41">
        <f>ElecSingle_nonSC_3100kWh!L175</f>
        <v>3.4666423679060681</v>
      </c>
      <c r="E33" s="41">
        <f>ElecSingle_nonSC_3100kWh!M175</f>
        <v>3.516883561643835</v>
      </c>
      <c r="F33" s="41">
        <f>ElecSingle_nonSC_3100kWh!N175</f>
        <v>3.547028277886497</v>
      </c>
      <c r="G33" s="41">
        <f>ElecSingle_nonSC_3100kWh!Q175</f>
        <v>3.5872212328767126</v>
      </c>
      <c r="H33" s="41">
        <f>ElecSingle_nonSC_3100kWh!R175</f>
        <v>3.6140165362035224</v>
      </c>
      <c r="I33" s="41">
        <f>ElecSingle_nonSC_3100kWh!S175</f>
        <v>3.6341130136986304</v>
      </c>
      <c r="J33" s="7"/>
      <c r="K33" s="140" t="s">
        <v>394</v>
      </c>
      <c r="L33" s="41">
        <f>ElecMulti_nonSC_4200kWh!K175</f>
        <v>3.4230999999999985</v>
      </c>
      <c r="M33" s="41">
        <f>ElecMulti_nonSC_4200kWh!L175</f>
        <v>3.4666423679060681</v>
      </c>
      <c r="N33" s="41">
        <f>ElecMulti_nonSC_4200kWh!M175</f>
        <v>3.516883561643835</v>
      </c>
      <c r="O33" s="41">
        <f>ElecMulti_nonSC_4200kWh!N175</f>
        <v>3.547028277886497</v>
      </c>
      <c r="P33" s="41">
        <f>ElecMulti_nonSC_4200kWh!Q175</f>
        <v>3.5872212328767126</v>
      </c>
      <c r="Q33" s="41">
        <f>ElecMulti_nonSC_4200kWh!R175</f>
        <v>3.6140165362035224</v>
      </c>
      <c r="R33" s="41">
        <f>ElecMulti_nonSC_4200kWh!S175</f>
        <v>3.6341130136986304</v>
      </c>
      <c r="T33" s="140" t="s">
        <v>394</v>
      </c>
      <c r="U33" s="41">
        <f>Gas_nonSC_12000kWh!K175</f>
        <v>3.1859000000000006</v>
      </c>
      <c r="V33" s="41">
        <f>Gas_nonSC_12000kWh!L175</f>
        <v>3.2264251467710374</v>
      </c>
      <c r="W33" s="41">
        <f>Gas_nonSC_12000kWh!M175</f>
        <v>3.2731849315068478</v>
      </c>
      <c r="X33" s="41">
        <f>Gas_nonSC_12000kWh!N175</f>
        <v>3.3012408023483384</v>
      </c>
      <c r="Y33" s="41">
        <f>Gas_nonSC_12000kWh!Q175</f>
        <v>3.3386486301369867</v>
      </c>
      <c r="Z33" s="41">
        <f>Gas_nonSC_12000kWh!R175</f>
        <v>3.3635871819960861</v>
      </c>
      <c r="AA33" s="41">
        <f>Gas_nonSC_12000kWh!S175</f>
        <v>3.3822910958904111</v>
      </c>
      <c r="AB33" s="7"/>
      <c r="AC33" s="140" t="s">
        <v>394</v>
      </c>
      <c r="AD33" s="41">
        <f t="shared" si="16"/>
        <v>6.6089999999999991</v>
      </c>
      <c r="AE33" s="41">
        <f t="shared" si="10"/>
        <v>6.6930675146771055</v>
      </c>
      <c r="AF33" s="41">
        <f t="shared" si="11"/>
        <v>6.7900684931506827</v>
      </c>
      <c r="AG33" s="41">
        <f t="shared" si="12"/>
        <v>6.8482690802348358</v>
      </c>
      <c r="AH33" s="41">
        <f t="shared" si="13"/>
        <v>6.9258698630136992</v>
      </c>
      <c r="AI33" s="41">
        <f t="shared" si="14"/>
        <v>6.9776037181996085</v>
      </c>
      <c r="AJ33" s="41">
        <f t="shared" si="15"/>
        <v>7.0164041095890415</v>
      </c>
    </row>
    <row r="34" spans="2:37" s="198" customFormat="1" ht="10.5" customHeight="1" x14ac:dyDescent="0.2">
      <c r="B34" s="140" t="s">
        <v>412</v>
      </c>
      <c r="C34" s="41">
        <f>ElecSingle_nonSC_3100kWh!K176</f>
        <v>2.3521692949549258</v>
      </c>
      <c r="D34" s="41">
        <f>ElecSingle_nonSC_3100kWh!L176</f>
        <v>2.3239731466920923</v>
      </c>
      <c r="E34" s="41">
        <f>ElecSingle_nonSC_3100kWh!M176</f>
        <v>2.5125002993585452</v>
      </c>
      <c r="F34" s="41">
        <f>ElecSingle_nonSC_3100kWh!N176</f>
        <v>2.6398448065318001</v>
      </c>
      <c r="G34" s="41">
        <f>ElecSingle_nonSC_3100kWh!Q176</f>
        <v>2.9321150935856553</v>
      </c>
      <c r="H34" s="41">
        <f>ElecSingle_nonSC_3100kWh!R176</f>
        <v>2.8358309097415044</v>
      </c>
      <c r="I34" s="41">
        <f>ElecSingle_nonSC_3100kWh!S176</f>
        <v>2.8440885415855779</v>
      </c>
      <c r="J34" s="7"/>
      <c r="K34" s="140" t="s">
        <v>412</v>
      </c>
      <c r="L34" s="41">
        <f>ElecMulti_nonSC_4200kWh!K176</f>
        <v>2.7963543959550896</v>
      </c>
      <c r="M34" s="41">
        <f>ElecMulti_nonSC_4200kWh!L176</f>
        <v>2.7587930446250843</v>
      </c>
      <c r="N34" s="41">
        <f>ElecMulti_nonSC_4200kWh!M176</f>
        <v>3.0401405274550055</v>
      </c>
      <c r="O34" s="41">
        <f>ElecMulti_nonSC_4200kWh!N176</f>
        <v>3.1986538184413642</v>
      </c>
      <c r="P34" s="41">
        <f>ElecMulti_nonSC_4200kWh!Q176</f>
        <v>3.5686343729912893</v>
      </c>
      <c r="Q34" s="41">
        <f>ElecMulti_nonSC_4200kWh!R176</f>
        <v>3.4336868826230598</v>
      </c>
      <c r="R34" s="41">
        <f>ElecMulti_nonSC_4200kWh!S176</f>
        <v>3.4365915050256319</v>
      </c>
      <c r="T34" s="140" t="s">
        <v>412</v>
      </c>
      <c r="U34" s="41">
        <f>Gas_nonSC_12000kWh!K176</f>
        <v>1.7842308920366008</v>
      </c>
      <c r="V34" s="41">
        <f>Gas_nonSC_12000kWh!L176</f>
        <v>1.7814234048119031</v>
      </c>
      <c r="W34" s="41">
        <f>Gas_nonSC_12000kWh!M176</f>
        <v>1.8873754406381413</v>
      </c>
      <c r="X34" s="41">
        <f>Gas_nonSC_12000kWh!N176</f>
        <v>2.049498703031166</v>
      </c>
      <c r="Y34" s="41">
        <f>Gas_nonSC_12000kWh!Q176</f>
        <v>2.2434230232879573</v>
      </c>
      <c r="Z34" s="41">
        <f>Gas_nonSC_12000kWh!R176</f>
        <v>2.0385717016879528</v>
      </c>
      <c r="AA34" s="41">
        <f>Gas_nonSC_12000kWh!S176</f>
        <v>1.966985239314786</v>
      </c>
      <c r="AB34" s="7"/>
      <c r="AC34" s="140" t="s">
        <v>412</v>
      </c>
      <c r="AD34" s="41">
        <f t="shared" si="16"/>
        <v>4.1364001869915263</v>
      </c>
      <c r="AE34" s="41">
        <f t="shared" si="10"/>
        <v>4.1053965515039952</v>
      </c>
      <c r="AF34" s="41">
        <f t="shared" si="11"/>
        <v>4.3998757399966868</v>
      </c>
      <c r="AG34" s="41">
        <f t="shared" si="12"/>
        <v>4.6893435095629661</v>
      </c>
      <c r="AH34" s="41">
        <f t="shared" si="13"/>
        <v>5.1755381168736125</v>
      </c>
      <c r="AI34" s="41">
        <f t="shared" si="14"/>
        <v>4.8744026114294572</v>
      </c>
      <c r="AJ34" s="41">
        <f t="shared" si="15"/>
        <v>4.8110737809003634</v>
      </c>
    </row>
    <row r="35" spans="2:37" s="198" customFormat="1" ht="10.5" customHeight="1" x14ac:dyDescent="0.2">
      <c r="B35" s="140" t="s">
        <v>393</v>
      </c>
      <c r="C35" s="41">
        <f>ElecSingle_nonSC_3100kWh!K177</f>
        <v>9.4972725777745239</v>
      </c>
      <c r="D35" s="41">
        <f>ElecSingle_nonSC_3100kWh!L177</f>
        <v>9.385064035009945</v>
      </c>
      <c r="E35" s="41">
        <f>ElecSingle_nonSC_3100kWh!M177</f>
        <v>10.141932812836684</v>
      </c>
      <c r="F35" s="41">
        <f>ElecSingle_nonSC_3100kWh!N177</f>
        <v>10.65310181461675</v>
      </c>
      <c r="G35" s="41">
        <f>ElecSingle_nonSC_3100kWh!Q177</f>
        <v>11.825731922651386</v>
      </c>
      <c r="H35" s="41">
        <f>ElecSingle_nonSC_3100kWh!R177</f>
        <v>11.440201457008683</v>
      </c>
      <c r="I35" s="41">
        <f>ElecSingle_nonSC_3100kWh!S177</f>
        <v>11.473699489105003</v>
      </c>
      <c r="J35" s="7"/>
      <c r="K35" s="140" t="s">
        <v>393</v>
      </c>
      <c r="L35" s="41">
        <f>ElecMulti_nonSC_4200kWh!K177</f>
        <v>11.436754243317163</v>
      </c>
      <c r="M35" s="41">
        <f>ElecMulti_nonSC_4200kWh!L177</f>
        <v>11.284866687791723</v>
      </c>
      <c r="N35" s="41">
        <f>ElecMulti_nonSC_4200kWh!M177</f>
        <v>12.429846784335467</v>
      </c>
      <c r="O35" s="41">
        <f>ElecMulti_nonSC_4200kWh!N177</f>
        <v>13.074972802010155</v>
      </c>
      <c r="P35" s="41">
        <f>ElecMulti_nonSC_4200kWh!Q177</f>
        <v>14.580155525727832</v>
      </c>
      <c r="Q35" s="41">
        <f>ElecMulti_nonSC_4200kWh!R177</f>
        <v>14.031954901563305</v>
      </c>
      <c r="R35" s="41">
        <f>ElecMulti_nonSC_4200kWh!S177</f>
        <v>14.044154822029734</v>
      </c>
      <c r="T35" s="140" t="s">
        <v>393</v>
      </c>
      <c r="U35" s="41">
        <f>Gas_nonSC_12000kWh!K177</f>
        <v>8.4534522851931158</v>
      </c>
      <c r="V35" s="41">
        <f>Gas_nonSC_12000kWh!L177</f>
        <v>8.4410327615081098</v>
      </c>
      <c r="W35" s="41">
        <f>Gas_nonSC_12000kWh!M177</f>
        <v>8.940261107962316</v>
      </c>
      <c r="X35" s="41">
        <f>Gas_nonSC_12000kWh!N177</f>
        <v>9.7033165278931808</v>
      </c>
      <c r="Y35" s="41">
        <f>Gas_nonSC_12000kWh!Q177</f>
        <v>10.616122539609689</v>
      </c>
      <c r="Z35" s="41">
        <f>Gas_nonSC_12000kWh!R177</f>
        <v>9.6531312425922682</v>
      </c>
      <c r="AA35" s="41">
        <f>Gas_nonSC_12000kWh!S177</f>
        <v>9.3168019098277934</v>
      </c>
      <c r="AB35" s="7"/>
      <c r="AC35" s="140" t="s">
        <v>393</v>
      </c>
      <c r="AD35" s="41">
        <f t="shared" si="16"/>
        <v>17.95072486296764</v>
      </c>
      <c r="AE35" s="41">
        <f t="shared" si="10"/>
        <v>17.826096796518055</v>
      </c>
      <c r="AF35" s="41">
        <f t="shared" si="11"/>
        <v>19.082193920799</v>
      </c>
      <c r="AG35" s="41">
        <f t="shared" si="12"/>
        <v>20.356418342509933</v>
      </c>
      <c r="AH35" s="41">
        <f t="shared" si="13"/>
        <v>22.441854462261077</v>
      </c>
      <c r="AI35" s="41">
        <f t="shared" si="14"/>
        <v>21.09333269960095</v>
      </c>
      <c r="AJ35" s="41">
        <f t="shared" si="15"/>
        <v>20.790501398932797</v>
      </c>
    </row>
    <row r="36" spans="2:37" s="198" customFormat="1" ht="10.5" customHeight="1" x14ac:dyDescent="0.2">
      <c r="B36" s="192" t="s">
        <v>410</v>
      </c>
      <c r="C36" s="41">
        <f>ElecSingle_nonSC_3100kWh!K178</f>
        <v>5.3426470084676874</v>
      </c>
      <c r="D36" s="41">
        <f>ElecSingle_nonSC_3100kWh!L178</f>
        <v>5.243137465958041</v>
      </c>
      <c r="E36" s="41">
        <f>ElecSingle_nonSC_3100kWh!M178</f>
        <v>5.8872536580989792</v>
      </c>
      <c r="F36" s="41">
        <f>ElecSingle_nonSC_3100kWh!N178</f>
        <v>6.286919820466232</v>
      </c>
      <c r="G36" s="41">
        <f>ElecSingle_nonSC_3100kWh!Q178</f>
        <v>7.0846378049820826</v>
      </c>
      <c r="H36" s="41">
        <f>ElecSingle_nonSC_3100kWh!R178</f>
        <v>6.7623526290319669</v>
      </c>
      <c r="I36" s="41">
        <f>ElecSingle_nonSC_3100kWh!S178</f>
        <v>6.7840353215720501</v>
      </c>
      <c r="J36" s="7"/>
      <c r="K36" s="192" t="s">
        <v>410</v>
      </c>
      <c r="L36" s="41">
        <f>ElecMulti_nonSC_4200kWh!K178</f>
        <v>6.7532477433114604</v>
      </c>
      <c r="M36" s="41">
        <f>ElecMulti_nonSC_4200kWh!L178</f>
        <v>6.6185589088549177</v>
      </c>
      <c r="N36" s="41">
        <f>ElecMulti_nonSC_4200kWh!M178</f>
        <v>7.429659805729993</v>
      </c>
      <c r="O36" s="41">
        <f>ElecMulti_nonSC_4200kWh!N178</f>
        <v>7.9345868908261243</v>
      </c>
      <c r="P36" s="41">
        <f>ElecMulti_nonSC_4200kWh!Q178</f>
        <v>8.965992252391036</v>
      </c>
      <c r="Q36" s="41">
        <f>ElecMulti_nonSC_4200kWh!R178</f>
        <v>8.5299083770050608</v>
      </c>
      <c r="R36" s="41">
        <f>ElecMulti_nonSC_4200kWh!S178</f>
        <v>8.5261051490765336</v>
      </c>
      <c r="T36" s="192" t="s">
        <v>410</v>
      </c>
      <c r="U36" s="41">
        <f>Gas_nonSC_12000kWh!K178</f>
        <v>4.7214122958001941</v>
      </c>
      <c r="V36" s="41">
        <f>Gas_nonSC_12000kWh!L178</f>
        <v>4.7114906922688027</v>
      </c>
      <c r="W36" s="41">
        <f>Gas_nonSC_12000kWh!M178</f>
        <v>5.0404562689577643</v>
      </c>
      <c r="X36" s="41">
        <f>Gas_nonSC_12000kWh!N178</f>
        <v>5.6273963163701541</v>
      </c>
      <c r="Y36" s="41">
        <f>Gas_nonSC_12000kWh!Q178</f>
        <v>6.2516827025566721</v>
      </c>
      <c r="Z36" s="41">
        <f>Gas_nonSC_12000kWh!R178</f>
        <v>5.5161227930192114</v>
      </c>
      <c r="AA36" s="41">
        <f>Gas_nonSC_12000kWh!S178</f>
        <v>5.2431216177698161</v>
      </c>
      <c r="AB36" s="7"/>
      <c r="AC36" s="192" t="s">
        <v>410</v>
      </c>
      <c r="AD36" s="41">
        <f t="shared" si="16"/>
        <v>10.064059304267882</v>
      </c>
      <c r="AE36" s="41">
        <f t="shared" si="10"/>
        <v>9.9546281582268428</v>
      </c>
      <c r="AF36" s="41">
        <f t="shared" si="11"/>
        <v>10.927709927056743</v>
      </c>
      <c r="AG36" s="41">
        <f t="shared" si="12"/>
        <v>11.914316136836387</v>
      </c>
      <c r="AH36" s="41">
        <f t="shared" si="13"/>
        <v>13.336320507538755</v>
      </c>
      <c r="AI36" s="41">
        <f t="shared" si="14"/>
        <v>12.278475422051178</v>
      </c>
      <c r="AJ36" s="41">
        <f t="shared" si="15"/>
        <v>12.027156939341866</v>
      </c>
    </row>
    <row r="37" spans="2:37" s="198" customFormat="1" ht="10.5" customHeight="1" x14ac:dyDescent="0.2">
      <c r="B37" s="140" t="s">
        <v>377</v>
      </c>
      <c r="C37" s="41">
        <f>ElecSingle_nonSC_3100kWh!K179</f>
        <v>505.1988920033491</v>
      </c>
      <c r="D37" s="41">
        <f>ElecSingle_nonSC_3100kWh!L179</f>
        <v>499.19367212312534</v>
      </c>
      <c r="E37" s="41">
        <f>ElecSingle_nonSC_3100kWh!M179</f>
        <v>539.67297069422591</v>
      </c>
      <c r="F37" s="41">
        <f>ElecSingle_nonSC_3100kWh!N179</f>
        <v>566.97625741661693</v>
      </c>
      <c r="G37" s="41">
        <f>ElecSingle_nonSC_3100kWh!Q179</f>
        <v>629.4913240157058</v>
      </c>
      <c r="H37" s="41">
        <f>ElecSingle_nonSC_3100kWh!R179</f>
        <v>608.87797008194536</v>
      </c>
      <c r="I37" s="41">
        <f>ElecSingle_nonSC_3100kWh!S179</f>
        <v>610.66270636711056</v>
      </c>
      <c r="J37" s="7"/>
      <c r="K37" s="140" t="s">
        <v>377</v>
      </c>
      <c r="L37" s="41">
        <f>ElecMulti_nonSC_4200kWh!K179</f>
        <v>608.68743297161222</v>
      </c>
      <c r="M37" s="41">
        <f>ElecMulti_nonSC_4200kWh!L179</f>
        <v>600.5586655693711</v>
      </c>
      <c r="N37" s="41">
        <f>ElecMulti_nonSC_4200kWh!M179</f>
        <v>661.6318519192406</v>
      </c>
      <c r="O37" s="41">
        <f>ElecMulti_nonSC_4200kWh!N179</f>
        <v>696.0907659098001</v>
      </c>
      <c r="P37" s="41">
        <f>ElecMulti_nonSC_4200kWh!Q179</f>
        <v>776.34228190285194</v>
      </c>
      <c r="Q37" s="41">
        <f>ElecMulti_nonSC_4200kWh!R179</f>
        <v>747.05354551541825</v>
      </c>
      <c r="R37" s="41">
        <f>ElecMulti_nonSC_4200kWh!S179</f>
        <v>747.69184309944853</v>
      </c>
      <c r="T37" s="140" t="s">
        <v>377</v>
      </c>
      <c r="U37" s="41">
        <f>Gas_nonSC_12000kWh!K179</f>
        <v>449.63976984705675</v>
      </c>
      <c r="V37" s="41">
        <f>Gas_nonSC_12000kWh!L179</f>
        <v>448.97618937220466</v>
      </c>
      <c r="W37" s="41">
        <f>Gas_nonSC_12000kWh!M179</f>
        <v>475.58032022503642</v>
      </c>
      <c r="X37" s="41">
        <f>Gas_nonSC_12000kWh!N179</f>
        <v>516.32805525923561</v>
      </c>
      <c r="Y37" s="41">
        <f>Gas_nonSC_12000kWh!Q179</f>
        <v>564.99474347067155</v>
      </c>
      <c r="Z37" s="41">
        <f>Gas_nonSC_12000kWh!R179</f>
        <v>513.57545202158155</v>
      </c>
      <c r="AA37" s="41">
        <f>Gas_nonSC_12000kWh!S179</f>
        <v>495.60091432828915</v>
      </c>
      <c r="AB37" s="7"/>
      <c r="AC37" s="140" t="s">
        <v>377</v>
      </c>
      <c r="AD37" s="41">
        <f t="shared" si="16"/>
        <v>954.83866185040586</v>
      </c>
      <c r="AE37" s="41">
        <f t="shared" si="10"/>
        <v>948.16986149533</v>
      </c>
      <c r="AF37" s="41">
        <f t="shared" si="11"/>
        <v>1015.2532909192623</v>
      </c>
      <c r="AG37" s="216">
        <f t="shared" si="12"/>
        <v>1083.3043126758525</v>
      </c>
      <c r="AH37" s="216">
        <f t="shared" si="13"/>
        <v>1194.4860674863774</v>
      </c>
      <c r="AI37" s="216">
        <f t="shared" si="14"/>
        <v>1122.4534221035269</v>
      </c>
      <c r="AJ37" s="216">
        <f t="shared" si="15"/>
        <v>1106.2636206953998</v>
      </c>
    </row>
    <row r="38" spans="2:37" s="198" customFormat="1" ht="10.5" customHeight="1" x14ac:dyDescent="0.2">
      <c r="B38"/>
      <c r="C38"/>
      <c r="D38"/>
      <c r="E38"/>
      <c r="F38"/>
      <c r="G38"/>
      <c r="H38"/>
      <c r="I38"/>
      <c r="J38"/>
      <c r="K38"/>
      <c r="L38"/>
      <c r="M38"/>
      <c r="N38"/>
      <c r="O38"/>
      <c r="P38"/>
      <c r="Q38"/>
      <c r="R38"/>
      <c r="T38"/>
      <c r="U38"/>
      <c r="V38"/>
      <c r="W38"/>
      <c r="X38"/>
      <c r="Y38"/>
      <c r="Z38"/>
      <c r="AA38"/>
      <c r="AB38" s="7"/>
      <c r="AC38" s="140" t="s">
        <v>378</v>
      </c>
      <c r="AD38" s="41">
        <f t="shared" ref="AD38:AI38" si="17">AD37*1.05</f>
        <v>1002.5805949429262</v>
      </c>
      <c r="AE38" s="41">
        <f t="shared" si="17"/>
        <v>995.57835457009651</v>
      </c>
      <c r="AF38" s="219">
        <f t="shared" si="17"/>
        <v>1066.0159554652255</v>
      </c>
      <c r="AG38" s="41">
        <f t="shared" si="17"/>
        <v>1137.4695283096453</v>
      </c>
      <c r="AH38" s="41">
        <f t="shared" si="17"/>
        <v>1254.2103708606962</v>
      </c>
      <c r="AI38" s="41">
        <f t="shared" si="17"/>
        <v>1178.5760932087032</v>
      </c>
      <c r="AJ38" s="41">
        <f t="shared" ref="AJ38" si="18">AJ37*1.05</f>
        <v>1161.5768017301698</v>
      </c>
    </row>
    <row r="39" spans="2:37" s="198" customFormat="1" ht="10.5" customHeight="1" x14ac:dyDescent="0.2">
      <c r="B39" s="7"/>
      <c r="C39" s="7"/>
      <c r="D39" s="7"/>
      <c r="E39" s="7"/>
      <c r="F39" s="7"/>
      <c r="G39" s="7"/>
      <c r="H39" s="7"/>
      <c r="I39" s="7"/>
      <c r="J39" s="7"/>
      <c r="K39" s="7"/>
      <c r="L39" s="7"/>
      <c r="M39" s="7"/>
      <c r="N39" s="7"/>
      <c r="O39" s="7"/>
      <c r="P39" s="7"/>
      <c r="Q39" s="7"/>
      <c r="R39" s="7"/>
      <c r="T39" s="7"/>
      <c r="U39" s="7"/>
      <c r="V39" s="7"/>
      <c r="W39" s="7"/>
      <c r="X39" s="7"/>
      <c r="Y39" s="7"/>
      <c r="Z39" s="7"/>
      <c r="AA39" s="7"/>
      <c r="AB39" s="7"/>
      <c r="AC39" s="220"/>
      <c r="AD39" s="221"/>
      <c r="AE39" s="221"/>
      <c r="AF39" s="221"/>
      <c r="AG39" s="217"/>
      <c r="AH39" s="217"/>
      <c r="AI39" s="217"/>
      <c r="AJ39" s="217"/>
      <c r="AK39" s="218"/>
    </row>
    <row r="40" spans="2:37" s="198" customFormat="1" ht="18" customHeight="1" x14ac:dyDescent="0.2">
      <c r="B40" s="205" t="s">
        <v>1</v>
      </c>
      <c r="C40" s="211"/>
      <c r="D40" s="211"/>
      <c r="E40" s="211"/>
      <c r="F40" s="211"/>
      <c r="G40" s="211"/>
      <c r="H40" s="211"/>
      <c r="I40" s="211"/>
      <c r="J40" s="211"/>
      <c r="K40" s="211"/>
      <c r="L40" s="211"/>
      <c r="M40" s="211"/>
      <c r="N40" s="211"/>
      <c r="O40" s="211"/>
      <c r="P40" s="211"/>
      <c r="Q40" s="211"/>
      <c r="R40" s="211"/>
      <c r="S40" s="211"/>
      <c r="T40" s="211"/>
      <c r="U40" s="211"/>
      <c r="V40" s="211"/>
      <c r="W40" s="211"/>
      <c r="X40" s="211"/>
      <c r="Y40" s="211"/>
      <c r="Z40" s="211"/>
      <c r="AA40" s="211"/>
      <c r="AB40" s="211"/>
      <c r="AC40" s="211"/>
      <c r="AD40" s="211"/>
      <c r="AE40" s="211"/>
      <c r="AF40" s="211"/>
      <c r="AG40" s="211"/>
      <c r="AH40" s="211"/>
      <c r="AI40" s="211"/>
      <c r="AJ40" s="212"/>
    </row>
    <row r="41" spans="2:37" s="198" customFormat="1" ht="10.5" customHeight="1" x14ac:dyDescent="0.15">
      <c r="B41" s="199"/>
    </row>
    <row r="42" spans="2:37" s="121" customFormat="1" ht="10.5" customHeight="1" x14ac:dyDescent="0.2">
      <c r="B42" s="208" t="s">
        <v>553</v>
      </c>
      <c r="C42" s="213"/>
      <c r="D42" s="213"/>
      <c r="E42" s="213"/>
      <c r="F42" s="213"/>
      <c r="G42" s="213"/>
      <c r="H42" s="213"/>
      <c r="I42" s="214"/>
      <c r="J42" s="201"/>
      <c r="K42" s="208" t="s">
        <v>554</v>
      </c>
      <c r="L42" s="213"/>
      <c r="M42" s="213"/>
      <c r="N42" s="213"/>
      <c r="O42" s="213"/>
      <c r="P42" s="213"/>
      <c r="Q42" s="213"/>
      <c r="R42" s="214"/>
      <c r="T42" s="208" t="s">
        <v>33</v>
      </c>
      <c r="U42" s="213"/>
      <c r="V42" s="213"/>
      <c r="W42" s="213"/>
      <c r="X42" s="213"/>
      <c r="Y42" s="213"/>
      <c r="Z42" s="213"/>
      <c r="AA42" s="214"/>
      <c r="AB42" s="201"/>
      <c r="AC42" s="208" t="s">
        <v>426</v>
      </c>
      <c r="AD42" s="213"/>
      <c r="AE42" s="213"/>
      <c r="AF42" s="213"/>
      <c r="AG42" s="213"/>
      <c r="AH42" s="213"/>
      <c r="AI42" s="213"/>
      <c r="AJ42" s="214"/>
    </row>
    <row r="43" spans="2:37" s="198" customFormat="1" ht="10.5" customHeight="1" x14ac:dyDescent="0.2">
      <c r="B43" s="201"/>
      <c r="C43" s="201"/>
      <c r="D43" s="201"/>
      <c r="E43" s="201"/>
      <c r="F43" s="201"/>
      <c r="G43" s="201"/>
      <c r="H43" s="201"/>
      <c r="I43" s="201"/>
      <c r="J43" s="201"/>
      <c r="K43" s="201"/>
      <c r="L43" s="201"/>
      <c r="M43" s="201"/>
      <c r="N43" s="201"/>
      <c r="O43" s="201"/>
      <c r="P43" s="201"/>
      <c r="Q43" s="201"/>
      <c r="R43" s="201"/>
      <c r="T43" s="201"/>
      <c r="U43" s="201"/>
      <c r="V43" s="201"/>
      <c r="W43" s="201"/>
      <c r="X43" s="201"/>
      <c r="Y43" s="201"/>
      <c r="Z43" s="201"/>
      <c r="AA43" s="201"/>
      <c r="AB43" s="201"/>
      <c r="AC43" s="201"/>
      <c r="AD43" s="201"/>
      <c r="AE43" s="201"/>
      <c r="AF43" s="201"/>
      <c r="AG43" s="201"/>
      <c r="AH43" s="201"/>
      <c r="AI43" s="201"/>
      <c r="AJ43" s="201"/>
    </row>
    <row r="44" spans="2:37" s="198" customFormat="1" ht="38.25" customHeight="1" x14ac:dyDescent="0.2">
      <c r="B44" s="202" t="s">
        <v>42</v>
      </c>
      <c r="C44" s="110" t="s">
        <v>427</v>
      </c>
      <c r="D44" s="110" t="s">
        <v>428</v>
      </c>
      <c r="E44" s="110" t="s">
        <v>429</v>
      </c>
      <c r="F44" s="110" t="s">
        <v>430</v>
      </c>
      <c r="G44" s="110" t="s">
        <v>583</v>
      </c>
      <c r="H44" s="110" t="s">
        <v>591</v>
      </c>
      <c r="I44" s="110" t="s">
        <v>601</v>
      </c>
      <c r="J44" s="7"/>
      <c r="K44" s="202" t="s">
        <v>42</v>
      </c>
      <c r="L44" s="110" t="s">
        <v>427</v>
      </c>
      <c r="M44" s="110" t="s">
        <v>428</v>
      </c>
      <c r="N44" s="110" t="s">
        <v>429</v>
      </c>
      <c r="O44" s="110" t="s">
        <v>430</v>
      </c>
      <c r="P44" s="110" t="s">
        <v>583</v>
      </c>
      <c r="Q44" s="110" t="s">
        <v>591</v>
      </c>
      <c r="R44" s="110" t="s">
        <v>601</v>
      </c>
      <c r="T44" s="202" t="s">
        <v>42</v>
      </c>
      <c r="U44" s="110" t="s">
        <v>427</v>
      </c>
      <c r="V44" s="110" t="s">
        <v>428</v>
      </c>
      <c r="W44" s="110" t="s">
        <v>429</v>
      </c>
      <c r="X44" s="110" t="s">
        <v>430</v>
      </c>
      <c r="Y44" s="110" t="s">
        <v>583</v>
      </c>
      <c r="Z44" s="110" t="s">
        <v>591</v>
      </c>
      <c r="AA44" s="110" t="s">
        <v>601</v>
      </c>
      <c r="AB44" s="7"/>
      <c r="AC44" s="202" t="s">
        <v>42</v>
      </c>
      <c r="AD44" s="110" t="s">
        <v>427</v>
      </c>
      <c r="AE44" s="110" t="s">
        <v>428</v>
      </c>
      <c r="AF44" s="110" t="s">
        <v>429</v>
      </c>
      <c r="AG44" s="110" t="s">
        <v>430</v>
      </c>
      <c r="AH44" s="110" t="s">
        <v>583</v>
      </c>
      <c r="AI44" s="110" t="s">
        <v>591</v>
      </c>
      <c r="AJ44" s="110" t="s">
        <v>601</v>
      </c>
    </row>
    <row r="45" spans="2:37" s="198" customFormat="1" ht="10.5" customHeight="1" x14ac:dyDescent="0.2">
      <c r="B45" s="140" t="s">
        <v>341</v>
      </c>
      <c r="C45" s="41" t="str">
        <f>ElecSingle_SC_Nil!K169</f>
        <v>-</v>
      </c>
      <c r="D45" s="41" t="str">
        <f>ElecSingle_SC_Nil!L169</f>
        <v>-</v>
      </c>
      <c r="E45" s="41" t="str">
        <f>ElecSingle_SC_Nil!M169</f>
        <v>-</v>
      </c>
      <c r="F45" s="41" t="str">
        <f>ElecSingle_SC_Nil!N169</f>
        <v>-</v>
      </c>
      <c r="G45" s="41" t="str">
        <f>ElecSingle_SC_Nil!Q169</f>
        <v>-</v>
      </c>
      <c r="H45" s="41" t="str">
        <f>ElecSingle_SC_Nil!R169</f>
        <v>-</v>
      </c>
      <c r="I45" s="41" t="str">
        <f>ElecSingle_SC_Nil!S169</f>
        <v>-</v>
      </c>
      <c r="J45" s="7"/>
      <c r="K45" s="140" t="s">
        <v>341</v>
      </c>
      <c r="L45" s="41" t="str">
        <f>ElecMulti_SC_Nil!K169</f>
        <v>-</v>
      </c>
      <c r="M45" s="41" t="str">
        <f>ElecMulti_SC_Nil!L169</f>
        <v>-</v>
      </c>
      <c r="N45" s="41" t="str">
        <f>ElecMulti_SC_Nil!M169</f>
        <v>-</v>
      </c>
      <c r="O45" s="41" t="str">
        <f>ElecMulti_SC_Nil!N169</f>
        <v>-</v>
      </c>
      <c r="P45" s="41" t="str">
        <f>ElecMulti_SC_Nil!Q169</f>
        <v>-</v>
      </c>
      <c r="Q45" s="41" t="str">
        <f>ElecMulti_SC_Nil!R169</f>
        <v>-</v>
      </c>
      <c r="R45" s="41" t="str">
        <f>ElecMulti_SC_Nil!S169</f>
        <v>-</v>
      </c>
      <c r="T45" s="140" t="s">
        <v>341</v>
      </c>
      <c r="U45" s="41" t="str">
        <f>Gas_SC_Nil!K169</f>
        <v>-</v>
      </c>
      <c r="V45" s="41" t="str">
        <f>Gas_SC_Nil!L169</f>
        <v>-</v>
      </c>
      <c r="W45" s="41" t="str">
        <f>Gas_SC_Nil!M169</f>
        <v>-</v>
      </c>
      <c r="X45" s="41" t="str">
        <f>Gas_SC_Nil!N169</f>
        <v>-</v>
      </c>
      <c r="Y45" s="41" t="str">
        <f>Gas_SC_Nil!Q169</f>
        <v>-</v>
      </c>
      <c r="Z45" s="41" t="str">
        <f>Gas_SC_Nil!R169</f>
        <v>-</v>
      </c>
      <c r="AA45" s="41" t="str">
        <f>Gas_SC_Nil!S169</f>
        <v>-</v>
      </c>
      <c r="AB45" s="7"/>
      <c r="AC45" s="140" t="s">
        <v>341</v>
      </c>
      <c r="AD45" s="41" t="str">
        <f>IFERROR(C45+U45,"-")</f>
        <v>-</v>
      </c>
      <c r="AE45" s="41" t="str">
        <f t="shared" ref="AE45:AE55" si="19">IFERROR(D45+V45,"-")</f>
        <v>-</v>
      </c>
      <c r="AF45" s="41" t="str">
        <f t="shared" ref="AF45:AF55" si="20">IFERROR(E45+W45,"-")</f>
        <v>-</v>
      </c>
      <c r="AG45" s="41" t="str">
        <f t="shared" ref="AG45:AG55" si="21">IFERROR(F45+X45,"-")</f>
        <v>-</v>
      </c>
      <c r="AH45" s="41" t="str">
        <f t="shared" ref="AH45:AH55" si="22">IFERROR(G45+Y45,"-")</f>
        <v>-</v>
      </c>
      <c r="AI45" s="41" t="str">
        <f t="shared" ref="AI45:AI55" si="23">IFERROR(H45+Z45,"-")</f>
        <v>-</v>
      </c>
      <c r="AJ45" s="41" t="str">
        <f t="shared" ref="AJ45:AJ55" si="24">IFERROR(I45+AA45,"-")</f>
        <v>-</v>
      </c>
    </row>
    <row r="46" spans="2:37" s="198" customFormat="1" ht="10.5" customHeight="1" x14ac:dyDescent="0.2">
      <c r="B46" s="140" t="s">
        <v>300</v>
      </c>
      <c r="C46" s="41" t="str">
        <f>ElecSingle_SC_Nil!K170</f>
        <v>-</v>
      </c>
      <c r="D46" s="41" t="str">
        <f>ElecSingle_SC_Nil!L170</f>
        <v>-</v>
      </c>
      <c r="E46" s="41" t="str">
        <f>ElecSingle_SC_Nil!M170</f>
        <v>-</v>
      </c>
      <c r="F46" s="41" t="str">
        <f>ElecSingle_SC_Nil!N170</f>
        <v>-</v>
      </c>
      <c r="G46" s="41" t="str">
        <f>ElecSingle_SC_Nil!Q170</f>
        <v>-</v>
      </c>
      <c r="H46" s="41" t="str">
        <f>ElecSingle_SC_Nil!R170</f>
        <v>-</v>
      </c>
      <c r="I46" s="41" t="str">
        <f>ElecSingle_SC_Nil!S170</f>
        <v>-</v>
      </c>
      <c r="J46" s="7"/>
      <c r="K46" s="140" t="s">
        <v>300</v>
      </c>
      <c r="L46" s="41" t="str">
        <f>ElecMulti_SC_Nil!K170</f>
        <v>-</v>
      </c>
      <c r="M46" s="41" t="str">
        <f>ElecMulti_SC_Nil!L170</f>
        <v>-</v>
      </c>
      <c r="N46" s="41" t="str">
        <f>ElecMulti_SC_Nil!M170</f>
        <v>-</v>
      </c>
      <c r="O46" s="41" t="str">
        <f>ElecMulti_SC_Nil!N170</f>
        <v>-</v>
      </c>
      <c r="P46" s="41" t="str">
        <f>ElecMulti_SC_Nil!Q170</f>
        <v>-</v>
      </c>
      <c r="Q46" s="41" t="str">
        <f>ElecMulti_SC_Nil!R170</f>
        <v>-</v>
      </c>
      <c r="R46" s="41" t="str">
        <f>ElecMulti_SC_Nil!S170</f>
        <v>-</v>
      </c>
      <c r="T46" s="140" t="s">
        <v>300</v>
      </c>
      <c r="U46" s="41" t="str">
        <f>Gas_SC_Nil!K170</f>
        <v>-</v>
      </c>
      <c r="V46" s="41" t="str">
        <f>Gas_SC_Nil!L170</f>
        <v>-</v>
      </c>
      <c r="W46" s="41" t="str">
        <f>Gas_SC_Nil!M170</f>
        <v>-</v>
      </c>
      <c r="X46" s="41" t="str">
        <f>Gas_SC_Nil!N170</f>
        <v>-</v>
      </c>
      <c r="Y46" s="41" t="str">
        <f>Gas_SC_Nil!Q170</f>
        <v>-</v>
      </c>
      <c r="Z46" s="41" t="str">
        <f>Gas_SC_Nil!R170</f>
        <v>-</v>
      </c>
      <c r="AA46" s="41" t="str">
        <f>Gas_SC_Nil!S170</f>
        <v>-</v>
      </c>
      <c r="AB46" s="7"/>
      <c r="AC46" s="140" t="s">
        <v>300</v>
      </c>
      <c r="AD46" s="41" t="str">
        <f t="shared" ref="AD46:AD55" si="25">IFERROR(C46+U46,"-")</f>
        <v>-</v>
      </c>
      <c r="AE46" s="41" t="str">
        <f t="shared" si="19"/>
        <v>-</v>
      </c>
      <c r="AF46" s="41" t="str">
        <f t="shared" si="20"/>
        <v>-</v>
      </c>
      <c r="AG46" s="41" t="str">
        <f t="shared" si="21"/>
        <v>-</v>
      </c>
      <c r="AH46" s="41" t="str">
        <f t="shared" si="22"/>
        <v>-</v>
      </c>
      <c r="AI46" s="41" t="str">
        <f t="shared" si="23"/>
        <v>-</v>
      </c>
      <c r="AJ46" s="41" t="str">
        <f t="shared" si="24"/>
        <v>-</v>
      </c>
    </row>
    <row r="47" spans="2:37" s="198" customFormat="1" ht="10.5" customHeight="1" x14ac:dyDescent="0.2">
      <c r="B47" s="140" t="s">
        <v>342</v>
      </c>
      <c r="C47" s="41">
        <f>ElecSingle_SC_Nil!K171</f>
        <v>6.6995028867368616</v>
      </c>
      <c r="D47" s="41">
        <f>ElecSingle_SC_Nil!L171</f>
        <v>6.6995028867368616</v>
      </c>
      <c r="E47" s="41">
        <f>ElecSingle_SC_Nil!M171</f>
        <v>7.113121830127354</v>
      </c>
      <c r="F47" s="41">
        <f>ElecSingle_SC_Nil!N171</f>
        <v>7.113121830127354</v>
      </c>
      <c r="G47" s="41">
        <f>ElecSingle_SC_Nil!Q171</f>
        <v>7.2804579515147188</v>
      </c>
      <c r="H47" s="41">
        <f>ElecSingle_SC_Nil!R171</f>
        <v>7.1935840895118579</v>
      </c>
      <c r="I47" s="41">
        <f>ElecSingle_SC_Nil!S171</f>
        <v>7.3593999937099719</v>
      </c>
      <c r="J47" s="7"/>
      <c r="K47" s="140" t="s">
        <v>342</v>
      </c>
      <c r="L47" s="41">
        <f>ElecMulti_SC_Nil!K171</f>
        <v>6.6995028867368616</v>
      </c>
      <c r="M47" s="41">
        <f>ElecMulti_SC_Nil!L171</f>
        <v>6.6995028867368616</v>
      </c>
      <c r="N47" s="41">
        <f>ElecMulti_SC_Nil!M171</f>
        <v>7.113121830127354</v>
      </c>
      <c r="O47" s="41">
        <f>ElecMulti_SC_Nil!N171</f>
        <v>7.113121830127354</v>
      </c>
      <c r="P47" s="41">
        <f>ElecMulti_SC_Nil!Q171</f>
        <v>7.2804579515147188</v>
      </c>
      <c r="Q47" s="41">
        <f>ElecMulti_SC_Nil!R171</f>
        <v>7.1935840895118579</v>
      </c>
      <c r="R47" s="41">
        <f>ElecMulti_SC_Nil!S171</f>
        <v>7.3593999937099719</v>
      </c>
      <c r="T47" s="140" t="s">
        <v>342</v>
      </c>
      <c r="U47" s="41">
        <f>Gas_SC_Nil!K171</f>
        <v>6.6995028867368616</v>
      </c>
      <c r="V47" s="41">
        <f>Gas_SC_Nil!L171</f>
        <v>6.6995028867368616</v>
      </c>
      <c r="W47" s="41">
        <f>Gas_SC_Nil!M171</f>
        <v>7.113121830127354</v>
      </c>
      <c r="X47" s="41">
        <f>Gas_SC_Nil!N171</f>
        <v>7.113121830127354</v>
      </c>
      <c r="Y47" s="41">
        <f>Gas_SC_Nil!Q171</f>
        <v>7.2804579515147188</v>
      </c>
      <c r="Z47" s="41">
        <f>Gas_SC_Nil!R171</f>
        <v>7.1935840895118579</v>
      </c>
      <c r="AA47" s="41">
        <f>Gas_SC_Nil!S171</f>
        <v>7.3593999937099719</v>
      </c>
      <c r="AB47" s="7"/>
      <c r="AC47" s="140" t="s">
        <v>342</v>
      </c>
      <c r="AD47" s="41">
        <f t="shared" si="25"/>
        <v>13.399005773473723</v>
      </c>
      <c r="AE47" s="41">
        <f t="shared" si="19"/>
        <v>13.399005773473723</v>
      </c>
      <c r="AF47" s="41">
        <f t="shared" si="20"/>
        <v>14.226243660254708</v>
      </c>
      <c r="AG47" s="41">
        <f t="shared" si="21"/>
        <v>14.226243660254708</v>
      </c>
      <c r="AH47" s="41">
        <f t="shared" si="22"/>
        <v>14.560915903029438</v>
      </c>
      <c r="AI47" s="41">
        <f t="shared" si="23"/>
        <v>14.387168179023716</v>
      </c>
      <c r="AJ47" s="41">
        <f t="shared" si="24"/>
        <v>14.718799987419944</v>
      </c>
    </row>
    <row r="48" spans="2:37" s="198" customFormat="1" ht="10.5" customHeight="1" x14ac:dyDescent="0.2">
      <c r="B48" s="140" t="s">
        <v>343</v>
      </c>
      <c r="C48" s="41">
        <f>ElecSingle_SC_Nil!K172</f>
        <v>16.43282142857143</v>
      </c>
      <c r="D48" s="41">
        <f>ElecSingle_SC_Nil!L172</f>
        <v>16.43282142857143</v>
      </c>
      <c r="E48" s="41">
        <f>ElecSingle_SC_Nil!M172</f>
        <v>16.727428571428572</v>
      </c>
      <c r="F48" s="41">
        <f>ElecSingle_SC_Nil!N172</f>
        <v>16.727428571428572</v>
      </c>
      <c r="G48" s="41">
        <f>ElecSingle_SC_Nil!Q172</f>
        <v>16.54232142857143</v>
      </c>
      <c r="H48" s="41">
        <f>ElecSingle_SC_Nil!R172</f>
        <v>16.54232142857143</v>
      </c>
      <c r="I48" s="41">
        <f>ElecSingle_SC_Nil!S172</f>
        <v>17.267107142857146</v>
      </c>
      <c r="J48" s="7"/>
      <c r="K48" s="140" t="s">
        <v>343</v>
      </c>
      <c r="L48" s="41">
        <f>ElecMulti_SC_Nil!K172</f>
        <v>16.43282142857143</v>
      </c>
      <c r="M48" s="41">
        <f>ElecMulti_SC_Nil!L172</f>
        <v>16.43282142857143</v>
      </c>
      <c r="N48" s="41">
        <f>ElecMulti_SC_Nil!M172</f>
        <v>16.727428571428572</v>
      </c>
      <c r="O48" s="41">
        <f>ElecMulti_SC_Nil!N172</f>
        <v>16.727428571428572</v>
      </c>
      <c r="P48" s="41">
        <f>ElecMulti_SC_Nil!Q172</f>
        <v>16.54232142857143</v>
      </c>
      <c r="Q48" s="41">
        <f>ElecMulti_SC_Nil!R172</f>
        <v>16.54232142857143</v>
      </c>
      <c r="R48" s="41">
        <f>ElecMulti_SC_Nil!S172</f>
        <v>17.267107142857146</v>
      </c>
      <c r="T48" s="140" t="s">
        <v>343</v>
      </c>
      <c r="U48" s="41"/>
      <c r="V48" s="41"/>
      <c r="W48" s="41"/>
      <c r="X48" s="41"/>
      <c r="Y48" s="41"/>
      <c r="Z48" s="41"/>
      <c r="AA48" s="41"/>
      <c r="AB48" s="7"/>
      <c r="AC48" s="140" t="s">
        <v>343</v>
      </c>
      <c r="AD48" s="41">
        <f t="shared" si="25"/>
        <v>16.43282142857143</v>
      </c>
      <c r="AE48" s="41">
        <f t="shared" si="19"/>
        <v>16.43282142857143</v>
      </c>
      <c r="AF48" s="41">
        <f t="shared" si="20"/>
        <v>16.727428571428572</v>
      </c>
      <c r="AG48" s="41">
        <f t="shared" si="21"/>
        <v>16.727428571428572</v>
      </c>
      <c r="AH48" s="41">
        <f t="shared" si="22"/>
        <v>16.54232142857143</v>
      </c>
      <c r="AI48" s="41">
        <f t="shared" si="23"/>
        <v>16.54232142857143</v>
      </c>
      <c r="AJ48" s="41">
        <f t="shared" si="24"/>
        <v>17.267107142857146</v>
      </c>
    </row>
    <row r="49" spans="2:36" s="198" customFormat="1" ht="10.5" customHeight="1" x14ac:dyDescent="0.2">
      <c r="B49" s="140" t="s">
        <v>344</v>
      </c>
      <c r="C49" s="41">
        <f>ElecSingle_SC_Nil!K173</f>
        <v>39.664800000000007</v>
      </c>
      <c r="D49" s="41">
        <f>ElecSingle_SC_Nil!L173</f>
        <v>40.169342465753417</v>
      </c>
      <c r="E49" s="41">
        <f>ElecSingle_SC_Nil!M173</f>
        <v>40.751506849315078</v>
      </c>
      <c r="F49" s="41">
        <f>ElecSingle_SC_Nil!N173</f>
        <v>41.100805479452056</v>
      </c>
      <c r="G49" s="41">
        <f>ElecSingle_SC_Nil!Q173</f>
        <v>41.566536986301358</v>
      </c>
      <c r="H49" s="41">
        <f>ElecSingle_SC_Nil!R173</f>
        <v>41.87702465753425</v>
      </c>
      <c r="I49" s="41">
        <f>ElecSingle_SC_Nil!S173</f>
        <v>42.109890410958897</v>
      </c>
      <c r="J49" s="7"/>
      <c r="K49" s="140" t="s">
        <v>344</v>
      </c>
      <c r="L49" s="41">
        <f>ElecMulti_SC_Nil!K173</f>
        <v>39.933199999999992</v>
      </c>
      <c r="M49" s="41">
        <f>ElecMulti_SC_Nil!L173</f>
        <v>40.441156555772992</v>
      </c>
      <c r="N49" s="41">
        <f>ElecMulti_SC_Nil!M173</f>
        <v>41.027260273972608</v>
      </c>
      <c r="O49" s="41">
        <f>ElecMulti_SC_Nil!N173</f>
        <v>41.37892250489238</v>
      </c>
      <c r="P49" s="41">
        <f>ElecMulti_SC_Nil!Q173</f>
        <v>41.847805479452056</v>
      </c>
      <c r="Q49" s="41">
        <f>ElecMulti_SC_Nil!R173</f>
        <v>42.160394129158519</v>
      </c>
      <c r="R49" s="41">
        <f>ElecMulti_SC_Nil!S173</f>
        <v>42.39483561643835</v>
      </c>
      <c r="T49" s="140" t="s">
        <v>344</v>
      </c>
      <c r="U49" s="41">
        <f>Gas_SC_Nil!K173</f>
        <v>64.944500000000033</v>
      </c>
      <c r="V49" s="41">
        <f>Gas_SC_Nil!L173</f>
        <v>65.770604207436435</v>
      </c>
      <c r="W49" s="41">
        <f>Gas_SC_Nil!M173</f>
        <v>66.723801369863025</v>
      </c>
      <c r="X49" s="41">
        <f>Gas_SC_Nil!N173</f>
        <v>67.295719667318977</v>
      </c>
      <c r="Y49" s="41">
        <f>Gas_SC_Nil!Q173</f>
        <v>68.058277397260298</v>
      </c>
      <c r="Z49" s="41">
        <f>Gas_SC_Nil!R173</f>
        <v>68.566649217221112</v>
      </c>
      <c r="AA49" s="41">
        <f>Gas_SC_Nil!S173</f>
        <v>68.94792808219178</v>
      </c>
      <c r="AB49" s="7"/>
      <c r="AC49" s="140" t="s">
        <v>344</v>
      </c>
      <c r="AD49" s="41">
        <f t="shared" si="25"/>
        <v>104.60930000000005</v>
      </c>
      <c r="AE49" s="41">
        <f t="shared" si="19"/>
        <v>105.93994667318985</v>
      </c>
      <c r="AF49" s="41">
        <f t="shared" si="20"/>
        <v>107.4753082191781</v>
      </c>
      <c r="AG49" s="41">
        <f t="shared" si="21"/>
        <v>108.39652514677104</v>
      </c>
      <c r="AH49" s="41">
        <f t="shared" si="22"/>
        <v>109.62481438356166</v>
      </c>
      <c r="AI49" s="41">
        <f t="shared" si="23"/>
        <v>110.44367387475536</v>
      </c>
      <c r="AJ49" s="41">
        <f t="shared" si="24"/>
        <v>111.05781849315068</v>
      </c>
    </row>
    <row r="50" spans="2:36" s="198" customFormat="1" ht="10.5" customHeight="1" x14ac:dyDescent="0.2">
      <c r="B50" s="140" t="s">
        <v>43</v>
      </c>
      <c r="C50" s="41">
        <f>ElecSingle_SC_Nil!K174</f>
        <v>0</v>
      </c>
      <c r="D50" s="41">
        <f>ElecSingle_SC_Nil!L174</f>
        <v>-0.13106672002308281</v>
      </c>
      <c r="E50" s="41">
        <f>ElecSingle_SC_Nil!M174</f>
        <v>1.6490085512788444</v>
      </c>
      <c r="F50" s="41">
        <f>ElecSingle_SC_Nil!N174</f>
        <v>7.9249698553751093</v>
      </c>
      <c r="G50" s="41">
        <f>ElecSingle_SC_Nil!Q174</f>
        <v>9.5945159615724229</v>
      </c>
      <c r="H50" s="41">
        <f>ElecSingle_SC_Nil!R174</f>
        <v>9.6655312765157912</v>
      </c>
      <c r="I50" s="41">
        <f>ElecSingle_SC_Nil!S174</f>
        <v>11.448655558303896</v>
      </c>
      <c r="J50" s="7"/>
      <c r="K50" s="140" t="s">
        <v>43</v>
      </c>
      <c r="L50" s="41">
        <f>ElecMulti_SC_Nil!K174</f>
        <v>0</v>
      </c>
      <c r="M50" s="41">
        <f>ElecMulti_SC_Nil!L174</f>
        <v>-0.13106672002308281</v>
      </c>
      <c r="N50" s="41">
        <f>ElecMulti_SC_Nil!M174</f>
        <v>1.6490085512788444</v>
      </c>
      <c r="O50" s="41">
        <f>ElecMulti_SC_Nil!N174</f>
        <v>7.9249698553751093</v>
      </c>
      <c r="P50" s="41">
        <f>ElecMulti_SC_Nil!Q174</f>
        <v>9.5945159615724229</v>
      </c>
      <c r="Q50" s="41">
        <f>ElecMulti_SC_Nil!R174</f>
        <v>9.6655312765157912</v>
      </c>
      <c r="R50" s="41">
        <f>ElecMulti_SC_Nil!S174</f>
        <v>11.448655558303896</v>
      </c>
      <c r="T50" s="140" t="s">
        <v>43</v>
      </c>
      <c r="U50" s="41">
        <f>Gas_SC_Nil!K174</f>
        <v>0</v>
      </c>
      <c r="V50" s="41">
        <f>Gas_SC_Nil!L174</f>
        <v>-0.10239458695067542</v>
      </c>
      <c r="W50" s="41">
        <f>Gas_SC_Nil!M174</f>
        <v>1.3107762225117212</v>
      </c>
      <c r="X50" s="41">
        <f>Gas_SC_Nil!N174</f>
        <v>8.7390665290237273</v>
      </c>
      <c r="Y50" s="41">
        <f>Gas_SC_Nil!Q174</f>
        <v>10.102089688688181</v>
      </c>
      <c r="Z50" s="41">
        <f>Gas_SC_Nil!R174</f>
        <v>10.300173121233545</v>
      </c>
      <c r="AA50" s="41">
        <f>Gas_SC_Nil!S174</f>
        <v>11.847822371645295</v>
      </c>
      <c r="AB50" s="7"/>
      <c r="AC50" s="140" t="s">
        <v>43</v>
      </c>
      <c r="AD50" s="41">
        <f t="shared" si="25"/>
        <v>0</v>
      </c>
      <c r="AE50" s="41">
        <f t="shared" si="19"/>
        <v>-0.23346130697375822</v>
      </c>
      <c r="AF50" s="41">
        <f t="shared" si="20"/>
        <v>2.9597847737905658</v>
      </c>
      <c r="AG50" s="41">
        <f t="shared" si="21"/>
        <v>16.664036384398837</v>
      </c>
      <c r="AH50" s="41">
        <f t="shared" si="22"/>
        <v>19.696605650260604</v>
      </c>
      <c r="AI50" s="41">
        <f t="shared" si="23"/>
        <v>19.965704397749334</v>
      </c>
      <c r="AJ50" s="41">
        <f t="shared" si="24"/>
        <v>23.296477929949191</v>
      </c>
    </row>
    <row r="51" spans="2:36" s="198" customFormat="1" ht="10.5" customHeight="1" x14ac:dyDescent="0.2">
      <c r="B51" s="140" t="s">
        <v>394</v>
      </c>
      <c r="C51" s="41">
        <f>ElecSingle_SC_Nil!K175</f>
        <v>13.745800000000001</v>
      </c>
      <c r="D51" s="41">
        <f>ElecSingle_SC_Nil!L175</f>
        <v>13.920648727984345</v>
      </c>
      <c r="E51" s="41">
        <f>ElecSingle_SC_Nil!M175</f>
        <v>14.122397260273971</v>
      </c>
      <c r="F51" s="41">
        <f>ElecSingle_SC_Nil!N175</f>
        <v>14.243446379647756</v>
      </c>
      <c r="G51" s="41">
        <f>ElecSingle_SC_Nil!Q175</f>
        <v>14.404845205479452</v>
      </c>
      <c r="H51" s="41">
        <f>ElecSingle_SC_Nil!R175</f>
        <v>14.512444422700584</v>
      </c>
      <c r="I51" s="41">
        <f>ElecSingle_SC_Nil!S175</f>
        <v>14.593143835616443</v>
      </c>
      <c r="J51" s="7"/>
      <c r="K51" s="140" t="s">
        <v>394</v>
      </c>
      <c r="L51" s="41">
        <f>ElecMulti_SC_Nil!K175</f>
        <v>13.745800000000001</v>
      </c>
      <c r="M51" s="41">
        <f>ElecMulti_SC_Nil!L175</f>
        <v>13.920648727984345</v>
      </c>
      <c r="N51" s="41">
        <f>ElecMulti_SC_Nil!M175</f>
        <v>14.122397260273971</v>
      </c>
      <c r="O51" s="41">
        <f>ElecMulti_SC_Nil!N175</f>
        <v>14.243446379647756</v>
      </c>
      <c r="P51" s="41">
        <f>ElecMulti_SC_Nil!Q175</f>
        <v>14.404845205479452</v>
      </c>
      <c r="Q51" s="41">
        <f>ElecMulti_SC_Nil!R175</f>
        <v>14.512444422700584</v>
      </c>
      <c r="R51" s="41">
        <f>ElecMulti_SC_Nil!S175</f>
        <v>14.593143835616443</v>
      </c>
      <c r="T51" s="140" t="s">
        <v>394</v>
      </c>
      <c r="U51" s="41">
        <f>Gas_SC_Nil!K175</f>
        <v>13.440300000000006</v>
      </c>
      <c r="V51" s="41">
        <f>Gas_SC_Nil!L175</f>
        <v>13.611262720156558</v>
      </c>
      <c r="W51" s="41">
        <f>Gas_SC_Nil!M175</f>
        <v>13.808527397260272</v>
      </c>
      <c r="X51" s="41">
        <f>Gas_SC_Nil!N175</f>
        <v>13.926886203522512</v>
      </c>
      <c r="Y51" s="41">
        <f>Gas_SC_Nil!Q175</f>
        <v>14.084697945205479</v>
      </c>
      <c r="Z51" s="41">
        <f>Gas_SC_Nil!R175</f>
        <v>14.189905772994129</v>
      </c>
      <c r="AA51" s="41">
        <f>Gas_SC_Nil!S175</f>
        <v>14.268811643835617</v>
      </c>
      <c r="AB51" s="7"/>
      <c r="AC51" s="140" t="s">
        <v>394</v>
      </c>
      <c r="AD51" s="41">
        <f t="shared" si="25"/>
        <v>27.186100000000007</v>
      </c>
      <c r="AE51" s="41">
        <f t="shared" si="19"/>
        <v>27.531911448140903</v>
      </c>
      <c r="AF51" s="41">
        <f t="shared" si="20"/>
        <v>27.930924657534241</v>
      </c>
      <c r="AG51" s="41">
        <f t="shared" si="21"/>
        <v>28.170332583170268</v>
      </c>
      <c r="AH51" s="41">
        <f t="shared" si="22"/>
        <v>28.489543150684931</v>
      </c>
      <c r="AI51" s="41">
        <f t="shared" si="23"/>
        <v>28.702350195694713</v>
      </c>
      <c r="AJ51" s="41">
        <f t="shared" si="24"/>
        <v>28.86195547945206</v>
      </c>
    </row>
    <row r="52" spans="2:36" s="198" customFormat="1" ht="10.5" customHeight="1" x14ac:dyDescent="0.2">
      <c r="B52" s="140" t="s">
        <v>412</v>
      </c>
      <c r="C52" s="41">
        <f>ElecSingle_SC_Nil!K176</f>
        <v>3.6622026958201492</v>
      </c>
      <c r="D52" s="41">
        <f>ElecSingle_SC_Nil!L176</f>
        <v>3.6839830543596515</v>
      </c>
      <c r="E52" s="41">
        <f>ElecSingle_SC_Nil!M176</f>
        <v>3.863046475449774</v>
      </c>
      <c r="F52" s="41">
        <f>ElecSingle_SC_Nil!N176</f>
        <v>4.2494183842943887</v>
      </c>
      <c r="G52" s="41">
        <f>ElecSingle_SC_Nil!Q176</f>
        <v>4.3729071337019674</v>
      </c>
      <c r="H52" s="41">
        <f>ElecSingle_SC_Nil!R176</f>
        <v>4.3900893149655102</v>
      </c>
      <c r="I52" s="41">
        <f>ElecSingle_SC_Nil!S176</f>
        <v>4.5595959270257893</v>
      </c>
      <c r="J52" s="7"/>
      <c r="K52" s="140" t="s">
        <v>412</v>
      </c>
      <c r="L52" s="41">
        <f>ElecMulti_SC_Nil!K176</f>
        <v>3.6517461199536108</v>
      </c>
      <c r="M52" s="41">
        <f>ElecMulti_SC_Nil!L176</f>
        <v>3.6735695490028739</v>
      </c>
      <c r="N52" s="41">
        <f>ElecMulti_SC_Nil!M176</f>
        <v>3.8515899005090546</v>
      </c>
      <c r="O52" s="41">
        <f>ElecMulti_SC_Nil!N176</f>
        <v>4.2353558136806226</v>
      </c>
      <c r="P52" s="41">
        <f>ElecMulti_SC_Nil!Q176</f>
        <v>4.3581503979455896</v>
      </c>
      <c r="Q52" s="41">
        <f>ElecMulti_SC_Nil!R176</f>
        <v>4.3753322578092595</v>
      </c>
      <c r="R52" s="41">
        <f>ElecMulti_SC_Nil!S176</f>
        <v>4.5437267822180569</v>
      </c>
      <c r="T52" s="140" t="s">
        <v>412</v>
      </c>
      <c r="U52" s="41">
        <f>Gas_SC_Nil!K176</f>
        <v>4.1213929100624256</v>
      </c>
      <c r="V52" s="41">
        <f>Gas_SC_Nil!L176</f>
        <v>4.1630250296904867</v>
      </c>
      <c r="W52" s="41">
        <f>Gas_SC_Nil!M176</f>
        <v>4.322946556978855</v>
      </c>
      <c r="X52" s="41">
        <f>Gas_SC_Nil!N176</f>
        <v>4.7831665571307189</v>
      </c>
      <c r="Y52" s="41">
        <f>Gas_SC_Nil!Q176</f>
        <v>4.9150689011051076</v>
      </c>
      <c r="Z52" s="41">
        <f>Gas_SC_Nil!R176</f>
        <v>4.9507109401752043</v>
      </c>
      <c r="AA52" s="41">
        <f>Gas_SC_Nil!S176</f>
        <v>5.0712131846455923</v>
      </c>
      <c r="AB52" s="7"/>
      <c r="AC52" s="140" t="s">
        <v>412</v>
      </c>
      <c r="AD52" s="41">
        <f t="shared" si="25"/>
        <v>7.7835956058825744</v>
      </c>
      <c r="AE52" s="41">
        <f t="shared" si="19"/>
        <v>7.8470080840501382</v>
      </c>
      <c r="AF52" s="41">
        <f t="shared" si="20"/>
        <v>8.1859930324286285</v>
      </c>
      <c r="AG52" s="41">
        <f t="shared" si="21"/>
        <v>9.0325849414251067</v>
      </c>
      <c r="AH52" s="41">
        <f t="shared" si="22"/>
        <v>9.287976034807075</v>
      </c>
      <c r="AI52" s="41">
        <f t="shared" si="23"/>
        <v>9.3408002551407137</v>
      </c>
      <c r="AJ52" s="41">
        <f t="shared" si="24"/>
        <v>9.6308091116713825</v>
      </c>
    </row>
    <row r="53" spans="2:36" s="198" customFormat="1" ht="10.5" customHeight="1" x14ac:dyDescent="0.2">
      <c r="B53" s="140" t="s">
        <v>393</v>
      </c>
      <c r="C53" s="41">
        <f>ElecSingle_SC_Nil!K177</f>
        <v>1.5534128999515358</v>
      </c>
      <c r="D53" s="41">
        <f>ElecSingle_SC_Nil!L177</f>
        <v>1.5644546903426346</v>
      </c>
      <c r="E53" s="41">
        <f>ElecSingle_SC_Nil!M177</f>
        <v>1.6312990367295355</v>
      </c>
      <c r="F53" s="41">
        <f>ElecSingle_SC_Nil!N177</f>
        <v>1.7694448016102993</v>
      </c>
      <c r="G53" s="41">
        <f>ElecSingle_SC_Nil!Q177</f>
        <v>1.8159743718331935</v>
      </c>
      <c r="H53" s="41">
        <f>ElecSingle_SC_Nil!R177</f>
        <v>1.8240975148360354</v>
      </c>
      <c r="I53" s="41">
        <f>ElecSingle_SC_Nil!S177</f>
        <v>1.8852383722765682</v>
      </c>
      <c r="J53" s="7"/>
      <c r="K53" s="140" t="s">
        <v>393</v>
      </c>
      <c r="L53" s="41">
        <f>ElecMulti_SC_Nil!K177</f>
        <v>1.5584087481901527</v>
      </c>
      <c r="M53" s="41">
        <f>ElecMulti_SC_Nil!L177</f>
        <v>1.5695174968663836</v>
      </c>
      <c r="N53" s="41">
        <f>ElecMulti_SC_Nil!M177</f>
        <v>1.6364179381148507</v>
      </c>
      <c r="O53" s="41">
        <f>ElecMulti_SC_Nil!N177</f>
        <v>1.7745590082913798</v>
      </c>
      <c r="P53" s="41">
        <f>ElecMulti_SC_Nil!Q177</f>
        <v>1.8211361715504066</v>
      </c>
      <c r="Q53" s="41">
        <f>ElecMulti_SC_Nil!R177</f>
        <v>1.8293000000794521</v>
      </c>
      <c r="R53" s="41">
        <f>ElecMulti_SC_Nil!S177</f>
        <v>1.8904498374196581</v>
      </c>
      <c r="T53" s="140" t="s">
        <v>393</v>
      </c>
      <c r="U53" s="41">
        <f>Gas_SC_Nil!K177</f>
        <v>1.7277359161924084</v>
      </c>
      <c r="V53" s="41">
        <f>Gas_SC_Nil!L177</f>
        <v>1.7458702609789254</v>
      </c>
      <c r="W53" s="41">
        <f>Gas_SC_Nil!M177</f>
        <v>1.8066310299607233</v>
      </c>
      <c r="X53" s="41">
        <f>Gas_SC_Nil!N177</f>
        <v>1.9727849845250038</v>
      </c>
      <c r="Y53" s="41">
        <f>Gas_SC_Nil!Q177</f>
        <v>2.0228053836049296</v>
      </c>
      <c r="Z53" s="41">
        <f>Gas_SC_Nil!R177</f>
        <v>2.0375334161975194</v>
      </c>
      <c r="AA53" s="41">
        <f>Gas_SC_Nil!S177</f>
        <v>2.0819665547461161</v>
      </c>
      <c r="AB53" s="7"/>
      <c r="AC53" s="140" t="s">
        <v>393</v>
      </c>
      <c r="AD53" s="41">
        <f t="shared" si="25"/>
        <v>3.2811488161439444</v>
      </c>
      <c r="AE53" s="41">
        <f t="shared" si="19"/>
        <v>3.3103249513215598</v>
      </c>
      <c r="AF53" s="41">
        <f t="shared" si="20"/>
        <v>3.4379300666902588</v>
      </c>
      <c r="AG53" s="41">
        <f t="shared" si="21"/>
        <v>3.7422297861353031</v>
      </c>
      <c r="AH53" s="41">
        <f t="shared" si="22"/>
        <v>3.8387797554381233</v>
      </c>
      <c r="AI53" s="41">
        <f t="shared" si="23"/>
        <v>3.861630931033555</v>
      </c>
      <c r="AJ53" s="41">
        <f t="shared" si="24"/>
        <v>3.9672049270226841</v>
      </c>
    </row>
    <row r="54" spans="2:36" s="198" customFormat="1" ht="10.5" customHeight="1" x14ac:dyDescent="0.2">
      <c r="B54" s="192" t="s">
        <v>410</v>
      </c>
      <c r="C54" s="41">
        <f>ElecSingle_SC_Nil!K178</f>
        <v>0.95643384430240752</v>
      </c>
      <c r="D54" s="41">
        <f>ElecSingle_SC_Nil!L178</f>
        <v>0.96494241200455722</v>
      </c>
      <c r="E54" s="41">
        <f>ElecSingle_SC_Nil!M178</f>
        <v>1.0121378936264784</v>
      </c>
      <c r="F54" s="41">
        <f>ElecSingle_SC_Nil!N178</f>
        <v>1.1185900677413523</v>
      </c>
      <c r="G54" s="41">
        <f>ElecSingle_SC_Nil!Q178</f>
        <v>1.1571549138539119</v>
      </c>
      <c r="H54" s="41">
        <f>ElecSingle_SC_Nil!R178</f>
        <v>1.1634144342528536</v>
      </c>
      <c r="I54" s="41">
        <f>ElecSingle_SC_Nil!S178</f>
        <v>1.1999166847172302</v>
      </c>
      <c r="J54" s="7"/>
      <c r="K54" s="192" t="s">
        <v>410</v>
      </c>
      <c r="L54" s="41">
        <f>ElecMulti_SC_Nil!K178</f>
        <v>0.9602835381892072</v>
      </c>
      <c r="M54" s="41">
        <f>ElecMulti_SC_Nil!L178</f>
        <v>0.96884370251491936</v>
      </c>
      <c r="N54" s="41">
        <f>ElecMulti_SC_Nil!M178</f>
        <v>1.0160824096383647</v>
      </c>
      <c r="O54" s="41">
        <f>ElecMulti_SC_Nil!N178</f>
        <v>1.1225309661144856</v>
      </c>
      <c r="P54" s="41">
        <f>ElecMulti_SC_Nil!Q178</f>
        <v>1.1611324864035819</v>
      </c>
      <c r="Q54" s="41">
        <f>ElecMulti_SC_Nil!R178</f>
        <v>1.1674233581995286</v>
      </c>
      <c r="R54" s="41">
        <f>ElecMulti_SC_Nil!S178</f>
        <v>1.2039325283826847</v>
      </c>
      <c r="T54" s="192" t="s">
        <v>410</v>
      </c>
      <c r="U54" s="41">
        <f>Gas_SC_Nil!K178</f>
        <v>1.3313563737099119</v>
      </c>
      <c r="V54" s="41">
        <f>Gas_SC_Nil!L178</f>
        <v>1.3453303122547489</v>
      </c>
      <c r="W54" s="41">
        <f>Gas_SC_Nil!M178</f>
        <v>1.392151262318523</v>
      </c>
      <c r="X54" s="41">
        <f>Gas_SC_Nil!N178</f>
        <v>1.5201859488427023</v>
      </c>
      <c r="Y54" s="41">
        <f>Gas_SC_Nil!Q178</f>
        <v>1.5587305993916909</v>
      </c>
      <c r="Z54" s="41">
        <f>Gas_SC_Nil!R178</f>
        <v>1.570079706555918</v>
      </c>
      <c r="AA54" s="41">
        <f>Gas_SC_Nil!S178</f>
        <v>1.6043189335443675</v>
      </c>
      <c r="AB54" s="7"/>
      <c r="AC54" s="192" t="s">
        <v>410</v>
      </c>
      <c r="AD54" s="41">
        <f t="shared" si="25"/>
        <v>2.2877902180123195</v>
      </c>
      <c r="AE54" s="41">
        <f t="shared" si="19"/>
        <v>2.3102727242593062</v>
      </c>
      <c r="AF54" s="41">
        <f t="shared" si="20"/>
        <v>2.4042891559450013</v>
      </c>
      <c r="AG54" s="41">
        <f t="shared" si="21"/>
        <v>2.6387760165840546</v>
      </c>
      <c r="AH54" s="41">
        <f t="shared" si="22"/>
        <v>2.7158855132456026</v>
      </c>
      <c r="AI54" s="41">
        <f t="shared" si="23"/>
        <v>2.7334941408087716</v>
      </c>
      <c r="AJ54" s="41">
        <f t="shared" si="24"/>
        <v>2.8042356182615977</v>
      </c>
    </row>
    <row r="55" spans="2:36" s="198" customFormat="1" ht="10.5" customHeight="1" x14ac:dyDescent="0.2">
      <c r="B55" s="140" t="s">
        <v>377</v>
      </c>
      <c r="C55" s="41">
        <f>ElecSingle_SC_Nil!K179</f>
        <v>82.714973755382402</v>
      </c>
      <c r="D55" s="41">
        <f>ElecSingle_SC_Nil!L179</f>
        <v>83.304628945729817</v>
      </c>
      <c r="E55" s="41">
        <f>ElecSingle_SC_Nil!M179</f>
        <v>86.869946468229571</v>
      </c>
      <c r="F55" s="41">
        <f>ElecSingle_SC_Nil!N179</f>
        <v>94.247225369676883</v>
      </c>
      <c r="G55" s="41">
        <f>ElecSingle_SC_Nil!Q179</f>
        <v>96.734713952828457</v>
      </c>
      <c r="H55" s="41">
        <f>ElecSingle_SC_Nil!R179</f>
        <v>97.168507138888316</v>
      </c>
      <c r="I55" s="41">
        <f>ElecSingle_SC_Nil!S179</f>
        <v>100.42294792546593</v>
      </c>
      <c r="J55" s="7"/>
      <c r="K55" s="140" t="s">
        <v>377</v>
      </c>
      <c r="L55" s="41">
        <f>ElecMulti_SC_Nil!K179</f>
        <v>82.98176272164126</v>
      </c>
      <c r="M55" s="41">
        <f>ElecMulti_SC_Nil!L179</f>
        <v>83.574993627426721</v>
      </c>
      <c r="N55" s="41">
        <f>ElecMulti_SC_Nil!M179</f>
        <v>87.1433067353436</v>
      </c>
      <c r="O55" s="41">
        <f>ElecMulti_SC_Nil!N179</f>
        <v>94.520334929557649</v>
      </c>
      <c r="P55" s="41">
        <f>ElecMulti_SC_Nil!Q179</f>
        <v>97.010365082489656</v>
      </c>
      <c r="Q55" s="41">
        <f>ElecMulti_SC_Nil!R179</f>
        <v>97.446330962546412</v>
      </c>
      <c r="R55" s="41">
        <f>ElecMulti_SC_Nil!S179</f>
        <v>100.70125129494622</v>
      </c>
      <c r="T55" s="140" t="s">
        <v>377</v>
      </c>
      <c r="U55" s="41">
        <f>Gas_SC_Nil!K179</f>
        <v>92.264788086701628</v>
      </c>
      <c r="V55" s="41">
        <f>Gas_SC_Nil!L179</f>
        <v>93.233200830303304</v>
      </c>
      <c r="W55" s="41">
        <f>Gas_SC_Nil!M179</f>
        <v>96.477955669020488</v>
      </c>
      <c r="X55" s="41">
        <f>Gas_SC_Nil!N179</f>
        <v>105.35093172049098</v>
      </c>
      <c r="Y55" s="41">
        <f>Gas_SC_Nil!Q179</f>
        <v>108.02212786677039</v>
      </c>
      <c r="Z55" s="41">
        <f>Gas_SC_Nil!R179</f>
        <v>108.80863626388928</v>
      </c>
      <c r="AA55" s="41">
        <f>Gas_SC_Nil!S179</f>
        <v>111.18146076431874</v>
      </c>
      <c r="AB55" s="7"/>
      <c r="AC55" s="140" t="s">
        <v>377</v>
      </c>
      <c r="AD55" s="41">
        <f t="shared" si="25"/>
        <v>174.97976184208403</v>
      </c>
      <c r="AE55" s="41">
        <f t="shared" si="19"/>
        <v>176.53782977603311</v>
      </c>
      <c r="AF55" s="41">
        <f t="shared" si="20"/>
        <v>183.34790213725006</v>
      </c>
      <c r="AG55" s="41">
        <f t="shared" si="21"/>
        <v>199.59815709016786</v>
      </c>
      <c r="AH55" s="41">
        <f t="shared" si="22"/>
        <v>204.75684181959883</v>
      </c>
      <c r="AI55" s="41">
        <f t="shared" si="23"/>
        <v>205.97714340277759</v>
      </c>
      <c r="AJ55" s="41">
        <f t="shared" si="24"/>
        <v>211.60440868978469</v>
      </c>
    </row>
    <row r="56" spans="2:36" s="198" customFormat="1" ht="10.5" customHeight="1" x14ac:dyDescent="0.2">
      <c r="B56" s="81"/>
      <c r="C56" s="81"/>
      <c r="D56" s="81"/>
      <c r="E56" s="81"/>
      <c r="F56" s="81"/>
      <c r="G56" s="81"/>
      <c r="H56" s="81"/>
      <c r="I56" s="81"/>
      <c r="J56" s="215"/>
      <c r="K56" s="81"/>
      <c r="L56" s="81"/>
      <c r="M56" s="81"/>
      <c r="N56" s="81"/>
      <c r="O56" s="81"/>
      <c r="P56" s="81"/>
      <c r="Q56" s="81"/>
      <c r="R56" s="81"/>
      <c r="T56" s="81"/>
      <c r="U56" s="81"/>
      <c r="V56" s="81"/>
      <c r="W56" s="81"/>
      <c r="X56" s="81"/>
      <c r="Y56" s="81"/>
      <c r="Z56" s="81"/>
      <c r="AA56" s="81"/>
      <c r="AB56" s="215"/>
      <c r="AC56" s="140" t="s">
        <v>378</v>
      </c>
      <c r="AD56" s="41">
        <f t="shared" ref="AD56:AI56" si="26">AD55*1.05</f>
        <v>183.72874993418824</v>
      </c>
      <c r="AE56" s="41">
        <f t="shared" si="26"/>
        <v>185.36472126483477</v>
      </c>
      <c r="AF56" s="41">
        <f t="shared" si="26"/>
        <v>192.51529724411256</v>
      </c>
      <c r="AG56" s="41">
        <f t="shared" si="26"/>
        <v>209.57806494467627</v>
      </c>
      <c r="AH56" s="41">
        <f t="shared" si="26"/>
        <v>214.99468391057877</v>
      </c>
      <c r="AI56" s="41">
        <f t="shared" si="26"/>
        <v>216.27600057291647</v>
      </c>
      <c r="AJ56" s="41">
        <f t="shared" ref="AJ56" si="27">AJ55*1.05</f>
        <v>222.18462912427393</v>
      </c>
    </row>
    <row r="57" spans="2:36" s="198" customFormat="1" ht="10.5" customHeight="1" x14ac:dyDescent="0.2">
      <c r="B57" s="201"/>
      <c r="C57" s="201"/>
      <c r="D57" s="201"/>
      <c r="E57" s="201"/>
      <c r="F57" s="201"/>
      <c r="G57" s="201"/>
      <c r="H57" s="201"/>
      <c r="I57" s="201"/>
      <c r="J57" s="201"/>
      <c r="K57" s="201"/>
      <c r="L57" s="201"/>
      <c r="M57" s="201"/>
      <c r="N57" s="201"/>
      <c r="O57" s="201"/>
      <c r="P57" s="201"/>
      <c r="Q57" s="201"/>
      <c r="R57" s="201"/>
      <c r="T57" s="201"/>
      <c r="U57" s="201"/>
      <c r="V57" s="201"/>
      <c r="W57" s="201"/>
      <c r="X57" s="201"/>
      <c r="Y57" s="201"/>
      <c r="Z57" s="201"/>
      <c r="AA57" s="201"/>
      <c r="AB57" s="201"/>
      <c r="AC57" s="201"/>
      <c r="AD57" s="201"/>
      <c r="AE57" s="201"/>
      <c r="AF57" s="201"/>
      <c r="AG57" s="201"/>
      <c r="AH57" s="201"/>
      <c r="AI57" s="201"/>
      <c r="AJ57" s="201"/>
    </row>
    <row r="58" spans="2:36" s="198" customFormat="1" ht="38.25" customHeight="1" x14ac:dyDescent="0.2">
      <c r="B58" s="202" t="s">
        <v>411</v>
      </c>
      <c r="C58" s="110" t="s">
        <v>427</v>
      </c>
      <c r="D58" s="110" t="s">
        <v>428</v>
      </c>
      <c r="E58" s="110" t="s">
        <v>429</v>
      </c>
      <c r="F58" s="110" t="s">
        <v>430</v>
      </c>
      <c r="G58" s="110" t="s">
        <v>583</v>
      </c>
      <c r="H58" s="110" t="s">
        <v>591</v>
      </c>
      <c r="I58" s="110" t="s">
        <v>601</v>
      </c>
      <c r="J58" s="7"/>
      <c r="K58" s="202" t="s">
        <v>411</v>
      </c>
      <c r="L58" s="110" t="s">
        <v>427</v>
      </c>
      <c r="M58" s="110" t="s">
        <v>428</v>
      </c>
      <c r="N58" s="110" t="s">
        <v>429</v>
      </c>
      <c r="O58" s="110" t="s">
        <v>430</v>
      </c>
      <c r="P58" s="110" t="s">
        <v>583</v>
      </c>
      <c r="Q58" s="110" t="s">
        <v>591</v>
      </c>
      <c r="R58" s="110" t="s">
        <v>601</v>
      </c>
      <c r="T58" s="202" t="s">
        <v>411</v>
      </c>
      <c r="U58" s="110" t="s">
        <v>427</v>
      </c>
      <c r="V58" s="110" t="s">
        <v>428</v>
      </c>
      <c r="W58" s="110" t="s">
        <v>429</v>
      </c>
      <c r="X58" s="110" t="s">
        <v>430</v>
      </c>
      <c r="Y58" s="110" t="s">
        <v>583</v>
      </c>
      <c r="Z58" s="110" t="s">
        <v>591</v>
      </c>
      <c r="AA58" s="110" t="s">
        <v>601</v>
      </c>
      <c r="AB58" s="7"/>
      <c r="AC58" s="202" t="s">
        <v>411</v>
      </c>
      <c r="AD58" s="110" t="s">
        <v>427</v>
      </c>
      <c r="AE58" s="110" t="s">
        <v>428</v>
      </c>
      <c r="AF58" s="110" t="s">
        <v>429</v>
      </c>
      <c r="AG58" s="110" t="s">
        <v>430</v>
      </c>
      <c r="AH58" s="110" t="s">
        <v>583</v>
      </c>
      <c r="AI58" s="110" t="s">
        <v>591</v>
      </c>
      <c r="AJ58" s="110" t="s">
        <v>601</v>
      </c>
    </row>
    <row r="59" spans="2:36" s="198" customFormat="1" ht="10.5" customHeight="1" x14ac:dyDescent="0.2">
      <c r="B59" s="140" t="s">
        <v>341</v>
      </c>
      <c r="C59" s="41">
        <f>ElecSingle_SC_3100kWh!K169</f>
        <v>170.03642726367752</v>
      </c>
      <c r="D59" s="41">
        <f>ElecSingle_SC_3100kWh!L169</f>
        <v>163.44591331709927</v>
      </c>
      <c r="E59" s="41">
        <f>ElecSingle_SC_3100kWh!M169</f>
        <v>173.1580607671678</v>
      </c>
      <c r="F59" s="41">
        <f>ElecSingle_SC_3100kWh!N169</f>
        <v>192.6742814232181</v>
      </c>
      <c r="G59" s="41">
        <f>ElecSingle_SC_3100kWh!Q169</f>
        <v>224.78348842636913</v>
      </c>
      <c r="H59" s="41">
        <f>ElecSingle_SC_3100kWh!R169</f>
        <v>200.62671806184008</v>
      </c>
      <c r="I59" s="41">
        <f>ElecSingle_SC_3100kWh!S169</f>
        <v>184.21027679335489</v>
      </c>
      <c r="J59" s="7"/>
      <c r="K59" s="140" t="s">
        <v>341</v>
      </c>
      <c r="L59" s="41">
        <f>ElecMulti_SC_4200kWh!K169</f>
        <v>231.08727248304805</v>
      </c>
      <c r="M59" s="41">
        <f>ElecMulti_SC_4200kWh!L169</f>
        <v>222.53887479985914</v>
      </c>
      <c r="N59" s="41">
        <f>ElecMulti_SC_4200kWh!M169</f>
        <v>235.40981965465372</v>
      </c>
      <c r="O59" s="41">
        <f>ElecMulti_SC_4200kWh!N169</f>
        <v>262.73828123377126</v>
      </c>
      <c r="P59" s="41">
        <f>ElecMulti_SC_4200kWh!Q169</f>
        <v>305.29338052765604</v>
      </c>
      <c r="Q59" s="41">
        <f>ElecMulti_SC_4200kWh!R169</f>
        <v>273.36331230494829</v>
      </c>
      <c r="R59" s="41">
        <f>ElecMulti_SC_4200kWh!S169</f>
        <v>251.00887731830213</v>
      </c>
      <c r="T59" s="140" t="s">
        <v>341</v>
      </c>
      <c r="U59" s="41">
        <f>Gas_SC_12000kWh!K169</f>
        <v>200.74683223176862</v>
      </c>
      <c r="V59" s="41">
        <f>Gas_SC_12000kWh!L169</f>
        <v>199.05760849983216</v>
      </c>
      <c r="W59" s="41">
        <f>Gas_SC_12000kWh!M169</f>
        <v>215.77106184657609</v>
      </c>
      <c r="X59" s="41">
        <f>Gas_SC_12000kWh!N169</f>
        <v>243.35846990910571</v>
      </c>
      <c r="Y59" s="41">
        <f>Gas_SC_12000kWh!Q169</f>
        <v>281.17733015023748</v>
      </c>
      <c r="Z59" s="41">
        <f>Gas_SC_12000kWh!R169</f>
        <v>230.77888190073506</v>
      </c>
      <c r="AA59" s="41">
        <f>Gas_SC_12000kWh!S169</f>
        <v>206.31785050021912</v>
      </c>
      <c r="AB59" s="7"/>
      <c r="AC59" s="140" t="s">
        <v>341</v>
      </c>
      <c r="AD59" s="41">
        <f>IFERROR(C59+U59,"-")</f>
        <v>370.78325949544615</v>
      </c>
      <c r="AE59" s="41">
        <f t="shared" ref="AE59:AE69" si="28">IFERROR(D59+V59,"-")</f>
        <v>362.50352181693142</v>
      </c>
      <c r="AF59" s="41">
        <f t="shared" ref="AF59:AF69" si="29">IFERROR(E59+W59,"-")</f>
        <v>388.92912261374386</v>
      </c>
      <c r="AG59" s="41">
        <f t="shared" ref="AG59:AG69" si="30">IFERROR(F59+X59,"-")</f>
        <v>436.03275133232381</v>
      </c>
      <c r="AH59" s="41">
        <f t="shared" ref="AH59:AH69" si="31">IFERROR(G59+Y59,"-")</f>
        <v>505.96081857660658</v>
      </c>
      <c r="AI59" s="41">
        <f t="shared" ref="AI59:AI69" si="32">IFERROR(H59+Z59,"-")</f>
        <v>431.40559996257514</v>
      </c>
      <c r="AJ59" s="41">
        <f t="shared" ref="AJ59:AJ69" si="33">IFERROR(I59+AA59,"-")</f>
        <v>390.52812729357402</v>
      </c>
    </row>
    <row r="60" spans="2:36" s="198" customFormat="1" ht="10.5" customHeight="1" x14ac:dyDescent="0.2">
      <c r="B60" s="140" t="s">
        <v>300</v>
      </c>
      <c r="C60" s="41">
        <f>ElecSingle_SC_3100kWh!K170</f>
        <v>3.4648843503671367</v>
      </c>
      <c r="D60" s="41">
        <f>ElecSingle_SC_3100kWh!L170</f>
        <v>3.3612879396840958</v>
      </c>
      <c r="E60" s="41">
        <f>ElecSingle_SC_3100kWh!M170</f>
        <v>11.652403061262774</v>
      </c>
      <c r="F60" s="41">
        <f>ElecSingle_SC_3100kWh!N170</f>
        <v>11.077105801368656</v>
      </c>
      <c r="G60" s="41">
        <f>ElecSingle_SC_3100kWh!Q170</f>
        <v>14.883230646022749</v>
      </c>
      <c r="H60" s="41">
        <f>ElecSingle_SC_3100kWh!R170</f>
        <v>14.819176551301227</v>
      </c>
      <c r="I60" s="41">
        <f>ElecSingle_SC_3100kWh!S170</f>
        <v>17.646102036866232</v>
      </c>
      <c r="J60" s="7"/>
      <c r="K60" s="140" t="s">
        <v>300</v>
      </c>
      <c r="L60" s="41">
        <f>ElecMulti_SC_4200kWh!K170</f>
        <v>3.695838468799503</v>
      </c>
      <c r="M60" s="41">
        <f>ElecMulti_SC_4200kWh!L170</f>
        <v>3.5853367720281919</v>
      </c>
      <c r="N60" s="41">
        <f>ElecMulti_SC_4200kWh!M170</f>
        <v>12.42910064094038</v>
      </c>
      <c r="O60" s="41">
        <f>ElecMulti_SC_4200kWh!N170</f>
        <v>11.815456613688003</v>
      </c>
      <c r="P60" s="41">
        <f>ElecMulti_SC_4200kWh!Q170</f>
        <v>15.875278204103214</v>
      </c>
      <c r="Q60" s="41">
        <f>ElecMulti_SC_4200kWh!R170</f>
        <v>15.252517859400495</v>
      </c>
      <c r="R60" s="41">
        <f>ElecMulti_SC_4200kWh!S170</f>
        <v>18.162094323274683</v>
      </c>
      <c r="T60" s="140" t="s">
        <v>300</v>
      </c>
      <c r="U60" s="41"/>
      <c r="V60" s="41"/>
      <c r="W60" s="41"/>
      <c r="X60" s="41"/>
      <c r="Y60" s="41"/>
      <c r="Z60" s="41"/>
      <c r="AA60" s="41"/>
      <c r="AB60" s="7"/>
      <c r="AC60" s="140" t="s">
        <v>300</v>
      </c>
      <c r="AD60" s="41">
        <f t="shared" ref="AD60:AD69" si="34">IFERROR(C60+U60,"-")</f>
        <v>3.4648843503671367</v>
      </c>
      <c r="AE60" s="41">
        <f t="shared" si="28"/>
        <v>3.3612879396840958</v>
      </c>
      <c r="AF60" s="41">
        <f t="shared" si="29"/>
        <v>11.652403061262774</v>
      </c>
      <c r="AG60" s="41">
        <f t="shared" si="30"/>
        <v>11.077105801368656</v>
      </c>
      <c r="AH60" s="41">
        <f t="shared" si="31"/>
        <v>14.883230646022749</v>
      </c>
      <c r="AI60" s="41">
        <f t="shared" si="32"/>
        <v>14.819176551301227</v>
      </c>
      <c r="AJ60" s="41">
        <f t="shared" si="33"/>
        <v>17.646102036866232</v>
      </c>
    </row>
    <row r="61" spans="2:36" s="198" customFormat="1" ht="10.5" customHeight="1" x14ac:dyDescent="0.2">
      <c r="B61" s="140" t="s">
        <v>342</v>
      </c>
      <c r="C61" s="41">
        <f>ElecSingle_SC_3100kWh!K171</f>
        <v>97.872125918163235</v>
      </c>
      <c r="D61" s="41">
        <f>ElecSingle_SC_3100kWh!L171</f>
        <v>97.060884386883117</v>
      </c>
      <c r="E61" s="41">
        <f>ElecSingle_SC_3100kWh!M171</f>
        <v>118.32747921691032</v>
      </c>
      <c r="F61" s="41">
        <f>ElecSingle_SC_3100kWh!N171</f>
        <v>116.23082485051968</v>
      </c>
      <c r="G61" s="41">
        <f>ElecSingle_SC_3100kWh!Q171</f>
        <v>129.95702823945112</v>
      </c>
      <c r="H61" s="41">
        <f>ElecSingle_SC_3100kWh!R171</f>
        <v>131.90480608382356</v>
      </c>
      <c r="I61" s="41">
        <f>ElecSingle_SC_3100kWh!S171</f>
        <v>143.86971317294169</v>
      </c>
      <c r="J61" s="7"/>
      <c r="K61" s="140" t="s">
        <v>342</v>
      </c>
      <c r="L61" s="41">
        <f>ElecMulti_SC_4200kWh!K171</f>
        <v>130.55258801843289</v>
      </c>
      <c r="M61" s="41">
        <f>ElecMulti_SC_4200kWh!L171</f>
        <v>129.35238675068516</v>
      </c>
      <c r="N61" s="41">
        <f>ElecMulti_SC_4200kWh!M171</f>
        <v>157.8318837971301</v>
      </c>
      <c r="O61" s="41">
        <f>ElecMulti_SC_4200kWh!N171</f>
        <v>154.98567213011947</v>
      </c>
      <c r="P61" s="41">
        <f>ElecMulti_SC_4200kWh!Q171</f>
        <v>173.56318588672494</v>
      </c>
      <c r="Q61" s="41">
        <f>ElecMulti_SC_4200kWh!R171</f>
        <v>176.27169701252936</v>
      </c>
      <c r="R61" s="41">
        <f>ElecMulti_SC_4200kWh!S171</f>
        <v>192.37787530232828</v>
      </c>
      <c r="T61" s="140" t="s">
        <v>342</v>
      </c>
      <c r="U61" s="41">
        <f>Gas_SC_12000kWh!K171</f>
        <v>19.106297226763822</v>
      </c>
      <c r="V61" s="41">
        <f>Gas_SC_12000kWh!L171</f>
        <v>19.106297226763822</v>
      </c>
      <c r="W61" s="41">
        <f>Gas_SC_12000kWh!M171</f>
        <v>20.852393125569616</v>
      </c>
      <c r="X61" s="41">
        <f>Gas_SC_12000kWh!N171</f>
        <v>20.849370287873601</v>
      </c>
      <c r="Y61" s="41">
        <f>Gas_SC_12000kWh!Q171</f>
        <v>21.50319340120604</v>
      </c>
      <c r="Z61" s="41">
        <f>Gas_SC_12000kWh!R171</f>
        <v>21.819481548965165</v>
      </c>
      <c r="AA61" s="41">
        <f>Gas_SC_12000kWh!S171</f>
        <v>25.256715910577434</v>
      </c>
      <c r="AB61" s="7"/>
      <c r="AC61" s="140" t="s">
        <v>342</v>
      </c>
      <c r="AD61" s="41">
        <f t="shared" si="34"/>
        <v>116.97842314492706</v>
      </c>
      <c r="AE61" s="41">
        <f t="shared" si="28"/>
        <v>116.16718161364693</v>
      </c>
      <c r="AF61" s="41">
        <f t="shared" si="29"/>
        <v>139.17987234247994</v>
      </c>
      <c r="AG61" s="41">
        <f t="shared" si="30"/>
        <v>137.08019513839329</v>
      </c>
      <c r="AH61" s="41">
        <f t="shared" si="31"/>
        <v>151.46022164065715</v>
      </c>
      <c r="AI61" s="41">
        <f t="shared" si="32"/>
        <v>153.72428763278873</v>
      </c>
      <c r="AJ61" s="41">
        <f t="shared" si="33"/>
        <v>169.12642908351913</v>
      </c>
    </row>
    <row r="62" spans="2:36" s="198" customFormat="1" ht="10.5" customHeight="1" x14ac:dyDescent="0.2">
      <c r="B62" s="140" t="s">
        <v>343</v>
      </c>
      <c r="C62" s="41">
        <f>ElecSingle_SC_3100kWh!K172</f>
        <v>134.94626558994401</v>
      </c>
      <c r="D62" s="41">
        <f>ElecSingle_SC_3100kWh!L172</f>
        <v>135.83719089936108</v>
      </c>
      <c r="E62" s="41">
        <f>ElecSingle_SC_3100kWh!M172</f>
        <v>131.67837067324322</v>
      </c>
      <c r="F62" s="41">
        <f>ElecSingle_SC_3100kWh!N172</f>
        <v>131.2842545781717</v>
      </c>
      <c r="G62" s="41">
        <f>ElecSingle_SC_3100kWh!Q172</f>
        <v>138.51639149164146</v>
      </c>
      <c r="H62" s="41">
        <f>ElecSingle_SC_3100kWh!R172</f>
        <v>140.23783389769395</v>
      </c>
      <c r="I62" s="41">
        <f>ElecSingle_SC_3100kWh!S172</f>
        <v>140.5199304149771</v>
      </c>
      <c r="J62" s="7"/>
      <c r="K62" s="140" t="s">
        <v>343</v>
      </c>
      <c r="L62" s="41">
        <f>ElecMulti_SC_4200kWh!K172</f>
        <v>140.67827761874798</v>
      </c>
      <c r="M62" s="41">
        <f>ElecMulti_SC_4200kWh!L172</f>
        <v>141.88362767308908</v>
      </c>
      <c r="N62" s="41">
        <f>ElecMulti_SC_4200kWh!M172</f>
        <v>146.74643050364855</v>
      </c>
      <c r="O62" s="41">
        <f>ElecMulti_SC_4200kWh!N172</f>
        <v>146.21321809921974</v>
      </c>
      <c r="P62" s="41">
        <f>ElecMulti_SC_4200kWh!Q172</f>
        <v>154.98695474225545</v>
      </c>
      <c r="Q62" s="41">
        <f>ElecMulti_SC_4200kWh!R172</f>
        <v>155.91941768584419</v>
      </c>
      <c r="R62" s="41">
        <f>ElecMulti_SC_4200kWh!S172</f>
        <v>156.82128408270361</v>
      </c>
      <c r="T62" s="140" t="s">
        <v>343</v>
      </c>
      <c r="U62" s="41">
        <f>Gas_SC_12000kWh!K172</f>
        <v>122.43954491549439</v>
      </c>
      <c r="V62" s="41">
        <f>Gas_SC_12000kWh!L172</f>
        <v>122.46354491524748</v>
      </c>
      <c r="W62" s="41">
        <f>Gas_SC_12000kWh!M172</f>
        <v>126.26991866834115</v>
      </c>
      <c r="X62" s="41">
        <f>Gas_SC_12000kWh!N172</f>
        <v>126.34191866760045</v>
      </c>
      <c r="Y62" s="41">
        <f>Gas_SC_12000kWh!Q172</f>
        <v>131.74472031618731</v>
      </c>
      <c r="Z62" s="41">
        <f>Gas_SC_12000kWh!R172</f>
        <v>131.30072032075481</v>
      </c>
      <c r="AA62" s="41">
        <f>Gas_SC_12000kWh!S172</f>
        <v>132.24553140529321</v>
      </c>
      <c r="AB62" s="7"/>
      <c r="AC62" s="140" t="s">
        <v>343</v>
      </c>
      <c r="AD62" s="41">
        <f t="shared" si="34"/>
        <v>257.38581050543837</v>
      </c>
      <c r="AE62" s="41">
        <f t="shared" si="28"/>
        <v>258.30073581460857</v>
      </c>
      <c r="AF62" s="41">
        <f t="shared" si="29"/>
        <v>257.94828934158437</v>
      </c>
      <c r="AG62" s="41">
        <f t="shared" si="30"/>
        <v>257.62617324577218</v>
      </c>
      <c r="AH62" s="41">
        <f t="shared" si="31"/>
        <v>270.2611118078288</v>
      </c>
      <c r="AI62" s="41">
        <f t="shared" si="32"/>
        <v>271.53855421844878</v>
      </c>
      <c r="AJ62" s="41">
        <f t="shared" si="33"/>
        <v>272.76546182027027</v>
      </c>
    </row>
    <row r="63" spans="2:36" s="198" customFormat="1" ht="10.5" customHeight="1" x14ac:dyDescent="0.2">
      <c r="B63" s="140" t="s">
        <v>344</v>
      </c>
      <c r="C63" s="41">
        <f>ElecSingle_SC_3100kWh!K173</f>
        <v>78.263999999999996</v>
      </c>
      <c r="D63" s="41">
        <f>ElecSingle_SC_3100kWh!L173</f>
        <v>79.259530332681024</v>
      </c>
      <c r="E63" s="41">
        <f>ElecSingle_SC_3100kWh!M173</f>
        <v>80.408219178082177</v>
      </c>
      <c r="F63" s="41">
        <f>ElecSingle_SC_3100kWh!N173</f>
        <v>81.097432485322898</v>
      </c>
      <c r="G63" s="41">
        <f>ElecSingle_SC_3100kWh!Q173</f>
        <v>82.016383561643821</v>
      </c>
      <c r="H63" s="41">
        <f>ElecSingle_SC_3100kWh!R173</f>
        <v>82.629017612524436</v>
      </c>
      <c r="I63" s="41">
        <f>ElecSingle_SC_3100kWh!S173</f>
        <v>83.088493150684926</v>
      </c>
      <c r="J63" s="7"/>
      <c r="K63" s="140" t="s">
        <v>344</v>
      </c>
      <c r="L63" s="41">
        <f>ElecMulti_SC_4200kWh!K173</f>
        <v>78.263999999999996</v>
      </c>
      <c r="M63" s="41">
        <f>ElecMulti_SC_4200kWh!L173</f>
        <v>79.259530332681024</v>
      </c>
      <c r="N63" s="41">
        <f>ElecMulti_SC_4200kWh!M173</f>
        <v>80.408219178082177</v>
      </c>
      <c r="O63" s="41">
        <f>ElecMulti_SC_4200kWh!N173</f>
        <v>81.097432485322898</v>
      </c>
      <c r="P63" s="41">
        <f>ElecMulti_SC_4200kWh!Q173</f>
        <v>82.016383561643821</v>
      </c>
      <c r="Q63" s="41">
        <f>ElecMulti_SC_4200kWh!R173</f>
        <v>82.629017612524436</v>
      </c>
      <c r="R63" s="41">
        <f>ElecMulti_SC_4200kWh!S173</f>
        <v>83.088493150684926</v>
      </c>
      <c r="T63" s="140" t="s">
        <v>344</v>
      </c>
      <c r="U63" s="41">
        <f>Gas_SC_12000kWh!K173</f>
        <v>89.202099999999987</v>
      </c>
      <c r="V63" s="41">
        <f>Gas_SC_12000kWh!L173</f>
        <v>90.336764677103716</v>
      </c>
      <c r="W63" s="41">
        <f>Gas_SC_12000kWh!M173</f>
        <v>91.64599315068493</v>
      </c>
      <c r="X63" s="41">
        <f>Gas_SC_12000kWh!N173</f>
        <v>92.431530234833659</v>
      </c>
      <c r="Y63" s="41">
        <f>Gas_SC_12000kWh!Q173</f>
        <v>93.478913013698644</v>
      </c>
      <c r="Z63" s="41">
        <f>Gas_SC_12000kWh!R173</f>
        <v>94.177168199608587</v>
      </c>
      <c r="AA63" s="41">
        <f>Gas_SC_12000kWh!S173</f>
        <v>94.700859589041102</v>
      </c>
      <c r="AB63" s="7"/>
      <c r="AC63" s="140" t="s">
        <v>344</v>
      </c>
      <c r="AD63" s="41">
        <f t="shared" si="34"/>
        <v>167.46609999999998</v>
      </c>
      <c r="AE63" s="41">
        <f t="shared" si="28"/>
        <v>169.59629500978474</v>
      </c>
      <c r="AF63" s="41">
        <f t="shared" si="29"/>
        <v>172.05421232876711</v>
      </c>
      <c r="AG63" s="41">
        <f t="shared" si="30"/>
        <v>173.52896272015656</v>
      </c>
      <c r="AH63" s="41">
        <f t="shared" si="31"/>
        <v>175.49529657534248</v>
      </c>
      <c r="AI63" s="41">
        <f t="shared" si="32"/>
        <v>176.80618581213304</v>
      </c>
      <c r="AJ63" s="41">
        <f t="shared" si="33"/>
        <v>177.78935273972604</v>
      </c>
    </row>
    <row r="64" spans="2:36" s="198" customFormat="1" ht="10.5" customHeight="1" x14ac:dyDescent="0.2">
      <c r="B64" s="140" t="s">
        <v>43</v>
      </c>
      <c r="C64" s="41">
        <f>ElecSingle_SC_3100kWh!K174</f>
        <v>0</v>
      </c>
      <c r="D64" s="41">
        <f>ElecSingle_SC_3100kWh!L174</f>
        <v>-0.18995176814939541</v>
      </c>
      <c r="E64" s="41">
        <f>ElecSingle_SC_3100kWh!M174</f>
        <v>2.389867465621514</v>
      </c>
      <c r="F64" s="41">
        <f>ElecSingle_SC_3100kWh!N174</f>
        <v>11.485463558514653</v>
      </c>
      <c r="G64" s="41">
        <f>ElecSingle_SC_3100kWh!Q174</f>
        <v>13.90509559648177</v>
      </c>
      <c r="H64" s="41">
        <f>ElecSingle_SC_3100kWh!R174</f>
        <v>14.008016342776509</v>
      </c>
      <c r="I64" s="41">
        <f>ElecSingle_SC_3100kWh!S174</f>
        <v>16.592254432324488</v>
      </c>
      <c r="J64" s="7"/>
      <c r="K64" s="140" t="s">
        <v>43</v>
      </c>
      <c r="L64" s="41">
        <f>ElecMulti_SC_4200kWh!K174</f>
        <v>0</v>
      </c>
      <c r="M64" s="41">
        <f>ElecMulti_SC_4200kWh!L174</f>
        <v>-0.18995176814939541</v>
      </c>
      <c r="N64" s="41">
        <f>ElecMulti_SC_4200kWh!M174</f>
        <v>2.389867465621514</v>
      </c>
      <c r="O64" s="41">
        <f>ElecMulti_SC_4200kWh!N174</f>
        <v>11.485463558514653</v>
      </c>
      <c r="P64" s="41">
        <f>ElecMulti_SC_4200kWh!Q174</f>
        <v>13.90509559648177</v>
      </c>
      <c r="Q64" s="41">
        <f>ElecMulti_SC_4200kWh!R174</f>
        <v>14.008016342776509</v>
      </c>
      <c r="R64" s="41">
        <f>ElecMulti_SC_4200kWh!S174</f>
        <v>16.592254432324488</v>
      </c>
      <c r="T64" s="140" t="s">
        <v>43</v>
      </c>
      <c r="U64" s="41">
        <f>Gas_SC_12000kWh!K174</f>
        <v>0</v>
      </c>
      <c r="V64" s="41">
        <f>Gas_SC_12000kWh!L174</f>
        <v>-0.14839795210242812</v>
      </c>
      <c r="W64" s="41">
        <f>Gas_SC_12000kWh!M174</f>
        <v>1.8996756847995966</v>
      </c>
      <c r="X64" s="41">
        <f>Gas_SC_12000kWh!N174</f>
        <v>12.665313810179315</v>
      </c>
      <c r="Y64" s="41">
        <f>Gas_SC_12000kWh!Q174</f>
        <v>14.640709693750987</v>
      </c>
      <c r="Z64" s="41">
        <f>Gas_SC_12000kWh!R174</f>
        <v>14.927787132222536</v>
      </c>
      <c r="AA64" s="41">
        <f>Gas_SC_12000kWh!S174</f>
        <v>17.170757060355502</v>
      </c>
      <c r="AB64" s="7"/>
      <c r="AC64" s="140" t="s">
        <v>43</v>
      </c>
      <c r="AD64" s="41">
        <f t="shared" si="34"/>
        <v>0</v>
      </c>
      <c r="AE64" s="41">
        <f t="shared" si="28"/>
        <v>-0.33834972025182353</v>
      </c>
      <c r="AF64" s="41">
        <f t="shared" si="29"/>
        <v>4.2895431504211103</v>
      </c>
      <c r="AG64" s="41">
        <f t="shared" si="30"/>
        <v>24.150777368693966</v>
      </c>
      <c r="AH64" s="41">
        <f t="shared" si="31"/>
        <v>28.545805290232757</v>
      </c>
      <c r="AI64" s="41">
        <f t="shared" si="32"/>
        <v>28.935803474999044</v>
      </c>
      <c r="AJ64" s="41">
        <f t="shared" si="33"/>
        <v>33.763011492679993</v>
      </c>
    </row>
    <row r="65" spans="2:36" s="198" customFormat="1" ht="10.5" customHeight="1" x14ac:dyDescent="0.2">
      <c r="B65" s="140" t="s">
        <v>394</v>
      </c>
      <c r="C65" s="41">
        <f>ElecSingle_SC_3100kWh!K175</f>
        <v>13.745800000000001</v>
      </c>
      <c r="D65" s="41">
        <f>ElecSingle_SC_3100kWh!L175</f>
        <v>13.920648727984345</v>
      </c>
      <c r="E65" s="41">
        <f>ElecSingle_SC_3100kWh!M175</f>
        <v>14.122397260273971</v>
      </c>
      <c r="F65" s="41">
        <f>ElecSingle_SC_3100kWh!N175</f>
        <v>14.243446379647756</v>
      </c>
      <c r="G65" s="41">
        <f>ElecSingle_SC_3100kWh!Q175</f>
        <v>14.404845205479452</v>
      </c>
      <c r="H65" s="41">
        <f>ElecSingle_SC_3100kWh!R175</f>
        <v>14.512444422700584</v>
      </c>
      <c r="I65" s="41">
        <f>ElecSingle_SC_3100kWh!S175</f>
        <v>14.593143835616443</v>
      </c>
      <c r="J65" s="7"/>
      <c r="K65" s="140" t="s">
        <v>394</v>
      </c>
      <c r="L65" s="41">
        <f>ElecMulti_SC_4200kWh!K175</f>
        <v>13.745800000000001</v>
      </c>
      <c r="M65" s="41">
        <f>ElecMulti_SC_4200kWh!L175</f>
        <v>13.920648727984345</v>
      </c>
      <c r="N65" s="41">
        <f>ElecMulti_SC_4200kWh!M175</f>
        <v>14.122397260273971</v>
      </c>
      <c r="O65" s="41">
        <f>ElecMulti_SC_4200kWh!N175</f>
        <v>14.243446379647756</v>
      </c>
      <c r="P65" s="41">
        <f>ElecMulti_SC_4200kWh!Q175</f>
        <v>14.404845205479452</v>
      </c>
      <c r="Q65" s="41">
        <f>ElecMulti_SC_4200kWh!R175</f>
        <v>14.512444422700584</v>
      </c>
      <c r="R65" s="41">
        <f>ElecMulti_SC_4200kWh!S175</f>
        <v>14.593143835616443</v>
      </c>
      <c r="T65" s="140" t="s">
        <v>394</v>
      </c>
      <c r="U65" s="41">
        <f>Gas_SC_12000kWh!K175</f>
        <v>13.440300000000006</v>
      </c>
      <c r="V65" s="41">
        <f>Gas_SC_12000kWh!L175</f>
        <v>13.611262720156558</v>
      </c>
      <c r="W65" s="41">
        <f>Gas_SC_12000kWh!M175</f>
        <v>13.808527397260272</v>
      </c>
      <c r="X65" s="41">
        <f>Gas_SC_12000kWh!N175</f>
        <v>13.926886203522512</v>
      </c>
      <c r="Y65" s="41">
        <f>Gas_SC_12000kWh!Q175</f>
        <v>14.084697945205479</v>
      </c>
      <c r="Z65" s="41">
        <f>Gas_SC_12000kWh!R175</f>
        <v>14.189905772994129</v>
      </c>
      <c r="AA65" s="41">
        <f>Gas_SC_12000kWh!S175</f>
        <v>14.268811643835617</v>
      </c>
      <c r="AB65" s="7"/>
      <c r="AC65" s="140" t="s">
        <v>394</v>
      </c>
      <c r="AD65" s="41">
        <f t="shared" si="34"/>
        <v>27.186100000000007</v>
      </c>
      <c r="AE65" s="41">
        <f t="shared" si="28"/>
        <v>27.531911448140903</v>
      </c>
      <c r="AF65" s="41">
        <f t="shared" si="29"/>
        <v>27.930924657534241</v>
      </c>
      <c r="AG65" s="41">
        <f t="shared" si="30"/>
        <v>28.170332583170268</v>
      </c>
      <c r="AH65" s="41">
        <f t="shared" si="31"/>
        <v>28.489543150684931</v>
      </c>
      <c r="AI65" s="41">
        <f t="shared" si="32"/>
        <v>28.702350195694713</v>
      </c>
      <c r="AJ65" s="41">
        <f t="shared" si="33"/>
        <v>28.86195547945206</v>
      </c>
    </row>
    <row r="66" spans="2:36" s="198" customFormat="1" ht="10.5" customHeight="1" x14ac:dyDescent="0.2">
      <c r="B66" s="140" t="s">
        <v>412</v>
      </c>
      <c r="C66" s="41">
        <f>ElecSingle_SC_3100kWh!K176</f>
        <v>28.259952398677655</v>
      </c>
      <c r="D66" s="41">
        <f>ElecSingle_SC_3100kWh!L176</f>
        <v>27.921192000162641</v>
      </c>
      <c r="E66" s="41">
        <f>ElecSingle_SC_3100kWh!M176</f>
        <v>30.186236600327902</v>
      </c>
      <c r="F66" s="41">
        <f>ElecSingle_SC_3100kWh!N176</f>
        <v>31.716207133770393</v>
      </c>
      <c r="G66" s="41">
        <f>ElecSingle_SC_3100kWh!Q176</f>
        <v>35.227665436285172</v>
      </c>
      <c r="H66" s="41">
        <f>ElecSingle_SC_3100kWh!R176</f>
        <v>34.070866706696556</v>
      </c>
      <c r="I66" s="41">
        <f>ElecSingle_SC_3100kWh!S176</f>
        <v>34.170077372927025</v>
      </c>
      <c r="J66" s="7"/>
      <c r="K66" s="140" t="s">
        <v>412</v>
      </c>
      <c r="L66" s="41">
        <f>ElecMulti_SC_4200kWh!K176</f>
        <v>33.8320319564111</v>
      </c>
      <c r="M66" s="41">
        <f>ElecMulti_SC_4200kWh!L176</f>
        <v>33.377591403253426</v>
      </c>
      <c r="N66" s="41">
        <f>ElecMulti_SC_4200kWh!M176</f>
        <v>36.781507961085374</v>
      </c>
      <c r="O66" s="41">
        <f>ElecMulti_SC_4200kWh!N176</f>
        <v>38.699300188681306</v>
      </c>
      <c r="P66" s="41">
        <f>ElecMulti_SC_4200kWh!Q176</f>
        <v>43.17555468735636</v>
      </c>
      <c r="Q66" s="41">
        <f>ElecMulti_SC_4200kWh!R176</f>
        <v>41.542876149478822</v>
      </c>
      <c r="R66" s="41">
        <f>ElecMulti_SC_4200kWh!S176</f>
        <v>41.578018075011315</v>
      </c>
      <c r="T66" s="140" t="s">
        <v>412</v>
      </c>
      <c r="U66" s="41">
        <f>Gas_SC_12000kWh!K176</f>
        <v>24.822168390640268</v>
      </c>
      <c r="V66" s="41">
        <f>Gas_SC_12000kWh!L176</f>
        <v>24.783110709845111</v>
      </c>
      <c r="W66" s="41">
        <f>Gas_SC_12000kWh!M176</f>
        <v>26.257112357472725</v>
      </c>
      <c r="X66" s="41">
        <f>Gas_SC_12000kWh!N176</f>
        <v>28.512566478977231</v>
      </c>
      <c r="Y66" s="41">
        <f>Gas_SC_12000kWh!Q176</f>
        <v>31.210435994598072</v>
      </c>
      <c r="Z66" s="41">
        <f>Gas_SC_12000kWh!R176</f>
        <v>28.360550353398107</v>
      </c>
      <c r="AA66" s="41">
        <f>Gas_SC_12000kWh!S176</f>
        <v>27.364641566341572</v>
      </c>
      <c r="AB66" s="7"/>
      <c r="AC66" s="140" t="s">
        <v>412</v>
      </c>
      <c r="AD66" s="41">
        <f t="shared" si="34"/>
        <v>53.082120789317926</v>
      </c>
      <c r="AE66" s="41">
        <f t="shared" si="28"/>
        <v>52.704302710007752</v>
      </c>
      <c r="AF66" s="41">
        <f t="shared" si="29"/>
        <v>56.443348957800623</v>
      </c>
      <c r="AG66" s="41">
        <f t="shared" si="30"/>
        <v>60.228773612747624</v>
      </c>
      <c r="AH66" s="41">
        <f t="shared" si="31"/>
        <v>66.43810143088325</v>
      </c>
      <c r="AI66" s="41">
        <f t="shared" si="32"/>
        <v>62.43141706009466</v>
      </c>
      <c r="AJ66" s="41">
        <f t="shared" si="33"/>
        <v>61.5347189392686</v>
      </c>
    </row>
    <row r="67" spans="2:36" s="198" customFormat="1" ht="10.5" customHeight="1" x14ac:dyDescent="0.2">
      <c r="B67" s="140" t="s">
        <v>393</v>
      </c>
      <c r="C67" s="41">
        <f>ElecSingle_SC_3100kWh!K177</f>
        <v>10.198984574527428</v>
      </c>
      <c r="D67" s="41">
        <f>ElecSingle_SC_3100kWh!L177</f>
        <v>10.083304164945959</v>
      </c>
      <c r="E67" s="41">
        <f>ElecSingle_SC_3100kWh!M177</f>
        <v>10.883325326828926</v>
      </c>
      <c r="F67" s="41">
        <f>ElecSingle_SC_3100kWh!N177</f>
        <v>11.42342102596562</v>
      </c>
      <c r="G67" s="41">
        <f>ElecSingle_SC_3100kWh!Q177</f>
        <v>12.66074788279016</v>
      </c>
      <c r="H67" s="41">
        <f>ElecSingle_SC_3100kWh!R177</f>
        <v>12.256242381629784</v>
      </c>
      <c r="I67" s="41">
        <f>ElecSingle_SC_3100kWh!S177</f>
        <v>12.29267574974933</v>
      </c>
      <c r="J67" s="7"/>
      <c r="K67" s="140" t="s">
        <v>393</v>
      </c>
      <c r="L67" s="41">
        <f>ElecMulti_SC_4200kWh!K177</f>
        <v>12.237783299908074</v>
      </c>
      <c r="M67" s="41">
        <f>ElecMulti_SC_4200kWh!L177</f>
        <v>12.080364769583635</v>
      </c>
      <c r="N67" s="41">
        <f>ElecMulti_SC_4200kWh!M177</f>
        <v>13.288757178105088</v>
      </c>
      <c r="O67" s="41">
        <f>ElecMulti_SC_4200kWh!N177</f>
        <v>13.969717546703876</v>
      </c>
      <c r="P67" s="41">
        <f>ElecMulti_SC_4200kWh!Q177</f>
        <v>15.556778099477823</v>
      </c>
      <c r="Q67" s="41">
        <f>ElecMulti_SC_4200kWh!R177</f>
        <v>14.981134430589444</v>
      </c>
      <c r="R67" s="41">
        <f>ElecMulti_SC_4200kWh!S177</f>
        <v>14.995132480796119</v>
      </c>
      <c r="T67" s="140" t="s">
        <v>393</v>
      </c>
      <c r="U67" s="41">
        <f>Gas_SC_12000kWh!K177</f>
        <v>9.098258277866071</v>
      </c>
      <c r="V67" s="41">
        <f>Gas_SC_12000kWh!L177</f>
        <v>9.0876629753533233</v>
      </c>
      <c r="W67" s="41">
        <f>Gas_SC_12000kWh!M177</f>
        <v>9.6163026854442819</v>
      </c>
      <c r="X67" s="41">
        <f>Gas_SC_12000kWh!N177</f>
        <v>10.421650724707646</v>
      </c>
      <c r="Y67" s="41">
        <f>Gas_SC_12000kWh!Q177</f>
        <v>11.385285129972273</v>
      </c>
      <c r="Z67" s="41">
        <f>Gas_SC_12000kWh!R177</f>
        <v>10.372619463589043</v>
      </c>
      <c r="AA67" s="41">
        <f>Gas_SC_12000kWh!S177</f>
        <v>10.019553847542252</v>
      </c>
      <c r="AB67" s="7"/>
      <c r="AC67" s="140" t="s">
        <v>393</v>
      </c>
      <c r="AD67" s="41">
        <f t="shared" si="34"/>
        <v>19.297242852393499</v>
      </c>
      <c r="AE67" s="41">
        <f t="shared" si="28"/>
        <v>19.170967140299283</v>
      </c>
      <c r="AF67" s="41">
        <f t="shared" si="29"/>
        <v>20.499628012273206</v>
      </c>
      <c r="AG67" s="41">
        <f t="shared" si="30"/>
        <v>21.845071750673267</v>
      </c>
      <c r="AH67" s="41">
        <f t="shared" si="31"/>
        <v>24.046033012762432</v>
      </c>
      <c r="AI67" s="41">
        <f t="shared" si="32"/>
        <v>22.628861845218829</v>
      </c>
      <c r="AJ67" s="41">
        <f t="shared" si="33"/>
        <v>22.312229597291584</v>
      </c>
    </row>
    <row r="68" spans="2:36" s="198" customFormat="1" ht="10.5" customHeight="1" x14ac:dyDescent="0.2">
      <c r="B68" s="192" t="s">
        <v>410</v>
      </c>
      <c r="C68" s="41">
        <f>ElecSingle_SC_3100kWh!K178</f>
        <v>5.8833712769337527</v>
      </c>
      <c r="D68" s="41">
        <f>ElecSingle_SC_3100kWh!L178</f>
        <v>5.7811863880520038</v>
      </c>
      <c r="E68" s="41">
        <f>ElecSingle_SC_3100kWh!M178</f>
        <v>6.458554885140475</v>
      </c>
      <c r="F68" s="41">
        <f>ElecSingle_SC_3100kWh!N178</f>
        <v>6.8805113423005766</v>
      </c>
      <c r="G68" s="41">
        <f>ElecSingle_SC_3100kWh!Q178</f>
        <v>7.7280832588048156</v>
      </c>
      <c r="H68" s="41">
        <f>ElecSingle_SC_3100kWh!R178</f>
        <v>7.3911763259987664</v>
      </c>
      <c r="I68" s="41">
        <f>ElecSingle_SC_3100kWh!S178</f>
        <v>7.4151209257475106</v>
      </c>
      <c r="J68" s="7"/>
      <c r="K68" s="192" t="s">
        <v>410</v>
      </c>
      <c r="L68" s="41">
        <f>ElecMulti_SC_4200kWh!K178</f>
        <v>7.3705036155916455</v>
      </c>
      <c r="M68" s="41">
        <f>ElecMulti_SC_4200kWh!L178</f>
        <v>7.2315527301570182</v>
      </c>
      <c r="N68" s="41">
        <f>ElecMulti_SC_4200kWh!M178</f>
        <v>8.0915177994625989</v>
      </c>
      <c r="O68" s="41">
        <f>ElecMulti_SC_4200kWh!N178</f>
        <v>8.6240580695677522</v>
      </c>
      <c r="P68" s="41">
        <f>ElecMulti_SC_4200kWh!Q178</f>
        <v>9.7185567363988064</v>
      </c>
      <c r="Q68" s="41">
        <f>ElecMulti_SC_4200kWh!R178</f>
        <v>9.2613258372317713</v>
      </c>
      <c r="R68" s="41">
        <f>ElecMulti_SC_4200kWh!S178</f>
        <v>9.2589082096533932</v>
      </c>
      <c r="T68" s="192" t="s">
        <v>410</v>
      </c>
      <c r="U68" s="41">
        <f>Gas_SC_12000kWh!K178</f>
        <v>5.2182860136559741</v>
      </c>
      <c r="V68" s="41">
        <f>Gas_SC_12000kWh!L178</f>
        <v>5.2097701159746377</v>
      </c>
      <c r="W68" s="41">
        <f>Gas_SC_12000kWh!M178</f>
        <v>5.5613994609341484</v>
      </c>
      <c r="X68" s="41">
        <f>Gas_SC_12000kWh!N178</f>
        <v>6.1809292969719314</v>
      </c>
      <c r="Y68" s="41">
        <f>Gas_SC_12000kWh!Q178</f>
        <v>6.8443829569770429</v>
      </c>
      <c r="Z68" s="41">
        <f>Gas_SC_12000kWh!R178</f>
        <v>6.0705450399933136</v>
      </c>
      <c r="AA68" s="41">
        <f>Gas_SC_12000kWh!S178</f>
        <v>5.7846472425163586</v>
      </c>
      <c r="AB68" s="7"/>
      <c r="AC68" s="192" t="s">
        <v>410</v>
      </c>
      <c r="AD68" s="41">
        <f t="shared" si="34"/>
        <v>11.101657290589728</v>
      </c>
      <c r="AE68" s="41">
        <f t="shared" si="28"/>
        <v>10.990956504026641</v>
      </c>
      <c r="AF68" s="41">
        <f t="shared" si="29"/>
        <v>12.019954346074623</v>
      </c>
      <c r="AG68" s="41">
        <f t="shared" si="30"/>
        <v>13.061440639272508</v>
      </c>
      <c r="AH68" s="41">
        <f t="shared" si="31"/>
        <v>14.572466215781859</v>
      </c>
      <c r="AI68" s="41">
        <f t="shared" si="32"/>
        <v>13.46172136599208</v>
      </c>
      <c r="AJ68" s="41">
        <f t="shared" si="33"/>
        <v>13.199768168263869</v>
      </c>
    </row>
    <row r="69" spans="2:36" s="198" customFormat="1" ht="10.5" customHeight="1" x14ac:dyDescent="0.2">
      <c r="B69" s="140" t="s">
        <v>377</v>
      </c>
      <c r="C69" s="41">
        <f>ElecSingle_SC_3100kWh!K179</f>
        <v>542.67181137229068</v>
      </c>
      <c r="D69" s="41">
        <f>ElecSingle_SC_3100kWh!L179</f>
        <v>536.48118638870415</v>
      </c>
      <c r="E69" s="41">
        <f>ElecSingle_SC_3100kWh!M179</f>
        <v>579.26491443485907</v>
      </c>
      <c r="F69" s="41">
        <f>ElecSingle_SC_3100kWh!N179</f>
        <v>608.11294857880023</v>
      </c>
      <c r="G69" s="41">
        <f>ElecSingle_SC_3100kWh!Q179</f>
        <v>674.08295974496946</v>
      </c>
      <c r="H69" s="41">
        <f>ElecSingle_SC_3100kWh!R179</f>
        <v>652.45629838698551</v>
      </c>
      <c r="I69" s="41">
        <f>ElecSingle_SC_3100kWh!S179</f>
        <v>654.39778788518959</v>
      </c>
      <c r="J69" s="7"/>
      <c r="K69" s="140" t="s">
        <v>377</v>
      </c>
      <c r="L69" s="41">
        <f>ElecMulti_SC_4200kWh!K179</f>
        <v>651.46409546093935</v>
      </c>
      <c r="M69" s="41">
        <f>ElecMulti_SC_4200kWh!L179</f>
        <v>643.03996219117164</v>
      </c>
      <c r="N69" s="41">
        <f>ElecMulti_SC_4200kWh!M179</f>
        <v>707.49950143900332</v>
      </c>
      <c r="O69" s="41">
        <f>ElecMulti_SC_4200kWh!N179</f>
        <v>743.87204630523684</v>
      </c>
      <c r="P69" s="41">
        <f>ElecMulti_SC_4200kWh!Q179</f>
        <v>828.49601324757771</v>
      </c>
      <c r="Q69" s="41">
        <f>ElecMulti_SC_4200kWh!R179</f>
        <v>797.74175965802385</v>
      </c>
      <c r="R69" s="41">
        <f>ElecMulti_SC_4200kWh!S179</f>
        <v>798.47608121069538</v>
      </c>
      <c r="T69" s="140" t="s">
        <v>377</v>
      </c>
      <c r="U69" s="41">
        <f>Gas_SC_12000kWh!K179</f>
        <v>484.07378705618913</v>
      </c>
      <c r="V69" s="41">
        <f>Gas_SC_12000kWh!L179</f>
        <v>483.50762388817441</v>
      </c>
      <c r="W69" s="41">
        <f>Gas_SC_12000kWh!M179</f>
        <v>511.68238437708271</v>
      </c>
      <c r="X69" s="41">
        <f>Gas_SC_12000kWh!N179</f>
        <v>554.68863561377214</v>
      </c>
      <c r="Y69" s="41">
        <f>Gas_SC_12000kWh!Q179</f>
        <v>606.06966860183309</v>
      </c>
      <c r="Z69" s="41">
        <f>Gas_SC_12000kWh!R179</f>
        <v>551.99765973226056</v>
      </c>
      <c r="AA69" s="41">
        <f>Gas_SC_12000kWh!S179</f>
        <v>533.12936876572223</v>
      </c>
      <c r="AB69" s="7"/>
      <c r="AC69" s="140" t="s">
        <v>377</v>
      </c>
      <c r="AD69" s="41">
        <f t="shared" si="34"/>
        <v>1026.7455984284798</v>
      </c>
      <c r="AE69" s="41">
        <f t="shared" si="28"/>
        <v>1019.9888102768786</v>
      </c>
      <c r="AF69" s="41">
        <f t="shared" si="29"/>
        <v>1090.9472988119419</v>
      </c>
      <c r="AG69" s="41">
        <f t="shared" si="30"/>
        <v>1162.8015841925724</v>
      </c>
      <c r="AH69" s="41">
        <f t="shared" si="31"/>
        <v>1280.1526283468024</v>
      </c>
      <c r="AI69" s="41">
        <f t="shared" si="32"/>
        <v>1204.4539581192462</v>
      </c>
      <c r="AJ69" s="41">
        <f t="shared" si="33"/>
        <v>1187.5271566509118</v>
      </c>
    </row>
    <row r="70" spans="2:36" s="198" customFormat="1" ht="10.5" customHeight="1" x14ac:dyDescent="0.2">
      <c r="B70"/>
      <c r="C70"/>
      <c r="D70"/>
      <c r="E70"/>
      <c r="F70"/>
      <c r="G70"/>
      <c r="H70"/>
      <c r="I70"/>
      <c r="J70" s="7"/>
      <c r="K70"/>
      <c r="L70"/>
      <c r="M70"/>
      <c r="N70"/>
      <c r="O70"/>
      <c r="P70"/>
      <c r="Q70"/>
      <c r="R70"/>
      <c r="T70"/>
      <c r="U70"/>
      <c r="V70"/>
      <c r="W70"/>
      <c r="X70"/>
      <c r="Y70"/>
      <c r="Z70"/>
      <c r="AA70"/>
      <c r="AB70" s="7"/>
      <c r="AC70" s="140" t="s">
        <v>378</v>
      </c>
      <c r="AD70" s="41">
        <f t="shared" ref="AD70:AI70" si="35">AD69*1.05</f>
        <v>1078.0828783499037</v>
      </c>
      <c r="AE70" s="41">
        <f t="shared" si="35"/>
        <v>1070.9882507907225</v>
      </c>
      <c r="AF70" s="41">
        <f t="shared" si="35"/>
        <v>1145.4946637525391</v>
      </c>
      <c r="AG70" s="41">
        <f t="shared" si="35"/>
        <v>1220.9416634022011</v>
      </c>
      <c r="AH70" s="41">
        <f t="shared" si="35"/>
        <v>1344.1602597641427</v>
      </c>
      <c r="AI70" s="41">
        <f t="shared" si="35"/>
        <v>1264.6766560252086</v>
      </c>
      <c r="AJ70" s="41">
        <f t="shared" ref="AJ70" si="36">AJ69*1.05</f>
        <v>1246.9035144834575</v>
      </c>
    </row>
    <row r="71" spans="2:36" x14ac:dyDescent="0.15">
      <c r="AG71" s="108"/>
      <c r="AH71" s="108"/>
      <c r="AI71" s="108"/>
      <c r="AJ71" s="108"/>
    </row>
    <row r="72" spans="2:36" s="194" customFormat="1" ht="10.5" customHeight="1" x14ac:dyDescent="0.15">
      <c r="B72" s="195" t="s">
        <v>431</v>
      </c>
    </row>
    <row r="73" spans="2:36" x14ac:dyDescent="0.15">
      <c r="B73" s="93"/>
    </row>
    <row r="74" spans="2:36" x14ac:dyDescent="0.15">
      <c r="B74" s="167" t="s">
        <v>471</v>
      </c>
      <c r="AD74" s="378"/>
      <c r="AE74" s="378"/>
      <c r="AF74" s="378"/>
      <c r="AG74" s="378"/>
      <c r="AH74" s="378"/>
      <c r="AI74" s="378"/>
      <c r="AJ74" s="378"/>
    </row>
    <row r="75" spans="2:36" x14ac:dyDescent="0.15">
      <c r="AD75" s="196"/>
      <c r="AE75" s="196"/>
      <c r="AF75" s="196"/>
      <c r="AG75" s="196"/>
      <c r="AH75" s="196"/>
      <c r="AI75" s="196"/>
      <c r="AJ75" s="196"/>
    </row>
    <row r="76" spans="2:36" x14ac:dyDescent="0.15">
      <c r="B76" s="463" t="s">
        <v>523</v>
      </c>
      <c r="C76" s="463"/>
      <c r="D76" s="144" t="s">
        <v>330</v>
      </c>
      <c r="E76" s="144" t="s">
        <v>331</v>
      </c>
      <c r="AD76" s="377"/>
      <c r="AE76" s="377"/>
      <c r="AF76" s="377"/>
      <c r="AG76" s="377"/>
      <c r="AH76" s="377"/>
      <c r="AI76" s="377"/>
      <c r="AJ76" s="377"/>
    </row>
    <row r="77" spans="2:36" x14ac:dyDescent="0.15">
      <c r="B77" s="464" t="s">
        <v>497</v>
      </c>
      <c r="C77" s="464"/>
      <c r="D77" s="145">
        <v>0.43239827522563951</v>
      </c>
      <c r="E77" s="145">
        <v>0.56760172477436055</v>
      </c>
    </row>
    <row r="78" spans="2:36" x14ac:dyDescent="0.15">
      <c r="B78" s="464" t="s">
        <v>498</v>
      </c>
      <c r="C78" s="464"/>
      <c r="D78" s="145">
        <v>0.39487128143182382</v>
      </c>
      <c r="E78" s="145">
        <v>0.60512871856817618</v>
      </c>
    </row>
    <row r="79" spans="2:36" x14ac:dyDescent="0.15">
      <c r="B79" s="472" t="s">
        <v>33</v>
      </c>
      <c r="C79" s="472"/>
      <c r="D79" s="145">
        <v>0.24711723243957096</v>
      </c>
      <c r="E79" s="145">
        <v>0.75288276692031531</v>
      </c>
    </row>
    <row r="80" spans="2:36" s="196" customFormat="1" x14ac:dyDescent="0.15">
      <c r="B80" s="122"/>
      <c r="C80" s="197"/>
      <c r="D80" s="197"/>
    </row>
    <row r="81" spans="2:31" s="196" customFormat="1" ht="12" thickBot="1" x14ac:dyDescent="0.2">
      <c r="B81" s="122"/>
      <c r="C81" s="197"/>
      <c r="D81" s="197"/>
    </row>
    <row r="82" spans="2:31" ht="12.4" customHeight="1" x14ac:dyDescent="0.15">
      <c r="B82" s="465"/>
      <c r="C82" s="466"/>
      <c r="D82" s="466"/>
      <c r="E82" s="457" t="s">
        <v>42</v>
      </c>
      <c r="F82" s="458"/>
      <c r="G82" s="458"/>
      <c r="H82" s="471"/>
      <c r="I82" s="457" t="s">
        <v>411</v>
      </c>
      <c r="J82" s="458"/>
      <c r="K82" s="458"/>
      <c r="L82" s="459"/>
      <c r="N82" s="254"/>
      <c r="O82" s="254"/>
      <c r="P82" s="254"/>
      <c r="Q82" s="254"/>
      <c r="R82" s="254"/>
      <c r="S82" s="255"/>
      <c r="T82" s="255"/>
      <c r="U82" s="255"/>
      <c r="V82" s="255"/>
      <c r="W82" s="255"/>
      <c r="X82" s="255"/>
      <c r="Y82" s="255"/>
      <c r="Z82" s="255"/>
      <c r="AA82" s="255"/>
      <c r="AB82" s="255"/>
      <c r="AC82" s="255"/>
      <c r="AD82" s="255"/>
      <c r="AE82" s="196"/>
    </row>
    <row r="83" spans="2:31" ht="12.4" customHeight="1" x14ac:dyDescent="0.15">
      <c r="B83" s="467"/>
      <c r="C83" s="468"/>
      <c r="D83" s="468"/>
      <c r="E83" s="455" t="s">
        <v>32</v>
      </c>
      <c r="F83" s="456"/>
      <c r="G83" s="453" t="s">
        <v>33</v>
      </c>
      <c r="H83" s="453" t="s">
        <v>563</v>
      </c>
      <c r="I83" s="455" t="s">
        <v>32</v>
      </c>
      <c r="J83" s="456"/>
      <c r="K83" s="453" t="s">
        <v>33</v>
      </c>
      <c r="L83" s="447" t="s">
        <v>563</v>
      </c>
      <c r="N83" s="254"/>
      <c r="O83" s="254"/>
      <c r="P83" s="254"/>
      <c r="Q83" s="254"/>
      <c r="R83" s="254"/>
      <c r="S83" s="255"/>
      <c r="T83" s="255"/>
      <c r="U83" s="255"/>
      <c r="V83" s="254"/>
      <c r="W83" s="254"/>
      <c r="X83" s="255"/>
      <c r="Y83" s="255"/>
      <c r="Z83" s="255"/>
      <c r="AA83" s="255"/>
      <c r="AB83" s="254"/>
      <c r="AC83" s="254"/>
      <c r="AD83" s="254"/>
      <c r="AE83" s="196"/>
    </row>
    <row r="84" spans="2:31" ht="12" thickBot="1" x14ac:dyDescent="0.2">
      <c r="B84" s="469"/>
      <c r="C84" s="470"/>
      <c r="D84" s="470"/>
      <c r="E84" s="236" t="s">
        <v>524</v>
      </c>
      <c r="F84" s="236" t="s">
        <v>525</v>
      </c>
      <c r="G84" s="454"/>
      <c r="H84" s="454"/>
      <c r="I84" s="236" t="s">
        <v>524</v>
      </c>
      <c r="J84" s="236" t="s">
        <v>525</v>
      </c>
      <c r="K84" s="454"/>
      <c r="L84" s="448"/>
      <c r="N84" s="254"/>
      <c r="O84" s="254"/>
      <c r="P84" s="254"/>
      <c r="Q84" s="254"/>
      <c r="R84" s="254"/>
      <c r="S84" s="256"/>
      <c r="T84" s="256"/>
      <c r="U84" s="256"/>
      <c r="V84" s="254"/>
      <c r="W84" s="254"/>
      <c r="X84" s="256"/>
      <c r="Y84" s="256"/>
      <c r="Z84" s="256"/>
      <c r="AA84" s="256"/>
      <c r="AB84" s="254"/>
      <c r="AC84" s="254"/>
      <c r="AD84" s="254"/>
      <c r="AE84" s="196"/>
    </row>
    <row r="85" spans="2:31" ht="12.4" customHeight="1" x14ac:dyDescent="0.15">
      <c r="B85" s="460" t="s">
        <v>450</v>
      </c>
      <c r="C85" s="461"/>
      <c r="D85" s="461"/>
      <c r="E85" s="461"/>
      <c r="F85" s="461"/>
      <c r="G85" s="461"/>
      <c r="H85" s="461"/>
      <c r="I85" s="461"/>
      <c r="J85" s="461"/>
      <c r="K85" s="461"/>
      <c r="L85" s="462"/>
      <c r="N85" s="257"/>
      <c r="O85" s="257"/>
      <c r="P85" s="257"/>
      <c r="Q85" s="257"/>
      <c r="R85" s="257"/>
      <c r="S85" s="257"/>
      <c r="T85" s="257"/>
      <c r="U85" s="257"/>
      <c r="V85" s="257"/>
      <c r="W85" s="257"/>
      <c r="X85" s="257"/>
      <c r="Y85" s="257"/>
      <c r="Z85" s="257"/>
      <c r="AA85" s="257"/>
      <c r="AB85" s="257"/>
      <c r="AC85" s="257"/>
      <c r="AD85" s="257"/>
      <c r="AE85" s="196"/>
    </row>
    <row r="86" spans="2:31" ht="11.25" customHeight="1" x14ac:dyDescent="0.15">
      <c r="B86" s="445" t="s">
        <v>350</v>
      </c>
      <c r="C86" s="450" t="s">
        <v>425</v>
      </c>
      <c r="D86" s="450"/>
      <c r="E86" s="320"/>
      <c r="F86" s="320"/>
      <c r="G86" s="320"/>
      <c r="H86" s="320"/>
      <c r="I86" s="320">
        <f>'3a DF'!J47</f>
        <v>166.29564018045022</v>
      </c>
      <c r="J86" s="320">
        <f>'3a DF'!J48</f>
        <v>225.91439154720877</v>
      </c>
      <c r="K86" s="320">
        <f>'3a DF'!J49</f>
        <v>199.47504466602001</v>
      </c>
      <c r="L86" s="321">
        <f>I86+K86</f>
        <v>365.7706848464702</v>
      </c>
      <c r="N86" s="249"/>
      <c r="O86" s="250"/>
      <c r="P86" s="250"/>
      <c r="Q86" s="250"/>
      <c r="R86" s="250"/>
      <c r="S86" s="251"/>
      <c r="T86" s="251"/>
      <c r="U86" s="251"/>
      <c r="V86" s="251"/>
      <c r="W86" s="251"/>
      <c r="X86" s="251"/>
      <c r="Y86" s="251"/>
      <c r="Z86" s="251"/>
      <c r="AA86" s="251"/>
      <c r="AB86" s="251"/>
      <c r="AC86" s="251"/>
      <c r="AD86" s="251"/>
      <c r="AE86" s="196"/>
    </row>
    <row r="87" spans="2:31" x14ac:dyDescent="0.15">
      <c r="B87" s="446"/>
      <c r="C87" s="449" t="s">
        <v>300</v>
      </c>
      <c r="D87" s="449"/>
      <c r="E87" s="322"/>
      <c r="F87" s="322"/>
      <c r="G87" s="322"/>
      <c r="H87" s="322"/>
      <c r="I87" s="322">
        <f>'3b CM'!I47</f>
        <v>3.4060828489830097</v>
      </c>
      <c r="J87" s="322">
        <f>'3b CM'!I48</f>
        <v>3.6289707186326705</v>
      </c>
      <c r="K87" s="322"/>
      <c r="L87" s="323">
        <f t="shared" ref="L87:L112" si="37">I87+K87</f>
        <v>3.4060828489830097</v>
      </c>
      <c r="N87" s="249"/>
      <c r="O87" s="250"/>
      <c r="P87" s="250"/>
      <c r="Q87" s="250"/>
      <c r="R87" s="250"/>
      <c r="S87" s="251"/>
      <c r="T87" s="251"/>
      <c r="U87" s="251"/>
      <c r="V87" s="251"/>
      <c r="W87" s="251"/>
      <c r="X87" s="251"/>
      <c r="Y87" s="251"/>
      <c r="Z87" s="251"/>
      <c r="AA87" s="251"/>
      <c r="AB87" s="251"/>
      <c r="AC87" s="251"/>
      <c r="AD87" s="251"/>
      <c r="AE87" s="196"/>
    </row>
    <row r="88" spans="2:31" x14ac:dyDescent="0.15">
      <c r="B88" s="444" t="s">
        <v>354</v>
      </c>
      <c r="C88" s="449" t="s">
        <v>355</v>
      </c>
      <c r="D88" s="449"/>
      <c r="E88" s="322"/>
      <c r="F88" s="322"/>
      <c r="G88" s="322"/>
      <c r="H88" s="322"/>
      <c r="I88" s="322">
        <f>'3c PC'!I71</f>
        <v>57.788612295619139</v>
      </c>
      <c r="J88" s="322">
        <f>'3c PC'!I78</f>
        <v>78.294515797066808</v>
      </c>
      <c r="K88" s="322"/>
      <c r="L88" s="323">
        <f t="shared" si="37"/>
        <v>57.788612295619139</v>
      </c>
      <c r="N88" s="249"/>
      <c r="O88" s="250"/>
      <c r="P88" s="250"/>
      <c r="Q88" s="250"/>
      <c r="R88" s="250"/>
      <c r="S88" s="251"/>
      <c r="T88" s="251"/>
      <c r="U88" s="251"/>
      <c r="V88" s="251"/>
      <c r="W88" s="251"/>
      <c r="X88" s="251"/>
      <c r="Y88" s="251"/>
      <c r="Z88" s="251"/>
      <c r="AA88" s="251"/>
      <c r="AB88" s="251"/>
      <c r="AC88" s="251"/>
      <c r="AD88" s="251"/>
      <c r="AE88" s="196"/>
    </row>
    <row r="89" spans="2:31" x14ac:dyDescent="0.15">
      <c r="B89" s="445"/>
      <c r="C89" s="449" t="s">
        <v>356</v>
      </c>
      <c r="D89" s="449"/>
      <c r="E89" s="322"/>
      <c r="F89" s="322"/>
      <c r="G89" s="322"/>
      <c r="H89" s="322"/>
      <c r="I89" s="322">
        <f>'3c PC'!I72</f>
        <v>8.3250055785085859</v>
      </c>
      <c r="J89" s="322">
        <f>'3c PC'!I79</f>
        <v>11.483420533355106</v>
      </c>
      <c r="K89" s="322"/>
      <c r="L89" s="323">
        <f t="shared" si="37"/>
        <v>8.3250055785085859</v>
      </c>
      <c r="N89" s="249"/>
      <c r="O89" s="250"/>
      <c r="P89" s="250"/>
      <c r="Q89" s="250"/>
      <c r="R89" s="250"/>
      <c r="S89" s="251"/>
      <c r="T89" s="251"/>
      <c r="U89" s="251"/>
      <c r="V89" s="251"/>
      <c r="W89" s="251"/>
      <c r="X89" s="251"/>
      <c r="Y89" s="251"/>
      <c r="Z89" s="251"/>
      <c r="AA89" s="251"/>
      <c r="AB89" s="251"/>
      <c r="AC89" s="251"/>
      <c r="AD89" s="251"/>
      <c r="AE89" s="196"/>
    </row>
    <row r="90" spans="2:31" x14ac:dyDescent="0.15">
      <c r="B90" s="445"/>
      <c r="C90" s="449" t="s">
        <v>359</v>
      </c>
      <c r="D90" s="449"/>
      <c r="E90" s="322"/>
      <c r="F90" s="322"/>
      <c r="G90" s="322"/>
      <c r="H90" s="322"/>
      <c r="I90" s="322">
        <f>'3c PC'!I73</f>
        <v>14.38921237332776</v>
      </c>
      <c r="J90" s="322">
        <f>'3c PC'!I80</f>
        <v>19.511538854455289</v>
      </c>
      <c r="K90" s="322"/>
      <c r="L90" s="323">
        <f t="shared" si="37"/>
        <v>14.38921237332776</v>
      </c>
      <c r="N90" s="249"/>
      <c r="O90" s="250"/>
      <c r="P90" s="250"/>
      <c r="Q90" s="250"/>
      <c r="R90" s="250"/>
      <c r="S90" s="251"/>
      <c r="T90" s="251"/>
      <c r="U90" s="251"/>
      <c r="V90" s="251"/>
      <c r="W90" s="251"/>
      <c r="X90" s="251"/>
      <c r="Y90" s="251"/>
      <c r="Z90" s="251"/>
      <c r="AA90" s="251"/>
      <c r="AB90" s="251"/>
      <c r="AC90" s="251"/>
      <c r="AD90" s="251"/>
      <c r="AE90" s="196"/>
    </row>
    <row r="91" spans="2:31" x14ac:dyDescent="0.15">
      <c r="B91" s="445"/>
      <c r="C91" s="449" t="s">
        <v>357</v>
      </c>
      <c r="D91" s="449"/>
      <c r="E91" s="322"/>
      <c r="F91" s="322"/>
      <c r="G91" s="322"/>
      <c r="H91" s="322"/>
      <c r="I91" s="322">
        <f>'3c PC'!I74</f>
        <v>9.4283615533623824</v>
      </c>
      <c r="J91" s="322">
        <f>'3c PC'!I81</f>
        <v>12.77390920132968</v>
      </c>
      <c r="K91" s="322">
        <f>'3c PC'!I85</f>
        <v>12.406794332085205</v>
      </c>
      <c r="L91" s="323">
        <f t="shared" si="37"/>
        <v>21.835155885447588</v>
      </c>
      <c r="N91" s="249"/>
      <c r="O91" s="250"/>
      <c r="P91" s="250"/>
      <c r="Q91" s="250"/>
      <c r="R91" s="250"/>
      <c r="S91" s="251"/>
      <c r="T91" s="251"/>
      <c r="U91" s="251"/>
      <c r="V91" s="251"/>
      <c r="W91" s="251"/>
      <c r="X91" s="251"/>
      <c r="Y91" s="251"/>
      <c r="Z91" s="251"/>
      <c r="AA91" s="251"/>
      <c r="AB91" s="251"/>
      <c r="AC91" s="251"/>
      <c r="AD91" s="251"/>
      <c r="AE91" s="196"/>
    </row>
    <row r="92" spans="2:31" x14ac:dyDescent="0.15">
      <c r="B92" s="445"/>
      <c r="C92" s="449" t="s">
        <v>358</v>
      </c>
      <c r="D92" s="449"/>
      <c r="E92" s="322">
        <f>'3c PC'!I75</f>
        <v>6.6995028867368625</v>
      </c>
      <c r="F92" s="322">
        <f>'3c PC'!I82</f>
        <v>6.6995028867368607</v>
      </c>
      <c r="G92" s="322">
        <f>'3c PC'!I86</f>
        <v>6.6995028824484173</v>
      </c>
      <c r="H92" s="322">
        <f>E92+G92</f>
        <v>13.39900576918528</v>
      </c>
      <c r="I92" s="322">
        <f>'3c PC'!I75</f>
        <v>6.6995028867368625</v>
      </c>
      <c r="J92" s="322">
        <f>'3c PC'!I82</f>
        <v>6.6995028867368607</v>
      </c>
      <c r="K92" s="322">
        <f>'3c PC'!I86</f>
        <v>6.6995028824484173</v>
      </c>
      <c r="L92" s="323">
        <f t="shared" si="37"/>
        <v>13.39900576918528</v>
      </c>
      <c r="N92" s="249"/>
      <c r="O92" s="250"/>
      <c r="P92" s="250"/>
      <c r="Q92" s="250"/>
      <c r="R92" s="250"/>
      <c r="S92" s="251"/>
      <c r="T92" s="251"/>
      <c r="U92" s="251"/>
      <c r="V92" s="251"/>
      <c r="W92" s="251"/>
      <c r="X92" s="251"/>
      <c r="Y92" s="251"/>
      <c r="Z92" s="251"/>
      <c r="AA92" s="251"/>
      <c r="AB92" s="251"/>
      <c r="AC92" s="251"/>
      <c r="AD92" s="251"/>
      <c r="AE92" s="196"/>
    </row>
    <row r="93" spans="2:31" x14ac:dyDescent="0.15">
      <c r="B93" s="446"/>
      <c r="C93" s="449" t="s">
        <v>360</v>
      </c>
      <c r="D93" s="449"/>
      <c r="E93" s="322"/>
      <c r="F93" s="322"/>
      <c r="G93" s="322"/>
      <c r="H93" s="322"/>
      <c r="I93" s="322">
        <f>'3c PC'!I76</f>
        <v>0.78096913824533987</v>
      </c>
      <c r="J93" s="322">
        <f>'3c PC'!I83</f>
        <v>1.0558090067924109</v>
      </c>
      <c r="K93" s="322"/>
      <c r="L93" s="323">
        <f t="shared" si="37"/>
        <v>0.78096913824533987</v>
      </c>
      <c r="N93" s="249"/>
      <c r="O93" s="250"/>
      <c r="P93" s="250"/>
      <c r="Q93" s="250"/>
      <c r="R93" s="250"/>
      <c r="S93" s="251"/>
      <c r="T93" s="251"/>
      <c r="U93" s="251"/>
      <c r="V93" s="251"/>
      <c r="W93" s="251"/>
      <c r="X93" s="251"/>
      <c r="Y93" s="251"/>
      <c r="Z93" s="251"/>
      <c r="AA93" s="251"/>
      <c r="AB93" s="251"/>
      <c r="AC93" s="251"/>
      <c r="AD93" s="251"/>
      <c r="AE93" s="196"/>
    </row>
    <row r="94" spans="2:31" x14ac:dyDescent="0.15">
      <c r="B94" s="444" t="s">
        <v>365</v>
      </c>
      <c r="C94" s="449" t="s">
        <v>361</v>
      </c>
      <c r="D94" s="449"/>
      <c r="E94" s="322"/>
      <c r="F94" s="322"/>
      <c r="G94" s="322"/>
      <c r="H94" s="322"/>
      <c r="I94" s="322">
        <f>'3d NC-Elec'!J76</f>
        <v>37.266776894086618</v>
      </c>
      <c r="J94" s="322">
        <f>'3d NC-Elec'!J80</f>
        <v>40.076480384526562</v>
      </c>
      <c r="K94" s="322">
        <f>'3e NC-Gas'!I64</f>
        <v>8.8078470890364855</v>
      </c>
      <c r="L94" s="323">
        <f t="shared" si="37"/>
        <v>46.074623983123104</v>
      </c>
      <c r="N94" s="249"/>
      <c r="O94" s="250"/>
      <c r="P94" s="250"/>
      <c r="Q94" s="250"/>
      <c r="R94" s="250"/>
      <c r="S94" s="251"/>
      <c r="T94" s="251"/>
      <c r="U94" s="251"/>
      <c r="V94" s="251"/>
      <c r="W94" s="251"/>
      <c r="X94" s="251"/>
      <c r="Y94" s="251"/>
      <c r="Z94" s="251"/>
      <c r="AA94" s="251"/>
      <c r="AB94" s="251"/>
      <c r="AC94" s="251"/>
      <c r="AD94" s="251"/>
      <c r="AE94" s="196"/>
    </row>
    <row r="95" spans="2:31" x14ac:dyDescent="0.15">
      <c r="B95" s="445"/>
      <c r="C95" s="449" t="s">
        <v>362</v>
      </c>
      <c r="D95" s="449"/>
      <c r="E95" s="322">
        <f>AVERAGE('3d NC-Elec'!L14:L27)*D77+AVERAGE('3d NC-Elec'!M14:M27)*E77</f>
        <v>16.43282142857143</v>
      </c>
      <c r="F95" s="322">
        <f>AVERAGE('3d NC-Elec'!L42:L55)*D78+AVERAGE('3d NC-Elec'!M42:M55)*E78</f>
        <v>16.43282142857143</v>
      </c>
      <c r="G95" s="322"/>
      <c r="H95" s="322">
        <f>E95+G95</f>
        <v>16.43282142857143</v>
      </c>
      <c r="I95" s="322">
        <f>'3d NC-Elec'!J77</f>
        <v>89.836392857142869</v>
      </c>
      <c r="J95" s="322">
        <f>'3d NC-Elec'!J81</f>
        <v>89.990721428571433</v>
      </c>
      <c r="K95" s="322">
        <f>'3e NC-Gas'!I65</f>
        <v>113.64976693430289</v>
      </c>
      <c r="L95" s="323">
        <f t="shared" si="37"/>
        <v>203.48615979144574</v>
      </c>
      <c r="N95" s="249"/>
      <c r="O95" s="250"/>
      <c r="P95" s="250"/>
      <c r="Q95" s="250"/>
      <c r="R95" s="250"/>
      <c r="S95" s="251"/>
      <c r="T95" s="251"/>
      <c r="U95" s="251"/>
      <c r="V95" s="251"/>
      <c r="W95" s="251"/>
      <c r="X95" s="251"/>
      <c r="Y95" s="251"/>
      <c r="Z95" s="251"/>
      <c r="AA95" s="251"/>
      <c r="AB95" s="251"/>
      <c r="AC95" s="251"/>
      <c r="AD95" s="251"/>
      <c r="AE95" s="196"/>
    </row>
    <row r="96" spans="2:31" x14ac:dyDescent="0.15">
      <c r="B96" s="446"/>
      <c r="C96" s="449" t="s">
        <v>363</v>
      </c>
      <c r="D96" s="449"/>
      <c r="E96" s="322"/>
      <c r="F96" s="322"/>
      <c r="G96" s="322"/>
      <c r="H96" s="322"/>
      <c r="I96" s="322">
        <f>'3d NC-Elec'!J78</f>
        <v>8.3487865809847772</v>
      </c>
      <c r="J96" s="322">
        <f>'3d NC-Elec'!J82</f>
        <v>11.340467739459509</v>
      </c>
      <c r="K96" s="322"/>
      <c r="L96" s="323">
        <f t="shared" si="37"/>
        <v>8.3487865809847772</v>
      </c>
      <c r="N96" s="249"/>
      <c r="O96" s="250"/>
      <c r="P96" s="250"/>
      <c r="Q96" s="250"/>
      <c r="R96" s="250"/>
      <c r="S96" s="251"/>
      <c r="T96" s="251"/>
      <c r="U96" s="251"/>
      <c r="V96" s="251"/>
      <c r="W96" s="251"/>
      <c r="X96" s="251"/>
      <c r="Y96" s="251"/>
      <c r="Z96" s="251"/>
      <c r="AA96" s="251"/>
      <c r="AB96" s="251"/>
      <c r="AC96" s="251"/>
      <c r="AD96" s="251"/>
      <c r="AE96" s="196"/>
    </row>
    <row r="97" spans="2:31" ht="12" thickBot="1" x14ac:dyDescent="0.2">
      <c r="B97" s="451" t="s">
        <v>349</v>
      </c>
      <c r="C97" s="452"/>
      <c r="D97" s="452"/>
      <c r="E97" s="324">
        <f>ElecSingle_nonSC_Nil!K173*$D$77+ElecSingle_nonSC_Nil!L173*$E$77+ElecSingle_nonSC_Nil!K174*$D$77+ElecSingle_nonSC_Nil!L174*$E$77</f>
        <v>39.876785477437927</v>
      </c>
      <c r="F97" s="324">
        <f>ElecMulti_nonSC_Nil!K173*$D$78+ElecMulti_nonSC_Nil!L173*$E$78+ElecMulti_nonSC_Nil!K174*$D$78+ElecMulti_nonSC_Nil!L174*$E$78</f>
        <v>40.161266863348708</v>
      </c>
      <c r="G97" s="324">
        <f>Gas_nonSC_Nil!K173*$D$79+Gas_nonSC_Nil!L173*$E$79+Gas_nonSC_Nil!K174*$D$79+Gas_nonSC_Nil!L174*$E$79</f>
        <v>65.48936845994632</v>
      </c>
      <c r="H97" s="324">
        <f>E97+G97</f>
        <v>105.36615393738424</v>
      </c>
      <c r="I97" s="324">
        <f>ElecSingle_nonSC_3100kWh!K173*$D$77+ElecSingle_nonSC_3100kWh!L173*$E$77+ElecSingle_nonSC_3100kWh!K174*$D$77+ElecSingle_nonSC_3100kWh!L174*$E$77</f>
        <v>78.721247782669408</v>
      </c>
      <c r="J97" s="324">
        <f>ElecMulti_nonSC_4200kWh!K173*$D$78+ElecMulti_nonSC_4200kWh!L173*$E$78+ElecMulti_nonSC_4200kWh!K174*$D$78+ElecMulti_nonSC_4200kWh!L174*$E$78</f>
        <v>78.751478724461009</v>
      </c>
      <c r="K97" s="324">
        <f>Gas_nonSC_12000kWh!K173*$D$79+Gas_nonSC_12000kWh!L173*$E$79+Gas_nonSC_12000kWh!K174*$D$79+Gas_nonSC_12000kWh!L174*$E$79</f>
        <v>89.94464316374092</v>
      </c>
      <c r="L97" s="325">
        <f t="shared" si="37"/>
        <v>168.66589094641034</v>
      </c>
      <c r="N97" s="249"/>
      <c r="O97" s="249"/>
      <c r="P97" s="249"/>
      <c r="Q97" s="249"/>
      <c r="R97" s="249"/>
      <c r="S97" s="251"/>
      <c r="T97" s="251"/>
      <c r="U97" s="251"/>
      <c r="V97" s="251"/>
      <c r="W97" s="251"/>
      <c r="X97" s="251"/>
      <c r="Y97" s="251"/>
      <c r="Z97" s="251"/>
      <c r="AA97" s="251"/>
      <c r="AB97" s="251"/>
      <c r="AC97" s="251"/>
      <c r="AD97" s="251"/>
      <c r="AE97" s="196"/>
    </row>
    <row r="98" spans="2:31" ht="12.75" customHeight="1" thickBot="1" x14ac:dyDescent="0.2">
      <c r="B98" s="429" t="s">
        <v>449</v>
      </c>
      <c r="C98" s="430"/>
      <c r="D98" s="430"/>
      <c r="E98" s="430"/>
      <c r="F98" s="430"/>
      <c r="G98" s="430"/>
      <c r="H98" s="430"/>
      <c r="I98" s="430"/>
      <c r="J98" s="430"/>
      <c r="K98" s="430"/>
      <c r="L98" s="431"/>
      <c r="N98" s="257"/>
      <c r="O98" s="257"/>
      <c r="P98" s="257"/>
      <c r="Q98" s="257"/>
      <c r="R98" s="257"/>
      <c r="S98" s="257"/>
      <c r="T98" s="257"/>
      <c r="U98" s="257"/>
      <c r="V98" s="257"/>
      <c r="W98" s="257"/>
      <c r="X98" s="257"/>
      <c r="Y98" s="257"/>
      <c r="Z98" s="257"/>
      <c r="AA98" s="257"/>
      <c r="AB98" s="257"/>
      <c r="AC98" s="257"/>
      <c r="AD98" s="257"/>
      <c r="AE98" s="196"/>
    </row>
    <row r="99" spans="2:31" ht="11.25" customHeight="1" x14ac:dyDescent="0.15">
      <c r="B99" s="441" t="s">
        <v>399</v>
      </c>
      <c r="C99" s="442"/>
      <c r="D99" s="443"/>
      <c r="E99" s="326">
        <f>ElecSingle_nonSC_Nil!G175*$D$77+ElecSingle_nonSC_Nil!H175*$E$77+ElecSingle_nonSC_Nil!G176*$D$77+ElecSingle_nonSC_Nil!H176*$E$77</f>
        <v>3.6578766542176977</v>
      </c>
      <c r="F99" s="326">
        <f>ElecMulti_nonSC_Nil!G175*$D$78+ElecMulti_nonSC_Nil!H175*$E$78+ElecMulti_nonSC_Nil!G176*$D$78+ElecMulti_nonSC_Nil!H176*$E$78</f>
        <v>3.6575722829234905</v>
      </c>
      <c r="G99" s="326">
        <f>Gas_nonSC_Nil!G175*$D$79+Gas_nonSC_Nil!H175*$E$79+Gas_nonSC_Nil!G176*$D$79+Gas_nonSC_Nil!H176*$E$79</f>
        <v>3.4089053923558823</v>
      </c>
      <c r="H99" s="326">
        <f t="shared" ref="H99:H105" si="38">E99+G99</f>
        <v>7.0667820465735804</v>
      </c>
      <c r="I99" s="326">
        <f>ElecSingle_nonSC_3100kWh!K175*$D$77+ElecSingle_nonSC_3100kWh!L175*$E$77+ElecSingle_nonSC_3100kWh!K176*$D$77+ElecSingle_nonSC_3100kWh!L176*$E$77</f>
        <v>5.7839798356931915</v>
      </c>
      <c r="J99" s="326">
        <f>ElecMulti_nonSC_4200kWh!K175*$D$78+ElecMulti_nonSC_4200kWh!L175*$E$78+ElecMulti_nonSC_4200kWh!K176*$D$78+ElecMulti_nonSC_4200kWh!L176*$E$78</f>
        <v>6.2230736808514964</v>
      </c>
      <c r="K99" s="326">
        <f>Gas_nonSC_12000kWh!K175*$D$79+Gas_nonSC_12000kWh!L175*$E$79+Gas_nonSC_12000kWh!K176*$D$79+Gas_nonSC_12000kWh!L176*$E$79</f>
        <v>4.9985278647361584</v>
      </c>
      <c r="L99" s="327">
        <f t="shared" si="37"/>
        <v>10.782507700429349</v>
      </c>
      <c r="N99" s="249"/>
      <c r="O99" s="249"/>
      <c r="P99" s="249"/>
      <c r="Q99" s="249"/>
      <c r="R99" s="249"/>
      <c r="S99" s="251"/>
      <c r="T99" s="251"/>
      <c r="U99" s="251"/>
      <c r="V99" s="251"/>
      <c r="W99" s="251"/>
      <c r="X99" s="251"/>
      <c r="Y99" s="251"/>
      <c r="Z99" s="251"/>
      <c r="AA99" s="251"/>
      <c r="AB99" s="251"/>
      <c r="AC99" s="251"/>
      <c r="AD99" s="251"/>
      <c r="AE99" s="196"/>
    </row>
    <row r="100" spans="2:31" ht="11.25" customHeight="1" x14ac:dyDescent="0.15">
      <c r="B100" s="435" t="s">
        <v>364</v>
      </c>
      <c r="C100" s="436"/>
      <c r="D100" s="437"/>
      <c r="E100" s="322">
        <f>ElecSingle_nonSC_Nil!G177*$D$77+ElecSingle_nonSC_Nil!H177*$E$77</f>
        <v>1.2998434566571573</v>
      </c>
      <c r="F100" s="322">
        <f>ElecMulti_nonSC_Nil!G177*$D$78+ElecMulti_nonSC_Nil!H177*$E$78</f>
        <v>1.3150502488129661</v>
      </c>
      <c r="G100" s="322">
        <f>Gas_nonSC_Nil!G177*$D$79+Gas_nonSC_Nil!H177*$E$79</f>
        <v>1.4244056406140153</v>
      </c>
      <c r="H100" s="322">
        <f t="shared" si="38"/>
        <v>2.7242490972711728</v>
      </c>
      <c r="I100" s="322">
        <f>ElecSingle_nonSC_3100kWh!K177*$D$77+ElecSingle_nonSC_3100kWh!L177*$E$77</f>
        <v>9.4335828153669326</v>
      </c>
      <c r="J100" s="322">
        <f>ElecMulti_nonSC_4200kWh!K177*$D$78+ElecMulti_nonSC_4200kWh!L177*$E$78</f>
        <v>11.344842721475601</v>
      </c>
      <c r="K100" s="322">
        <f>Gas_nonSC_12000kWh!K177*$D$79+Gas_nonSC_12000kWh!L177*$E$79</f>
        <v>8.4441018344261458</v>
      </c>
      <c r="L100" s="323">
        <f t="shared" si="37"/>
        <v>17.877684649793078</v>
      </c>
      <c r="N100" s="250"/>
      <c r="O100" s="250"/>
      <c r="P100" s="250"/>
      <c r="Q100" s="250"/>
      <c r="R100" s="250"/>
      <c r="S100" s="251"/>
      <c r="T100" s="251"/>
      <c r="U100" s="251"/>
      <c r="V100" s="251"/>
      <c r="W100" s="251"/>
      <c r="X100" s="251"/>
      <c r="Y100" s="251"/>
      <c r="Z100" s="251"/>
      <c r="AA100" s="251"/>
      <c r="AB100" s="251"/>
      <c r="AC100" s="251"/>
      <c r="AD100" s="251"/>
      <c r="AE100" s="196"/>
    </row>
    <row r="101" spans="2:31" ht="12.4" customHeight="1" x14ac:dyDescent="0.15">
      <c r="B101" s="435" t="s">
        <v>448</v>
      </c>
      <c r="C101" s="436"/>
      <c r="D101" s="437"/>
      <c r="E101" s="322">
        <f>SUM(E86:E100)*0.05</f>
        <v>3.3983414951810538</v>
      </c>
      <c r="F101" s="322">
        <f>SUM(F86:F100)*0.05</f>
        <v>3.4133106855196731</v>
      </c>
      <c r="G101" s="322">
        <f>SUM(G86:G100)*0.05</f>
        <v>3.8511091187682314</v>
      </c>
      <c r="H101" s="322">
        <f t="shared" si="38"/>
        <v>7.2494506139492856</v>
      </c>
      <c r="I101" s="322">
        <f>SUM(I86:I100)*0.05</f>
        <v>24.825207681058856</v>
      </c>
      <c r="J101" s="322">
        <f>SUM(J86:J100)*0.05</f>
        <v>29.854456161246162</v>
      </c>
      <c r="K101" s="322">
        <f>SUM(K86:K100)*0.05</f>
        <v>22.221311438339811</v>
      </c>
      <c r="L101" s="323">
        <f>I101+K101</f>
        <v>47.046519119398667</v>
      </c>
      <c r="N101" s="250"/>
      <c r="O101" s="250"/>
      <c r="P101" s="250"/>
      <c r="Q101" s="250"/>
      <c r="R101" s="250"/>
      <c r="S101" s="251"/>
      <c r="T101" s="251"/>
      <c r="U101" s="251"/>
      <c r="V101" s="251"/>
      <c r="W101" s="251"/>
      <c r="X101" s="251"/>
      <c r="Y101" s="251"/>
      <c r="Z101" s="251"/>
      <c r="AA101" s="251"/>
      <c r="AB101" s="251"/>
      <c r="AC101" s="251"/>
      <c r="AD101" s="251"/>
      <c r="AE101" s="196"/>
    </row>
    <row r="102" spans="2:31" ht="13.5" customHeight="1" x14ac:dyDescent="0.15">
      <c r="B102" s="438" t="s">
        <v>564</v>
      </c>
      <c r="C102" s="439"/>
      <c r="D102" s="440"/>
      <c r="E102" s="328">
        <f>SUM(E86:E101)</f>
        <v>71.365171398802133</v>
      </c>
      <c r="F102" s="328">
        <f>SUM(F86:F101)</f>
        <v>71.679524395913134</v>
      </c>
      <c r="G102" s="328">
        <f>SUM(G86:G101)</f>
        <v>80.873291494132857</v>
      </c>
      <c r="H102" s="328">
        <f t="shared" si="38"/>
        <v>152.23846289293499</v>
      </c>
      <c r="I102" s="328">
        <f>SUM(I86:I101)</f>
        <v>521.32936130223595</v>
      </c>
      <c r="J102" s="328">
        <f>SUM(J86:J101)</f>
        <v>626.9435793861694</v>
      </c>
      <c r="K102" s="328">
        <f>SUM(K86:K101)</f>
        <v>466.64754020513601</v>
      </c>
      <c r="L102" s="329">
        <f>I102+K102</f>
        <v>987.97690150737196</v>
      </c>
      <c r="N102" s="252"/>
      <c r="O102" s="252"/>
      <c r="P102" s="252"/>
      <c r="Q102" s="252"/>
      <c r="R102" s="252"/>
      <c r="S102" s="253"/>
      <c r="T102" s="253"/>
      <c r="U102" s="253"/>
      <c r="V102" s="253"/>
      <c r="W102" s="253"/>
      <c r="X102" s="253"/>
      <c r="Y102" s="253"/>
      <c r="Z102" s="253"/>
      <c r="AA102" s="253"/>
      <c r="AB102" s="253"/>
      <c r="AC102" s="253"/>
      <c r="AD102" s="253"/>
      <c r="AE102" s="196"/>
    </row>
    <row r="103" spans="2:31" ht="13.15" customHeight="1" x14ac:dyDescent="0.15">
      <c r="B103" s="435" t="s">
        <v>565</v>
      </c>
      <c r="C103" s="436"/>
      <c r="D103" s="437"/>
      <c r="E103" s="322">
        <f>ElecSingle_nonSC_Nil!G178*$D$77+ElecSingle_nonSC_Nil!H178*$E$77</f>
        <v>0.73689156274804168</v>
      </c>
      <c r="F103" s="322">
        <f>ElecMulti_nonSC_Nil!G178*$D$78+ElecMulti_nonSC_Nil!H178*$E$78</f>
        <v>0.74099825879300962</v>
      </c>
      <c r="G103" s="322">
        <f>Gas_nonSC_Nil!G178*$D$79+Gas_nonSC_Nil!H178*$E$79</f>
        <v>1.0976165457965905</v>
      </c>
      <c r="H103" s="322">
        <f t="shared" si="38"/>
        <v>1.8345081085446322</v>
      </c>
      <c r="I103" s="322">
        <f>ElecSingle_nonSC_3100kWh!K178*$D$77+ElecSingle_nonSC_3100kWh!L178*$E$77</f>
        <v>5.286165220507705</v>
      </c>
      <c r="J103" s="322">
        <f>ElecMulti_nonSC_4200kWh!K178*$D$78+ElecMulti_nonSC_4200kWh!L178*$E$78</f>
        <v>6.6717436615113321</v>
      </c>
      <c r="K103" s="322">
        <f>Gas_nonSC_12000kWh!K178*$D$79+Gas_nonSC_12000kWh!L178*$E$79</f>
        <v>4.7139424884589527</v>
      </c>
      <c r="L103" s="323">
        <f>I103+K103</f>
        <v>10.000107708966658</v>
      </c>
      <c r="N103" s="250"/>
      <c r="O103" s="250"/>
      <c r="P103" s="250"/>
      <c r="Q103" s="250"/>
      <c r="R103" s="250"/>
      <c r="S103" s="251"/>
      <c r="T103" s="251"/>
      <c r="U103" s="251"/>
      <c r="V103" s="251"/>
      <c r="W103" s="251"/>
      <c r="X103" s="251"/>
      <c r="Y103" s="251"/>
      <c r="Z103" s="251"/>
      <c r="AA103" s="251"/>
      <c r="AB103" s="251"/>
      <c r="AC103" s="251"/>
      <c r="AD103" s="251"/>
      <c r="AE103" s="196"/>
    </row>
    <row r="104" spans="2:31" ht="13.15" customHeight="1" x14ac:dyDescent="0.15">
      <c r="B104" s="435" t="s">
        <v>448</v>
      </c>
      <c r="C104" s="436"/>
      <c r="D104" s="437"/>
      <c r="E104" s="322">
        <f>E103*0.05</f>
        <v>3.6844578137402086E-2</v>
      </c>
      <c r="F104" s="322">
        <f>F103*0.05</f>
        <v>3.704991293965048E-2</v>
      </c>
      <c r="G104" s="322">
        <f>G103*0.05</f>
        <v>5.4880827289829529E-2</v>
      </c>
      <c r="H104" s="322">
        <f t="shared" si="38"/>
        <v>9.1725405427231621E-2</v>
      </c>
      <c r="I104" s="322">
        <f>I103*0.05</f>
        <v>0.26430826102538524</v>
      </c>
      <c r="J104" s="322">
        <f>J103*0.05</f>
        <v>0.33358718307556662</v>
      </c>
      <c r="K104" s="322">
        <f>K103*0.05</f>
        <v>0.23569712442294766</v>
      </c>
      <c r="L104" s="323">
        <f t="shared" si="37"/>
        <v>0.50000538544833284</v>
      </c>
      <c r="N104" s="250"/>
      <c r="O104" s="250"/>
      <c r="P104" s="250"/>
      <c r="Q104" s="250"/>
      <c r="R104" s="250"/>
      <c r="S104" s="251"/>
      <c r="T104" s="251"/>
      <c r="U104" s="251"/>
      <c r="V104" s="251"/>
      <c r="W104" s="251"/>
      <c r="X104" s="251"/>
      <c r="Y104" s="251"/>
      <c r="Z104" s="251"/>
      <c r="AA104" s="251"/>
      <c r="AB104" s="251"/>
      <c r="AC104" s="251"/>
      <c r="AD104" s="251"/>
      <c r="AE104" s="196"/>
    </row>
    <row r="105" spans="2:31" ht="13.5" customHeight="1" thickBot="1" x14ac:dyDescent="0.2">
      <c r="B105" s="432" t="s">
        <v>566</v>
      </c>
      <c r="C105" s="433"/>
      <c r="D105" s="434"/>
      <c r="E105" s="330">
        <f>SUM(E102:E104)</f>
        <v>72.13890753968758</v>
      </c>
      <c r="F105" s="330">
        <f>SUM(F102:F104)</f>
        <v>72.457572567645798</v>
      </c>
      <c r="G105" s="330">
        <f>SUM(G102:G104)</f>
        <v>82.025788867219276</v>
      </c>
      <c r="H105" s="330">
        <f t="shared" si="38"/>
        <v>154.16469640690684</v>
      </c>
      <c r="I105" s="330">
        <f>SUM(I102,I103,I104)</f>
        <v>526.87983478376896</v>
      </c>
      <c r="J105" s="330">
        <f>SUM(J102,J103,J104)</f>
        <v>633.94891023075627</v>
      </c>
      <c r="K105" s="330">
        <f>SUM(K102,K103,K104)</f>
        <v>471.59717981801788</v>
      </c>
      <c r="L105" s="331">
        <f t="shared" si="37"/>
        <v>998.47701460178678</v>
      </c>
      <c r="N105" s="252"/>
      <c r="O105" s="252"/>
      <c r="P105" s="252"/>
      <c r="Q105" s="252"/>
      <c r="R105" s="252"/>
      <c r="S105" s="253"/>
      <c r="T105" s="253"/>
      <c r="U105" s="253"/>
      <c r="V105" s="253"/>
      <c r="W105" s="253"/>
      <c r="X105" s="253"/>
      <c r="Y105" s="253"/>
      <c r="Z105" s="253"/>
      <c r="AA105" s="253"/>
      <c r="AB105" s="253"/>
      <c r="AC105" s="253"/>
      <c r="AD105" s="253"/>
      <c r="AE105" s="196"/>
    </row>
    <row r="106" spans="2:31" ht="12.75" customHeight="1" thickBot="1" x14ac:dyDescent="0.2">
      <c r="B106" s="429" t="s">
        <v>567</v>
      </c>
      <c r="C106" s="430"/>
      <c r="D106" s="430"/>
      <c r="E106" s="430"/>
      <c r="F106" s="430"/>
      <c r="G106" s="430"/>
      <c r="H106" s="430"/>
      <c r="I106" s="430"/>
      <c r="J106" s="430"/>
      <c r="K106" s="430"/>
      <c r="L106" s="431"/>
      <c r="N106" s="257"/>
      <c r="O106" s="257"/>
      <c r="P106" s="257"/>
      <c r="Q106" s="257"/>
      <c r="R106" s="257"/>
      <c r="S106" s="257"/>
      <c r="T106" s="257"/>
      <c r="U106" s="257"/>
      <c r="V106" s="257"/>
      <c r="W106" s="257"/>
      <c r="X106" s="257"/>
      <c r="Y106" s="257"/>
      <c r="Z106" s="257"/>
      <c r="AA106" s="257"/>
      <c r="AB106" s="257"/>
      <c r="AC106" s="257"/>
      <c r="AD106" s="257"/>
      <c r="AE106" s="196"/>
    </row>
    <row r="107" spans="2:31" ht="11.25" customHeight="1" x14ac:dyDescent="0.15">
      <c r="B107" s="441" t="s">
        <v>399</v>
      </c>
      <c r="C107" s="442"/>
      <c r="D107" s="443"/>
      <c r="E107" s="326">
        <f>ElecSingle_SC_Nil!G175*$D$77+ElecSingle_SC_Nil!H175*$E$77+ElecSingle_SC_Nil!G176*$D$77+ElecSingle_SC_Nil!H176*$E$77</f>
        <v>17.152293114603626</v>
      </c>
      <c r="F107" s="326">
        <f>ElecMulti_SC_Nil!G175*$D$78+ElecMulti_SC_Nil!H175*$E$78+ElecMulti_SC_Nil!G176*$D$78+ElecMulti_SC_Nil!H176*$E$78</f>
        <v>17.172513157136184</v>
      </c>
      <c r="G107" s="326">
        <f>Gas_SC_Nil!G175*$D$79+Gas_SC_Nil!H175*$E$79+Gas_SC_Nil!G176*$D$79+Gas_SC_Nil!H176*$E$79</f>
        <v>17.192237412457903</v>
      </c>
      <c r="H107" s="326">
        <f t="shared" ref="H107:H113" si="39">E107+G107</f>
        <v>34.344530527061529</v>
      </c>
      <c r="I107" s="326">
        <f>ElecSingle_SC_3100kWh!K175*$D$77+ElecSingle_SC_3100kWh!L175*$E$77+ElecSingle_SC_3100kWh!K176*$D$77+ElecSingle_SC_3100kWh!L176*$E$77</f>
        <v>41.912715851773804</v>
      </c>
      <c r="J107" s="326">
        <f>ElecMulti_SC_4200kWh!K175*$D$78+ElecMulti_SC_4200kWh!L175*$E$78+ElecMulti_SC_4200kWh!K176*$D$78+ElecMulti_SC_4200kWh!L176*$E$78</f>
        <v>47.408642913521831</v>
      </c>
      <c r="K107" s="326">
        <f>Gas_SC_12000kWh!K175*$D$79+Gas_SC_12000kWh!L175*$E$79+Gas_SC_12000kWh!K176*$D$79+Gas_SC_12000kWh!L176*$E$79</f>
        <v>38.361777397153084</v>
      </c>
      <c r="L107" s="327">
        <f t="shared" si="37"/>
        <v>80.274493248926888</v>
      </c>
      <c r="N107" s="249"/>
      <c r="O107" s="249"/>
      <c r="P107" s="249"/>
      <c r="Q107" s="249"/>
      <c r="R107" s="249"/>
      <c r="S107" s="251"/>
      <c r="T107" s="251"/>
      <c r="U107" s="251"/>
      <c r="V107" s="251"/>
      <c r="W107" s="251"/>
      <c r="X107" s="251"/>
      <c r="Y107" s="251"/>
      <c r="Z107" s="251"/>
      <c r="AA107" s="251"/>
      <c r="AB107" s="251"/>
      <c r="AC107" s="251"/>
      <c r="AD107" s="251"/>
      <c r="AE107" s="196"/>
    </row>
    <row r="108" spans="2:31" ht="11.25" customHeight="1" x14ac:dyDescent="0.15">
      <c r="B108" s="435" t="s">
        <v>364</v>
      </c>
      <c r="C108" s="436"/>
      <c r="D108" s="437"/>
      <c r="E108" s="322">
        <f>ElecSingle_SC_Nil!G177*$D$77+ElecSingle_SC_Nil!H177*$E$77</f>
        <v>1.5612033146619118</v>
      </c>
      <c r="F108" s="322">
        <f>ElecMulti_SC_Nil!G177*$D$78+ElecMulti_SC_Nil!H177*$E$78</f>
        <v>1.5768076236647175</v>
      </c>
      <c r="G108" s="322">
        <f>Gas_SC_Nil!G177*$D$79+Gas_SC_Nil!H177*$E$79</f>
        <v>1.6913612151793513</v>
      </c>
      <c r="H108" s="322">
        <f t="shared" si="39"/>
        <v>3.2525645298412629</v>
      </c>
      <c r="I108" s="322">
        <f>ElecSingle_SC_3100kWh!K177*$D$77+ElecSingle_SC_3100kWh!L177*$E$77</f>
        <v>10.133324174526383</v>
      </c>
      <c r="J108" s="322">
        <f>ElecMulti_SC_4200kWh!K177*$D$78+ElecMulti_SC_4200kWh!L177*$E$78</f>
        <v>12.142524826373961</v>
      </c>
      <c r="K108" s="322">
        <f>Gas_SC_12000kWh!K177*$D$79+Gas_SC_12000kWh!L177*$E$79</f>
        <v>9.090281251369996</v>
      </c>
      <c r="L108" s="323">
        <f t="shared" si="37"/>
        <v>19.22360542589638</v>
      </c>
      <c r="N108" s="250"/>
      <c r="O108" s="250"/>
      <c r="P108" s="250"/>
      <c r="Q108" s="250"/>
      <c r="R108" s="250"/>
      <c r="S108" s="251"/>
      <c r="T108" s="251"/>
      <c r="U108" s="251"/>
      <c r="V108" s="251"/>
      <c r="W108" s="251"/>
      <c r="X108" s="251"/>
      <c r="Y108" s="251"/>
      <c r="Z108" s="251"/>
      <c r="AA108" s="251"/>
      <c r="AB108" s="251"/>
      <c r="AC108" s="251"/>
      <c r="AD108" s="251"/>
      <c r="AE108" s="196"/>
    </row>
    <row r="109" spans="2:31" ht="13.5" customHeight="1" x14ac:dyDescent="0.15">
      <c r="B109" s="435" t="s">
        <v>448</v>
      </c>
      <c r="C109" s="436"/>
      <c r="D109" s="437"/>
      <c r="E109" s="322">
        <f>SUM(E86:E97,E107,E108)*0.05</f>
        <v>4.0861303111005878</v>
      </c>
      <c r="F109" s="322">
        <f>SUM(F86:F97,F107,F108)*0.05</f>
        <v>4.1021455979728954</v>
      </c>
      <c r="G109" s="322">
        <f>SUM(G86:G97,G107,G108)*0.05</f>
        <v>4.5536234985016</v>
      </c>
      <c r="H109" s="322">
        <f t="shared" si="39"/>
        <v>8.6397538096021869</v>
      </c>
      <c r="I109" s="322">
        <f>SUM(I86:I97,I107,I108)*0.05</f>
        <v>26.66663154982086</v>
      </c>
      <c r="J109" s="322">
        <f>SUM(J86:J97,J107,J108)*0.05</f>
        <v>31.953618728124596</v>
      </c>
      <c r="K109" s="322">
        <f>SUM(K86:K97,K107,K108)*0.05</f>
        <v>23.921782885807854</v>
      </c>
      <c r="L109" s="323">
        <f>I109+K109</f>
        <v>50.588414435628714</v>
      </c>
      <c r="N109" s="250"/>
      <c r="O109" s="250"/>
      <c r="P109" s="250"/>
      <c r="Q109" s="250"/>
      <c r="R109" s="250"/>
      <c r="S109" s="251"/>
      <c r="T109" s="251"/>
      <c r="U109" s="251"/>
      <c r="V109" s="251"/>
      <c r="W109" s="251"/>
      <c r="X109" s="251"/>
      <c r="Y109" s="251"/>
      <c r="Z109" s="251"/>
      <c r="AA109" s="251"/>
      <c r="AB109" s="251"/>
      <c r="AC109" s="251"/>
      <c r="AD109" s="251"/>
      <c r="AE109" s="196"/>
    </row>
    <row r="110" spans="2:31" ht="11.25" customHeight="1" x14ac:dyDescent="0.15">
      <c r="B110" s="438" t="s">
        <v>564</v>
      </c>
      <c r="C110" s="439"/>
      <c r="D110" s="440"/>
      <c r="E110" s="328">
        <f>SUM(E86:E97,E107,E108,E109)</f>
        <v>85.808736533112338</v>
      </c>
      <c r="F110" s="328">
        <f>SUM(F86:F97,F107,F108,F109)</f>
        <v>86.145057557430789</v>
      </c>
      <c r="G110" s="328">
        <f>SUM(G86:G97,G107,G108,G109)</f>
        <v>95.626093468533583</v>
      </c>
      <c r="H110" s="328">
        <f t="shared" si="39"/>
        <v>181.43483000164593</v>
      </c>
      <c r="I110" s="328">
        <f>SUM(I86:I97,I107:I109)</f>
        <v>559.99926254623801</v>
      </c>
      <c r="J110" s="328">
        <f>SUM(J86:J97,J107:J109)</f>
        <v>671.0259932906165</v>
      </c>
      <c r="K110" s="328">
        <f>SUM(K86:K97,K107:K109)</f>
        <v>502.35744060196487</v>
      </c>
      <c r="L110" s="329">
        <f>I110+K110</f>
        <v>1062.356703148203</v>
      </c>
      <c r="T110" s="253"/>
      <c r="U110" s="253"/>
      <c r="V110" s="253"/>
      <c r="W110" s="253"/>
      <c r="X110" s="253"/>
      <c r="Y110" s="253"/>
      <c r="Z110" s="253"/>
      <c r="AA110" s="253"/>
      <c r="AB110" s="253"/>
      <c r="AC110" s="253"/>
      <c r="AD110" s="253"/>
      <c r="AE110" s="196"/>
    </row>
    <row r="111" spans="2:31" ht="11.65" customHeight="1" x14ac:dyDescent="0.15">
      <c r="B111" s="435" t="s">
        <v>424</v>
      </c>
      <c r="C111" s="436"/>
      <c r="D111" s="437"/>
      <c r="E111" s="322">
        <f>ElecSingle_SC_Nil!G178*$D$77+ElecSingle_SC_Nil!H178*$E$77</f>
        <v>0.93828988382559964</v>
      </c>
      <c r="F111" s="322">
        <f>ElecMulti_SC_Nil!H178*$D$77+ElecMulti_SC_Nil!I178*$E$77</f>
        <v>0.94546362914355164</v>
      </c>
      <c r="G111" s="322">
        <f>Gas_SC_Nil!I178*$D$77+Gas_SC_Nil!J178*$E$77</f>
        <v>1.312595311855512</v>
      </c>
      <c r="H111" s="322">
        <f t="shared" si="39"/>
        <v>2.2508851956811116</v>
      </c>
      <c r="I111" s="322">
        <f>ElecSingle_SC_3100kWh!K178*$D$77+ElecSingle_SC_3100kWh!L178*$E$77</f>
        <v>5.8253709577585955</v>
      </c>
      <c r="J111" s="322">
        <f>ElecMulti_SC_4200kWh!K178*$D$78+ElecMulti_SC_4200kWh!L178*$E$78</f>
        <v>7.2864204443446763</v>
      </c>
      <c r="K111" s="322">
        <f>Gas_SC_12000kWh!K178*$D$79+Gas_SC_12000kWh!L178*$E$79</f>
        <v>5.2118745377065423</v>
      </c>
      <c r="L111" s="323">
        <f t="shared" si="37"/>
        <v>11.037245495465138</v>
      </c>
      <c r="N111" s="317"/>
      <c r="O111" s="250"/>
      <c r="P111" s="250"/>
      <c r="Q111" s="250"/>
      <c r="R111" s="250"/>
      <c r="S111" s="251"/>
      <c r="T111" s="251"/>
      <c r="U111" s="251"/>
      <c r="V111" s="251"/>
      <c r="W111" s="251"/>
      <c r="X111" s="251"/>
      <c r="Y111" s="251"/>
      <c r="Z111" s="251"/>
      <c r="AA111" s="251"/>
      <c r="AB111" s="251"/>
      <c r="AC111" s="251"/>
      <c r="AD111" s="251"/>
      <c r="AE111" s="196"/>
    </row>
    <row r="112" spans="2:31" ht="10.15" customHeight="1" x14ac:dyDescent="0.15">
      <c r="B112" s="435" t="s">
        <v>448</v>
      </c>
      <c r="C112" s="436"/>
      <c r="D112" s="437"/>
      <c r="E112" s="322">
        <f>E111*0.05</f>
        <v>4.6914494191279986E-2</v>
      </c>
      <c r="F112" s="322">
        <f>F111*0.05</f>
        <v>4.7273181457177585E-2</v>
      </c>
      <c r="G112" s="322">
        <f>G111*0.05</f>
        <v>6.5629765592775599E-2</v>
      </c>
      <c r="H112" s="322">
        <f t="shared" si="39"/>
        <v>0.11254425978405558</v>
      </c>
      <c r="I112" s="322">
        <f>I111*0.05</f>
        <v>0.29126854788792977</v>
      </c>
      <c r="J112" s="322">
        <f>J111*0.05</f>
        <v>0.36432102221723384</v>
      </c>
      <c r="K112" s="322">
        <f>K111*0.05</f>
        <v>0.26059372688532711</v>
      </c>
      <c r="L112" s="323">
        <f t="shared" si="37"/>
        <v>0.55186227477325689</v>
      </c>
      <c r="N112" s="250"/>
      <c r="O112" s="250"/>
      <c r="P112" s="250"/>
      <c r="Q112" s="250"/>
      <c r="R112" s="250"/>
      <c r="S112" s="251"/>
      <c r="T112" s="251"/>
      <c r="U112" s="251"/>
      <c r="V112" s="251"/>
      <c r="W112" s="251"/>
      <c r="X112" s="251"/>
      <c r="Y112" s="251"/>
      <c r="Z112" s="251"/>
      <c r="AA112" s="251"/>
      <c r="AB112" s="251"/>
      <c r="AC112" s="251"/>
      <c r="AD112" s="251"/>
      <c r="AE112" s="196"/>
    </row>
    <row r="113" spans="2:37" ht="11.25" customHeight="1" thickBot="1" x14ac:dyDescent="0.2">
      <c r="B113" s="432" t="s">
        <v>566</v>
      </c>
      <c r="C113" s="433"/>
      <c r="D113" s="434"/>
      <c r="E113" s="330">
        <f>SUM(E110:E112)</f>
        <v>86.793940911129226</v>
      </c>
      <c r="F113" s="330">
        <f>SUM(F110:F112)</f>
        <v>87.137794368031507</v>
      </c>
      <c r="G113" s="330">
        <f>SUM(G110:G112)</f>
        <v>97.004318545981874</v>
      </c>
      <c r="H113" s="330">
        <f t="shared" si="39"/>
        <v>183.7982594571111</v>
      </c>
      <c r="I113" s="330">
        <f>SUM(I110:I112)</f>
        <v>566.11590205188463</v>
      </c>
      <c r="J113" s="330">
        <f>SUM(J110:J112)</f>
        <v>678.67673475717845</v>
      </c>
      <c r="K113" s="330">
        <f>SUM(K110:K112)</f>
        <v>507.82990886655671</v>
      </c>
      <c r="L113" s="331">
        <f>I113+K113</f>
        <v>1073.9458109184413</v>
      </c>
      <c r="N113" s="252"/>
      <c r="O113" s="252"/>
      <c r="P113" s="252"/>
      <c r="Q113" s="252"/>
      <c r="R113" s="252"/>
      <c r="S113" s="253"/>
      <c r="T113" s="253"/>
      <c r="U113" s="253"/>
      <c r="V113" s="253"/>
      <c r="W113" s="253"/>
      <c r="X113" s="253"/>
      <c r="Y113" s="253"/>
      <c r="Z113" s="253"/>
      <c r="AA113" s="253"/>
      <c r="AB113" s="253"/>
      <c r="AC113" s="253"/>
      <c r="AD113" s="253"/>
      <c r="AE113" s="196"/>
    </row>
    <row r="114" spans="2:37" x14ac:dyDescent="0.15">
      <c r="O114" s="108"/>
      <c r="P114" s="108"/>
      <c r="Q114" s="108"/>
      <c r="R114" s="108"/>
      <c r="T114" s="196"/>
      <c r="U114" s="196"/>
      <c r="V114" s="196"/>
      <c r="W114" s="196"/>
      <c r="X114" s="196"/>
      <c r="Y114" s="196"/>
      <c r="Z114" s="196"/>
      <c r="AA114" s="196"/>
      <c r="AB114" s="196"/>
      <c r="AC114" s="196"/>
      <c r="AD114" s="196"/>
      <c r="AE114" s="196"/>
      <c r="AF114" s="196"/>
      <c r="AG114" s="196"/>
      <c r="AH114" s="196"/>
      <c r="AI114" s="196"/>
      <c r="AJ114" s="196"/>
      <c r="AK114" s="196"/>
    </row>
    <row r="115" spans="2:37" x14ac:dyDescent="0.15">
      <c r="D115" s="108"/>
      <c r="J115" s="108"/>
      <c r="T115" s="196"/>
      <c r="U115" s="196"/>
      <c r="V115" s="196"/>
      <c r="W115" s="196"/>
      <c r="X115" s="196"/>
      <c r="Y115" s="196"/>
      <c r="Z115" s="196"/>
      <c r="AA115" s="196"/>
      <c r="AB115" s="196"/>
      <c r="AC115" s="196"/>
      <c r="AD115" s="196"/>
      <c r="AE115" s="196"/>
      <c r="AF115" s="196"/>
      <c r="AG115" s="196"/>
      <c r="AH115" s="196"/>
      <c r="AI115" s="196"/>
      <c r="AJ115" s="196"/>
      <c r="AK115" s="196"/>
    </row>
    <row r="116" spans="2:37" hidden="1" x14ac:dyDescent="0.15"/>
    <row r="117" spans="2:37" hidden="1" x14ac:dyDescent="0.15"/>
    <row r="118" spans="2:37" hidden="1" x14ac:dyDescent="0.15"/>
    <row r="119" spans="2:37" hidden="1" x14ac:dyDescent="0.15"/>
    <row r="120" spans="2:37" hidden="1" x14ac:dyDescent="0.15"/>
    <row r="121" spans="2:37" hidden="1" x14ac:dyDescent="0.15"/>
    <row r="122" spans="2:37" hidden="1" x14ac:dyDescent="0.15"/>
    <row r="123" spans="2:37" hidden="1" x14ac:dyDescent="0.15"/>
    <row r="124" spans="2:37" hidden="1" x14ac:dyDescent="0.15"/>
    <row r="125" spans="2:37" hidden="1" x14ac:dyDescent="0.15"/>
    <row r="126" spans="2:37" hidden="1" x14ac:dyDescent="0.15"/>
    <row r="127" spans="2:37" hidden="1" x14ac:dyDescent="0.15"/>
    <row r="128" spans="2:37" hidden="1" x14ac:dyDescent="0.15"/>
    <row r="129" hidden="1" x14ac:dyDescent="0.15"/>
    <row r="130" hidden="1" x14ac:dyDescent="0.15"/>
    <row r="131" hidden="1" x14ac:dyDescent="0.15"/>
    <row r="132" hidden="1" x14ac:dyDescent="0.15"/>
    <row r="133" hidden="1" x14ac:dyDescent="0.15"/>
    <row r="134" hidden="1" x14ac:dyDescent="0.15"/>
    <row r="135" hidden="1" x14ac:dyDescent="0.15"/>
    <row r="136" hidden="1" x14ac:dyDescent="0.15"/>
    <row r="137" hidden="1" x14ac:dyDescent="0.15"/>
    <row r="138" hidden="1" x14ac:dyDescent="0.15"/>
    <row r="139" hidden="1" x14ac:dyDescent="0.15"/>
    <row r="140" hidden="1" x14ac:dyDescent="0.15"/>
    <row r="141" hidden="1" x14ac:dyDescent="0.15"/>
    <row r="142" hidden="1" x14ac:dyDescent="0.15"/>
    <row r="143" hidden="1" x14ac:dyDescent="0.15"/>
    <row r="144" hidden="1" x14ac:dyDescent="0.15"/>
    <row r="145" hidden="1" x14ac:dyDescent="0.15"/>
    <row r="146" hidden="1" x14ac:dyDescent="0.15"/>
    <row r="147" hidden="1" x14ac:dyDescent="0.15"/>
    <row r="148" hidden="1" x14ac:dyDescent="0.15"/>
    <row r="149" hidden="1" x14ac:dyDescent="0.15"/>
    <row r="150" hidden="1" x14ac:dyDescent="0.15"/>
    <row r="151" hidden="1" x14ac:dyDescent="0.15"/>
    <row r="152" hidden="1" x14ac:dyDescent="0.15"/>
    <row r="153" hidden="1" x14ac:dyDescent="0.15"/>
    <row r="154" hidden="1" x14ac:dyDescent="0.15"/>
    <row r="155" hidden="1" x14ac:dyDescent="0.15"/>
    <row r="156" hidden="1" x14ac:dyDescent="0.15"/>
    <row r="157" hidden="1" x14ac:dyDescent="0.15"/>
    <row r="158" hidden="1" x14ac:dyDescent="0.15"/>
    <row r="159" hidden="1" x14ac:dyDescent="0.15"/>
    <row r="160" hidden="1" x14ac:dyDescent="0.15"/>
    <row r="161" hidden="1" x14ac:dyDescent="0.15"/>
    <row r="162" hidden="1" x14ac:dyDescent="0.15"/>
    <row r="163" hidden="1" x14ac:dyDescent="0.15"/>
    <row r="164" hidden="1" x14ac:dyDescent="0.15"/>
    <row r="165" hidden="1" x14ac:dyDescent="0.15"/>
    <row r="166" hidden="1" x14ac:dyDescent="0.15"/>
    <row r="167" hidden="1" x14ac:dyDescent="0.15"/>
    <row r="168" hidden="1" x14ac:dyDescent="0.15"/>
    <row r="169" hidden="1" x14ac:dyDescent="0.15"/>
    <row r="170" hidden="1" x14ac:dyDescent="0.15"/>
    <row r="171" hidden="1" x14ac:dyDescent="0.15"/>
    <row r="172" hidden="1" x14ac:dyDescent="0.15"/>
    <row r="173" hidden="1" x14ac:dyDescent="0.15"/>
    <row r="174" hidden="1" x14ac:dyDescent="0.15"/>
    <row r="175" hidden="1" x14ac:dyDescent="0.15"/>
    <row r="176" hidden="1" x14ac:dyDescent="0.15"/>
    <row r="177" hidden="1" x14ac:dyDescent="0.15"/>
    <row r="178" hidden="1" x14ac:dyDescent="0.15"/>
    <row r="179" hidden="1" x14ac:dyDescent="0.15"/>
    <row r="180" hidden="1" x14ac:dyDescent="0.15"/>
    <row r="181" hidden="1" x14ac:dyDescent="0.15"/>
    <row r="182" hidden="1" x14ac:dyDescent="0.15"/>
    <row r="183" hidden="1" x14ac:dyDescent="0.15"/>
    <row r="184" hidden="1" x14ac:dyDescent="0.15"/>
    <row r="185" hidden="1" x14ac:dyDescent="0.15"/>
    <row r="186" hidden="1" x14ac:dyDescent="0.15"/>
    <row r="187" hidden="1" x14ac:dyDescent="0.15"/>
    <row r="188" hidden="1" x14ac:dyDescent="0.15"/>
    <row r="189" hidden="1" x14ac:dyDescent="0.15"/>
    <row r="190" hidden="1" x14ac:dyDescent="0.15"/>
    <row r="191" hidden="1" x14ac:dyDescent="0.15"/>
    <row r="192" hidden="1" x14ac:dyDescent="0.15"/>
    <row r="193" hidden="1" x14ac:dyDescent="0.15"/>
    <row r="194" hidden="1" x14ac:dyDescent="0.15"/>
    <row r="195" hidden="1" x14ac:dyDescent="0.15"/>
    <row r="196" hidden="1" x14ac:dyDescent="0.15"/>
    <row r="197" hidden="1" x14ac:dyDescent="0.15"/>
    <row r="198" hidden="1" x14ac:dyDescent="0.15"/>
    <row r="199" hidden="1" x14ac:dyDescent="0.15"/>
    <row r="200" hidden="1" x14ac:dyDescent="0.15"/>
    <row r="201" hidden="1" x14ac:dyDescent="0.15"/>
    <row r="202" hidden="1" x14ac:dyDescent="0.15"/>
    <row r="203" hidden="1" x14ac:dyDescent="0.15"/>
    <row r="204" hidden="1" x14ac:dyDescent="0.15"/>
    <row r="205" hidden="1" x14ac:dyDescent="0.15"/>
    <row r="206" hidden="1" x14ac:dyDescent="0.15"/>
    <row r="207" hidden="1" x14ac:dyDescent="0.15"/>
    <row r="208" hidden="1" x14ac:dyDescent="0.15"/>
    <row r="209" hidden="1" x14ac:dyDescent="0.15"/>
    <row r="210" hidden="1" x14ac:dyDescent="0.15"/>
    <row r="211" hidden="1" x14ac:dyDescent="0.15"/>
    <row r="212" x14ac:dyDescent="0.15"/>
  </sheetData>
  <mergeCells count="46">
    <mergeCell ref="I82:L82"/>
    <mergeCell ref="B85:L85"/>
    <mergeCell ref="B76:C76"/>
    <mergeCell ref="B77:C77"/>
    <mergeCell ref="B82:D84"/>
    <mergeCell ref="E82:H82"/>
    <mergeCell ref="B79:C79"/>
    <mergeCell ref="B78:C78"/>
    <mergeCell ref="H83:H84"/>
    <mergeCell ref="C96:D96"/>
    <mergeCell ref="C95:D95"/>
    <mergeCell ref="C94:D94"/>
    <mergeCell ref="C93:D93"/>
    <mergeCell ref="C92:D92"/>
    <mergeCell ref="B100:D100"/>
    <mergeCell ref="B99:D99"/>
    <mergeCell ref="L83:L84"/>
    <mergeCell ref="C87:D87"/>
    <mergeCell ref="C86:D86"/>
    <mergeCell ref="B97:D97"/>
    <mergeCell ref="B86:B87"/>
    <mergeCell ref="B88:B93"/>
    <mergeCell ref="K83:K84"/>
    <mergeCell ref="I83:J83"/>
    <mergeCell ref="C91:D91"/>
    <mergeCell ref="C90:D90"/>
    <mergeCell ref="C89:D89"/>
    <mergeCell ref="C88:D88"/>
    <mergeCell ref="E83:F83"/>
    <mergeCell ref="G83:G84"/>
    <mergeCell ref="B98:L98"/>
    <mergeCell ref="B106:L106"/>
    <mergeCell ref="B3:K3"/>
    <mergeCell ref="B113:D113"/>
    <mergeCell ref="B112:D112"/>
    <mergeCell ref="B111:D111"/>
    <mergeCell ref="B110:D110"/>
    <mergeCell ref="B109:D109"/>
    <mergeCell ref="B108:D108"/>
    <mergeCell ref="B107:D107"/>
    <mergeCell ref="B94:B96"/>
    <mergeCell ref="B105:D105"/>
    <mergeCell ref="B104:D104"/>
    <mergeCell ref="B103:D103"/>
    <mergeCell ref="B102:D102"/>
    <mergeCell ref="B101:D101"/>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
  <sheetViews>
    <sheetView workbookViewId="0"/>
  </sheetViews>
  <sheetFormatPr defaultRowHeight="12.75" x14ac:dyDescent="0.2"/>
  <sheetData/>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A459"/>
  <sheetViews>
    <sheetView zoomScaleNormal="100" workbookViewId="0"/>
  </sheetViews>
  <sheetFormatPr defaultColWidth="0" defaultRowHeight="14.25" zeroHeight="1" x14ac:dyDescent="0.2"/>
  <cols>
    <col min="1" max="1" width="9" style="266" customWidth="1"/>
    <col min="2" max="2" width="33.375" style="44" customWidth="1"/>
    <col min="3" max="3" width="21.375" style="44" customWidth="1"/>
    <col min="4" max="4" width="19.75" style="44" customWidth="1"/>
    <col min="5" max="5" width="25.125" style="44" customWidth="1"/>
    <col min="6" max="6" width="2.5" style="44" customWidth="1"/>
    <col min="7" max="14" width="15.625" style="44" customWidth="1"/>
    <col min="15" max="15" width="2.5" style="44" customWidth="1"/>
    <col min="16" max="26" width="15.625" style="44" customWidth="1"/>
    <col min="27" max="27" width="9" style="44" customWidth="1"/>
    <col min="28" max="16384" width="0" style="44" hidden="1"/>
  </cols>
  <sheetData>
    <row r="1" spans="1:27" s="73" customFormat="1" ht="12.4" customHeight="1" x14ac:dyDescent="0.2">
      <c r="A1" s="265"/>
    </row>
    <row r="2" spans="1:27" s="73" customFormat="1" ht="18.399999999999999" customHeight="1" x14ac:dyDescent="0.25">
      <c r="A2" s="265"/>
      <c r="B2" s="27" t="s">
        <v>461</v>
      </c>
      <c r="C2" s="27"/>
      <c r="D2" s="27"/>
    </row>
    <row r="3" spans="1:27" s="73" customFormat="1" ht="23.25" customHeight="1" x14ac:dyDescent="0.2">
      <c r="A3" s="265"/>
      <c r="B3" s="424" t="s">
        <v>526</v>
      </c>
      <c r="C3" s="424"/>
      <c r="D3" s="424"/>
      <c r="E3" s="424"/>
      <c r="F3" s="424"/>
      <c r="G3" s="424"/>
      <c r="H3" s="424"/>
      <c r="I3" s="75"/>
      <c r="J3" s="75"/>
      <c r="K3" s="75"/>
      <c r="L3" s="75"/>
      <c r="M3" s="75"/>
      <c r="N3" s="75"/>
      <c r="O3" s="75"/>
      <c r="P3" s="75"/>
      <c r="Q3" s="75"/>
    </row>
    <row r="4" spans="1:27" s="73" customFormat="1" ht="16.149999999999999" customHeight="1" x14ac:dyDescent="0.2">
      <c r="A4" s="265"/>
      <c r="B4" s="28"/>
      <c r="C4" s="28"/>
      <c r="D4" s="28"/>
      <c r="E4" s="28"/>
      <c r="F4" s="74"/>
      <c r="G4" s="74"/>
      <c r="I4" s="75"/>
      <c r="J4" s="75"/>
      <c r="K4" s="75"/>
      <c r="L4" s="75"/>
      <c r="M4" s="75"/>
      <c r="N4" s="75"/>
      <c r="O4" s="75"/>
      <c r="P4" s="75"/>
      <c r="Q4" s="75"/>
    </row>
    <row r="5" spans="1:27" ht="16.149999999999999" customHeight="1" x14ac:dyDescent="0.2">
      <c r="B5" s="78"/>
      <c r="C5" s="78"/>
      <c r="D5" s="78"/>
      <c r="E5" s="78"/>
      <c r="F5" s="78"/>
      <c r="G5" s="78"/>
      <c r="I5" s="79"/>
      <c r="J5" s="79"/>
      <c r="K5" s="79"/>
      <c r="L5" s="79"/>
      <c r="M5" s="79"/>
      <c r="N5" s="79"/>
      <c r="O5" s="79"/>
      <c r="P5" s="79"/>
      <c r="Q5" s="79"/>
    </row>
    <row r="6" spans="1:27" ht="25.9" customHeight="1" x14ac:dyDescent="0.2">
      <c r="B6" s="82" t="s">
        <v>373</v>
      </c>
      <c r="C6" s="84" t="s">
        <v>497</v>
      </c>
      <c r="D6" s="78"/>
      <c r="E6" s="78"/>
      <c r="F6" s="78"/>
      <c r="G6" s="78"/>
      <c r="I6" s="79"/>
      <c r="J6" s="79"/>
      <c r="K6" s="79"/>
      <c r="L6" s="79"/>
      <c r="M6" s="79"/>
      <c r="N6" s="79"/>
      <c r="O6" s="79"/>
      <c r="P6" s="79"/>
      <c r="Q6" s="79"/>
    </row>
    <row r="7" spans="1:27" ht="14.65" customHeight="1" x14ac:dyDescent="0.2">
      <c r="B7" s="82" t="s">
        <v>485</v>
      </c>
      <c r="C7" s="84" t="s">
        <v>533</v>
      </c>
      <c r="D7" s="78"/>
      <c r="E7" s="78"/>
      <c r="F7" s="78"/>
      <c r="G7" s="78"/>
      <c r="I7" s="79"/>
      <c r="J7" s="79"/>
      <c r="K7" s="79"/>
      <c r="L7" s="79"/>
      <c r="M7" s="79"/>
      <c r="N7" s="79"/>
      <c r="O7" s="79"/>
      <c r="P7" s="79"/>
      <c r="Q7" s="79"/>
    </row>
    <row r="8" spans="1:27" ht="12.4" customHeight="1" x14ac:dyDescent="0.2">
      <c r="B8" s="83" t="s">
        <v>345</v>
      </c>
      <c r="C8" s="85" t="s">
        <v>353</v>
      </c>
    </row>
    <row r="9" spans="1:27" s="29" customFormat="1" ht="11.25" x14ac:dyDescent="0.15">
      <c r="A9" s="267"/>
    </row>
    <row r="10" spans="1:27" s="30" customFormat="1" ht="11.25" customHeight="1" x14ac:dyDescent="0.15">
      <c r="A10" s="267"/>
      <c r="B10" s="473" t="s">
        <v>346</v>
      </c>
      <c r="C10" s="473" t="s">
        <v>351</v>
      </c>
      <c r="D10" s="482" t="s">
        <v>302</v>
      </c>
      <c r="E10" s="483"/>
      <c r="F10" s="31"/>
      <c r="G10" s="474" t="s">
        <v>500</v>
      </c>
      <c r="H10" s="475"/>
      <c r="I10" s="475"/>
      <c r="J10" s="475"/>
      <c r="K10" s="475"/>
      <c r="L10" s="475"/>
      <c r="M10" s="475"/>
      <c r="N10" s="476"/>
      <c r="O10" s="31"/>
      <c r="P10" s="474" t="s">
        <v>492</v>
      </c>
      <c r="Q10" s="477"/>
      <c r="R10" s="477"/>
      <c r="S10" s="477"/>
      <c r="T10" s="477"/>
      <c r="U10" s="477"/>
      <c r="V10" s="477"/>
      <c r="W10" s="477"/>
      <c r="X10" s="477"/>
      <c r="Y10" s="477"/>
      <c r="Z10" s="478"/>
      <c r="AA10" s="29"/>
    </row>
    <row r="11" spans="1:27" s="30" customFormat="1" ht="11.25" customHeight="1" x14ac:dyDescent="0.15">
      <c r="A11" s="267"/>
      <c r="B11" s="473"/>
      <c r="C11" s="473"/>
      <c r="D11" s="482"/>
      <c r="E11" s="484"/>
      <c r="F11" s="31"/>
      <c r="G11" s="479" t="s">
        <v>479</v>
      </c>
      <c r="H11" s="480"/>
      <c r="I11" s="480"/>
      <c r="J11" s="480"/>
      <c r="K11" s="480"/>
      <c r="L11" s="480"/>
      <c r="M11" s="480"/>
      <c r="N11" s="481"/>
      <c r="O11" s="31"/>
      <c r="P11" s="479" t="s">
        <v>493</v>
      </c>
      <c r="Q11" s="480"/>
      <c r="R11" s="480"/>
      <c r="S11" s="480"/>
      <c r="T11" s="480"/>
      <c r="U11" s="480"/>
      <c r="V11" s="480"/>
      <c r="W11" s="480"/>
      <c r="X11" s="480"/>
      <c r="Y11" s="480"/>
      <c r="Z11" s="481"/>
      <c r="AA11" s="29"/>
    </row>
    <row r="12" spans="1:27" s="30" customFormat="1" ht="25.5" customHeight="1" x14ac:dyDescent="0.15">
      <c r="A12" s="267"/>
      <c r="B12" s="473"/>
      <c r="C12" s="473"/>
      <c r="D12" s="482"/>
      <c r="E12" s="32" t="s">
        <v>5</v>
      </c>
      <c r="F12" s="31"/>
      <c r="G12" s="39" t="s">
        <v>303</v>
      </c>
      <c r="H12" s="39" t="s">
        <v>297</v>
      </c>
      <c r="I12" s="39" t="s">
        <v>298</v>
      </c>
      <c r="J12" s="39" t="s">
        <v>299</v>
      </c>
      <c r="K12" s="39" t="s">
        <v>6</v>
      </c>
      <c r="L12" s="33" t="s">
        <v>7</v>
      </c>
      <c r="M12" s="39" t="s">
        <v>8</v>
      </c>
      <c r="N12" s="39" t="s">
        <v>304</v>
      </c>
      <c r="O12" s="31"/>
      <c r="P12" s="34" t="s">
        <v>467</v>
      </c>
      <c r="Q12" s="34" t="s">
        <v>9</v>
      </c>
      <c r="R12" s="34" t="s">
        <v>10</v>
      </c>
      <c r="S12" s="35" t="s">
        <v>11</v>
      </c>
      <c r="T12" s="34" t="s">
        <v>12</v>
      </c>
      <c r="U12" s="34" t="s">
        <v>13</v>
      </c>
      <c r="V12" s="34" t="s">
        <v>14</v>
      </c>
      <c r="W12" s="34" t="s">
        <v>15</v>
      </c>
      <c r="X12" s="34" t="s">
        <v>16</v>
      </c>
      <c r="Y12" s="34" t="s">
        <v>17</v>
      </c>
      <c r="Z12" s="34" t="s">
        <v>18</v>
      </c>
      <c r="AA12" s="29"/>
    </row>
    <row r="13" spans="1:27" s="30" customFormat="1" ht="15" customHeight="1" x14ac:dyDescent="0.15">
      <c r="A13" s="267"/>
      <c r="B13" s="473"/>
      <c r="C13" s="473"/>
      <c r="D13" s="482"/>
      <c r="E13" s="32" t="s">
        <v>379</v>
      </c>
      <c r="F13" s="31"/>
      <c r="G13" s="36" t="s">
        <v>305</v>
      </c>
      <c r="H13" s="36" t="s">
        <v>306</v>
      </c>
      <c r="I13" s="36" t="s">
        <v>307</v>
      </c>
      <c r="J13" s="36" t="s">
        <v>308</v>
      </c>
      <c r="K13" s="36" t="s">
        <v>19</v>
      </c>
      <c r="L13" s="37" t="s">
        <v>20</v>
      </c>
      <c r="M13" s="36" t="s">
        <v>21</v>
      </c>
      <c r="N13" s="36" t="s">
        <v>309</v>
      </c>
      <c r="O13" s="31"/>
      <c r="P13" s="36" t="s">
        <v>310</v>
      </c>
      <c r="Q13" s="36" t="s">
        <v>22</v>
      </c>
      <c r="R13" s="36" t="s">
        <v>23</v>
      </c>
      <c r="S13" s="38" t="s">
        <v>24</v>
      </c>
      <c r="T13" s="36" t="s">
        <v>25</v>
      </c>
      <c r="U13" s="36" t="s">
        <v>26</v>
      </c>
      <c r="V13" s="36" t="s">
        <v>27</v>
      </c>
      <c r="W13" s="36" t="s">
        <v>28</v>
      </c>
      <c r="X13" s="36" t="s">
        <v>29</v>
      </c>
      <c r="Y13" s="36" t="s">
        <v>30</v>
      </c>
      <c r="Z13" s="36" t="s">
        <v>31</v>
      </c>
      <c r="AA13" s="29"/>
    </row>
    <row r="14" spans="1:27" s="30" customFormat="1" ht="15" customHeight="1" x14ac:dyDescent="0.15">
      <c r="A14" s="267"/>
      <c r="B14" s="473"/>
      <c r="C14" s="473"/>
      <c r="D14" s="482"/>
      <c r="E14" s="40" t="s">
        <v>335</v>
      </c>
      <c r="F14" s="31"/>
      <c r="G14" s="34" t="s">
        <v>312</v>
      </c>
      <c r="H14" s="34" t="s">
        <v>312</v>
      </c>
      <c r="I14" s="34" t="s">
        <v>313</v>
      </c>
      <c r="J14" s="34" t="s">
        <v>313</v>
      </c>
      <c r="K14" s="34" t="s">
        <v>34</v>
      </c>
      <c r="L14" s="76" t="s">
        <v>34</v>
      </c>
      <c r="M14" s="34" t="s">
        <v>35</v>
      </c>
      <c r="N14" s="34" t="s">
        <v>35</v>
      </c>
      <c r="O14" s="31"/>
      <c r="P14" s="34" t="s">
        <v>314</v>
      </c>
      <c r="Q14" s="34" t="s">
        <v>36</v>
      </c>
      <c r="R14" s="34" t="s">
        <v>36</v>
      </c>
      <c r="S14" s="35" t="s">
        <v>37</v>
      </c>
      <c r="T14" s="34" t="s">
        <v>37</v>
      </c>
      <c r="U14" s="34" t="s">
        <v>38</v>
      </c>
      <c r="V14" s="34" t="s">
        <v>38</v>
      </c>
      <c r="W14" s="34" t="s">
        <v>39</v>
      </c>
      <c r="X14" s="34" t="s">
        <v>39</v>
      </c>
      <c r="Y14" s="34" t="s">
        <v>40</v>
      </c>
      <c r="Z14" s="34" t="s">
        <v>40</v>
      </c>
      <c r="AA14" s="29"/>
    </row>
    <row r="15" spans="1:27" s="30" customFormat="1" ht="12.4" customHeight="1" x14ac:dyDescent="0.15">
      <c r="A15" s="267">
        <v>1</v>
      </c>
      <c r="B15" s="140" t="s">
        <v>350</v>
      </c>
      <c r="C15" s="140" t="s">
        <v>341</v>
      </c>
      <c r="D15" s="131" t="s">
        <v>315</v>
      </c>
      <c r="E15" s="132"/>
      <c r="F15" s="31"/>
      <c r="G15" s="41">
        <f>IF('3a DF'!H13="-","-",'3a DF'!H13)</f>
        <v>191.97091994295369</v>
      </c>
      <c r="H15" s="41">
        <f>'3a DF'!I13</f>
        <v>171.96724629284955</v>
      </c>
      <c r="I15" s="41">
        <f>'3a DF'!J13</f>
        <v>154.90765893492028</v>
      </c>
      <c r="J15" s="41">
        <f>'3a DF'!K13</f>
        <v>147.21109766394588</v>
      </c>
      <c r="K15" s="41">
        <f>'3a DF'!L13</f>
        <v>172.21254857880399</v>
      </c>
      <c r="L15" s="41">
        <f>'3a DF'!M13</f>
        <v>165.53768942392196</v>
      </c>
      <c r="M15" s="41">
        <f>'3a DF'!N13</f>
        <v>174.32210247101548</v>
      </c>
      <c r="N15" s="41">
        <f>'3a DF'!O13</f>
        <v>193.96951941469163</v>
      </c>
      <c r="O15" s="31"/>
      <c r="P15" s="41">
        <f>'3a DF'!Q13</f>
        <v>193.96951941469163</v>
      </c>
      <c r="Q15" s="41">
        <f>'3a DF'!R13</f>
        <v>227.10500288338588</v>
      </c>
      <c r="R15" s="41">
        <f>'3a DF'!S13</f>
        <v>202.69800409075677</v>
      </c>
      <c r="S15" s="41">
        <f>'3a DF'!T13</f>
        <v>185.70165658710286</v>
      </c>
      <c r="T15" s="41" t="str">
        <f>'3a DF'!U13</f>
        <v>-</v>
      </c>
      <c r="U15" s="41" t="str">
        <f>'3a DF'!V13</f>
        <v>-</v>
      </c>
      <c r="V15" s="41" t="str">
        <f>'3a DF'!W13</f>
        <v>-</v>
      </c>
      <c r="W15" s="41" t="str">
        <f>'3a DF'!X13</f>
        <v>-</v>
      </c>
      <c r="X15" s="41" t="str">
        <f>'3a DF'!Y13</f>
        <v>-</v>
      </c>
      <c r="Y15" s="41" t="str">
        <f>'3a DF'!Z13</f>
        <v>-</v>
      </c>
      <c r="Z15" s="41" t="str">
        <f>'3a DF'!AA13</f>
        <v>-</v>
      </c>
      <c r="AA15" s="29"/>
    </row>
    <row r="16" spans="1:27" s="30" customFormat="1" ht="11.25" x14ac:dyDescent="0.15">
      <c r="A16" s="267">
        <v>2</v>
      </c>
      <c r="B16" s="140" t="s">
        <v>350</v>
      </c>
      <c r="C16" s="140" t="s">
        <v>300</v>
      </c>
      <c r="D16" s="131" t="s">
        <v>315</v>
      </c>
      <c r="E16" s="132"/>
      <c r="F16" s="31"/>
      <c r="G16" s="41">
        <f>IF('3b CM'!G13="-","-",'3b CM'!G13)</f>
        <v>5.7199162492486987E-2</v>
      </c>
      <c r="H16" s="41">
        <f>'3b CM'!H13</f>
        <v>8.5798743738730476E-2</v>
      </c>
      <c r="I16" s="41">
        <f>'3b CM'!I13</f>
        <v>0.27017091694487855</v>
      </c>
      <c r="J16" s="41">
        <f>'3b CM'!J13</f>
        <v>0.2747503666693672</v>
      </c>
      <c r="K16" s="41">
        <f>'3b CM'!K13</f>
        <v>3.5288369919445137</v>
      </c>
      <c r="L16" s="41">
        <f>'3b CM'!L13</f>
        <v>3.4233284643042605</v>
      </c>
      <c r="M16" s="41">
        <f>'3b CM'!M13</f>
        <v>11.820075926151441</v>
      </c>
      <c r="N16" s="41">
        <f>'3b CM'!N13</f>
        <v>11.23650039616815</v>
      </c>
      <c r="O16" s="31"/>
      <c r="P16" s="41">
        <f>'3b CM'!P13</f>
        <v>11.23650039616815</v>
      </c>
      <c r="Q16" s="41">
        <f>'3b CM'!Q13</f>
        <v>15.217885194859468</v>
      </c>
      <c r="R16" s="41">
        <f>'3b CM'!R13</f>
        <v>15.148042252053873</v>
      </c>
      <c r="S16" s="41">
        <f>'3b CM'!S13</f>
        <v>17.904770251104306</v>
      </c>
      <c r="T16" s="41" t="str">
        <f>'3b CM'!T13</f>
        <v>-</v>
      </c>
      <c r="U16" s="41" t="str">
        <f>'3b CM'!U13</f>
        <v>-</v>
      </c>
      <c r="V16" s="41" t="str">
        <f>'3b CM'!V13</f>
        <v>-</v>
      </c>
      <c r="W16" s="41" t="str">
        <f>'3b CM'!W13</f>
        <v>-</v>
      </c>
      <c r="X16" s="41" t="str">
        <f>'3b CM'!X13</f>
        <v>-</v>
      </c>
      <c r="Y16" s="41" t="str">
        <f>'3b CM'!Y13</f>
        <v>-</v>
      </c>
      <c r="Z16" s="41" t="str">
        <f>'3b CM'!Z13</f>
        <v>-</v>
      </c>
      <c r="AA16" s="29"/>
    </row>
    <row r="17" spans="1:27" s="30" customFormat="1" ht="11.25" x14ac:dyDescent="0.15">
      <c r="A17" s="267">
        <v>3</v>
      </c>
      <c r="B17" s="140" t="s">
        <v>2</v>
      </c>
      <c r="C17" s="140" t="s">
        <v>342</v>
      </c>
      <c r="D17" s="131" t="s">
        <v>315</v>
      </c>
      <c r="E17" s="132"/>
      <c r="F17" s="31"/>
      <c r="G17" s="41">
        <f>IF('3c PC'!G14="-","-",'3c PC'!G14)</f>
        <v>68.702166793238945</v>
      </c>
      <c r="H17" s="41">
        <f>'3c PC'!H14</f>
        <v>68.681919333337049</v>
      </c>
      <c r="I17" s="41">
        <f>'3c PC'!I14</f>
        <v>86.659614008099624</v>
      </c>
      <c r="J17" s="41">
        <f>'3c PC'!J14</f>
        <v>85.649243705648431</v>
      </c>
      <c r="K17" s="41">
        <f>'3c PC'!K14</f>
        <v>97.996949103895901</v>
      </c>
      <c r="L17" s="41">
        <f>'3c PC'!L14</f>
        <v>97.17111065327714</v>
      </c>
      <c r="M17" s="41">
        <f>'3c PC'!M14</f>
        <v>118.43145127194565</v>
      </c>
      <c r="N17" s="41">
        <f>'3c PC'!N14</f>
        <v>116.32028588097357</v>
      </c>
      <c r="O17" s="31"/>
      <c r="P17" s="41">
        <f>'3c PC'!P14</f>
        <v>116.32028588097357</v>
      </c>
      <c r="Q17" s="41">
        <f>'3c PC'!Q14</f>
        <v>130.16555083702036</v>
      </c>
      <c r="R17" s="41">
        <f>'3c PC'!R14</f>
        <v>132.12008341140648</v>
      </c>
      <c r="S17" s="41">
        <f>'3c PC'!S14</f>
        <v>144.10927049452181</v>
      </c>
      <c r="T17" s="41" t="str">
        <f>'3c PC'!T14</f>
        <v>-</v>
      </c>
      <c r="U17" s="41" t="str">
        <f>'3c PC'!U14</f>
        <v>-</v>
      </c>
      <c r="V17" s="41" t="str">
        <f>'3c PC'!V14</f>
        <v>-</v>
      </c>
      <c r="W17" s="41" t="str">
        <f>'3c PC'!W14</f>
        <v>-</v>
      </c>
      <c r="X17" s="41" t="str">
        <f>'3c PC'!X14</f>
        <v>-</v>
      </c>
      <c r="Y17" s="41" t="str">
        <f>'3c PC'!Y14</f>
        <v>-</v>
      </c>
      <c r="Z17" s="41" t="str">
        <f>'3c PC'!Z14</f>
        <v>-</v>
      </c>
      <c r="AA17" s="29"/>
    </row>
    <row r="18" spans="1:27" s="30" customFormat="1" ht="11.25" x14ac:dyDescent="0.15">
      <c r="A18" s="267">
        <v>4</v>
      </c>
      <c r="B18" s="140" t="s">
        <v>352</v>
      </c>
      <c r="C18" s="140" t="s">
        <v>343</v>
      </c>
      <c r="D18" s="131" t="s">
        <v>315</v>
      </c>
      <c r="E18" s="132"/>
      <c r="F18" s="31"/>
      <c r="G18" s="41">
        <f>IF('3d NC-Elec'!H28="-","-",'3d NC-Elec'!H28)</f>
        <v>115.97143199632869</v>
      </c>
      <c r="H18" s="41">
        <f>'3d NC-Elec'!I28</f>
        <v>116.72411529476335</v>
      </c>
      <c r="I18" s="41">
        <f>'3d NC-Elec'!J28</f>
        <v>124.54757237832575</v>
      </c>
      <c r="J18" s="41">
        <f>'3d NC-Elec'!K28</f>
        <v>123.98145305026669</v>
      </c>
      <c r="K18" s="41">
        <f>'3d NC-Elec'!L28</f>
        <v>129.7556311380325</v>
      </c>
      <c r="L18" s="41">
        <f>'3d NC-Elec'!M28</f>
        <v>130.657958483985</v>
      </c>
      <c r="M18" s="41">
        <f>'3d NC-Elec'!N28</f>
        <v>128.76541027017333</v>
      </c>
      <c r="N18" s="41">
        <f>'3d NC-Elec'!O28</f>
        <v>128.36864476005991</v>
      </c>
      <c r="O18" s="31"/>
      <c r="P18" s="41">
        <f>'3d NC-Elec'!Q28</f>
        <v>128.36864476005991</v>
      </c>
      <c r="Q18" s="41">
        <f>'3d NC-Elec'!R28</f>
        <v>137.40795696361235</v>
      </c>
      <c r="R18" s="41">
        <f>'3d NC-Elec'!S28</f>
        <v>139.21047793705696</v>
      </c>
      <c r="S18" s="41">
        <f>'3d NC-Elec'!T28</f>
        <v>138.56313107721894</v>
      </c>
      <c r="T18" s="41" t="str">
        <f>'3d NC-Elec'!U28</f>
        <v>-</v>
      </c>
      <c r="U18" s="41" t="str">
        <f>'3d NC-Elec'!V28</f>
        <v>-</v>
      </c>
      <c r="V18" s="41" t="str">
        <f>'3d NC-Elec'!W28</f>
        <v>-</v>
      </c>
      <c r="W18" s="41" t="str">
        <f>'3d NC-Elec'!X28</f>
        <v>-</v>
      </c>
      <c r="X18" s="41" t="str">
        <f>'3d NC-Elec'!Y28</f>
        <v>-</v>
      </c>
      <c r="Y18" s="41" t="str">
        <f>'3d NC-Elec'!Z28</f>
        <v>-</v>
      </c>
      <c r="Z18" s="41" t="str">
        <f>'3d NC-Elec'!AA28</f>
        <v>-</v>
      </c>
      <c r="AA18" s="29"/>
    </row>
    <row r="19" spans="1:27" s="30" customFormat="1" ht="11.25" x14ac:dyDescent="0.15">
      <c r="A19" s="267">
        <v>5</v>
      </c>
      <c r="B19" s="140" t="s">
        <v>349</v>
      </c>
      <c r="C19" s="140" t="s">
        <v>344</v>
      </c>
      <c r="D19" s="131" t="s">
        <v>315</v>
      </c>
      <c r="E19" s="132"/>
      <c r="F19" s="31"/>
      <c r="G19" s="41">
        <f>IF('3f CPIH'!C$16="-","-",'3g OC '!$E$8*('3f CPIH'!C$16/'3f CPIH'!$G$16))</f>
        <v>76.502677103718199</v>
      </c>
      <c r="H19" s="41">
        <f>IF('3f CPIH'!D$16="-","-",'3g OC '!$E$8*('3f CPIH'!D$16/'3f CPIH'!$G$16))</f>
        <v>76.655835616438353</v>
      </c>
      <c r="I19" s="41">
        <f>IF('3f CPIH'!E$16="-","-",'3g OC '!$E$8*('3f CPIH'!E$16/'3f CPIH'!$G$16))</f>
        <v>76.885573385518597</v>
      </c>
      <c r="J19" s="41">
        <f>IF('3f CPIH'!F$16="-","-",'3g OC '!$E$8*('3f CPIH'!F$16/'3f CPIH'!$G$16))</f>
        <v>77.345048923679059</v>
      </c>
      <c r="K19" s="41">
        <f>IF('3f CPIH'!G$16="-","-",'3g OC '!$E$8*('3f CPIH'!G$16/'3f CPIH'!$G$16))</f>
        <v>78.263999999999996</v>
      </c>
      <c r="L19" s="41">
        <f>IF('3f CPIH'!H$16="-","-",'3g OC '!$E$8*('3f CPIH'!H$16/'3f CPIH'!$G$16))</f>
        <v>79.259530332681024</v>
      </c>
      <c r="M19" s="41">
        <f>IF('3f CPIH'!I$16="-","-",'3g OC '!$E$8*('3f CPIH'!I$16/'3f CPIH'!$G$16))</f>
        <v>80.408219178082177</v>
      </c>
      <c r="N19" s="41">
        <f>IF('3f CPIH'!J$16="-","-",'3g OC '!$E$8*('3f CPIH'!J$16/'3f CPIH'!$G$16))</f>
        <v>81.097432485322898</v>
      </c>
      <c r="O19" s="31"/>
      <c r="P19" s="41">
        <f>IF('3f CPIH'!L$16="-","-",'3g OC '!$E$8*('3f CPIH'!L$16/'3f CPIH'!$G$16))</f>
        <v>81.097432485322898</v>
      </c>
      <c r="Q19" s="41">
        <f>IF('3f CPIH'!M$16="-","-",'3g OC '!$E$8*('3f CPIH'!M$16/'3f CPIH'!$G$16))</f>
        <v>82.016383561643835</v>
      </c>
      <c r="R19" s="41">
        <f>IF('3f CPIH'!N$16="-","-",'3g OC '!$E$8*('3f CPIH'!N$16/'3f CPIH'!$G$16))</f>
        <v>82.62901761252445</v>
      </c>
      <c r="S19" s="41">
        <f>IF('3f CPIH'!O$16="-","-",'3g OC '!$E$8*('3f CPIH'!O$16/'3f CPIH'!$G$16))</f>
        <v>83.088493150684926</v>
      </c>
      <c r="T19" s="41" t="str">
        <f>IF('3f CPIH'!P$16="-","-",'3g OC '!$E$8*('3f CPIH'!P$16/'3f CPIH'!$G$16))</f>
        <v>-</v>
      </c>
      <c r="U19" s="41" t="str">
        <f>IF('3f CPIH'!Q$16="-","-",'3g OC '!$E$8*('3f CPIH'!Q$16/'3f CPIH'!$G$16))</f>
        <v>-</v>
      </c>
      <c r="V19" s="41" t="str">
        <f>IF('3f CPIH'!R$16="-","-",'3g OC '!$E$8*('3f CPIH'!R$16/'3f CPIH'!$G$16))</f>
        <v>-</v>
      </c>
      <c r="W19" s="41" t="str">
        <f>IF('3f CPIH'!S$16="-","-",'3g OC '!$E$8*('3f CPIH'!S$16/'3f CPIH'!$G$16))</f>
        <v>-</v>
      </c>
      <c r="X19" s="41" t="str">
        <f>IF('3f CPIH'!T$16="-","-",'3g OC '!$E$8*('3f CPIH'!T$16/'3f CPIH'!$G$16))</f>
        <v>-</v>
      </c>
      <c r="Y19" s="41" t="str">
        <f>IF('3f CPIH'!U$16="-","-",'3g OC '!$E$8*('3f CPIH'!U$16/'3f CPIH'!$G$16))</f>
        <v>-</v>
      </c>
      <c r="Z19" s="41" t="str">
        <f>IF('3f CPIH'!V$16="-","-",'3g OC '!$E$8*('3f CPIH'!V$16/'3f CPIH'!$G$16))</f>
        <v>-</v>
      </c>
      <c r="AA19" s="29"/>
    </row>
    <row r="20" spans="1:27" s="30" customFormat="1" ht="11.25" x14ac:dyDescent="0.15">
      <c r="A20" s="267">
        <v>6</v>
      </c>
      <c r="B20" s="140" t="s">
        <v>349</v>
      </c>
      <c r="C20" s="140" t="s">
        <v>43</v>
      </c>
      <c r="D20" s="131" t="s">
        <v>315</v>
      </c>
      <c r="E20" s="132"/>
      <c r="F20" s="31"/>
      <c r="G20" s="41" t="s">
        <v>333</v>
      </c>
      <c r="H20" s="41" t="s">
        <v>333</v>
      </c>
      <c r="I20" s="41" t="s">
        <v>333</v>
      </c>
      <c r="J20" s="41" t="s">
        <v>333</v>
      </c>
      <c r="K20" s="41">
        <f>IF('3h SMNCC'!F$36="-","-",'3h SMNCC'!F$36)</f>
        <v>0</v>
      </c>
      <c r="L20" s="41">
        <f>IF('3h SMNCC'!G$36="-","-",'3h SMNCC'!G$36)</f>
        <v>-0.18995176814939541</v>
      </c>
      <c r="M20" s="41">
        <f>IF('3h SMNCC'!H$36="-","-",'3h SMNCC'!H$36)</f>
        <v>2.3898674656215144</v>
      </c>
      <c r="N20" s="41">
        <f>IF('3h SMNCC'!I$36="-","-",'3h SMNCC'!I$36)</f>
        <v>11.485463558514653</v>
      </c>
      <c r="O20" s="31"/>
      <c r="P20" s="41">
        <f>IF('3h SMNCC'!K$36="-","-",'3h SMNCC'!K$36)</f>
        <v>11.485463558514653</v>
      </c>
      <c r="Q20" s="41">
        <f>IF('3h SMNCC'!L$36="-","-",'3h SMNCC'!L$36)</f>
        <v>13.905095596481768</v>
      </c>
      <c r="R20" s="41">
        <f>IF('3h SMNCC'!M$36="-","-",'3h SMNCC'!M$36)</f>
        <v>14.008016342776511</v>
      </c>
      <c r="S20" s="41">
        <f>IF('3h SMNCC'!N$36="-","-",'3h SMNCC'!N$36)</f>
        <v>16.592254432324484</v>
      </c>
      <c r="T20" s="41" t="str">
        <f>IF('3h SMNCC'!O$36="-","-",'3h SMNCC'!O$36)</f>
        <v>-</v>
      </c>
      <c r="U20" s="41" t="str">
        <f>IF('3h SMNCC'!P$36="-","-",'3h SMNCC'!P$36)</f>
        <v>-</v>
      </c>
      <c r="V20" s="41" t="str">
        <f>IF('3h SMNCC'!Q$36="-","-",'3h SMNCC'!Q$36)</f>
        <v>-</v>
      </c>
      <c r="W20" s="41" t="str">
        <f>IF('3h SMNCC'!R$36="-","-",'3h SMNCC'!R$36)</f>
        <v>-</v>
      </c>
      <c r="X20" s="41" t="str">
        <f>IF('3h SMNCC'!S$36="-","-",'3h SMNCC'!S$36)</f>
        <v>-</v>
      </c>
      <c r="Y20" s="41" t="str">
        <f>IF('3h SMNCC'!T$36="-","-",'3h SMNCC'!T$36)</f>
        <v>-</v>
      </c>
      <c r="Z20" s="41" t="str">
        <f>IF('3h SMNCC'!U$36="-","-",'3h SMNCC'!U$36)</f>
        <v>-</v>
      </c>
      <c r="AA20" s="29"/>
    </row>
    <row r="21" spans="1:27" s="30" customFormat="1" ht="11.25" x14ac:dyDescent="0.15">
      <c r="A21" s="267">
        <v>7</v>
      </c>
      <c r="B21" s="140" t="s">
        <v>349</v>
      </c>
      <c r="C21" s="140" t="s">
        <v>394</v>
      </c>
      <c r="D21" s="131" t="s">
        <v>315</v>
      </c>
      <c r="E21" s="132"/>
      <c r="F21" s="31"/>
      <c r="G21" s="41">
        <f>IF('3f CPIH'!C$16="-","-",'3i PAAC PAP'!$G$10*('3f CPIH'!C$16/'3f CPIH'!$G$16))</f>
        <v>3.3460635029354204</v>
      </c>
      <c r="H21" s="41">
        <f>IF('3f CPIH'!D$16="-","-",'3i PAAC PAP'!$G$10*('3f CPIH'!D$16/'3f CPIH'!$G$16))</f>
        <v>3.3527623287671227</v>
      </c>
      <c r="I21" s="41">
        <f>IF('3f CPIH'!E$16="-","-",'3i PAAC PAP'!$G$10*('3f CPIH'!E$16/'3f CPIH'!$G$16))</f>
        <v>3.3628105675146771</v>
      </c>
      <c r="J21" s="41">
        <f>IF('3f CPIH'!F$16="-","-",'3i PAAC PAP'!$G$10*('3f CPIH'!F$16/'3f CPIH'!$G$16))</f>
        <v>3.3829070450097847</v>
      </c>
      <c r="K21" s="41">
        <f>IF('3f CPIH'!G$16="-","-",'3i PAAC PAP'!$G$10*('3f CPIH'!G$16/'3f CPIH'!$G$16))</f>
        <v>3.4230999999999998</v>
      </c>
      <c r="L21" s="41">
        <f>IF('3f CPIH'!H$16="-","-",'3i PAAC PAP'!$G$10*('3f CPIH'!H$16/'3f CPIH'!$G$16))</f>
        <v>3.4666423679060667</v>
      </c>
      <c r="M21" s="41">
        <f>IF('3f CPIH'!I$16="-","-",'3i PAAC PAP'!$G$10*('3f CPIH'!I$16/'3f CPIH'!$G$16))</f>
        <v>3.516883561643835</v>
      </c>
      <c r="N21" s="41">
        <f>IF('3f CPIH'!J$16="-","-",'3i PAAC PAP'!$G$10*('3f CPIH'!J$16/'3f CPIH'!$G$16))</f>
        <v>3.547028277886497</v>
      </c>
      <c r="O21" s="31"/>
      <c r="P21" s="41">
        <f>IF('3f CPIH'!L$16="-","-",'3i PAAC PAP'!$G$10*('3f CPIH'!L$16/'3f CPIH'!$G$16))</f>
        <v>3.547028277886497</v>
      </c>
      <c r="Q21" s="41">
        <f>IF('3f CPIH'!M$16="-","-",'3i PAAC PAP'!$G$10*('3f CPIH'!M$16/'3f CPIH'!$G$16))</f>
        <v>3.5872212328767121</v>
      </c>
      <c r="R21" s="41">
        <f>IF('3f CPIH'!N$16="-","-",'3i PAAC PAP'!$G$10*('3f CPIH'!N$16/'3f CPIH'!$G$16))</f>
        <v>3.6140165362035224</v>
      </c>
      <c r="S21" s="41">
        <f>IF('3f CPIH'!O$16="-","-",'3i PAAC PAP'!$G$10*('3f CPIH'!O$16/'3f CPIH'!$G$16))</f>
        <v>3.6341130136986299</v>
      </c>
      <c r="T21" s="41" t="str">
        <f>IF('3f CPIH'!P$16="-","-",'3i PAAC PAP'!$G$10*('3f CPIH'!P$16/'3f CPIH'!$G$16))</f>
        <v>-</v>
      </c>
      <c r="U21" s="41" t="str">
        <f>IF('3f CPIH'!Q$16="-","-",'3i PAAC PAP'!$G$10*('3f CPIH'!Q$16/'3f CPIH'!$G$16))</f>
        <v>-</v>
      </c>
      <c r="V21" s="41" t="str">
        <f>IF('3f CPIH'!R$16="-","-",'3i PAAC PAP'!$G$10*('3f CPIH'!R$16/'3f CPIH'!$G$16))</f>
        <v>-</v>
      </c>
      <c r="W21" s="41" t="str">
        <f>IF('3f CPIH'!S$16="-","-",'3i PAAC PAP'!$G$10*('3f CPIH'!S$16/'3f CPIH'!$G$16))</f>
        <v>-</v>
      </c>
      <c r="X21" s="41" t="str">
        <f>IF('3f CPIH'!T$16="-","-",'3i PAAC PAP'!$G$10*('3f CPIH'!T$16/'3f CPIH'!$G$16))</f>
        <v>-</v>
      </c>
      <c r="Y21" s="41" t="str">
        <f>IF('3f CPIH'!U$16="-","-",'3i PAAC PAP'!$G$10*('3f CPIH'!U$16/'3f CPIH'!$G$16))</f>
        <v>-</v>
      </c>
      <c r="Z21" s="41" t="str">
        <f>IF('3f CPIH'!V$16="-","-",'3i PAAC PAP'!$G$10*('3f CPIH'!V$16/'3f CPIH'!$G$16))</f>
        <v>-</v>
      </c>
      <c r="AA21" s="29"/>
    </row>
    <row r="22" spans="1:27" s="30" customFormat="1" ht="11.25" x14ac:dyDescent="0.15">
      <c r="A22" s="267">
        <v>8</v>
      </c>
      <c r="B22" s="140" t="s">
        <v>349</v>
      </c>
      <c r="C22" s="140" t="s">
        <v>412</v>
      </c>
      <c r="D22" s="131" t="s">
        <v>315</v>
      </c>
      <c r="E22" s="132"/>
      <c r="F22" s="31"/>
      <c r="G22" s="41">
        <f>IF(G15="-","-",SUM(G15:G20)*'3i PAAC PAP'!$G$22)</f>
        <v>2.1998541333238451</v>
      </c>
      <c r="H22" s="41">
        <f>IF(H15="-","-",SUM(H15:H20)*'3i PAAC PAP'!$G$22)</f>
        <v>2.1071937987745906</v>
      </c>
      <c r="I22" s="41">
        <f>IF(I15="-","-",SUM(I15:I20)*'3i PAAC PAP'!$G$22)</f>
        <v>2.1516354420339692</v>
      </c>
      <c r="J22" s="41">
        <f>IF(J15="-","-",SUM(J15:J20)*'3i PAAC PAP'!$G$22)</f>
        <v>2.1088765758693562</v>
      </c>
      <c r="K22" s="41">
        <f>IF(K15="-","-",SUM(K15:K20)*'3i PAAC PAP'!$G$22)</f>
        <v>2.3384531660547339</v>
      </c>
      <c r="L22" s="41">
        <f>IF(L15="-","-",SUM(L15:L20)*'3i PAAC PAP'!$G$22)</f>
        <v>2.309822816773957</v>
      </c>
      <c r="M22" s="41">
        <f>IF(M15="-","-",SUM(M15:M20)*'3i PAAC PAP'!$G$22)</f>
        <v>2.5053296124338313</v>
      </c>
      <c r="N22" s="41">
        <f>IF(N15="-","-",SUM(N15:N20)*'3i PAAC PAP'!$G$22)</f>
        <v>2.6331874668902771</v>
      </c>
      <c r="O22" s="31"/>
      <c r="P22" s="41">
        <f>IF(P15="-","-",SUM(P15:P20)*'3i PAAC PAP'!$G$22)</f>
        <v>2.6331874668902771</v>
      </c>
      <c r="Q22" s="41">
        <f>IF(Q15="-","-",SUM(Q15:Q20)*'3i PAAC PAP'!$G$22)</f>
        <v>2.9406399654296149</v>
      </c>
      <c r="R22" s="41">
        <f>IF(R15="-","-",SUM(R15:R20)*'3i PAAC PAP'!$G$22)</f>
        <v>2.8435394165524754</v>
      </c>
      <c r="S22" s="41">
        <f>IF(S15="-","-",SUM(S15:S20)*'3i PAAC PAP'!$G$22)</f>
        <v>2.8442477818698144</v>
      </c>
      <c r="T22" s="41" t="str">
        <f>IF(T15="-","-",SUM(T15:T20)*'3i PAAC PAP'!$G$22)</f>
        <v>-</v>
      </c>
      <c r="U22" s="41" t="str">
        <f>IF(U15="-","-",SUM(U15:U20)*'3i PAAC PAP'!$G$22)</f>
        <v>-</v>
      </c>
      <c r="V22" s="41" t="str">
        <f>IF(V15="-","-",SUM(V15:V20)*'3i PAAC PAP'!$G$22)</f>
        <v>-</v>
      </c>
      <c r="W22" s="41" t="str">
        <f>IF(W15="-","-",SUM(W15:W20)*'3i PAAC PAP'!$G$22)</f>
        <v>-</v>
      </c>
      <c r="X22" s="41" t="str">
        <f>IF(X15="-","-",SUM(X15:X20)*'3i PAAC PAP'!$G$22)</f>
        <v>-</v>
      </c>
      <c r="Y22" s="41" t="str">
        <f>IF(Y15="-","-",SUM(Y15:Y20)*'3i PAAC PAP'!$G$22)</f>
        <v>-</v>
      </c>
      <c r="Z22" s="41" t="str">
        <f>IF(Z15="-","-",SUM(Z15:Z20)*'3i PAAC PAP'!$G$22)</f>
        <v>-</v>
      </c>
      <c r="AA22" s="29"/>
    </row>
    <row r="23" spans="1:27" s="30" customFormat="1" ht="11.25" x14ac:dyDescent="0.15">
      <c r="A23" s="267">
        <v>9</v>
      </c>
      <c r="B23" s="140" t="s">
        <v>393</v>
      </c>
      <c r="C23" s="140" t="s">
        <v>536</v>
      </c>
      <c r="D23" s="131" t="s">
        <v>315</v>
      </c>
      <c r="E23" s="132"/>
      <c r="F23" s="31"/>
      <c r="G23" s="41">
        <f>IF(G15="-","-",SUM(G15:G22)*'3j EBIT'!$E$8)</f>
        <v>8.8850760551145118</v>
      </c>
      <c r="H23" s="41">
        <f>IF(H15="-","-",SUM(H15:H22)*'3j EBIT'!$E$8)</f>
        <v>8.513686109443098</v>
      </c>
      <c r="I23" s="41">
        <f>IF(I15="-","-",SUM(I15:I22)*'3j EBIT'!$E$8)</f>
        <v>8.6920685701468727</v>
      </c>
      <c r="J23" s="41">
        <f>IF(J15="-","-",SUM(J15:J22)*'3j EBIT'!$E$8)</f>
        <v>8.5210170121485227</v>
      </c>
      <c r="K23" s="41">
        <f>IF(K15="-","-",SUM(K15:K22)*'3j EBIT'!$E$8)</f>
        <v>9.4422780435800746</v>
      </c>
      <c r="L23" s="41">
        <f>IF(L15="-","-",SUM(L15:L22)*'3j EBIT'!$E$8)</f>
        <v>9.3283285808443885</v>
      </c>
      <c r="M23" s="41">
        <f>IF(M15="-","-",SUM(M15:M22)*'3j EBIT'!$E$8)</f>
        <v>10.113182092414878</v>
      </c>
      <c r="N23" s="41">
        <f>IF(N15="-","-",SUM(N15:N22)*'3j EBIT'!$E$8)</f>
        <v>10.62640934947415</v>
      </c>
      <c r="O23" s="31"/>
      <c r="P23" s="41">
        <f>IF(P15="-","-",SUM(P15:P22)*'3j EBIT'!$E$8)</f>
        <v>10.62640934947415</v>
      </c>
      <c r="Q23" s="41">
        <f>IF(Q15="-","-",SUM(Q15:Q22)*'3j EBIT'!$E$8)</f>
        <v>11.85991221940548</v>
      </c>
      <c r="R23" s="41">
        <f>IF(R15="-","-",SUM(R15:R22)*'3j EBIT'!$E$8)</f>
        <v>11.471108555103845</v>
      </c>
      <c r="S23" s="41">
        <f>IF(S15="-","-",SUM(S15:S22)*'3j EBIT'!$E$8)</f>
        <v>11.474337959720168</v>
      </c>
      <c r="T23" s="41" t="str">
        <f>IF(T15="-","-",SUM(T15:T22)*'3j EBIT'!$E$8)</f>
        <v>-</v>
      </c>
      <c r="U23" s="41" t="str">
        <f>IF(U15="-","-",SUM(U15:U22)*'3j EBIT'!$E$8)</f>
        <v>-</v>
      </c>
      <c r="V23" s="41" t="str">
        <f>IF(V15="-","-",SUM(V15:V22)*'3j EBIT'!$E$8)</f>
        <v>-</v>
      </c>
      <c r="W23" s="41" t="str">
        <f>IF(W15="-","-",SUM(W15:W22)*'3j EBIT'!$E$8)</f>
        <v>-</v>
      </c>
      <c r="X23" s="41" t="str">
        <f>IF(X15="-","-",SUM(X15:X22)*'3j EBIT'!$E$8)</f>
        <v>-</v>
      </c>
      <c r="Y23" s="41" t="str">
        <f>IF(Y15="-","-",SUM(Y15:Y22)*'3j EBIT'!$E$8)</f>
        <v>-</v>
      </c>
      <c r="Z23" s="41" t="str">
        <f>IF(Z15="-","-",SUM(Z15:Z22)*'3j EBIT'!$E$8)</f>
        <v>-</v>
      </c>
      <c r="AA23" s="29"/>
    </row>
    <row r="24" spans="1:27" s="30" customFormat="1" ht="11.25" x14ac:dyDescent="0.15">
      <c r="A24" s="267">
        <v>10</v>
      </c>
      <c r="B24" s="188" t="s">
        <v>292</v>
      </c>
      <c r="C24" s="188" t="s">
        <v>537</v>
      </c>
      <c r="D24" s="131" t="s">
        <v>315</v>
      </c>
      <c r="E24" s="132"/>
      <c r="F24" s="31"/>
      <c r="G24" s="41">
        <f>IF(G15="-","-",SUM(G15:G17,G19:G23)*'3k HAP'!$E$9)</f>
        <v>5.1487119899535907</v>
      </c>
      <c r="H24" s="41">
        <f>IF(H15="-","-",SUM(H15:H17,H19:H23)*'3k HAP'!$E$9)</f>
        <v>4.8515067985920446</v>
      </c>
      <c r="I24" s="41">
        <f>IF(I15="-","-",SUM(I15:I17,I19:I23)*'3k HAP'!$E$9)</f>
        <v>4.8744212754524439</v>
      </c>
      <c r="J24" s="41">
        <f>IF(J15="-","-",SUM(J15:J17,J19:J23)*'3k HAP'!$E$9)</f>
        <v>4.7509011534703811</v>
      </c>
      <c r="K24" s="41">
        <f>IF(K15="-","-",SUM(K15:K17,K19:K23)*'3k HAP'!$E$9)</f>
        <v>5.3762654747117313</v>
      </c>
      <c r="L24" s="41">
        <f>IF(L15="-","-",SUM(L15:L17,L19:L23)*'3k HAP'!$E$9)</f>
        <v>5.2752474792605009</v>
      </c>
      <c r="M24" s="41">
        <f>IF(M15="-","-",SUM(M15:M17,M19:M23)*'3k HAP'!$E$9)</f>
        <v>5.9077476206326605</v>
      </c>
      <c r="N24" s="41">
        <f>IF(N15="-","-",SUM(N15:N17,N19:N23)*'3k HAP'!$E$9)</f>
        <v>6.3090386206168851</v>
      </c>
      <c r="O24" s="31"/>
      <c r="P24" s="41">
        <f>IF(P15="-","-",SUM(P15:P17,P19:P23)*'3k HAP'!$E$9)</f>
        <v>6.3090386206168851</v>
      </c>
      <c r="Q24" s="41">
        <f>IF(Q15="-","-",SUM(Q15:Q17,Q19:Q23)*'3k HAP'!$E$9)</f>
        <v>7.1272050011212409</v>
      </c>
      <c r="R24" s="41">
        <f>IF(R15="-","-",SUM(R15:R17,R19:R23)*'3k HAP'!$E$9)</f>
        <v>6.8012104969306293</v>
      </c>
      <c r="S24" s="41">
        <f>IF(S15="-","-",SUM(S15:S17,S19:S23)*'3k HAP'!$E$9)</f>
        <v>6.8131768124875061</v>
      </c>
      <c r="T24" s="41" t="str">
        <f>IF(T15="-","-",SUM(T15:T17,T19:T23)*'3k HAP'!$E$9)</f>
        <v>-</v>
      </c>
      <c r="U24" s="41" t="str">
        <f>IF(U15="-","-",SUM(U15:U17,U19:U23)*'3k HAP'!$E$9)</f>
        <v>-</v>
      </c>
      <c r="V24" s="41" t="str">
        <f>IF(V15="-","-",SUM(V15:V17,V19:V23)*'3k HAP'!$E$9)</f>
        <v>-</v>
      </c>
      <c r="W24" s="41" t="str">
        <f>IF(W15="-","-",SUM(W15:W17,W19:W23)*'3k HAP'!$E$9)</f>
        <v>-</v>
      </c>
      <c r="X24" s="41" t="str">
        <f>IF(X15="-","-",SUM(X15:X17,X19:X23)*'3k HAP'!$E$9)</f>
        <v>-</v>
      </c>
      <c r="Y24" s="41" t="str">
        <f>IF(Y15="-","-",SUM(Y15:Y17,Y19:Y23)*'3k HAP'!$E$9)</f>
        <v>-</v>
      </c>
      <c r="Z24" s="41" t="str">
        <f>IF(Z15="-","-",SUM(Z15:Z17,Z19:Z23)*'3k HAP'!$E$9)</f>
        <v>-</v>
      </c>
      <c r="AA24" s="29"/>
    </row>
    <row r="25" spans="1:27" s="30" customFormat="1" ht="11.25" x14ac:dyDescent="0.15">
      <c r="A25" s="267">
        <v>11</v>
      </c>
      <c r="B25" s="140" t="s">
        <v>44</v>
      </c>
      <c r="C25" s="140" t="str">
        <f>B25&amp;"_"&amp;D25</f>
        <v>Total_Eastern</v>
      </c>
      <c r="D25" s="131" t="s">
        <v>315</v>
      </c>
      <c r="E25" s="132"/>
      <c r="F25" s="31"/>
      <c r="G25" s="41">
        <f t="shared" ref="G25:N25" si="0">IF(G15="-","-",SUM(G15:G24))</f>
        <v>472.7841006800594</v>
      </c>
      <c r="H25" s="41">
        <f t="shared" si="0"/>
        <v>452.94006431670391</v>
      </c>
      <c r="I25" s="41">
        <f t="shared" si="0"/>
        <v>462.35152547895706</v>
      </c>
      <c r="J25" s="41">
        <f t="shared" si="0"/>
        <v>453.22529549670753</v>
      </c>
      <c r="K25" s="41">
        <f t="shared" si="0"/>
        <v>502.33806249702343</v>
      </c>
      <c r="L25" s="41">
        <f t="shared" si="0"/>
        <v>496.23970683480485</v>
      </c>
      <c r="M25" s="41">
        <f t="shared" si="0"/>
        <v>538.18026947011469</v>
      </c>
      <c r="N25" s="41">
        <f t="shared" si="0"/>
        <v>565.59351021059854</v>
      </c>
      <c r="O25" s="31"/>
      <c r="P25" s="41">
        <f t="shared" ref="P25:Z25" si="1">IF(P15="-","-",SUM(P15:P24))</f>
        <v>565.59351021059854</v>
      </c>
      <c r="Q25" s="41">
        <f t="shared" si="1"/>
        <v>631.33285345583658</v>
      </c>
      <c r="R25" s="41">
        <f t="shared" si="1"/>
        <v>610.54351665136551</v>
      </c>
      <c r="S25" s="41">
        <f t="shared" si="1"/>
        <v>610.72545156073352</v>
      </c>
      <c r="T25" s="41" t="str">
        <f t="shared" si="1"/>
        <v>-</v>
      </c>
      <c r="U25" s="41" t="str">
        <f t="shared" si="1"/>
        <v>-</v>
      </c>
      <c r="V25" s="41" t="str">
        <f t="shared" si="1"/>
        <v>-</v>
      </c>
      <c r="W25" s="41" t="str">
        <f t="shared" si="1"/>
        <v>-</v>
      </c>
      <c r="X25" s="41" t="str">
        <f t="shared" si="1"/>
        <v>-</v>
      </c>
      <c r="Y25" s="41" t="str">
        <f t="shared" si="1"/>
        <v>-</v>
      </c>
      <c r="Z25" s="41" t="str">
        <f t="shared" si="1"/>
        <v>-</v>
      </c>
      <c r="AA25" s="29"/>
    </row>
    <row r="26" spans="1:27" s="30" customFormat="1" ht="11.25" x14ac:dyDescent="0.15">
      <c r="A26" s="267">
        <v>1</v>
      </c>
      <c r="B26" s="136" t="s">
        <v>350</v>
      </c>
      <c r="C26" s="136" t="s">
        <v>341</v>
      </c>
      <c r="D26" s="134" t="s">
        <v>317</v>
      </c>
      <c r="E26" s="135"/>
      <c r="F26" s="31"/>
      <c r="G26" s="133">
        <f>IF('3a DF'!H14="-","-",'3a DF'!H14)</f>
        <v>187.73122808241266</v>
      </c>
      <c r="H26" s="133">
        <f>'3a DF'!I14</f>
        <v>168.16933703344657</v>
      </c>
      <c r="I26" s="133">
        <f>'3a DF'!J14</f>
        <v>151.48651191475173</v>
      </c>
      <c r="J26" s="133">
        <f>'3a DF'!K14</f>
        <v>143.95992976449207</v>
      </c>
      <c r="K26" s="133">
        <f>'3a DF'!L14</f>
        <v>168.40922180040678</v>
      </c>
      <c r="L26" s="133">
        <f>'3a DF'!M14</f>
        <v>161.88177739999705</v>
      </c>
      <c r="M26" s="133">
        <f>'3a DF'!N14</f>
        <v>172.14662653320042</v>
      </c>
      <c r="N26" s="133">
        <f>'3a DF'!O14</f>
        <v>191.54885091554721</v>
      </c>
      <c r="O26" s="31"/>
      <c r="P26" s="133">
        <f>'3a DF'!Q14</f>
        <v>191.54885091554721</v>
      </c>
      <c r="Q26" s="133">
        <f>'3a DF'!R14</f>
        <v>222.70710980886139</v>
      </c>
      <c r="R26" s="133">
        <f>'3a DF'!S14</f>
        <v>198.77353090117069</v>
      </c>
      <c r="S26" s="133">
        <f>'3a DF'!T14</f>
        <v>182.62300518042201</v>
      </c>
      <c r="T26" s="133" t="str">
        <f>'3a DF'!U14</f>
        <v>-</v>
      </c>
      <c r="U26" s="133" t="str">
        <f>'3a DF'!V14</f>
        <v>-</v>
      </c>
      <c r="V26" s="133" t="str">
        <f>'3a DF'!W14</f>
        <v>-</v>
      </c>
      <c r="W26" s="133" t="str">
        <f>'3a DF'!X14</f>
        <v>-</v>
      </c>
      <c r="X26" s="133" t="str">
        <f>'3a DF'!Y14</f>
        <v>-</v>
      </c>
      <c r="Y26" s="133" t="str">
        <f>'3a DF'!Z14</f>
        <v>-</v>
      </c>
      <c r="Z26" s="133" t="str">
        <f>'3a DF'!AA14</f>
        <v>-</v>
      </c>
      <c r="AA26" s="29"/>
    </row>
    <row r="27" spans="1:27" s="30" customFormat="1" ht="11.25" x14ac:dyDescent="0.15">
      <c r="A27" s="267">
        <v>2</v>
      </c>
      <c r="B27" s="136" t="s">
        <v>350</v>
      </c>
      <c r="C27" s="136" t="s">
        <v>300</v>
      </c>
      <c r="D27" s="134" t="s">
        <v>317</v>
      </c>
      <c r="E27" s="135"/>
      <c r="F27" s="31"/>
      <c r="G27" s="133">
        <f>IF('3b CM'!G14="-","-",'3b CM'!G14)</f>
        <v>5.5304472239826249E-2</v>
      </c>
      <c r="H27" s="133">
        <f>'3b CM'!H14</f>
        <v>8.2956708359739381E-2</v>
      </c>
      <c r="I27" s="133">
        <f>'3b CM'!I14</f>
        <v>0.26122165649101947</v>
      </c>
      <c r="J27" s="133">
        <f>'3b CM'!J14</f>
        <v>0.26564941450574442</v>
      </c>
      <c r="K27" s="133">
        <f>'3b CM'!K14</f>
        <v>3.4119462410922781</v>
      </c>
      <c r="L27" s="133">
        <f>'3b CM'!L14</f>
        <v>3.3099326243944498</v>
      </c>
      <c r="M27" s="133">
        <f>'3b CM'!M14</f>
        <v>11.513796865231745</v>
      </c>
      <c r="N27" s="133">
        <f>'3b CM'!N14</f>
        <v>10.945342808783455</v>
      </c>
      <c r="O27" s="31"/>
      <c r="P27" s="133">
        <f>'3b CM'!P14</f>
        <v>10.945342808783455</v>
      </c>
      <c r="Q27" s="133">
        <f>'3b CM'!Q14</f>
        <v>14.665239004197298</v>
      </c>
      <c r="R27" s="133">
        <f>'3b CM'!R14</f>
        <v>14.597846166128626</v>
      </c>
      <c r="S27" s="133">
        <f>'3b CM'!S14</f>
        <v>17.390021956752758</v>
      </c>
      <c r="T27" s="133" t="str">
        <f>'3b CM'!T14</f>
        <v>-</v>
      </c>
      <c r="U27" s="133" t="str">
        <f>'3b CM'!U14</f>
        <v>-</v>
      </c>
      <c r="V27" s="133" t="str">
        <f>'3b CM'!V14</f>
        <v>-</v>
      </c>
      <c r="W27" s="133" t="str">
        <f>'3b CM'!W14</f>
        <v>-</v>
      </c>
      <c r="X27" s="133" t="str">
        <f>'3b CM'!X14</f>
        <v>-</v>
      </c>
      <c r="Y27" s="133" t="str">
        <f>'3b CM'!Y14</f>
        <v>-</v>
      </c>
      <c r="Z27" s="133" t="str">
        <f>'3b CM'!Z14</f>
        <v>-</v>
      </c>
      <c r="AA27" s="29"/>
    </row>
    <row r="28" spans="1:27" s="30" customFormat="1" ht="12.4" customHeight="1" x14ac:dyDescent="0.15">
      <c r="A28" s="267">
        <v>3</v>
      </c>
      <c r="B28" s="136" t="s">
        <v>2</v>
      </c>
      <c r="C28" s="136" t="s">
        <v>342</v>
      </c>
      <c r="D28" s="134" t="s">
        <v>317</v>
      </c>
      <c r="E28" s="135"/>
      <c r="F28" s="31"/>
      <c r="G28" s="133">
        <f>IF('3c PC'!G15="-","-",'3c PC'!G15)</f>
        <v>68.68266085677898</v>
      </c>
      <c r="H28" s="133">
        <f>'3c PC'!H15</f>
        <v>68.662677895270846</v>
      </c>
      <c r="I28" s="133">
        <f>'3c PC'!I15</f>
        <v>86.575750300526337</v>
      </c>
      <c r="J28" s="133">
        <f>'3c PC'!J15</f>
        <v>85.585277115439624</v>
      </c>
      <c r="K28" s="133">
        <f>'3c PC'!K15</f>
        <v>97.778789138865818</v>
      </c>
      <c r="L28" s="133">
        <f>'3c PC'!L15</f>
        <v>96.978462519301218</v>
      </c>
      <c r="M28" s="133">
        <f>'3c PC'!M15</f>
        <v>118.23185463682731</v>
      </c>
      <c r="N28" s="133">
        <f>'3c PC'!N15</f>
        <v>116.14769270493946</v>
      </c>
      <c r="O28" s="31"/>
      <c r="P28" s="133">
        <f>'3c PC'!P15</f>
        <v>116.14769270493946</v>
      </c>
      <c r="Q28" s="133">
        <f>'3c PC'!Q15</f>
        <v>129.76616503451402</v>
      </c>
      <c r="R28" s="133">
        <f>'3c PC'!R15</f>
        <v>131.70771861921571</v>
      </c>
      <c r="S28" s="133">
        <f>'3c PC'!S15</f>
        <v>143.60871675438014</v>
      </c>
      <c r="T28" s="133" t="str">
        <f>'3c PC'!T15</f>
        <v>-</v>
      </c>
      <c r="U28" s="133" t="str">
        <f>'3c PC'!U15</f>
        <v>-</v>
      </c>
      <c r="V28" s="133" t="str">
        <f>'3c PC'!V15</f>
        <v>-</v>
      </c>
      <c r="W28" s="133" t="str">
        <f>'3c PC'!W15</f>
        <v>-</v>
      </c>
      <c r="X28" s="133" t="str">
        <f>'3c PC'!X15</f>
        <v>-</v>
      </c>
      <c r="Y28" s="133" t="str">
        <f>'3c PC'!Y15</f>
        <v>-</v>
      </c>
      <c r="Z28" s="133" t="str">
        <f>'3c PC'!Z15</f>
        <v>-</v>
      </c>
      <c r="AA28" s="29"/>
    </row>
    <row r="29" spans="1:27" s="30" customFormat="1" ht="11.25" x14ac:dyDescent="0.15">
      <c r="A29" s="267">
        <v>4</v>
      </c>
      <c r="B29" s="136" t="s">
        <v>352</v>
      </c>
      <c r="C29" s="136" t="s">
        <v>343</v>
      </c>
      <c r="D29" s="134" t="s">
        <v>317</v>
      </c>
      <c r="E29" s="135"/>
      <c r="F29" s="31"/>
      <c r="G29" s="133">
        <f>IF('3d NC-Elec'!H29="-","-",'3d NC-Elec'!H29)</f>
        <v>112.65171748942137</v>
      </c>
      <c r="H29" s="133">
        <f>'3d NC-Elec'!I29</f>
        <v>113.38777772195164</v>
      </c>
      <c r="I29" s="133">
        <f>'3d NC-Elec'!J29</f>
        <v>127.49543556558233</v>
      </c>
      <c r="J29" s="133">
        <f>'3d NC-Elec'!K29</f>
        <v>126.94181902444527</v>
      </c>
      <c r="K29" s="133">
        <f>'3d NC-Elec'!L29</f>
        <v>119.9753223983208</v>
      </c>
      <c r="L29" s="133">
        <f>'3d NC-Elec'!M29</f>
        <v>120.85772177859329</v>
      </c>
      <c r="M29" s="133">
        <f>'3d NC-Elec'!N29</f>
        <v>118.12031929224496</v>
      </c>
      <c r="N29" s="133">
        <f>'3d NC-Elec'!O29</f>
        <v>117.72850527025595</v>
      </c>
      <c r="O29" s="31"/>
      <c r="P29" s="133">
        <f>'3d NC-Elec'!Q29</f>
        <v>117.72850527025595</v>
      </c>
      <c r="Q29" s="133">
        <f>'3d NC-Elec'!R29</f>
        <v>123.41143106422412</v>
      </c>
      <c r="R29" s="133">
        <f>'3d NC-Elec'!S29</f>
        <v>125.13398866587869</v>
      </c>
      <c r="S29" s="133">
        <f>'3d NC-Elec'!T29</f>
        <v>124.45269245974913</v>
      </c>
      <c r="T29" s="133" t="str">
        <f>'3d NC-Elec'!U29</f>
        <v>-</v>
      </c>
      <c r="U29" s="133" t="str">
        <f>'3d NC-Elec'!V29</f>
        <v>-</v>
      </c>
      <c r="V29" s="133" t="str">
        <f>'3d NC-Elec'!W29</f>
        <v>-</v>
      </c>
      <c r="W29" s="133" t="str">
        <f>'3d NC-Elec'!X29</f>
        <v>-</v>
      </c>
      <c r="X29" s="133" t="str">
        <f>'3d NC-Elec'!Y29</f>
        <v>-</v>
      </c>
      <c r="Y29" s="133" t="str">
        <f>'3d NC-Elec'!Z29</f>
        <v>-</v>
      </c>
      <c r="Z29" s="133" t="str">
        <f>'3d NC-Elec'!AA29</f>
        <v>-</v>
      </c>
      <c r="AA29" s="29"/>
    </row>
    <row r="30" spans="1:27" s="30" customFormat="1" ht="11.25" x14ac:dyDescent="0.15">
      <c r="A30" s="267">
        <v>5</v>
      </c>
      <c r="B30" s="136" t="s">
        <v>349</v>
      </c>
      <c r="C30" s="136" t="s">
        <v>344</v>
      </c>
      <c r="D30" s="134" t="s">
        <v>317</v>
      </c>
      <c r="E30" s="135"/>
      <c r="F30" s="31"/>
      <c r="G30" s="133">
        <f>IF('3f CPIH'!C$16="-","-",'3g OC '!$E$8*('3f CPIH'!C$16/'3f CPIH'!$G$16))</f>
        <v>76.502677103718199</v>
      </c>
      <c r="H30" s="133">
        <f>IF('3f CPIH'!D$16="-","-",'3g OC '!$E$8*('3f CPIH'!D$16/'3f CPIH'!$G$16))</f>
        <v>76.655835616438353</v>
      </c>
      <c r="I30" s="133">
        <f>IF('3f CPIH'!E$16="-","-",'3g OC '!$E$8*('3f CPIH'!E$16/'3f CPIH'!$G$16))</f>
        <v>76.885573385518597</v>
      </c>
      <c r="J30" s="133">
        <f>IF('3f CPIH'!F$16="-","-",'3g OC '!$E$8*('3f CPIH'!F$16/'3f CPIH'!$G$16))</f>
        <v>77.345048923679059</v>
      </c>
      <c r="K30" s="133">
        <f>IF('3f CPIH'!G$16="-","-",'3g OC '!$E$8*('3f CPIH'!G$16/'3f CPIH'!$G$16))</f>
        <v>78.263999999999996</v>
      </c>
      <c r="L30" s="133">
        <f>IF('3f CPIH'!H$16="-","-",'3g OC '!$E$8*('3f CPIH'!H$16/'3f CPIH'!$G$16))</f>
        <v>79.259530332681024</v>
      </c>
      <c r="M30" s="133">
        <f>IF('3f CPIH'!I$16="-","-",'3g OC '!$E$8*('3f CPIH'!I$16/'3f CPIH'!$G$16))</f>
        <v>80.408219178082177</v>
      </c>
      <c r="N30" s="133">
        <f>IF('3f CPIH'!J$16="-","-",'3g OC '!$E$8*('3f CPIH'!J$16/'3f CPIH'!$G$16))</f>
        <v>81.097432485322898</v>
      </c>
      <c r="O30" s="31"/>
      <c r="P30" s="133">
        <f>IF('3f CPIH'!L$16="-","-",'3g OC '!$E$8*('3f CPIH'!L$16/'3f CPIH'!$G$16))</f>
        <v>81.097432485322898</v>
      </c>
      <c r="Q30" s="133">
        <f>IF('3f CPIH'!M$16="-","-",'3g OC '!$E$8*('3f CPIH'!M$16/'3f CPIH'!$G$16))</f>
        <v>82.016383561643835</v>
      </c>
      <c r="R30" s="133">
        <f>IF('3f CPIH'!N$16="-","-",'3g OC '!$E$8*('3f CPIH'!N$16/'3f CPIH'!$G$16))</f>
        <v>82.62901761252445</v>
      </c>
      <c r="S30" s="133">
        <f>IF('3f CPIH'!O$16="-","-",'3g OC '!$E$8*('3f CPIH'!O$16/'3f CPIH'!$G$16))</f>
        <v>83.088493150684926</v>
      </c>
      <c r="T30" s="133" t="str">
        <f>IF('3f CPIH'!P$16="-","-",'3g OC '!$E$8*('3f CPIH'!P$16/'3f CPIH'!$G$16))</f>
        <v>-</v>
      </c>
      <c r="U30" s="133" t="str">
        <f>IF('3f CPIH'!Q$16="-","-",'3g OC '!$E$8*('3f CPIH'!Q$16/'3f CPIH'!$G$16))</f>
        <v>-</v>
      </c>
      <c r="V30" s="133" t="str">
        <f>IF('3f CPIH'!R$16="-","-",'3g OC '!$E$8*('3f CPIH'!R$16/'3f CPIH'!$G$16))</f>
        <v>-</v>
      </c>
      <c r="W30" s="133" t="str">
        <f>IF('3f CPIH'!S$16="-","-",'3g OC '!$E$8*('3f CPIH'!S$16/'3f CPIH'!$G$16))</f>
        <v>-</v>
      </c>
      <c r="X30" s="133" t="str">
        <f>IF('3f CPIH'!T$16="-","-",'3g OC '!$E$8*('3f CPIH'!T$16/'3f CPIH'!$G$16))</f>
        <v>-</v>
      </c>
      <c r="Y30" s="133" t="str">
        <f>IF('3f CPIH'!U$16="-","-",'3g OC '!$E$8*('3f CPIH'!U$16/'3f CPIH'!$G$16))</f>
        <v>-</v>
      </c>
      <c r="Z30" s="133" t="str">
        <f>IF('3f CPIH'!V$16="-","-",'3g OC '!$E$8*('3f CPIH'!V$16/'3f CPIH'!$G$16))</f>
        <v>-</v>
      </c>
      <c r="AA30" s="29"/>
    </row>
    <row r="31" spans="1:27" s="30" customFormat="1" ht="11.25" x14ac:dyDescent="0.15">
      <c r="A31" s="267">
        <v>6</v>
      </c>
      <c r="B31" s="136" t="s">
        <v>349</v>
      </c>
      <c r="C31" s="136" t="s">
        <v>43</v>
      </c>
      <c r="D31" s="134" t="s">
        <v>317</v>
      </c>
      <c r="E31" s="135"/>
      <c r="F31" s="31"/>
      <c r="G31" s="133" t="s">
        <v>333</v>
      </c>
      <c r="H31" s="133" t="s">
        <v>333</v>
      </c>
      <c r="I31" s="133" t="s">
        <v>333</v>
      </c>
      <c r="J31" s="133" t="s">
        <v>333</v>
      </c>
      <c r="K31" s="133">
        <f>IF('3h SMNCC'!F$36="-","-",'3h SMNCC'!F$36)</f>
        <v>0</v>
      </c>
      <c r="L31" s="133">
        <f>IF('3h SMNCC'!G$36="-","-",'3h SMNCC'!G$36)</f>
        <v>-0.18995176814939541</v>
      </c>
      <c r="M31" s="133">
        <f>IF('3h SMNCC'!H$36="-","-",'3h SMNCC'!H$36)</f>
        <v>2.3898674656215144</v>
      </c>
      <c r="N31" s="133">
        <f>IF('3h SMNCC'!I$36="-","-",'3h SMNCC'!I$36)</f>
        <v>11.485463558514653</v>
      </c>
      <c r="O31" s="31"/>
      <c r="P31" s="133">
        <f>IF('3h SMNCC'!K$36="-","-",'3h SMNCC'!K$36)</f>
        <v>11.485463558514653</v>
      </c>
      <c r="Q31" s="133">
        <f>IF('3h SMNCC'!L$36="-","-",'3h SMNCC'!L$36)</f>
        <v>13.905095596481768</v>
      </c>
      <c r="R31" s="133">
        <f>IF('3h SMNCC'!M$36="-","-",'3h SMNCC'!M$36)</f>
        <v>14.008016342776511</v>
      </c>
      <c r="S31" s="133">
        <f>IF('3h SMNCC'!N$36="-","-",'3h SMNCC'!N$36)</f>
        <v>16.592254432324484</v>
      </c>
      <c r="T31" s="133" t="str">
        <f>IF('3h SMNCC'!O$36="-","-",'3h SMNCC'!O$36)</f>
        <v>-</v>
      </c>
      <c r="U31" s="133" t="str">
        <f>IF('3h SMNCC'!P$36="-","-",'3h SMNCC'!P$36)</f>
        <v>-</v>
      </c>
      <c r="V31" s="133" t="str">
        <f>IF('3h SMNCC'!Q$36="-","-",'3h SMNCC'!Q$36)</f>
        <v>-</v>
      </c>
      <c r="W31" s="133" t="str">
        <f>IF('3h SMNCC'!R$36="-","-",'3h SMNCC'!R$36)</f>
        <v>-</v>
      </c>
      <c r="X31" s="133" t="str">
        <f>IF('3h SMNCC'!S$36="-","-",'3h SMNCC'!S$36)</f>
        <v>-</v>
      </c>
      <c r="Y31" s="133" t="str">
        <f>IF('3h SMNCC'!T$36="-","-",'3h SMNCC'!T$36)</f>
        <v>-</v>
      </c>
      <c r="Z31" s="133" t="str">
        <f>IF('3h SMNCC'!U$36="-","-",'3h SMNCC'!U$36)</f>
        <v>-</v>
      </c>
      <c r="AA31" s="29"/>
    </row>
    <row r="32" spans="1:27" s="30" customFormat="1" ht="11.25" x14ac:dyDescent="0.15">
      <c r="A32" s="267">
        <v>7</v>
      </c>
      <c r="B32" s="136" t="s">
        <v>349</v>
      </c>
      <c r="C32" s="136" t="s">
        <v>394</v>
      </c>
      <c r="D32" s="134" t="s">
        <v>317</v>
      </c>
      <c r="E32" s="135"/>
      <c r="F32" s="31"/>
      <c r="G32" s="133">
        <f>IF('3f CPIH'!C$16="-","-",'3i PAAC PAP'!$G$10*('3f CPIH'!C$16/'3f CPIH'!$G$16))</f>
        <v>3.3460635029354204</v>
      </c>
      <c r="H32" s="133">
        <f>IF('3f CPIH'!D$16="-","-",'3i PAAC PAP'!$G$10*('3f CPIH'!D$16/'3f CPIH'!$G$16))</f>
        <v>3.3527623287671227</v>
      </c>
      <c r="I32" s="133">
        <f>IF('3f CPIH'!E$16="-","-",'3i PAAC PAP'!$G$10*('3f CPIH'!E$16/'3f CPIH'!$G$16))</f>
        <v>3.3628105675146771</v>
      </c>
      <c r="J32" s="133">
        <f>IF('3f CPIH'!F$16="-","-",'3i PAAC PAP'!$G$10*('3f CPIH'!F$16/'3f CPIH'!$G$16))</f>
        <v>3.3829070450097847</v>
      </c>
      <c r="K32" s="133">
        <f>IF('3f CPIH'!G$16="-","-",'3i PAAC PAP'!$G$10*('3f CPIH'!G$16/'3f CPIH'!$G$16))</f>
        <v>3.4230999999999998</v>
      </c>
      <c r="L32" s="133">
        <f>IF('3f CPIH'!H$16="-","-",'3i PAAC PAP'!$G$10*('3f CPIH'!H$16/'3f CPIH'!$G$16))</f>
        <v>3.4666423679060667</v>
      </c>
      <c r="M32" s="133">
        <f>IF('3f CPIH'!I$16="-","-",'3i PAAC PAP'!$G$10*('3f CPIH'!I$16/'3f CPIH'!$G$16))</f>
        <v>3.516883561643835</v>
      </c>
      <c r="N32" s="133">
        <f>IF('3f CPIH'!J$16="-","-",'3i PAAC PAP'!$G$10*('3f CPIH'!J$16/'3f CPIH'!$G$16))</f>
        <v>3.547028277886497</v>
      </c>
      <c r="O32" s="31"/>
      <c r="P32" s="133">
        <f>IF('3f CPIH'!L$16="-","-",'3i PAAC PAP'!$G$10*('3f CPIH'!L$16/'3f CPIH'!$G$16))</f>
        <v>3.547028277886497</v>
      </c>
      <c r="Q32" s="133">
        <f>IF('3f CPIH'!M$16="-","-",'3i PAAC PAP'!$G$10*('3f CPIH'!M$16/'3f CPIH'!$G$16))</f>
        <v>3.5872212328767121</v>
      </c>
      <c r="R32" s="133">
        <f>IF('3f CPIH'!N$16="-","-",'3i PAAC PAP'!$G$10*('3f CPIH'!N$16/'3f CPIH'!$G$16))</f>
        <v>3.6140165362035224</v>
      </c>
      <c r="S32" s="133">
        <f>IF('3f CPIH'!O$16="-","-",'3i PAAC PAP'!$G$10*('3f CPIH'!O$16/'3f CPIH'!$G$16))</f>
        <v>3.6341130136986299</v>
      </c>
      <c r="T32" s="133" t="str">
        <f>IF('3f CPIH'!P$16="-","-",'3i PAAC PAP'!$G$10*('3f CPIH'!P$16/'3f CPIH'!$G$16))</f>
        <v>-</v>
      </c>
      <c r="U32" s="133" t="str">
        <f>IF('3f CPIH'!Q$16="-","-",'3i PAAC PAP'!$G$10*('3f CPIH'!Q$16/'3f CPIH'!$G$16))</f>
        <v>-</v>
      </c>
      <c r="V32" s="133" t="str">
        <f>IF('3f CPIH'!R$16="-","-",'3i PAAC PAP'!$G$10*('3f CPIH'!R$16/'3f CPIH'!$G$16))</f>
        <v>-</v>
      </c>
      <c r="W32" s="133" t="str">
        <f>IF('3f CPIH'!S$16="-","-",'3i PAAC PAP'!$G$10*('3f CPIH'!S$16/'3f CPIH'!$G$16))</f>
        <v>-</v>
      </c>
      <c r="X32" s="133" t="str">
        <f>IF('3f CPIH'!T$16="-","-",'3i PAAC PAP'!$G$10*('3f CPIH'!T$16/'3f CPIH'!$G$16))</f>
        <v>-</v>
      </c>
      <c r="Y32" s="133" t="str">
        <f>IF('3f CPIH'!U$16="-","-",'3i PAAC PAP'!$G$10*('3f CPIH'!U$16/'3f CPIH'!$G$16))</f>
        <v>-</v>
      </c>
      <c r="Z32" s="133" t="str">
        <f>IF('3f CPIH'!V$16="-","-",'3i PAAC PAP'!$G$10*('3f CPIH'!V$16/'3f CPIH'!$G$16))</f>
        <v>-</v>
      </c>
      <c r="AA32" s="29"/>
    </row>
    <row r="33" spans="1:27" s="30" customFormat="1" ht="11.25" x14ac:dyDescent="0.15">
      <c r="A33" s="267">
        <v>8</v>
      </c>
      <c r="B33" s="136" t="s">
        <v>349</v>
      </c>
      <c r="C33" s="136" t="s">
        <v>412</v>
      </c>
      <c r="D33" s="134" t="s">
        <v>317</v>
      </c>
      <c r="E33" s="135"/>
      <c r="F33" s="31"/>
      <c r="G33" s="133">
        <f>IF(G26="-","-",SUM(G26:G31)*'3i PAAC PAP'!$G$22)</f>
        <v>2.1630568961741878</v>
      </c>
      <c r="H33" s="133">
        <f>IF(H26="-","-",SUM(H26:H31)*'3i PAAC PAP'!$G$22)</f>
        <v>2.0724569714709173</v>
      </c>
      <c r="I33" s="133">
        <f>IF(I26="-","-",SUM(I26:I31)*'3i PAAC PAP'!$G$22)</f>
        <v>2.148887608162211</v>
      </c>
      <c r="J33" s="133">
        <f>IF(J26="-","-",SUM(J26:J31)*'3i PAAC PAP'!$G$22)</f>
        <v>2.1071103534733946</v>
      </c>
      <c r="K33" s="133">
        <f>IF(K26="-","-",SUM(K26:K31)*'3i PAAC PAP'!$G$22)</f>
        <v>2.2708918630749402</v>
      </c>
      <c r="L33" s="133">
        <f>IF(L26="-","-",SUM(L26:L31)*'3i PAAC PAP'!$G$22)</f>
        <v>2.2430211333926127</v>
      </c>
      <c r="M33" s="133">
        <f>IF(M26="-","-",SUM(M26:M31)*'3i PAAC PAP'!$G$22)</f>
        <v>2.4406430599962441</v>
      </c>
      <c r="N33" s="133">
        <f>IF(N26="-","-",SUM(N26:N31)*'3i PAAC PAP'!$G$22)</f>
        <v>2.5675392587062866</v>
      </c>
      <c r="O33" s="31"/>
      <c r="P33" s="133">
        <f>IF(P26="-","-",SUM(P26:P31)*'3i PAAC PAP'!$G$22)</f>
        <v>2.5675392587062866</v>
      </c>
      <c r="Q33" s="133">
        <f>IF(Q26="-","-",SUM(Q26:Q31)*'3i PAAC PAP'!$G$22)</f>
        <v>2.8467322924354028</v>
      </c>
      <c r="R33" s="133">
        <f>IF(R26="-","-",SUM(R26:R31)*'3i PAAC PAP'!$G$22)</f>
        <v>2.7514904742655495</v>
      </c>
      <c r="S33" s="133">
        <f>IF(S26="-","-",SUM(S26:S31)*'3i PAAC PAP'!$G$22)</f>
        <v>2.7558836628171575</v>
      </c>
      <c r="T33" s="133" t="str">
        <f>IF(T26="-","-",SUM(T26:T31)*'3i PAAC PAP'!$G$22)</f>
        <v>-</v>
      </c>
      <c r="U33" s="133" t="str">
        <f>IF(U26="-","-",SUM(U26:U31)*'3i PAAC PAP'!$G$22)</f>
        <v>-</v>
      </c>
      <c r="V33" s="133" t="str">
        <f>IF(V26="-","-",SUM(V26:V31)*'3i PAAC PAP'!$G$22)</f>
        <v>-</v>
      </c>
      <c r="W33" s="133" t="str">
        <f>IF(W26="-","-",SUM(W26:W31)*'3i PAAC PAP'!$G$22)</f>
        <v>-</v>
      </c>
      <c r="X33" s="133" t="str">
        <f>IF(X26="-","-",SUM(X26:X31)*'3i PAAC PAP'!$G$22)</f>
        <v>-</v>
      </c>
      <c r="Y33" s="133" t="str">
        <f>IF(Y26="-","-",SUM(Y26:Y31)*'3i PAAC PAP'!$G$22)</f>
        <v>-</v>
      </c>
      <c r="Z33" s="133" t="str">
        <f>IF(Z26="-","-",SUM(Z26:Z31)*'3i PAAC PAP'!$G$22)</f>
        <v>-</v>
      </c>
      <c r="AA33" s="29"/>
    </row>
    <row r="34" spans="1:27" s="30" customFormat="1" ht="11.25" x14ac:dyDescent="0.15">
      <c r="A34" s="267">
        <v>9</v>
      </c>
      <c r="B34" s="136" t="s">
        <v>393</v>
      </c>
      <c r="C34" s="136" t="s">
        <v>536</v>
      </c>
      <c r="D34" s="134" t="s">
        <v>317</v>
      </c>
      <c r="E34" s="135"/>
      <c r="F34" s="31"/>
      <c r="G34" s="133">
        <f>IF(G26="-","-",SUM(G26:G33)*'3j EBIT'!$E$8)</f>
        <v>8.7375382963624872</v>
      </c>
      <c r="H34" s="133">
        <f>IF(H26="-","-",SUM(H26:H33)*'3j EBIT'!$E$8)</f>
        <v>8.3744095212118577</v>
      </c>
      <c r="I34" s="133">
        <f>IF(I26="-","-",SUM(I26:I33)*'3j EBIT'!$E$8)</f>
        <v>8.6810511872598575</v>
      </c>
      <c r="J34" s="133">
        <f>IF(J26="-","-",SUM(J26:J33)*'3j EBIT'!$E$8)</f>
        <v>8.5139353801037583</v>
      </c>
      <c r="K34" s="133">
        <f>IF(K26="-","-",SUM(K26:K33)*'3j EBIT'!$E$8)</f>
        <v>9.1713924012840202</v>
      </c>
      <c r="L34" s="133">
        <f>IF(L26="-","-",SUM(L26:L33)*'3j EBIT'!$E$8)</f>
        <v>9.0604886175650368</v>
      </c>
      <c r="M34" s="133">
        <f>IF(M26="-","-",SUM(M26:M33)*'3j EBIT'!$E$8)</f>
        <v>9.8538227027622849</v>
      </c>
      <c r="N34" s="133">
        <f>IF(N26="-","-",SUM(N26:N33)*'3j EBIT'!$E$8)</f>
        <v>10.363194221062194</v>
      </c>
      <c r="O34" s="31"/>
      <c r="P34" s="133">
        <f>IF(P26="-","-",SUM(P26:P33)*'3j EBIT'!$E$8)</f>
        <v>10.363194221062194</v>
      </c>
      <c r="Q34" s="133">
        <f>IF(Q26="-","-",SUM(Q26:Q33)*'3j EBIT'!$E$8)</f>
        <v>11.4833913532645</v>
      </c>
      <c r="R34" s="133">
        <f>IF(R26="-","-",SUM(R26:R33)*'3j EBIT'!$E$8)</f>
        <v>11.102040231162194</v>
      </c>
      <c r="S34" s="133">
        <f>IF(S26="-","-",SUM(S26:S33)*'3j EBIT'!$E$8)</f>
        <v>11.12004385807054</v>
      </c>
      <c r="T34" s="133" t="str">
        <f>IF(T26="-","-",SUM(T26:T33)*'3j EBIT'!$E$8)</f>
        <v>-</v>
      </c>
      <c r="U34" s="133" t="str">
        <f>IF(U26="-","-",SUM(U26:U33)*'3j EBIT'!$E$8)</f>
        <v>-</v>
      </c>
      <c r="V34" s="133" t="str">
        <f>IF(V26="-","-",SUM(V26:V33)*'3j EBIT'!$E$8)</f>
        <v>-</v>
      </c>
      <c r="W34" s="133" t="str">
        <f>IF(W26="-","-",SUM(W26:W33)*'3j EBIT'!$E$8)</f>
        <v>-</v>
      </c>
      <c r="X34" s="133" t="str">
        <f>IF(X26="-","-",SUM(X26:X33)*'3j EBIT'!$E$8)</f>
        <v>-</v>
      </c>
      <c r="Y34" s="133" t="str">
        <f>IF(Y26="-","-",SUM(Y26:Y33)*'3j EBIT'!$E$8)</f>
        <v>-</v>
      </c>
      <c r="Z34" s="133" t="str">
        <f>IF(Z26="-","-",SUM(Z26:Z33)*'3j EBIT'!$E$8)</f>
        <v>-</v>
      </c>
      <c r="AA34" s="29"/>
    </row>
    <row r="35" spans="1:27" s="30" customFormat="1" ht="11.25" x14ac:dyDescent="0.15">
      <c r="A35" s="267">
        <v>10</v>
      </c>
      <c r="B35" s="186" t="s">
        <v>292</v>
      </c>
      <c r="C35" s="186" t="s">
        <v>537</v>
      </c>
      <c r="D35" s="134" t="s">
        <v>317</v>
      </c>
      <c r="E35" s="135"/>
      <c r="F35" s="31"/>
      <c r="G35" s="133">
        <f>IF(G26="-","-",SUM(G26:G28,G30:G34)*'3k HAP'!$E$9)</f>
        <v>5.0836264861727134</v>
      </c>
      <c r="H35" s="133">
        <f>IF(H26="-","-",SUM(H26:H28,H30:H34)*'3k HAP'!$E$9)</f>
        <v>4.7930305545735683</v>
      </c>
      <c r="I35" s="133">
        <f>IF(I26="-","-",SUM(I26:I28,I30:I34)*'3k HAP'!$E$9)</f>
        <v>4.8227718507267054</v>
      </c>
      <c r="J35" s="133">
        <f>IF(J26="-","-",SUM(J26:J28,J30:J34)*'3k HAP'!$E$9)</f>
        <v>4.7021014809297341</v>
      </c>
      <c r="K35" s="133">
        <f>IF(K26="-","-",SUM(K26:K28,K30:K34)*'3k HAP'!$E$9)</f>
        <v>5.3107202880922015</v>
      </c>
      <c r="L35" s="133">
        <f>IF(L26="-","-",SUM(L26:L28,L30:L34)*'3k HAP'!$E$9)</f>
        <v>5.2123409931477971</v>
      </c>
      <c r="M35" s="133">
        <f>IF(M26="-","-",SUM(M26:M28,M30:M34)*'3k HAP'!$E$9)</f>
        <v>5.8637455947232748</v>
      </c>
      <c r="N35" s="133">
        <f>IF(N26="-","-",SUM(N26:N28,N30:N34)*'3k HAP'!$E$9)</f>
        <v>6.2619929500825959</v>
      </c>
      <c r="O35" s="31"/>
      <c r="P35" s="133">
        <f>IF(P26="-","-",SUM(P26:P28,P30:P34)*'3k HAP'!$E$9)</f>
        <v>6.2619929500825959</v>
      </c>
      <c r="Q35" s="133">
        <f>IF(Q26="-","-",SUM(Q26:Q28,Q30:Q34)*'3k HAP'!$E$9)</f>
        <v>7.0419892039636682</v>
      </c>
      <c r="R35" s="133">
        <f>IF(R26="-","-",SUM(R26:R28,R30:R34)*'3k HAP'!$E$9)</f>
        <v>6.7229082132505518</v>
      </c>
      <c r="S35" s="133">
        <f>IF(S26="-","-",SUM(S26:S28,S30:S34)*'3k HAP'!$E$9)</f>
        <v>6.7467562811459745</v>
      </c>
      <c r="T35" s="133" t="str">
        <f>IF(T26="-","-",SUM(T26:T28,T30:T34)*'3k HAP'!$E$9)</f>
        <v>-</v>
      </c>
      <c r="U35" s="133" t="str">
        <f>IF(U26="-","-",SUM(U26:U28,U30:U34)*'3k HAP'!$E$9)</f>
        <v>-</v>
      </c>
      <c r="V35" s="133" t="str">
        <f>IF(V26="-","-",SUM(V26:V28,V30:V34)*'3k HAP'!$E$9)</f>
        <v>-</v>
      </c>
      <c r="W35" s="133" t="str">
        <f>IF(W26="-","-",SUM(W26:W28,W30:W34)*'3k HAP'!$E$9)</f>
        <v>-</v>
      </c>
      <c r="X35" s="133" t="str">
        <f>IF(X26="-","-",SUM(X26:X28,X30:X34)*'3k HAP'!$E$9)</f>
        <v>-</v>
      </c>
      <c r="Y35" s="133" t="str">
        <f>IF(Y26="-","-",SUM(Y26:Y28,Y30:Y34)*'3k HAP'!$E$9)</f>
        <v>-</v>
      </c>
      <c r="Z35" s="133" t="str">
        <f>IF(Z26="-","-",SUM(Z26:Z28,Z30:Z34)*'3k HAP'!$E$9)</f>
        <v>-</v>
      </c>
      <c r="AA35" s="29"/>
    </row>
    <row r="36" spans="1:27" s="30" customFormat="1" ht="11.25" x14ac:dyDescent="0.15">
      <c r="A36" s="267">
        <v>11</v>
      </c>
      <c r="B36" s="136" t="s">
        <v>44</v>
      </c>
      <c r="C36" s="136" t="str">
        <f>B36&amp;"_"&amp;D36</f>
        <v>Total_East Midlands</v>
      </c>
      <c r="D36" s="134" t="s">
        <v>317</v>
      </c>
      <c r="E36" s="135"/>
      <c r="F36" s="31"/>
      <c r="G36" s="133">
        <f t="shared" ref="G36:N36" si="2">IF(G26="-","-",SUM(G26:G35))</f>
        <v>464.95387318621584</v>
      </c>
      <c r="H36" s="133">
        <f t="shared" si="2"/>
        <v>445.55124435149065</v>
      </c>
      <c r="I36" s="133">
        <f t="shared" si="2"/>
        <v>461.72001403653354</v>
      </c>
      <c r="J36" s="133">
        <f t="shared" si="2"/>
        <v>452.80377850207844</v>
      </c>
      <c r="K36" s="133">
        <f t="shared" si="2"/>
        <v>488.0153841311369</v>
      </c>
      <c r="L36" s="133">
        <f t="shared" si="2"/>
        <v>482.07996599882915</v>
      </c>
      <c r="M36" s="133">
        <f t="shared" si="2"/>
        <v>524.48577889033379</v>
      </c>
      <c r="N36" s="133">
        <f t="shared" si="2"/>
        <v>551.69304245110106</v>
      </c>
      <c r="O36" s="31"/>
      <c r="P36" s="133">
        <f t="shared" ref="P36:Z36" si="3">IF(P26="-","-",SUM(P26:P35))</f>
        <v>551.69304245110106</v>
      </c>
      <c r="Q36" s="133">
        <f t="shared" si="3"/>
        <v>611.43075815246266</v>
      </c>
      <c r="R36" s="133">
        <f t="shared" si="3"/>
        <v>591.0405737625764</v>
      </c>
      <c r="S36" s="133">
        <f t="shared" si="3"/>
        <v>592.01198075004572</v>
      </c>
      <c r="T36" s="133" t="str">
        <f t="shared" si="3"/>
        <v>-</v>
      </c>
      <c r="U36" s="133" t="str">
        <f t="shared" si="3"/>
        <v>-</v>
      </c>
      <c r="V36" s="133" t="str">
        <f t="shared" si="3"/>
        <v>-</v>
      </c>
      <c r="W36" s="133" t="str">
        <f t="shared" si="3"/>
        <v>-</v>
      </c>
      <c r="X36" s="133" t="str">
        <f t="shared" si="3"/>
        <v>-</v>
      </c>
      <c r="Y36" s="133" t="str">
        <f t="shared" si="3"/>
        <v>-</v>
      </c>
      <c r="Z36" s="133" t="str">
        <f t="shared" si="3"/>
        <v>-</v>
      </c>
      <c r="AA36" s="29"/>
    </row>
    <row r="37" spans="1:27" s="30" customFormat="1" ht="11.25" x14ac:dyDescent="0.15">
      <c r="A37" s="267">
        <v>1</v>
      </c>
      <c r="B37" s="140" t="s">
        <v>350</v>
      </c>
      <c r="C37" s="140" t="s">
        <v>341</v>
      </c>
      <c r="D37" s="131" t="s">
        <v>318</v>
      </c>
      <c r="E37" s="132"/>
      <c r="F37" s="31"/>
      <c r="G37" s="41">
        <f>IF('3a DF'!H15="-","-",'3a DF'!H15)</f>
        <v>189.65040724187483</v>
      </c>
      <c r="H37" s="41">
        <f>'3a DF'!I15</f>
        <v>169.8885346874111</v>
      </c>
      <c r="I37" s="41">
        <f>'3a DF'!J15</f>
        <v>153.03516079739146</v>
      </c>
      <c r="J37" s="41">
        <f>'3a DF'!K15</f>
        <v>145.43163428495879</v>
      </c>
      <c r="K37" s="41">
        <f>'3a DF'!L15</f>
        <v>170.13087179994068</v>
      </c>
      <c r="L37" s="41">
        <f>'3a DF'!M15</f>
        <v>163.53669723755536</v>
      </c>
      <c r="M37" s="41">
        <f>'3a DF'!N15</f>
        <v>175.81856626263644</v>
      </c>
      <c r="N37" s="41">
        <f>'3a DF'!O15</f>
        <v>195.63464597275654</v>
      </c>
      <c r="O37" s="31"/>
      <c r="P37" s="41">
        <f>'3a DF'!Q15</f>
        <v>195.63464597275654</v>
      </c>
      <c r="Q37" s="41">
        <f>'3a DF'!R15</f>
        <v>228.27326184711356</v>
      </c>
      <c r="R37" s="41">
        <f>'3a DF'!S15</f>
        <v>203.74044657158009</v>
      </c>
      <c r="S37" s="41">
        <f>'3a DF'!T15</f>
        <v>187.24162712489229</v>
      </c>
      <c r="T37" s="41" t="str">
        <f>'3a DF'!U15</f>
        <v>-</v>
      </c>
      <c r="U37" s="41" t="str">
        <f>'3a DF'!V15</f>
        <v>-</v>
      </c>
      <c r="V37" s="41" t="str">
        <f>'3a DF'!W15</f>
        <v>-</v>
      </c>
      <c r="W37" s="41" t="str">
        <f>'3a DF'!X15</f>
        <v>-</v>
      </c>
      <c r="X37" s="41" t="str">
        <f>'3a DF'!Y15</f>
        <v>-</v>
      </c>
      <c r="Y37" s="41" t="str">
        <f>'3a DF'!Z15</f>
        <v>-</v>
      </c>
      <c r="Z37" s="41" t="str">
        <f>'3a DF'!AA15</f>
        <v>-</v>
      </c>
      <c r="AA37" s="29"/>
    </row>
    <row r="38" spans="1:27" s="30" customFormat="1" ht="11.25" x14ac:dyDescent="0.15">
      <c r="A38" s="267">
        <v>2</v>
      </c>
      <c r="B38" s="140" t="s">
        <v>350</v>
      </c>
      <c r="C38" s="140" t="s">
        <v>300</v>
      </c>
      <c r="D38" s="131" t="s">
        <v>318</v>
      </c>
      <c r="E38" s="132"/>
      <c r="F38" s="31"/>
      <c r="G38" s="41">
        <f>IF('3b CM'!G15="-","-",'3b CM'!G15)</f>
        <v>5.6226213443823357E-2</v>
      </c>
      <c r="H38" s="41">
        <f>'3b CM'!H15</f>
        <v>8.4339320165735032E-2</v>
      </c>
      <c r="I38" s="41">
        <f>'3b CM'!I15</f>
        <v>0.2655753507658698</v>
      </c>
      <c r="J38" s="41">
        <f>'3b CM'!J15</f>
        <v>0.27007690474750684</v>
      </c>
      <c r="K38" s="41">
        <f>'3b CM'!K15</f>
        <v>3.4688120117771488</v>
      </c>
      <c r="L38" s="41">
        <f>'3b CM'!L15</f>
        <v>3.3650981681343572</v>
      </c>
      <c r="M38" s="41">
        <f>'3b CM'!M15</f>
        <v>11.907204039153976</v>
      </c>
      <c r="N38" s="41">
        <f>'3b CM'!N15</f>
        <v>11.319326858738016</v>
      </c>
      <c r="O38" s="31"/>
      <c r="P38" s="41">
        <f>'3b CM'!P15</f>
        <v>11.319326858738016</v>
      </c>
      <c r="Q38" s="41">
        <f>'3b CM'!Q15</f>
        <v>15.232508313769655</v>
      </c>
      <c r="R38" s="41">
        <f>'3b CM'!R15</f>
        <v>15.162636096084153</v>
      </c>
      <c r="S38" s="41">
        <f>'3b CM'!S15</f>
        <v>18.010418613276087</v>
      </c>
      <c r="T38" s="41" t="str">
        <f>'3b CM'!T15</f>
        <v>-</v>
      </c>
      <c r="U38" s="41" t="str">
        <f>'3b CM'!U15</f>
        <v>-</v>
      </c>
      <c r="V38" s="41" t="str">
        <f>'3b CM'!V15</f>
        <v>-</v>
      </c>
      <c r="W38" s="41" t="str">
        <f>'3b CM'!W15</f>
        <v>-</v>
      </c>
      <c r="X38" s="41" t="str">
        <f>'3b CM'!X15</f>
        <v>-</v>
      </c>
      <c r="Y38" s="41" t="str">
        <f>'3b CM'!Y15</f>
        <v>-</v>
      </c>
      <c r="Z38" s="41" t="str">
        <f>'3b CM'!Z15</f>
        <v>-</v>
      </c>
      <c r="AA38" s="29"/>
    </row>
    <row r="39" spans="1:27" s="30" customFormat="1" ht="11.25" x14ac:dyDescent="0.15">
      <c r="A39" s="267">
        <v>3</v>
      </c>
      <c r="B39" s="140" t="s">
        <v>2</v>
      </c>
      <c r="C39" s="140" t="s">
        <v>342</v>
      </c>
      <c r="D39" s="131" t="s">
        <v>318</v>
      </c>
      <c r="E39" s="132"/>
      <c r="F39" s="31"/>
      <c r="G39" s="41">
        <f>IF('3c PC'!G16="-","-",'3c PC'!G16)</f>
        <v>68.691489961573978</v>
      </c>
      <c r="H39" s="41">
        <f>'3c PC'!H16</f>
        <v>68.67138727993634</v>
      </c>
      <c r="I39" s="41">
        <f>'3c PC'!I16</f>
        <v>86.613712200026143</v>
      </c>
      <c r="J39" s="41">
        <f>'3c PC'!J16</f>
        <v>85.614232169105591</v>
      </c>
      <c r="K39" s="41">
        <f>'3c PC'!K16</f>
        <v>97.877542817071387</v>
      </c>
      <c r="L39" s="41">
        <f>'3c PC'!L16</f>
        <v>97.06566778235171</v>
      </c>
      <c r="M39" s="41">
        <f>'3c PC'!M16</f>
        <v>118.56217933957592</v>
      </c>
      <c r="N39" s="41">
        <f>'3c PC'!N16</f>
        <v>116.43229437115814</v>
      </c>
      <c r="O39" s="31"/>
      <c r="P39" s="41">
        <f>'3c PC'!P16</f>
        <v>116.43229437115814</v>
      </c>
      <c r="Q39" s="41">
        <f>'3c PC'!Q16</f>
        <v>130.26226917667123</v>
      </c>
      <c r="R39" s="41">
        <f>'3c PC'!R16</f>
        <v>132.21990716682578</v>
      </c>
      <c r="S39" s="41">
        <f>'3c PC'!S16</f>
        <v>144.34605575986936</v>
      </c>
      <c r="T39" s="41" t="str">
        <f>'3c PC'!T16</f>
        <v>-</v>
      </c>
      <c r="U39" s="41" t="str">
        <f>'3c PC'!U16</f>
        <v>-</v>
      </c>
      <c r="V39" s="41" t="str">
        <f>'3c PC'!V16</f>
        <v>-</v>
      </c>
      <c r="W39" s="41" t="str">
        <f>'3c PC'!W16</f>
        <v>-</v>
      </c>
      <c r="X39" s="41" t="str">
        <f>'3c PC'!X16</f>
        <v>-</v>
      </c>
      <c r="Y39" s="41" t="str">
        <f>'3c PC'!Y16</f>
        <v>-</v>
      </c>
      <c r="Z39" s="41" t="str">
        <f>'3c PC'!Z16</f>
        <v>-</v>
      </c>
      <c r="AA39" s="29"/>
    </row>
    <row r="40" spans="1:27" s="30" customFormat="1" ht="11.25" x14ac:dyDescent="0.15">
      <c r="A40" s="267">
        <v>4</v>
      </c>
      <c r="B40" s="140" t="s">
        <v>352</v>
      </c>
      <c r="C40" s="140" t="s">
        <v>343</v>
      </c>
      <c r="D40" s="131" t="s">
        <v>318</v>
      </c>
      <c r="E40" s="132"/>
      <c r="F40" s="31"/>
      <c r="G40" s="41">
        <f>IF('3d NC-Elec'!H30="-","-",'3d NC-Elec'!H30)</f>
        <v>107.6690008178043</v>
      </c>
      <c r="H40" s="41">
        <f>'3d NC-Elec'!I30</f>
        <v>108.41258580512795</v>
      </c>
      <c r="I40" s="41">
        <f>'3d NC-Elec'!J30</f>
        <v>121.65288893089296</v>
      </c>
      <c r="J40" s="41">
        <f>'3d NC-Elec'!K30</f>
        <v>121.09361275955513</v>
      </c>
      <c r="K40" s="41">
        <f>'3d NC-Elec'!L30</f>
        <v>107.46045132117443</v>
      </c>
      <c r="L40" s="41">
        <f>'3d NC-Elec'!M30</f>
        <v>108.35187148354184</v>
      </c>
      <c r="M40" s="41">
        <f>'3d NC-Elec'!N30</f>
        <v>111.26268585112042</v>
      </c>
      <c r="N40" s="41">
        <f>'3d NC-Elec'!O30</f>
        <v>110.86251431726572</v>
      </c>
      <c r="O40" s="31"/>
      <c r="P40" s="41">
        <f>'3d NC-Elec'!Q30</f>
        <v>110.86251431726572</v>
      </c>
      <c r="Q40" s="41">
        <f>'3d NC-Elec'!R30</f>
        <v>121.7067934726884</v>
      </c>
      <c r="R40" s="41">
        <f>'3d NC-Elec'!S30</f>
        <v>123.44226602651445</v>
      </c>
      <c r="S40" s="41">
        <f>'3d NC-Elec'!T30</f>
        <v>128.32608261340272</v>
      </c>
      <c r="T40" s="41" t="str">
        <f>'3d NC-Elec'!U30</f>
        <v>-</v>
      </c>
      <c r="U40" s="41" t="str">
        <f>'3d NC-Elec'!V30</f>
        <v>-</v>
      </c>
      <c r="V40" s="41" t="str">
        <f>'3d NC-Elec'!W30</f>
        <v>-</v>
      </c>
      <c r="W40" s="41" t="str">
        <f>'3d NC-Elec'!X30</f>
        <v>-</v>
      </c>
      <c r="X40" s="41" t="str">
        <f>'3d NC-Elec'!Y30</f>
        <v>-</v>
      </c>
      <c r="Y40" s="41" t="str">
        <f>'3d NC-Elec'!Z30</f>
        <v>-</v>
      </c>
      <c r="Z40" s="41" t="str">
        <f>'3d NC-Elec'!AA30</f>
        <v>-</v>
      </c>
      <c r="AA40" s="29"/>
    </row>
    <row r="41" spans="1:27" s="30" customFormat="1" ht="12.4" customHeight="1" x14ac:dyDescent="0.15">
      <c r="A41" s="267">
        <v>5</v>
      </c>
      <c r="B41" s="140" t="s">
        <v>349</v>
      </c>
      <c r="C41" s="140" t="s">
        <v>344</v>
      </c>
      <c r="D41" s="131" t="s">
        <v>318</v>
      </c>
      <c r="E41" s="132"/>
      <c r="F41" s="31"/>
      <c r="G41" s="41">
        <f>IF('3f CPIH'!C$16="-","-",'3g OC '!$E$8*('3f CPIH'!C$16/'3f CPIH'!$G$16))</f>
        <v>76.502677103718199</v>
      </c>
      <c r="H41" s="41">
        <f>IF('3f CPIH'!D$16="-","-",'3g OC '!$E$8*('3f CPIH'!D$16/'3f CPIH'!$G$16))</f>
        <v>76.655835616438353</v>
      </c>
      <c r="I41" s="41">
        <f>IF('3f CPIH'!E$16="-","-",'3g OC '!$E$8*('3f CPIH'!E$16/'3f CPIH'!$G$16))</f>
        <v>76.885573385518597</v>
      </c>
      <c r="J41" s="41">
        <f>IF('3f CPIH'!F$16="-","-",'3g OC '!$E$8*('3f CPIH'!F$16/'3f CPIH'!$G$16))</f>
        <v>77.345048923679059</v>
      </c>
      <c r="K41" s="41">
        <f>IF('3f CPIH'!G$16="-","-",'3g OC '!$E$8*('3f CPIH'!G$16/'3f CPIH'!$G$16))</f>
        <v>78.263999999999996</v>
      </c>
      <c r="L41" s="41">
        <f>IF('3f CPIH'!H$16="-","-",'3g OC '!$E$8*('3f CPIH'!H$16/'3f CPIH'!$G$16))</f>
        <v>79.259530332681024</v>
      </c>
      <c r="M41" s="41">
        <f>IF('3f CPIH'!I$16="-","-",'3g OC '!$E$8*('3f CPIH'!I$16/'3f CPIH'!$G$16))</f>
        <v>80.408219178082177</v>
      </c>
      <c r="N41" s="41">
        <f>IF('3f CPIH'!J$16="-","-",'3g OC '!$E$8*('3f CPIH'!J$16/'3f CPIH'!$G$16))</f>
        <v>81.097432485322898</v>
      </c>
      <c r="O41" s="31"/>
      <c r="P41" s="41">
        <f>IF('3f CPIH'!L$16="-","-",'3g OC '!$E$8*('3f CPIH'!L$16/'3f CPIH'!$G$16))</f>
        <v>81.097432485322898</v>
      </c>
      <c r="Q41" s="41">
        <f>IF('3f CPIH'!M$16="-","-",'3g OC '!$E$8*('3f CPIH'!M$16/'3f CPIH'!$G$16))</f>
        <v>82.016383561643835</v>
      </c>
      <c r="R41" s="41">
        <f>IF('3f CPIH'!N$16="-","-",'3g OC '!$E$8*('3f CPIH'!N$16/'3f CPIH'!$G$16))</f>
        <v>82.62901761252445</v>
      </c>
      <c r="S41" s="41">
        <f>IF('3f CPIH'!O$16="-","-",'3g OC '!$E$8*('3f CPIH'!O$16/'3f CPIH'!$G$16))</f>
        <v>83.088493150684926</v>
      </c>
      <c r="T41" s="41" t="str">
        <f>IF('3f CPIH'!P$16="-","-",'3g OC '!$E$8*('3f CPIH'!P$16/'3f CPIH'!$G$16))</f>
        <v>-</v>
      </c>
      <c r="U41" s="41" t="str">
        <f>IF('3f CPIH'!Q$16="-","-",'3g OC '!$E$8*('3f CPIH'!Q$16/'3f CPIH'!$G$16))</f>
        <v>-</v>
      </c>
      <c r="V41" s="41" t="str">
        <f>IF('3f CPIH'!R$16="-","-",'3g OC '!$E$8*('3f CPIH'!R$16/'3f CPIH'!$G$16))</f>
        <v>-</v>
      </c>
      <c r="W41" s="41" t="str">
        <f>IF('3f CPIH'!S$16="-","-",'3g OC '!$E$8*('3f CPIH'!S$16/'3f CPIH'!$G$16))</f>
        <v>-</v>
      </c>
      <c r="X41" s="41" t="str">
        <f>IF('3f CPIH'!T$16="-","-",'3g OC '!$E$8*('3f CPIH'!T$16/'3f CPIH'!$G$16))</f>
        <v>-</v>
      </c>
      <c r="Y41" s="41" t="str">
        <f>IF('3f CPIH'!U$16="-","-",'3g OC '!$E$8*('3f CPIH'!U$16/'3f CPIH'!$G$16))</f>
        <v>-</v>
      </c>
      <c r="Z41" s="41" t="str">
        <f>IF('3f CPIH'!V$16="-","-",'3g OC '!$E$8*('3f CPIH'!V$16/'3f CPIH'!$G$16))</f>
        <v>-</v>
      </c>
      <c r="AA41" s="29"/>
    </row>
    <row r="42" spans="1:27" s="30" customFormat="1" ht="11.25" x14ac:dyDescent="0.15">
      <c r="A42" s="267">
        <v>6</v>
      </c>
      <c r="B42" s="140" t="s">
        <v>349</v>
      </c>
      <c r="C42" s="140" t="s">
        <v>43</v>
      </c>
      <c r="D42" s="131" t="s">
        <v>318</v>
      </c>
      <c r="E42" s="132"/>
      <c r="F42" s="31"/>
      <c r="G42" s="41" t="s">
        <v>333</v>
      </c>
      <c r="H42" s="41" t="s">
        <v>333</v>
      </c>
      <c r="I42" s="41" t="s">
        <v>333</v>
      </c>
      <c r="J42" s="41" t="s">
        <v>333</v>
      </c>
      <c r="K42" s="41">
        <f>IF('3h SMNCC'!F$36="-","-",'3h SMNCC'!F$36)</f>
        <v>0</v>
      </c>
      <c r="L42" s="41">
        <f>IF('3h SMNCC'!G$36="-","-",'3h SMNCC'!G$36)</f>
        <v>-0.18995176814939541</v>
      </c>
      <c r="M42" s="41">
        <f>IF('3h SMNCC'!H$36="-","-",'3h SMNCC'!H$36)</f>
        <v>2.3898674656215144</v>
      </c>
      <c r="N42" s="41">
        <f>IF('3h SMNCC'!I$36="-","-",'3h SMNCC'!I$36)</f>
        <v>11.485463558514653</v>
      </c>
      <c r="O42" s="31"/>
      <c r="P42" s="41">
        <f>IF('3h SMNCC'!K$36="-","-",'3h SMNCC'!K$36)</f>
        <v>11.485463558514653</v>
      </c>
      <c r="Q42" s="41">
        <f>IF('3h SMNCC'!L$36="-","-",'3h SMNCC'!L$36)</f>
        <v>13.905095596481768</v>
      </c>
      <c r="R42" s="41">
        <f>IF('3h SMNCC'!M$36="-","-",'3h SMNCC'!M$36)</f>
        <v>14.008016342776511</v>
      </c>
      <c r="S42" s="41">
        <f>IF('3h SMNCC'!N$36="-","-",'3h SMNCC'!N$36)</f>
        <v>16.592254432324484</v>
      </c>
      <c r="T42" s="41" t="str">
        <f>IF('3h SMNCC'!O$36="-","-",'3h SMNCC'!O$36)</f>
        <v>-</v>
      </c>
      <c r="U42" s="41" t="str">
        <f>IF('3h SMNCC'!P$36="-","-",'3h SMNCC'!P$36)</f>
        <v>-</v>
      </c>
      <c r="V42" s="41" t="str">
        <f>IF('3h SMNCC'!Q$36="-","-",'3h SMNCC'!Q$36)</f>
        <v>-</v>
      </c>
      <c r="W42" s="41" t="str">
        <f>IF('3h SMNCC'!R$36="-","-",'3h SMNCC'!R$36)</f>
        <v>-</v>
      </c>
      <c r="X42" s="41" t="str">
        <f>IF('3h SMNCC'!S$36="-","-",'3h SMNCC'!S$36)</f>
        <v>-</v>
      </c>
      <c r="Y42" s="41" t="str">
        <f>IF('3h SMNCC'!T$36="-","-",'3h SMNCC'!T$36)</f>
        <v>-</v>
      </c>
      <c r="Z42" s="41" t="str">
        <f>IF('3h SMNCC'!U$36="-","-",'3h SMNCC'!U$36)</f>
        <v>-</v>
      </c>
      <c r="AA42" s="29"/>
    </row>
    <row r="43" spans="1:27" s="30" customFormat="1" ht="11.25" x14ac:dyDescent="0.15">
      <c r="A43" s="267">
        <v>7</v>
      </c>
      <c r="B43" s="140" t="s">
        <v>349</v>
      </c>
      <c r="C43" s="140" t="s">
        <v>394</v>
      </c>
      <c r="D43" s="131" t="s">
        <v>318</v>
      </c>
      <c r="E43" s="132"/>
      <c r="F43" s="31"/>
      <c r="G43" s="41">
        <f>IF('3f CPIH'!C$16="-","-",'3i PAAC PAP'!$G$10*('3f CPIH'!C$16/'3f CPIH'!$G$16))</f>
        <v>3.3460635029354204</v>
      </c>
      <c r="H43" s="41">
        <f>IF('3f CPIH'!D$16="-","-",'3i PAAC PAP'!$G$10*('3f CPIH'!D$16/'3f CPIH'!$G$16))</f>
        <v>3.3527623287671227</v>
      </c>
      <c r="I43" s="41">
        <f>IF('3f CPIH'!E$16="-","-",'3i PAAC PAP'!$G$10*('3f CPIH'!E$16/'3f CPIH'!$G$16))</f>
        <v>3.3628105675146771</v>
      </c>
      <c r="J43" s="41">
        <f>IF('3f CPIH'!F$16="-","-",'3i PAAC PAP'!$G$10*('3f CPIH'!F$16/'3f CPIH'!$G$16))</f>
        <v>3.3829070450097847</v>
      </c>
      <c r="K43" s="41">
        <f>IF('3f CPIH'!G$16="-","-",'3i PAAC PAP'!$G$10*('3f CPIH'!G$16/'3f CPIH'!$G$16))</f>
        <v>3.4230999999999998</v>
      </c>
      <c r="L43" s="41">
        <f>IF('3f CPIH'!H$16="-","-",'3i PAAC PAP'!$G$10*('3f CPIH'!H$16/'3f CPIH'!$G$16))</f>
        <v>3.4666423679060667</v>
      </c>
      <c r="M43" s="41">
        <f>IF('3f CPIH'!I$16="-","-",'3i PAAC PAP'!$G$10*('3f CPIH'!I$16/'3f CPIH'!$G$16))</f>
        <v>3.516883561643835</v>
      </c>
      <c r="N43" s="41">
        <f>IF('3f CPIH'!J$16="-","-",'3i PAAC PAP'!$G$10*('3f CPIH'!J$16/'3f CPIH'!$G$16))</f>
        <v>3.547028277886497</v>
      </c>
      <c r="O43" s="31"/>
      <c r="P43" s="41">
        <f>IF('3f CPIH'!L$16="-","-",'3i PAAC PAP'!$G$10*('3f CPIH'!L$16/'3f CPIH'!$G$16))</f>
        <v>3.547028277886497</v>
      </c>
      <c r="Q43" s="41">
        <f>IF('3f CPIH'!M$16="-","-",'3i PAAC PAP'!$G$10*('3f CPIH'!M$16/'3f CPIH'!$G$16))</f>
        <v>3.5872212328767121</v>
      </c>
      <c r="R43" s="41">
        <f>IF('3f CPIH'!N$16="-","-",'3i PAAC PAP'!$G$10*('3f CPIH'!N$16/'3f CPIH'!$G$16))</f>
        <v>3.6140165362035224</v>
      </c>
      <c r="S43" s="41">
        <f>IF('3f CPIH'!O$16="-","-",'3i PAAC PAP'!$G$10*('3f CPIH'!O$16/'3f CPIH'!$G$16))</f>
        <v>3.6341130136986299</v>
      </c>
      <c r="T43" s="41" t="str">
        <f>IF('3f CPIH'!P$16="-","-",'3i PAAC PAP'!$G$10*('3f CPIH'!P$16/'3f CPIH'!$G$16))</f>
        <v>-</v>
      </c>
      <c r="U43" s="41" t="str">
        <f>IF('3f CPIH'!Q$16="-","-",'3i PAAC PAP'!$G$10*('3f CPIH'!Q$16/'3f CPIH'!$G$16))</f>
        <v>-</v>
      </c>
      <c r="V43" s="41" t="str">
        <f>IF('3f CPIH'!R$16="-","-",'3i PAAC PAP'!$G$10*('3f CPIH'!R$16/'3f CPIH'!$G$16))</f>
        <v>-</v>
      </c>
      <c r="W43" s="41" t="str">
        <f>IF('3f CPIH'!S$16="-","-",'3i PAAC PAP'!$G$10*('3f CPIH'!S$16/'3f CPIH'!$G$16))</f>
        <v>-</v>
      </c>
      <c r="X43" s="41" t="str">
        <f>IF('3f CPIH'!T$16="-","-",'3i PAAC PAP'!$G$10*('3f CPIH'!T$16/'3f CPIH'!$G$16))</f>
        <v>-</v>
      </c>
      <c r="Y43" s="41" t="str">
        <f>IF('3f CPIH'!U$16="-","-",'3i PAAC PAP'!$G$10*('3f CPIH'!U$16/'3f CPIH'!$G$16))</f>
        <v>-</v>
      </c>
      <c r="Z43" s="41" t="str">
        <f>IF('3f CPIH'!V$16="-","-",'3i PAAC PAP'!$G$10*('3f CPIH'!V$16/'3f CPIH'!$G$16))</f>
        <v>-</v>
      </c>
      <c r="AA43" s="29"/>
    </row>
    <row r="44" spans="1:27" s="30" customFormat="1" ht="11.25" x14ac:dyDescent="0.15">
      <c r="A44" s="267">
        <v>8</v>
      </c>
      <c r="B44" s="140" t="s">
        <v>349</v>
      </c>
      <c r="C44" s="140" t="s">
        <v>412</v>
      </c>
      <c r="D44" s="131" t="s">
        <v>318</v>
      </c>
      <c r="E44" s="132"/>
      <c r="F44" s="31"/>
      <c r="G44" s="41">
        <f>IF(G37="-","-",SUM(G37:G42)*'3i PAAC PAP'!$G$22)</f>
        <v>2.1482338156966674</v>
      </c>
      <c r="H44" s="41">
        <f>IF(H37="-","-",SUM(H37:H42)*'3i PAAC PAP'!$G$22)</f>
        <v>2.0567013618698717</v>
      </c>
      <c r="I44" s="41">
        <f>IF(I37="-","-",SUM(I37:I42)*'3i PAAC PAP'!$G$22)</f>
        <v>2.128250428365944</v>
      </c>
      <c r="J44" s="41">
        <f>IF(J37="-","-",SUM(J37:J42)*'3i PAAC PAP'!$G$22)</f>
        <v>2.0860288528740911</v>
      </c>
      <c r="K44" s="41">
        <f>IF(K37="-","-",SUM(K37:K42)*'3i PAAC PAP'!$G$22)</f>
        <v>2.2192569447691235</v>
      </c>
      <c r="L44" s="41">
        <f>IF(L37="-","-",SUM(L37:L42)*'3i PAAC PAP'!$G$22)</f>
        <v>2.1910417848481014</v>
      </c>
      <c r="M44" s="41">
        <f>IF(M37="-","-",SUM(M37:M42)*'3i PAAC PAP'!$G$22)</f>
        <v>2.4286926972490686</v>
      </c>
      <c r="N44" s="41">
        <f>IF(N37="-","-",SUM(N37:N42)*'3i PAAC PAP'!$G$22)</f>
        <v>2.5572409628944714</v>
      </c>
      <c r="O44" s="31"/>
      <c r="P44" s="41">
        <f>IF(P37="-","-",SUM(P37:P42)*'3i PAAC PAP'!$G$22)</f>
        <v>2.5572409628944714</v>
      </c>
      <c r="Q44" s="41">
        <f>IF(Q37="-","-",SUM(Q37:Q42)*'3i PAAC PAP'!$G$22)</f>
        <v>2.8706376982944604</v>
      </c>
      <c r="R44" s="41">
        <f>IF(R37="-","-",SUM(R37:R42)*'3i PAAC PAP'!$G$22)</f>
        <v>2.7726159147683465</v>
      </c>
      <c r="S44" s="41">
        <f>IF(S37="-","-",SUM(S37:S42)*'3i PAAC PAP'!$G$22)</f>
        <v>2.8036943384448594</v>
      </c>
      <c r="T44" s="41" t="str">
        <f>IF(T37="-","-",SUM(T37:T42)*'3i PAAC PAP'!$G$22)</f>
        <v>-</v>
      </c>
      <c r="U44" s="41" t="str">
        <f>IF(U37="-","-",SUM(U37:U42)*'3i PAAC PAP'!$G$22)</f>
        <v>-</v>
      </c>
      <c r="V44" s="41" t="str">
        <f>IF(V37="-","-",SUM(V37:V42)*'3i PAAC PAP'!$G$22)</f>
        <v>-</v>
      </c>
      <c r="W44" s="41" t="str">
        <f>IF(W37="-","-",SUM(W37:W42)*'3i PAAC PAP'!$G$22)</f>
        <v>-</v>
      </c>
      <c r="X44" s="41" t="str">
        <f>IF(X37="-","-",SUM(X37:X42)*'3i PAAC PAP'!$G$22)</f>
        <v>-</v>
      </c>
      <c r="Y44" s="41" t="str">
        <f>IF(Y37="-","-",SUM(Y37:Y42)*'3i PAAC PAP'!$G$22)</f>
        <v>-</v>
      </c>
      <c r="Z44" s="41" t="str">
        <f>IF(Z37="-","-",SUM(Z37:Z42)*'3i PAAC PAP'!$G$22)</f>
        <v>-</v>
      </c>
      <c r="AA44" s="29"/>
    </row>
    <row r="45" spans="1:27" s="30" customFormat="1" ht="11.25" x14ac:dyDescent="0.15">
      <c r="A45" s="267">
        <v>9</v>
      </c>
      <c r="B45" s="140" t="s">
        <v>393</v>
      </c>
      <c r="C45" s="140" t="s">
        <v>536</v>
      </c>
      <c r="D45" s="138" t="s">
        <v>318</v>
      </c>
      <c r="E45" s="132"/>
      <c r="F45" s="31"/>
      <c r="G45" s="41">
        <f>IF(G37="-","-",SUM(G37:G44)*'3j EBIT'!$E$8)</f>
        <v>8.6781054627896914</v>
      </c>
      <c r="H45" s="41">
        <f>IF(H37="-","-",SUM(H37:H44)*'3j EBIT'!$E$8)</f>
        <v>8.3112377314697081</v>
      </c>
      <c r="I45" s="41">
        <f>IF(I37="-","-",SUM(I37:I44)*'3j EBIT'!$E$8)</f>
        <v>8.598306843120092</v>
      </c>
      <c r="J45" s="41">
        <f>IF(J37="-","-",SUM(J37:J44)*'3j EBIT'!$E$8)</f>
        <v>8.4294095409245635</v>
      </c>
      <c r="K45" s="41">
        <f>IF(K37="-","-",SUM(K37:K44)*'3j EBIT'!$E$8)</f>
        <v>8.9643632678411844</v>
      </c>
      <c r="L45" s="41">
        <f>IF(L37="-","-",SUM(L37:L44)*'3j EBIT'!$E$8)</f>
        <v>8.8520784982276162</v>
      </c>
      <c r="M45" s="41">
        <f>IF(M37="-","-",SUM(M37:M44)*'3j EBIT'!$E$8)</f>
        <v>9.8059079713159747</v>
      </c>
      <c r="N45" s="41">
        <f>IF(N37="-","-",SUM(N37:N44)*'3j EBIT'!$E$8)</f>
        <v>10.321903417710272</v>
      </c>
      <c r="O45" s="31"/>
      <c r="P45" s="41">
        <f>IF(P37="-","-",SUM(P37:P44)*'3j EBIT'!$E$8)</f>
        <v>10.321903417710272</v>
      </c>
      <c r="Q45" s="41">
        <f>IF(Q37="-","-",SUM(Q37:Q44)*'3j EBIT'!$E$8)</f>
        <v>11.579239581982282</v>
      </c>
      <c r="R45" s="41">
        <f>IF(R37="-","-",SUM(R37:R44)*'3j EBIT'!$E$8)</f>
        <v>11.186742246472628</v>
      </c>
      <c r="S45" s="41">
        <f>IF(S37="-","-",SUM(S37:S44)*'3j EBIT'!$E$8)</f>
        <v>11.311739769854421</v>
      </c>
      <c r="T45" s="41" t="str">
        <f>IF(T37="-","-",SUM(T37:T44)*'3j EBIT'!$E$8)</f>
        <v>-</v>
      </c>
      <c r="U45" s="41" t="str">
        <f>IF(U37="-","-",SUM(U37:U44)*'3j EBIT'!$E$8)</f>
        <v>-</v>
      </c>
      <c r="V45" s="41" t="str">
        <f>IF(V37="-","-",SUM(V37:V44)*'3j EBIT'!$E$8)</f>
        <v>-</v>
      </c>
      <c r="W45" s="41" t="str">
        <f>IF(W37="-","-",SUM(W37:W44)*'3j EBIT'!$E$8)</f>
        <v>-</v>
      </c>
      <c r="X45" s="41" t="str">
        <f>IF(X37="-","-",SUM(X37:X44)*'3j EBIT'!$E$8)</f>
        <v>-</v>
      </c>
      <c r="Y45" s="41" t="str">
        <f>IF(Y37="-","-",SUM(Y37:Y44)*'3j EBIT'!$E$8)</f>
        <v>-</v>
      </c>
      <c r="Z45" s="41" t="str">
        <f>IF(Z37="-","-",SUM(Z37:Z44)*'3j EBIT'!$E$8)</f>
        <v>-</v>
      </c>
      <c r="AA45" s="29"/>
    </row>
    <row r="46" spans="1:27" s="30" customFormat="1" ht="11.25" x14ac:dyDescent="0.15">
      <c r="A46" s="267">
        <v>10</v>
      </c>
      <c r="B46" s="188" t="s">
        <v>292</v>
      </c>
      <c r="C46" s="188" t="s">
        <v>537</v>
      </c>
      <c r="D46" s="138" t="s">
        <v>318</v>
      </c>
      <c r="E46" s="132"/>
      <c r="F46" s="31"/>
      <c r="G46" s="41">
        <f>IF(G37="-","-",SUM(G37:G39,G41:G45)*'3k HAP'!$E$9)</f>
        <v>5.1107807695450589</v>
      </c>
      <c r="H46" s="41">
        <f>IF(H37="-","-",SUM(H37:H39,H41:H45)*'3k HAP'!$E$9)</f>
        <v>4.8171935082918189</v>
      </c>
      <c r="I46" s="41">
        <f>IF(I37="-","-",SUM(I37:I39,I41:I45)*'3k HAP'!$E$9)</f>
        <v>4.8445515527339404</v>
      </c>
      <c r="J46" s="41">
        <f>IF(J37="-","-",SUM(J37:J39,J41:J45)*'3k HAP'!$E$9)</f>
        <v>4.7225912635775442</v>
      </c>
      <c r="K46" s="41">
        <f>IF(K37="-","-",SUM(K37:K39,K41:K45)*'3k HAP'!$E$9)</f>
        <v>5.3344182897049297</v>
      </c>
      <c r="L46" s="41">
        <f>IF(L37="-","-",SUM(L37:L39,L41:L45)*'3k HAP'!$E$9)</f>
        <v>5.2348427632724457</v>
      </c>
      <c r="M46" s="41">
        <f>IF(M37="-","-",SUM(M37:M39,M41:M45)*'3k HAP'!$E$9)</f>
        <v>5.9272261378641984</v>
      </c>
      <c r="N46" s="41">
        <f>IF(N37="-","-",SUM(N37:N39,N41:N45)*'3k HAP'!$E$9)</f>
        <v>6.3307001129848333</v>
      </c>
      <c r="O46" s="31"/>
      <c r="P46" s="41">
        <f>IF(P37="-","-",SUM(P37:P39,P41:P45)*'3k HAP'!$E$9)</f>
        <v>6.3307001129848333</v>
      </c>
      <c r="Q46" s="41">
        <f>IF(Q37="-","-",SUM(Q37:Q39,Q41:Q45)*'3k HAP'!$E$9)</f>
        <v>7.1408053996263305</v>
      </c>
      <c r="R46" s="41">
        <f>IF(R37="-","-",SUM(R37:R39,R41:R45)*'3k HAP'!$E$9)</f>
        <v>6.8129462872516129</v>
      </c>
      <c r="S46" s="41">
        <f>IF(S37="-","-",SUM(S37:S39,S41:S45)*'3k HAP'!$E$9)</f>
        <v>6.8377627488087827</v>
      </c>
      <c r="T46" s="41" t="str">
        <f>IF(T37="-","-",SUM(T37:T39,T41:T45)*'3k HAP'!$E$9)</f>
        <v>-</v>
      </c>
      <c r="U46" s="41" t="str">
        <f>IF(U37="-","-",SUM(U37:U39,U41:U45)*'3k HAP'!$E$9)</f>
        <v>-</v>
      </c>
      <c r="V46" s="41" t="str">
        <f>IF(V37="-","-",SUM(V37:V39,V41:V45)*'3k HAP'!$E$9)</f>
        <v>-</v>
      </c>
      <c r="W46" s="41" t="str">
        <f>IF(W37="-","-",SUM(W37:W39,W41:W45)*'3k HAP'!$E$9)</f>
        <v>-</v>
      </c>
      <c r="X46" s="41" t="str">
        <f>IF(X37="-","-",SUM(X37:X39,X41:X45)*'3k HAP'!$E$9)</f>
        <v>-</v>
      </c>
      <c r="Y46" s="41" t="str">
        <f>IF(Y37="-","-",SUM(Y37:Y39,Y41:Y45)*'3k HAP'!$E$9)</f>
        <v>-</v>
      </c>
      <c r="Z46" s="41" t="str">
        <f>IF(Z37="-","-",SUM(Z37:Z39,Z41:Z45)*'3k HAP'!$E$9)</f>
        <v>-</v>
      </c>
      <c r="AA46" s="29"/>
    </row>
    <row r="47" spans="1:27" s="30" customFormat="1" ht="11.25" x14ac:dyDescent="0.15">
      <c r="A47" s="267">
        <v>11</v>
      </c>
      <c r="B47" s="140" t="s">
        <v>44</v>
      </c>
      <c r="C47" s="140" t="str">
        <f>B47&amp;"_"&amp;D47</f>
        <v>Total_London</v>
      </c>
      <c r="D47" s="138" t="s">
        <v>318</v>
      </c>
      <c r="E47" s="132"/>
      <c r="F47" s="31"/>
      <c r="G47" s="41">
        <f t="shared" ref="G47:N47" si="4">IF(G37="-","-",SUM(G37:G46))</f>
        <v>461.85298488938196</v>
      </c>
      <c r="H47" s="41">
        <f t="shared" si="4"/>
        <v>442.25057763947802</v>
      </c>
      <c r="I47" s="41">
        <f t="shared" si="4"/>
        <v>457.3868300563297</v>
      </c>
      <c r="J47" s="41">
        <f t="shared" si="4"/>
        <v>448.37554174443204</v>
      </c>
      <c r="K47" s="41">
        <f t="shared" si="4"/>
        <v>477.14281645227891</v>
      </c>
      <c r="L47" s="41">
        <f t="shared" si="4"/>
        <v>471.13351865036913</v>
      </c>
      <c r="M47" s="41">
        <f t="shared" si="4"/>
        <v>522.02743250426352</v>
      </c>
      <c r="N47" s="41">
        <f t="shared" si="4"/>
        <v>549.58855033523207</v>
      </c>
      <c r="O47" s="31"/>
      <c r="P47" s="41">
        <f t="shared" ref="P47:Z47" si="5">IF(P37="-","-",SUM(P37:P46))</f>
        <v>549.58855033523207</v>
      </c>
      <c r="Q47" s="41">
        <f t="shared" si="5"/>
        <v>616.57421588114812</v>
      </c>
      <c r="R47" s="41">
        <f t="shared" si="5"/>
        <v>595.58861080100155</v>
      </c>
      <c r="S47" s="41">
        <f t="shared" si="5"/>
        <v>602.19224156525661</v>
      </c>
      <c r="T47" s="41" t="str">
        <f t="shared" si="5"/>
        <v>-</v>
      </c>
      <c r="U47" s="41" t="str">
        <f t="shared" si="5"/>
        <v>-</v>
      </c>
      <c r="V47" s="41" t="str">
        <f t="shared" si="5"/>
        <v>-</v>
      </c>
      <c r="W47" s="41" t="str">
        <f t="shared" si="5"/>
        <v>-</v>
      </c>
      <c r="X47" s="41" t="str">
        <f t="shared" si="5"/>
        <v>-</v>
      </c>
      <c r="Y47" s="41" t="str">
        <f t="shared" si="5"/>
        <v>-</v>
      </c>
      <c r="Z47" s="41" t="str">
        <f t="shared" si="5"/>
        <v>-</v>
      </c>
      <c r="AA47" s="29"/>
    </row>
    <row r="48" spans="1:27" s="30" customFormat="1" ht="11.25" x14ac:dyDescent="0.15">
      <c r="A48" s="267">
        <v>1</v>
      </c>
      <c r="B48" s="136" t="s">
        <v>350</v>
      </c>
      <c r="C48" s="136" t="s">
        <v>341</v>
      </c>
      <c r="D48" s="139" t="s">
        <v>319</v>
      </c>
      <c r="E48" s="135"/>
      <c r="F48" s="31"/>
      <c r="G48" s="133">
        <f>IF('3a DF'!H16="-","-",'3a DF'!H16)</f>
        <v>191.96482988995277</v>
      </c>
      <c r="H48" s="133">
        <f>'3a DF'!I16</f>
        <v>171.96179083300876</v>
      </c>
      <c r="I48" s="133">
        <f>'3a DF'!J16</f>
        <v>154.90274467054394</v>
      </c>
      <c r="J48" s="133">
        <f>'3a DF'!K16</f>
        <v>147.2064275639778</v>
      </c>
      <c r="K48" s="133">
        <f>'3a DF'!L16</f>
        <v>172.20708533703495</v>
      </c>
      <c r="L48" s="133">
        <f>'3a DF'!M16</f>
        <v>165.53243793425602</v>
      </c>
      <c r="M48" s="133">
        <f>'3a DF'!N16</f>
        <v>177.09463188341488</v>
      </c>
      <c r="N48" s="133">
        <f>'3a DF'!O16</f>
        <v>197.05453382229163</v>
      </c>
      <c r="O48" s="31"/>
      <c r="P48" s="133">
        <f>'3a DF'!Q16</f>
        <v>197.05453382229163</v>
      </c>
      <c r="Q48" s="133">
        <f>'3a DF'!R16</f>
        <v>229.99728029828802</v>
      </c>
      <c r="R48" s="133">
        <f>'3a DF'!S16</f>
        <v>205.28957699618584</v>
      </c>
      <c r="S48" s="133">
        <f>'3a DF'!T16</f>
        <v>188.95690139324483</v>
      </c>
      <c r="T48" s="133" t="str">
        <f>'3a DF'!U16</f>
        <v>-</v>
      </c>
      <c r="U48" s="133" t="str">
        <f>'3a DF'!V16</f>
        <v>-</v>
      </c>
      <c r="V48" s="133" t="str">
        <f>'3a DF'!W16</f>
        <v>-</v>
      </c>
      <c r="W48" s="133" t="str">
        <f>'3a DF'!X16</f>
        <v>-</v>
      </c>
      <c r="X48" s="133" t="str">
        <f>'3a DF'!Y16</f>
        <v>-</v>
      </c>
      <c r="Y48" s="133" t="str">
        <f>'3a DF'!Z16</f>
        <v>-</v>
      </c>
      <c r="Z48" s="133" t="str">
        <f>'3a DF'!AA16</f>
        <v>-</v>
      </c>
      <c r="AA48" s="29"/>
    </row>
    <row r="49" spans="1:27" s="30" customFormat="1" ht="11.25" x14ac:dyDescent="0.15">
      <c r="A49" s="267">
        <v>2</v>
      </c>
      <c r="B49" s="136" t="s">
        <v>350</v>
      </c>
      <c r="C49" s="136" t="s">
        <v>300</v>
      </c>
      <c r="D49" s="139" t="s">
        <v>319</v>
      </c>
      <c r="E49" s="135"/>
      <c r="F49" s="31"/>
      <c r="G49" s="133">
        <f>IF('3b CM'!G16="-","-",'3b CM'!G16)</f>
        <v>5.7506409560486027E-2</v>
      </c>
      <c r="H49" s="133">
        <f>'3b CM'!H16</f>
        <v>8.6259614340729041E-2</v>
      </c>
      <c r="I49" s="133">
        <f>'3b CM'!I16</f>
        <v>0.27162214836982868</v>
      </c>
      <c r="J49" s="133">
        <f>'3b CM'!J16</f>
        <v>0.27622619674995474</v>
      </c>
      <c r="K49" s="133">
        <f>'3b CM'!K16</f>
        <v>3.547792248839472</v>
      </c>
      <c r="L49" s="133">
        <f>'3b CM'!L16</f>
        <v>3.4417169788842301</v>
      </c>
      <c r="M49" s="133">
        <f>'3b CM'!M16</f>
        <v>12.060640597709659</v>
      </c>
      <c r="N49" s="133">
        <f>'3b CM'!N16</f>
        <v>11.465188015787197</v>
      </c>
      <c r="O49" s="31"/>
      <c r="P49" s="133">
        <f>'3b CM'!P16</f>
        <v>11.465188015787197</v>
      </c>
      <c r="Q49" s="133">
        <f>'3b CM'!Q16</f>
        <v>15.382265186051335</v>
      </c>
      <c r="R49" s="133">
        <f>'3b CM'!R16</f>
        <v>15.311437840011674</v>
      </c>
      <c r="S49" s="133">
        <f>'3b CM'!S16</f>
        <v>18.362914083511907</v>
      </c>
      <c r="T49" s="133" t="str">
        <f>'3b CM'!T16</f>
        <v>-</v>
      </c>
      <c r="U49" s="133" t="str">
        <f>'3b CM'!U16</f>
        <v>-</v>
      </c>
      <c r="V49" s="133" t="str">
        <f>'3b CM'!V16</f>
        <v>-</v>
      </c>
      <c r="W49" s="133" t="str">
        <f>'3b CM'!W16</f>
        <v>-</v>
      </c>
      <c r="X49" s="133" t="str">
        <f>'3b CM'!X16</f>
        <v>-</v>
      </c>
      <c r="Y49" s="133" t="str">
        <f>'3b CM'!Y16</f>
        <v>-</v>
      </c>
      <c r="Z49" s="133" t="str">
        <f>'3b CM'!Z16</f>
        <v>-</v>
      </c>
      <c r="AA49" s="29"/>
    </row>
    <row r="50" spans="1:27" s="30" customFormat="1" ht="11.25" x14ac:dyDescent="0.15">
      <c r="A50" s="267">
        <v>3</v>
      </c>
      <c r="B50" s="136" t="s">
        <v>2</v>
      </c>
      <c r="C50" s="136" t="s">
        <v>342</v>
      </c>
      <c r="D50" s="139" t="s">
        <v>319</v>
      </c>
      <c r="E50" s="135"/>
      <c r="F50" s="31"/>
      <c r="G50" s="133">
        <f>IF('3c PC'!G17="-","-",'3c PC'!G17)</f>
        <v>68.702138276297916</v>
      </c>
      <c r="H50" s="133">
        <f>'3c PC'!H17</f>
        <v>68.681891204315647</v>
      </c>
      <c r="I50" s="133">
        <f>'3c PC'!I17</f>
        <v>86.659493041459967</v>
      </c>
      <c r="J50" s="133">
        <f>'3c PC'!J17</f>
        <v>85.649151298243794</v>
      </c>
      <c r="K50" s="133">
        <f>'3c PC'!K17</f>
        <v>97.996635197901782</v>
      </c>
      <c r="L50" s="133">
        <f>'3c PC'!L17</f>
        <v>97.170833403152713</v>
      </c>
      <c r="M50" s="133">
        <f>'3c PC'!M17</f>
        <v>118.68818431066661</v>
      </c>
      <c r="N50" s="133">
        <f>'3c PC'!N17</f>
        <v>116.54265627588583</v>
      </c>
      <c r="O50" s="31"/>
      <c r="P50" s="133">
        <f>'3c PC'!P17</f>
        <v>116.54265627588583</v>
      </c>
      <c r="Q50" s="133">
        <f>'3c PC'!Q17</f>
        <v>130.42967406328486</v>
      </c>
      <c r="R50" s="133">
        <f>'3c PC'!R17</f>
        <v>132.39388107904591</v>
      </c>
      <c r="S50" s="133">
        <f>'3c PC'!S17</f>
        <v>144.64163247079003</v>
      </c>
      <c r="T50" s="133" t="str">
        <f>'3c PC'!T17</f>
        <v>-</v>
      </c>
      <c r="U50" s="133" t="str">
        <f>'3c PC'!U17</f>
        <v>-</v>
      </c>
      <c r="V50" s="133" t="str">
        <f>'3c PC'!V17</f>
        <v>-</v>
      </c>
      <c r="W50" s="133" t="str">
        <f>'3c PC'!W17</f>
        <v>-</v>
      </c>
      <c r="X50" s="133" t="str">
        <f>'3c PC'!X17</f>
        <v>-</v>
      </c>
      <c r="Y50" s="133" t="str">
        <f>'3c PC'!Y17</f>
        <v>-</v>
      </c>
      <c r="Z50" s="133" t="str">
        <f>'3c PC'!Z17</f>
        <v>-</v>
      </c>
      <c r="AA50" s="29"/>
    </row>
    <row r="51" spans="1:27" s="30" customFormat="1" ht="11.25" x14ac:dyDescent="0.15">
      <c r="A51" s="267">
        <v>4</v>
      </c>
      <c r="B51" s="136" t="s">
        <v>352</v>
      </c>
      <c r="C51" s="136" t="s">
        <v>343</v>
      </c>
      <c r="D51" s="139" t="s">
        <v>319</v>
      </c>
      <c r="E51" s="135"/>
      <c r="F51" s="31"/>
      <c r="G51" s="133">
        <f>IF('3d NC-Elec'!H31="-","-",'3d NC-Elec'!H31)</f>
        <v>161.57721102085605</v>
      </c>
      <c r="H51" s="133">
        <f>'3d NC-Elec'!I31</f>
        <v>162.32987044129305</v>
      </c>
      <c r="I51" s="133">
        <f>'3d NC-Elec'!J31</f>
        <v>154.84449600166258</v>
      </c>
      <c r="J51" s="133">
        <f>'3d NC-Elec'!K31</f>
        <v>154.27839463307734</v>
      </c>
      <c r="K51" s="133">
        <f>'3d NC-Elec'!L31</f>
        <v>151.73200363701548</v>
      </c>
      <c r="L51" s="133">
        <f>'3d NC-Elec'!M31</f>
        <v>152.63430235768783</v>
      </c>
      <c r="M51" s="133">
        <f>'3d NC-Elec'!N31</f>
        <v>146.06936183262013</v>
      </c>
      <c r="N51" s="133">
        <f>'3d NC-Elec'!O31</f>
        <v>145.6662859118874</v>
      </c>
      <c r="O51" s="31"/>
      <c r="P51" s="133">
        <f>'3d NC-Elec'!Q31</f>
        <v>145.6662859118874</v>
      </c>
      <c r="Q51" s="133">
        <f>'3d NC-Elec'!R31</f>
        <v>164.45778617802256</v>
      </c>
      <c r="R51" s="133">
        <f>'3d NC-Elec'!S31</f>
        <v>166.20889591530698</v>
      </c>
      <c r="S51" s="133">
        <f>'3d NC-Elec'!T31</f>
        <v>167.84962473614425</v>
      </c>
      <c r="T51" s="133" t="str">
        <f>'3d NC-Elec'!U31</f>
        <v>-</v>
      </c>
      <c r="U51" s="133" t="str">
        <f>'3d NC-Elec'!V31</f>
        <v>-</v>
      </c>
      <c r="V51" s="133" t="str">
        <f>'3d NC-Elec'!W31</f>
        <v>-</v>
      </c>
      <c r="W51" s="133" t="str">
        <f>'3d NC-Elec'!X31</f>
        <v>-</v>
      </c>
      <c r="X51" s="133" t="str">
        <f>'3d NC-Elec'!Y31</f>
        <v>-</v>
      </c>
      <c r="Y51" s="133" t="str">
        <f>'3d NC-Elec'!Z31</f>
        <v>-</v>
      </c>
      <c r="Z51" s="133" t="str">
        <f>'3d NC-Elec'!AA31</f>
        <v>-</v>
      </c>
      <c r="AA51" s="29"/>
    </row>
    <row r="52" spans="1:27" s="30" customFormat="1" ht="11.25" x14ac:dyDescent="0.15">
      <c r="A52" s="267">
        <v>5</v>
      </c>
      <c r="B52" s="136" t="s">
        <v>349</v>
      </c>
      <c r="C52" s="136" t="s">
        <v>344</v>
      </c>
      <c r="D52" s="139" t="s">
        <v>319</v>
      </c>
      <c r="E52" s="135"/>
      <c r="F52" s="31"/>
      <c r="G52" s="133">
        <f>IF('3f CPIH'!C$16="-","-",'3g OC '!$E$8*('3f CPIH'!C$16/'3f CPIH'!$G$16))</f>
        <v>76.502677103718199</v>
      </c>
      <c r="H52" s="133">
        <f>IF('3f CPIH'!D$16="-","-",'3g OC '!$E$8*('3f CPIH'!D$16/'3f CPIH'!$G$16))</f>
        <v>76.655835616438353</v>
      </c>
      <c r="I52" s="133">
        <f>IF('3f CPIH'!E$16="-","-",'3g OC '!$E$8*('3f CPIH'!E$16/'3f CPIH'!$G$16))</f>
        <v>76.885573385518597</v>
      </c>
      <c r="J52" s="133">
        <f>IF('3f CPIH'!F$16="-","-",'3g OC '!$E$8*('3f CPIH'!F$16/'3f CPIH'!$G$16))</f>
        <v>77.345048923679059</v>
      </c>
      <c r="K52" s="133">
        <f>IF('3f CPIH'!G$16="-","-",'3g OC '!$E$8*('3f CPIH'!G$16/'3f CPIH'!$G$16))</f>
        <v>78.263999999999996</v>
      </c>
      <c r="L52" s="133">
        <f>IF('3f CPIH'!H$16="-","-",'3g OC '!$E$8*('3f CPIH'!H$16/'3f CPIH'!$G$16))</f>
        <v>79.259530332681024</v>
      </c>
      <c r="M52" s="133">
        <f>IF('3f CPIH'!I$16="-","-",'3g OC '!$E$8*('3f CPIH'!I$16/'3f CPIH'!$G$16))</f>
        <v>80.408219178082177</v>
      </c>
      <c r="N52" s="133">
        <f>IF('3f CPIH'!J$16="-","-",'3g OC '!$E$8*('3f CPIH'!J$16/'3f CPIH'!$G$16))</f>
        <v>81.097432485322898</v>
      </c>
      <c r="O52" s="31"/>
      <c r="P52" s="133">
        <f>IF('3f CPIH'!L$16="-","-",'3g OC '!$E$8*('3f CPIH'!L$16/'3f CPIH'!$G$16))</f>
        <v>81.097432485322898</v>
      </c>
      <c r="Q52" s="133">
        <f>IF('3f CPIH'!M$16="-","-",'3g OC '!$E$8*('3f CPIH'!M$16/'3f CPIH'!$G$16))</f>
        <v>82.016383561643835</v>
      </c>
      <c r="R52" s="133">
        <f>IF('3f CPIH'!N$16="-","-",'3g OC '!$E$8*('3f CPIH'!N$16/'3f CPIH'!$G$16))</f>
        <v>82.62901761252445</v>
      </c>
      <c r="S52" s="133">
        <f>IF('3f CPIH'!O$16="-","-",'3g OC '!$E$8*('3f CPIH'!O$16/'3f CPIH'!$G$16))</f>
        <v>83.088493150684926</v>
      </c>
      <c r="T52" s="133" t="str">
        <f>IF('3f CPIH'!P$16="-","-",'3g OC '!$E$8*('3f CPIH'!P$16/'3f CPIH'!$G$16))</f>
        <v>-</v>
      </c>
      <c r="U52" s="133" t="str">
        <f>IF('3f CPIH'!Q$16="-","-",'3g OC '!$E$8*('3f CPIH'!Q$16/'3f CPIH'!$G$16))</f>
        <v>-</v>
      </c>
      <c r="V52" s="133" t="str">
        <f>IF('3f CPIH'!R$16="-","-",'3g OC '!$E$8*('3f CPIH'!R$16/'3f CPIH'!$G$16))</f>
        <v>-</v>
      </c>
      <c r="W52" s="133" t="str">
        <f>IF('3f CPIH'!S$16="-","-",'3g OC '!$E$8*('3f CPIH'!S$16/'3f CPIH'!$G$16))</f>
        <v>-</v>
      </c>
      <c r="X52" s="133" t="str">
        <f>IF('3f CPIH'!T$16="-","-",'3g OC '!$E$8*('3f CPIH'!T$16/'3f CPIH'!$G$16))</f>
        <v>-</v>
      </c>
      <c r="Y52" s="133" t="str">
        <f>IF('3f CPIH'!U$16="-","-",'3g OC '!$E$8*('3f CPIH'!U$16/'3f CPIH'!$G$16))</f>
        <v>-</v>
      </c>
      <c r="Z52" s="133" t="str">
        <f>IF('3f CPIH'!V$16="-","-",'3g OC '!$E$8*('3f CPIH'!V$16/'3f CPIH'!$G$16))</f>
        <v>-</v>
      </c>
      <c r="AA52" s="29"/>
    </row>
    <row r="53" spans="1:27" s="30" customFormat="1" ht="11.25" x14ac:dyDescent="0.15">
      <c r="A53" s="267">
        <v>6</v>
      </c>
      <c r="B53" s="136" t="s">
        <v>349</v>
      </c>
      <c r="C53" s="136" t="s">
        <v>43</v>
      </c>
      <c r="D53" s="139" t="s">
        <v>319</v>
      </c>
      <c r="E53" s="135"/>
      <c r="F53" s="31"/>
      <c r="G53" s="133" t="s">
        <v>333</v>
      </c>
      <c r="H53" s="133" t="s">
        <v>333</v>
      </c>
      <c r="I53" s="133" t="s">
        <v>333</v>
      </c>
      <c r="J53" s="133" t="s">
        <v>333</v>
      </c>
      <c r="K53" s="133">
        <f>IF('3h SMNCC'!F$36="-","-",'3h SMNCC'!F$36)</f>
        <v>0</v>
      </c>
      <c r="L53" s="133">
        <f>IF('3h SMNCC'!G$36="-","-",'3h SMNCC'!G$36)</f>
        <v>-0.18995176814939541</v>
      </c>
      <c r="M53" s="133">
        <f>IF('3h SMNCC'!H$36="-","-",'3h SMNCC'!H$36)</f>
        <v>2.3898674656215144</v>
      </c>
      <c r="N53" s="133">
        <f>IF('3h SMNCC'!I$36="-","-",'3h SMNCC'!I$36)</f>
        <v>11.485463558514653</v>
      </c>
      <c r="O53" s="31"/>
      <c r="P53" s="133">
        <f>IF('3h SMNCC'!K$36="-","-",'3h SMNCC'!K$36)</f>
        <v>11.485463558514653</v>
      </c>
      <c r="Q53" s="133">
        <f>IF('3h SMNCC'!L$36="-","-",'3h SMNCC'!L$36)</f>
        <v>13.905095596481768</v>
      </c>
      <c r="R53" s="133">
        <f>IF('3h SMNCC'!M$36="-","-",'3h SMNCC'!M$36)</f>
        <v>14.008016342776511</v>
      </c>
      <c r="S53" s="133">
        <f>IF('3h SMNCC'!N$36="-","-",'3h SMNCC'!N$36)</f>
        <v>16.592254432324484</v>
      </c>
      <c r="T53" s="133" t="str">
        <f>IF('3h SMNCC'!O$36="-","-",'3h SMNCC'!O$36)</f>
        <v>-</v>
      </c>
      <c r="U53" s="133" t="str">
        <f>IF('3h SMNCC'!P$36="-","-",'3h SMNCC'!P$36)</f>
        <v>-</v>
      </c>
      <c r="V53" s="133" t="str">
        <f>IF('3h SMNCC'!Q$36="-","-",'3h SMNCC'!Q$36)</f>
        <v>-</v>
      </c>
      <c r="W53" s="133" t="str">
        <f>IF('3h SMNCC'!R$36="-","-",'3h SMNCC'!R$36)</f>
        <v>-</v>
      </c>
      <c r="X53" s="133" t="str">
        <f>IF('3h SMNCC'!S$36="-","-",'3h SMNCC'!S$36)</f>
        <v>-</v>
      </c>
      <c r="Y53" s="133" t="str">
        <f>IF('3h SMNCC'!T$36="-","-",'3h SMNCC'!T$36)</f>
        <v>-</v>
      </c>
      <c r="Z53" s="133" t="str">
        <f>IF('3h SMNCC'!U$36="-","-",'3h SMNCC'!U$36)</f>
        <v>-</v>
      </c>
      <c r="AA53" s="29"/>
    </row>
    <row r="54" spans="1:27" s="30" customFormat="1" ht="12.4" customHeight="1" x14ac:dyDescent="0.15">
      <c r="A54" s="267">
        <v>7</v>
      </c>
      <c r="B54" s="136" t="s">
        <v>349</v>
      </c>
      <c r="C54" s="136" t="s">
        <v>394</v>
      </c>
      <c r="D54" s="139" t="s">
        <v>319</v>
      </c>
      <c r="E54" s="135"/>
      <c r="F54" s="31"/>
      <c r="G54" s="133">
        <f>IF('3f CPIH'!C$16="-","-",'3i PAAC PAP'!$G$10*('3f CPIH'!C$16/'3f CPIH'!$G$16))</f>
        <v>3.3460635029354204</v>
      </c>
      <c r="H54" s="133">
        <f>IF('3f CPIH'!D$16="-","-",'3i PAAC PAP'!$G$10*('3f CPIH'!D$16/'3f CPIH'!$G$16))</f>
        <v>3.3527623287671227</v>
      </c>
      <c r="I54" s="133">
        <f>IF('3f CPIH'!E$16="-","-",'3i PAAC PAP'!$G$10*('3f CPIH'!E$16/'3f CPIH'!$G$16))</f>
        <v>3.3628105675146771</v>
      </c>
      <c r="J54" s="133">
        <f>IF('3f CPIH'!F$16="-","-",'3i PAAC PAP'!$G$10*('3f CPIH'!F$16/'3f CPIH'!$G$16))</f>
        <v>3.3829070450097847</v>
      </c>
      <c r="K54" s="133">
        <f>IF('3f CPIH'!G$16="-","-",'3i PAAC PAP'!$G$10*('3f CPIH'!G$16/'3f CPIH'!$G$16))</f>
        <v>3.4230999999999998</v>
      </c>
      <c r="L54" s="133">
        <f>IF('3f CPIH'!H$16="-","-",'3i PAAC PAP'!$G$10*('3f CPIH'!H$16/'3f CPIH'!$G$16))</f>
        <v>3.4666423679060667</v>
      </c>
      <c r="M54" s="133">
        <f>IF('3f CPIH'!I$16="-","-",'3i PAAC PAP'!$G$10*('3f CPIH'!I$16/'3f CPIH'!$G$16))</f>
        <v>3.516883561643835</v>
      </c>
      <c r="N54" s="133">
        <f>IF('3f CPIH'!J$16="-","-",'3i PAAC PAP'!$G$10*('3f CPIH'!J$16/'3f CPIH'!$G$16))</f>
        <v>3.547028277886497</v>
      </c>
      <c r="O54" s="31"/>
      <c r="P54" s="133">
        <f>IF('3f CPIH'!L$16="-","-",'3i PAAC PAP'!$G$10*('3f CPIH'!L$16/'3f CPIH'!$G$16))</f>
        <v>3.547028277886497</v>
      </c>
      <c r="Q54" s="133">
        <f>IF('3f CPIH'!M$16="-","-",'3i PAAC PAP'!$G$10*('3f CPIH'!M$16/'3f CPIH'!$G$16))</f>
        <v>3.5872212328767121</v>
      </c>
      <c r="R54" s="133">
        <f>IF('3f CPIH'!N$16="-","-",'3i PAAC PAP'!$G$10*('3f CPIH'!N$16/'3f CPIH'!$G$16))</f>
        <v>3.6140165362035224</v>
      </c>
      <c r="S54" s="133">
        <f>IF('3f CPIH'!O$16="-","-",'3i PAAC PAP'!$G$10*('3f CPIH'!O$16/'3f CPIH'!$G$16))</f>
        <v>3.6341130136986299</v>
      </c>
      <c r="T54" s="133" t="str">
        <f>IF('3f CPIH'!P$16="-","-",'3i PAAC PAP'!$G$10*('3f CPIH'!P$16/'3f CPIH'!$G$16))</f>
        <v>-</v>
      </c>
      <c r="U54" s="133" t="str">
        <f>IF('3f CPIH'!Q$16="-","-",'3i PAAC PAP'!$G$10*('3f CPIH'!Q$16/'3f CPIH'!$G$16))</f>
        <v>-</v>
      </c>
      <c r="V54" s="133" t="str">
        <f>IF('3f CPIH'!R$16="-","-",'3i PAAC PAP'!$G$10*('3f CPIH'!R$16/'3f CPIH'!$G$16))</f>
        <v>-</v>
      </c>
      <c r="W54" s="133" t="str">
        <f>IF('3f CPIH'!S$16="-","-",'3i PAAC PAP'!$G$10*('3f CPIH'!S$16/'3f CPIH'!$G$16))</f>
        <v>-</v>
      </c>
      <c r="X54" s="133" t="str">
        <f>IF('3f CPIH'!T$16="-","-",'3i PAAC PAP'!$G$10*('3f CPIH'!T$16/'3f CPIH'!$G$16))</f>
        <v>-</v>
      </c>
      <c r="Y54" s="133" t="str">
        <f>IF('3f CPIH'!U$16="-","-",'3i PAAC PAP'!$G$10*('3f CPIH'!U$16/'3f CPIH'!$G$16))</f>
        <v>-</v>
      </c>
      <c r="Z54" s="133" t="str">
        <f>IF('3f CPIH'!V$16="-","-",'3i PAAC PAP'!$G$10*('3f CPIH'!V$16/'3f CPIH'!$G$16))</f>
        <v>-</v>
      </c>
      <c r="AA54" s="29"/>
    </row>
    <row r="55" spans="1:27" s="30" customFormat="1" ht="11.25" x14ac:dyDescent="0.15">
      <c r="A55" s="267">
        <v>8</v>
      </c>
      <c r="B55" s="136" t="s">
        <v>349</v>
      </c>
      <c r="C55" s="136" t="s">
        <v>412</v>
      </c>
      <c r="D55" s="139" t="s">
        <v>319</v>
      </c>
      <c r="E55" s="135"/>
      <c r="F55" s="31"/>
      <c r="G55" s="133">
        <f>IF(G48="-","-",SUM(G48:G53)*'3i PAAC PAP'!$G$22)</f>
        <v>2.4211963765476709</v>
      </c>
      <c r="H55" s="133">
        <f>IF(H48="-","-",SUM(H48:H53)*'3i PAAC PAP'!$G$22)</f>
        <v>2.3285397539814108</v>
      </c>
      <c r="I55" s="133">
        <f>IF(I48="-","-",SUM(I48:I53)*'3i PAAC PAP'!$G$22)</f>
        <v>2.2986793125676317</v>
      </c>
      <c r="J55" s="133">
        <f>IF(J48="-","-",SUM(J48:J53)*'3i PAAC PAP'!$G$22)</f>
        <v>2.2559219767807432</v>
      </c>
      <c r="K55" s="133">
        <f>IF(K48="-","-",SUM(K48:K53)*'3i PAAC PAP'!$G$22)</f>
        <v>2.4451904447065229</v>
      </c>
      <c r="L55" s="133">
        <f>IF(L48="-","-",SUM(L48:L53)*'3i PAAC PAP'!$G$22)</f>
        <v>2.4165584112837393</v>
      </c>
      <c r="M55" s="133">
        <f>IF(M48="-","-",SUM(M48:M53)*'3i PAAC PAP'!$G$22)</f>
        <v>2.6051947341714299</v>
      </c>
      <c r="N55" s="133">
        <f>IF(N48="-","-",SUM(N48:N53)*'3i PAAC PAP'!$G$22)</f>
        <v>2.734314312578273</v>
      </c>
      <c r="O55" s="31"/>
      <c r="P55" s="133">
        <f>IF(P48="-","-",SUM(P48:P53)*'3i PAAC PAP'!$G$22)</f>
        <v>2.734314312578273</v>
      </c>
      <c r="Q55" s="133">
        <f>IF(Q48="-","-",SUM(Q48:Q53)*'3i PAAC PAP'!$G$22)</f>
        <v>3.088058905625831</v>
      </c>
      <c r="R55" s="133">
        <f>IF(R48="-","-",SUM(R48:R53)*'3i PAAC PAP'!$G$22)</f>
        <v>2.9892913683645226</v>
      </c>
      <c r="S55" s="133">
        <f>IF(S48="-","-",SUM(S48:S53)*'3i PAAC PAP'!$G$22)</f>
        <v>3.0070132955745636</v>
      </c>
      <c r="T55" s="133" t="str">
        <f>IF(T48="-","-",SUM(T48:T53)*'3i PAAC PAP'!$G$22)</f>
        <v>-</v>
      </c>
      <c r="U55" s="133" t="str">
        <f>IF(U48="-","-",SUM(U48:U53)*'3i PAAC PAP'!$G$22)</f>
        <v>-</v>
      </c>
      <c r="V55" s="133" t="str">
        <f>IF(V48="-","-",SUM(V48:V53)*'3i PAAC PAP'!$G$22)</f>
        <v>-</v>
      </c>
      <c r="W55" s="133" t="str">
        <f>IF(W48="-","-",SUM(W48:W53)*'3i PAAC PAP'!$G$22)</f>
        <v>-</v>
      </c>
      <c r="X55" s="133" t="str">
        <f>IF(X48="-","-",SUM(X48:X53)*'3i PAAC PAP'!$G$22)</f>
        <v>-</v>
      </c>
      <c r="Y55" s="133" t="str">
        <f>IF(Y48="-","-",SUM(Y48:Y53)*'3i PAAC PAP'!$G$22)</f>
        <v>-</v>
      </c>
      <c r="Z55" s="133" t="str">
        <f>IF(Z48="-","-",SUM(Z48:Z53)*'3i PAAC PAP'!$G$22)</f>
        <v>-</v>
      </c>
      <c r="AA55" s="29"/>
    </row>
    <row r="56" spans="1:27" s="30" customFormat="1" ht="11.25" x14ac:dyDescent="0.15">
      <c r="A56" s="267">
        <v>9</v>
      </c>
      <c r="B56" s="136" t="s">
        <v>393</v>
      </c>
      <c r="C56" s="136" t="s">
        <v>536</v>
      </c>
      <c r="D56" s="139" t="s">
        <v>319</v>
      </c>
      <c r="E56" s="135"/>
      <c r="F56" s="31"/>
      <c r="G56" s="133">
        <f>IF(G48="-","-",SUM(G48:G55)*'3j EBIT'!$E$8)</f>
        <v>9.7725431861268941</v>
      </c>
      <c r="H56" s="133">
        <f>IF(H48="-","-",SUM(H48:H55)*'3j EBIT'!$E$8)</f>
        <v>9.4011681235742657</v>
      </c>
      <c r="I56" s="133">
        <f>IF(I48="-","-",SUM(I48:I55)*'3j EBIT'!$E$8)</f>
        <v>9.281637917664078</v>
      </c>
      <c r="J56" s="133">
        <f>IF(J48="-","-",SUM(J48:J55)*'3j EBIT'!$E$8)</f>
        <v>9.1105924956834592</v>
      </c>
      <c r="K56" s="133">
        <f>IF(K48="-","-",SUM(K48:K55)*'3j EBIT'!$E$8)</f>
        <v>9.8702389473709697</v>
      </c>
      <c r="L56" s="133">
        <f>IF(L48="-","-",SUM(L48:L55)*'3j EBIT'!$E$8)</f>
        <v>9.7562827321028553</v>
      </c>
      <c r="M56" s="133">
        <f>IF(M48="-","-",SUM(M48:M55)*'3j EBIT'!$E$8)</f>
        <v>10.5135892256662</v>
      </c>
      <c r="N56" s="133">
        <f>IF(N48="-","-",SUM(N48:N55)*'3j EBIT'!$E$8)</f>
        <v>11.03187533872187</v>
      </c>
      <c r="O56" s="31"/>
      <c r="P56" s="133">
        <f>IF(P48="-","-",SUM(P48:P55)*'3j EBIT'!$E$8)</f>
        <v>11.03187533872187</v>
      </c>
      <c r="Q56" s="133">
        <f>IF(Q48="-","-",SUM(Q48:Q55)*'3j EBIT'!$E$8)</f>
        <v>12.450985400951421</v>
      </c>
      <c r="R56" s="133">
        <f>IF(R48="-","-",SUM(R48:R55)*'3j EBIT'!$E$8)</f>
        <v>12.055497981316044</v>
      </c>
      <c r="S56" s="133">
        <f>IF(S48="-","-",SUM(S48:S55)*'3j EBIT'!$E$8)</f>
        <v>12.126942909283457</v>
      </c>
      <c r="T56" s="133" t="str">
        <f>IF(T48="-","-",SUM(T48:T55)*'3j EBIT'!$E$8)</f>
        <v>-</v>
      </c>
      <c r="U56" s="133" t="str">
        <f>IF(U48="-","-",SUM(U48:U55)*'3j EBIT'!$E$8)</f>
        <v>-</v>
      </c>
      <c r="V56" s="133" t="str">
        <f>IF(V48="-","-",SUM(V48:V55)*'3j EBIT'!$E$8)</f>
        <v>-</v>
      </c>
      <c r="W56" s="133" t="str">
        <f>IF(W48="-","-",SUM(W48:W55)*'3j EBIT'!$E$8)</f>
        <v>-</v>
      </c>
      <c r="X56" s="133" t="str">
        <f>IF(X48="-","-",SUM(X48:X55)*'3j EBIT'!$E$8)</f>
        <v>-</v>
      </c>
      <c r="Y56" s="133" t="str">
        <f>IF(Y48="-","-",SUM(Y48:Y55)*'3j EBIT'!$E$8)</f>
        <v>-</v>
      </c>
      <c r="Z56" s="133" t="str">
        <f>IF(Z48="-","-",SUM(Z48:Z55)*'3j EBIT'!$E$8)</f>
        <v>-</v>
      </c>
      <c r="AA56" s="29"/>
    </row>
    <row r="57" spans="1:27" s="30" customFormat="1" ht="11.25" x14ac:dyDescent="0.15">
      <c r="A57" s="267">
        <v>10</v>
      </c>
      <c r="B57" s="186" t="s">
        <v>292</v>
      </c>
      <c r="C57" s="186" t="s">
        <v>537</v>
      </c>
      <c r="D57" s="139" t="s">
        <v>319</v>
      </c>
      <c r="E57" s="135"/>
      <c r="F57" s="31"/>
      <c r="G57" s="133">
        <f>IF(G48="-","-",SUM(G48:G50,G52:G56)*'3k HAP'!$E$9)</f>
        <v>5.1648609844235862</v>
      </c>
      <c r="H57" s="133">
        <f>IF(H48="-","-",SUM(H48:H50,H52:H56)*'3k HAP'!$E$9)</f>
        <v>4.8676676112730757</v>
      </c>
      <c r="I57" s="133">
        <f>IF(I48="-","-",SUM(I48:I50,I52:I56)*'3k HAP'!$E$9)</f>
        <v>4.8851535562399135</v>
      </c>
      <c r="J57" s="133">
        <f>IF(J48="-","-",SUM(J48:J50,J52:J56)*'3k HAP'!$E$9)</f>
        <v>4.761637899597325</v>
      </c>
      <c r="K57" s="133">
        <f>IF(K48="-","-",SUM(K48:K50,K52:K56)*'3k HAP'!$E$9)</f>
        <v>5.384286931496673</v>
      </c>
      <c r="L57" s="133">
        <f>IF(L48="-","-",SUM(L48:L50,L52:L56)*'3k HAP'!$E$9)</f>
        <v>5.2832641517909886</v>
      </c>
      <c r="M57" s="133">
        <f>IF(M48="-","-",SUM(M48:M50,M52:M56)*'3k HAP'!$E$9)</f>
        <v>5.9629456456210903</v>
      </c>
      <c r="N57" s="133">
        <f>IF(N48="-","-",SUM(N48:N50,N52:N56)*'3k HAP'!$E$9)</f>
        <v>6.368227282645603</v>
      </c>
      <c r="O57" s="31"/>
      <c r="P57" s="133">
        <f>IF(P48="-","-",SUM(P48:P50,P52:P56)*'3k HAP'!$E$9)</f>
        <v>6.368227282645603</v>
      </c>
      <c r="Q57" s="133">
        <f>IF(Q48="-","-",SUM(Q48:Q50,Q52:Q56)*'3k HAP'!$E$9)</f>
        <v>7.1866368135140277</v>
      </c>
      <c r="R57" s="133">
        <f>IF(R48="-","-",SUM(R48:R50,R52:R56)*'3k HAP'!$E$9)</f>
        <v>6.8562446622098685</v>
      </c>
      <c r="S57" s="133">
        <f>IF(S48="-","-",SUM(S48:S50,S52:S56)*'3k HAP'!$E$9)</f>
        <v>6.8872766861917603</v>
      </c>
      <c r="T57" s="133" t="str">
        <f>IF(T48="-","-",SUM(T48:T50,T52:T56)*'3k HAP'!$E$9)</f>
        <v>-</v>
      </c>
      <c r="U57" s="133" t="str">
        <f>IF(U48="-","-",SUM(U48:U50,U52:U56)*'3k HAP'!$E$9)</f>
        <v>-</v>
      </c>
      <c r="V57" s="133" t="str">
        <f>IF(V48="-","-",SUM(V48:V50,V52:V56)*'3k HAP'!$E$9)</f>
        <v>-</v>
      </c>
      <c r="W57" s="133" t="str">
        <f>IF(W48="-","-",SUM(W48:W50,W52:W56)*'3k HAP'!$E$9)</f>
        <v>-</v>
      </c>
      <c r="X57" s="133" t="str">
        <f>IF(X48="-","-",SUM(X48:X50,X52:X56)*'3k HAP'!$E$9)</f>
        <v>-</v>
      </c>
      <c r="Y57" s="133" t="str">
        <f>IF(Y48="-","-",SUM(Y48:Y50,Y52:Y56)*'3k HAP'!$E$9)</f>
        <v>-</v>
      </c>
      <c r="Z57" s="133" t="str">
        <f>IF(Z48="-","-",SUM(Z48:Z50,Z52:Z56)*'3k HAP'!$E$9)</f>
        <v>-</v>
      </c>
      <c r="AA57" s="29"/>
    </row>
    <row r="58" spans="1:27" s="30" customFormat="1" ht="11.25" x14ac:dyDescent="0.15">
      <c r="A58" s="267">
        <v>11</v>
      </c>
      <c r="B58" s="136" t="s">
        <v>44</v>
      </c>
      <c r="C58" s="136" t="str">
        <f>B58&amp;"_"&amp;D58</f>
        <v>Total_N Wales and Mersey</v>
      </c>
      <c r="D58" s="139" t="s">
        <v>319</v>
      </c>
      <c r="E58" s="135"/>
      <c r="F58" s="31"/>
      <c r="G58" s="133">
        <f t="shared" ref="G58:N58" si="6">IF(G48="-","-",SUM(G48:G57))</f>
        <v>519.50902675041914</v>
      </c>
      <c r="H58" s="133">
        <f t="shared" si="6"/>
        <v>499.66578552699247</v>
      </c>
      <c r="I58" s="133">
        <f t="shared" si="6"/>
        <v>493.39221060154119</v>
      </c>
      <c r="J58" s="133">
        <f t="shared" si="6"/>
        <v>484.26630803279932</v>
      </c>
      <c r="K58" s="133">
        <f t="shared" si="6"/>
        <v>524.8703327443659</v>
      </c>
      <c r="L58" s="133">
        <f t="shared" si="6"/>
        <v>518.77161690159596</v>
      </c>
      <c r="M58" s="133">
        <f t="shared" si="6"/>
        <v>559.30951843521746</v>
      </c>
      <c r="N58" s="133">
        <f t="shared" si="6"/>
        <v>586.99300528152185</v>
      </c>
      <c r="O58" s="31"/>
      <c r="P58" s="133">
        <f t="shared" ref="P58:Z58" si="7">IF(P48="-","-",SUM(P48:P57))</f>
        <v>586.99300528152185</v>
      </c>
      <c r="Q58" s="133">
        <f t="shared" si="7"/>
        <v>662.50138723674036</v>
      </c>
      <c r="R58" s="133">
        <f t="shared" si="7"/>
        <v>641.35587633394539</v>
      </c>
      <c r="S58" s="133">
        <f t="shared" si="7"/>
        <v>645.14716617144882</v>
      </c>
      <c r="T58" s="133" t="str">
        <f t="shared" si="7"/>
        <v>-</v>
      </c>
      <c r="U58" s="133" t="str">
        <f t="shared" si="7"/>
        <v>-</v>
      </c>
      <c r="V58" s="133" t="str">
        <f t="shared" si="7"/>
        <v>-</v>
      </c>
      <c r="W58" s="133" t="str">
        <f t="shared" si="7"/>
        <v>-</v>
      </c>
      <c r="X58" s="133" t="str">
        <f t="shared" si="7"/>
        <v>-</v>
      </c>
      <c r="Y58" s="133" t="str">
        <f t="shared" si="7"/>
        <v>-</v>
      </c>
      <c r="Z58" s="133" t="str">
        <f t="shared" si="7"/>
        <v>-</v>
      </c>
      <c r="AA58" s="29"/>
    </row>
    <row r="59" spans="1:27" s="30" customFormat="1" ht="11.25" x14ac:dyDescent="0.15">
      <c r="A59" s="267">
        <v>1</v>
      </c>
      <c r="B59" s="140" t="s">
        <v>350</v>
      </c>
      <c r="C59" s="140" t="s">
        <v>341</v>
      </c>
      <c r="D59" s="138" t="s">
        <v>320</v>
      </c>
      <c r="E59" s="132"/>
      <c r="F59" s="31"/>
      <c r="G59" s="41">
        <f>IF('3a DF'!H17="-","-",'3a DF'!H17)</f>
        <v>188.12599832717561</v>
      </c>
      <c r="H59" s="41">
        <f>'3a DF'!I17</f>
        <v>168.52297159398529</v>
      </c>
      <c r="I59" s="41">
        <f>'3a DF'!J17</f>
        <v>151.80506502921077</v>
      </c>
      <c r="J59" s="41">
        <f>'3a DF'!K17</f>
        <v>144.26265562043884</v>
      </c>
      <c r="K59" s="41">
        <f>'3a DF'!L17</f>
        <v>168.76336080215719</v>
      </c>
      <c r="L59" s="41">
        <f>'3a DF'!M17</f>
        <v>162.22219017809277</v>
      </c>
      <c r="M59" s="41">
        <f>'3a DF'!N17</f>
        <v>173.40253709408012</v>
      </c>
      <c r="N59" s="41">
        <f>'3a DF'!O17</f>
        <v>192.94631207777806</v>
      </c>
      <c r="O59" s="31"/>
      <c r="P59" s="41">
        <f>'3a DF'!Q17</f>
        <v>192.94631207777806</v>
      </c>
      <c r="Q59" s="41">
        <f>'3a DF'!R17</f>
        <v>225.20086846576584</v>
      </c>
      <c r="R59" s="41">
        <f>'3a DF'!S17</f>
        <v>200.99960965019901</v>
      </c>
      <c r="S59" s="41">
        <f>'3a DF'!T17</f>
        <v>185.56690578166118</v>
      </c>
      <c r="T59" s="41" t="str">
        <f>'3a DF'!U17</f>
        <v>-</v>
      </c>
      <c r="U59" s="41" t="str">
        <f>'3a DF'!V17</f>
        <v>-</v>
      </c>
      <c r="V59" s="41" t="str">
        <f>'3a DF'!W17</f>
        <v>-</v>
      </c>
      <c r="W59" s="41" t="str">
        <f>'3a DF'!X17</f>
        <v>-</v>
      </c>
      <c r="X59" s="41" t="str">
        <f>'3a DF'!Y17</f>
        <v>-</v>
      </c>
      <c r="Y59" s="41" t="str">
        <f>'3a DF'!Z17</f>
        <v>-</v>
      </c>
      <c r="Z59" s="41" t="str">
        <f>'3a DF'!AA17</f>
        <v>-</v>
      </c>
      <c r="AA59" s="29"/>
    </row>
    <row r="60" spans="1:27" s="30" customFormat="1" ht="11.25" x14ac:dyDescent="0.15">
      <c r="A60" s="267">
        <v>2</v>
      </c>
      <c r="B60" s="140" t="s">
        <v>350</v>
      </c>
      <c r="C60" s="140" t="s">
        <v>300</v>
      </c>
      <c r="D60" s="138" t="s">
        <v>320</v>
      </c>
      <c r="E60" s="132"/>
      <c r="F60" s="31"/>
      <c r="G60" s="41">
        <f>IF('3b CM'!G17="-","-",'3b CM'!G17)</f>
        <v>5.5662927152491819E-2</v>
      </c>
      <c r="H60" s="41">
        <f>'3b CM'!H17</f>
        <v>8.3494390728737725E-2</v>
      </c>
      <c r="I60" s="41">
        <f>'3b CM'!I17</f>
        <v>0.26291475982012807</v>
      </c>
      <c r="J60" s="41">
        <f>'3b CM'!J17</f>
        <v>0.2673712162664299</v>
      </c>
      <c r="K60" s="41">
        <f>'3b CM'!K17</f>
        <v>3.4340607074697291</v>
      </c>
      <c r="L60" s="41">
        <f>'3b CM'!L17</f>
        <v>3.3313858914044152</v>
      </c>
      <c r="M60" s="41">
        <f>'3b CM'!M17</f>
        <v>11.64388002361488</v>
      </c>
      <c r="N60" s="41">
        <f>'3b CM'!N17</f>
        <v>11.069003559343694</v>
      </c>
      <c r="O60" s="31"/>
      <c r="P60" s="41">
        <f>'3b CM'!P17</f>
        <v>11.069003559343694</v>
      </c>
      <c r="Q60" s="41">
        <f>'3b CM'!Q17</f>
        <v>14.865594162418741</v>
      </c>
      <c r="R60" s="41">
        <f>'3b CM'!R17</f>
        <v>14.797332801348015</v>
      </c>
      <c r="S60" s="41">
        <f>'3b CM'!S17</f>
        <v>17.741474539120862</v>
      </c>
      <c r="T60" s="41" t="str">
        <f>'3b CM'!T17</f>
        <v>-</v>
      </c>
      <c r="U60" s="41" t="str">
        <f>'3b CM'!U17</f>
        <v>-</v>
      </c>
      <c r="V60" s="41" t="str">
        <f>'3b CM'!V17</f>
        <v>-</v>
      </c>
      <c r="W60" s="41" t="str">
        <f>'3b CM'!W17</f>
        <v>-</v>
      </c>
      <c r="X60" s="41" t="str">
        <f>'3b CM'!X17</f>
        <v>-</v>
      </c>
      <c r="Y60" s="41" t="str">
        <f>'3b CM'!Y17</f>
        <v>-</v>
      </c>
      <c r="Z60" s="41" t="str">
        <f>'3b CM'!Z17</f>
        <v>-</v>
      </c>
      <c r="AA60" s="29"/>
    </row>
    <row r="61" spans="1:27" s="30" customFormat="1" ht="11.25" x14ac:dyDescent="0.15">
      <c r="A61" s="267">
        <v>3</v>
      </c>
      <c r="B61" s="140" t="s">
        <v>2</v>
      </c>
      <c r="C61" s="140" t="s">
        <v>342</v>
      </c>
      <c r="D61" s="138" t="s">
        <v>320</v>
      </c>
      <c r="E61" s="132"/>
      <c r="F61" s="31"/>
      <c r="G61" s="41">
        <f>IF('3c PC'!G18="-","-",'3c PC'!G18)</f>
        <v>68.684476774518345</v>
      </c>
      <c r="H61" s="41">
        <f>'3c PC'!H18</f>
        <v>68.664469190197863</v>
      </c>
      <c r="I61" s="41">
        <f>'3c PC'!I18</f>
        <v>86.583558758063532</v>
      </c>
      <c r="J61" s="41">
        <f>'3c PC'!J18</f>
        <v>85.591232878808256</v>
      </c>
      <c r="K61" s="41">
        <f>'3c PC'!K18</f>
        <v>97.799102296882751</v>
      </c>
      <c r="L61" s="41">
        <f>'3c PC'!L18</f>
        <v>96.996400201886203</v>
      </c>
      <c r="M61" s="41">
        <f>'3c PC'!M18</f>
        <v>118.34158282603606</v>
      </c>
      <c r="N61" s="41">
        <f>'3c PC'!N18</f>
        <v>116.24171076313387</v>
      </c>
      <c r="O61" s="31"/>
      <c r="P61" s="41">
        <f>'3c PC'!P18</f>
        <v>116.24171076313387</v>
      </c>
      <c r="Q61" s="41">
        <f>'3c PC'!Q18</f>
        <v>129.98539137079723</v>
      </c>
      <c r="R61" s="41">
        <f>'3c PC'!R18</f>
        <v>131.93412031396682</v>
      </c>
      <c r="S61" s="41">
        <f>'3c PC'!S18</f>
        <v>144.07852972114327</v>
      </c>
      <c r="T61" s="41" t="str">
        <f>'3c PC'!T18</f>
        <v>-</v>
      </c>
      <c r="U61" s="41" t="str">
        <f>'3c PC'!U18</f>
        <v>-</v>
      </c>
      <c r="V61" s="41" t="str">
        <f>'3c PC'!V18</f>
        <v>-</v>
      </c>
      <c r="W61" s="41" t="str">
        <f>'3c PC'!W18</f>
        <v>-</v>
      </c>
      <c r="X61" s="41" t="str">
        <f>'3c PC'!X18</f>
        <v>-</v>
      </c>
      <c r="Y61" s="41" t="str">
        <f>'3c PC'!Y18</f>
        <v>-</v>
      </c>
      <c r="Z61" s="41" t="str">
        <f>'3c PC'!Z18</f>
        <v>-</v>
      </c>
      <c r="AA61" s="29"/>
    </row>
    <row r="62" spans="1:27" s="30" customFormat="1" ht="11.25" x14ac:dyDescent="0.15">
      <c r="A62" s="267">
        <v>4</v>
      </c>
      <c r="B62" s="140" t="s">
        <v>352</v>
      </c>
      <c r="C62" s="140" t="s">
        <v>343</v>
      </c>
      <c r="D62" s="138" t="s">
        <v>320</v>
      </c>
      <c r="E62" s="132"/>
      <c r="F62" s="31"/>
      <c r="G62" s="41">
        <f>IF('3d NC-Elec'!H32="-","-",'3d NC-Elec'!H32)</f>
        <v>118.14897952531841</v>
      </c>
      <c r="H62" s="41">
        <f>'3d NC-Elec'!I32</f>
        <v>118.88658758066497</v>
      </c>
      <c r="I62" s="41">
        <f>'3d NC-Elec'!J32</f>
        <v>137.4367438636757</v>
      </c>
      <c r="J62" s="41">
        <f>'3d NC-Elec'!K32</f>
        <v>136.88196315108098</v>
      </c>
      <c r="K62" s="41">
        <f>'3d NC-Elec'!L32</f>
        <v>128.90158599060413</v>
      </c>
      <c r="L62" s="41">
        <f>'3d NC-Elec'!M32</f>
        <v>129.78584092268272</v>
      </c>
      <c r="M62" s="41">
        <f>'3d NC-Elec'!N32</f>
        <v>129.922768407202</v>
      </c>
      <c r="N62" s="41">
        <f>'3d NC-Elec'!O32</f>
        <v>129.52809587222305</v>
      </c>
      <c r="O62" s="31"/>
      <c r="P62" s="41">
        <f>'3d NC-Elec'!Q32</f>
        <v>129.52809587222305</v>
      </c>
      <c r="Q62" s="41">
        <f>'3d NC-Elec'!R32</f>
        <v>133.31285824859731</v>
      </c>
      <c r="R62" s="41">
        <f>'3d NC-Elec'!S32</f>
        <v>135.06553441241385</v>
      </c>
      <c r="S62" s="41">
        <f>'3d NC-Elec'!T32</f>
        <v>129.52711479681824</v>
      </c>
      <c r="T62" s="41" t="str">
        <f>'3d NC-Elec'!U32</f>
        <v>-</v>
      </c>
      <c r="U62" s="41" t="str">
        <f>'3d NC-Elec'!V32</f>
        <v>-</v>
      </c>
      <c r="V62" s="41" t="str">
        <f>'3d NC-Elec'!W32</f>
        <v>-</v>
      </c>
      <c r="W62" s="41" t="str">
        <f>'3d NC-Elec'!X32</f>
        <v>-</v>
      </c>
      <c r="X62" s="41" t="str">
        <f>'3d NC-Elec'!Y32</f>
        <v>-</v>
      </c>
      <c r="Y62" s="41" t="str">
        <f>'3d NC-Elec'!Z32</f>
        <v>-</v>
      </c>
      <c r="Z62" s="41" t="str">
        <f>'3d NC-Elec'!AA32</f>
        <v>-</v>
      </c>
      <c r="AA62" s="29"/>
    </row>
    <row r="63" spans="1:27" s="30" customFormat="1" ht="11.25" x14ac:dyDescent="0.15">
      <c r="A63" s="267">
        <v>5</v>
      </c>
      <c r="B63" s="140" t="s">
        <v>349</v>
      </c>
      <c r="C63" s="140" t="s">
        <v>344</v>
      </c>
      <c r="D63" s="138" t="s">
        <v>320</v>
      </c>
      <c r="E63" s="132"/>
      <c r="F63" s="31"/>
      <c r="G63" s="41">
        <f>IF('3f CPIH'!C$16="-","-",'3g OC '!$E$8*('3f CPIH'!C$16/'3f CPIH'!$G$16))</f>
        <v>76.502677103718199</v>
      </c>
      <c r="H63" s="41">
        <f>IF('3f CPIH'!D$16="-","-",'3g OC '!$E$8*('3f CPIH'!D$16/'3f CPIH'!$G$16))</f>
        <v>76.655835616438353</v>
      </c>
      <c r="I63" s="41">
        <f>IF('3f CPIH'!E$16="-","-",'3g OC '!$E$8*('3f CPIH'!E$16/'3f CPIH'!$G$16))</f>
        <v>76.885573385518597</v>
      </c>
      <c r="J63" s="41">
        <f>IF('3f CPIH'!F$16="-","-",'3g OC '!$E$8*('3f CPIH'!F$16/'3f CPIH'!$G$16))</f>
        <v>77.345048923679059</v>
      </c>
      <c r="K63" s="41">
        <f>IF('3f CPIH'!G$16="-","-",'3g OC '!$E$8*('3f CPIH'!G$16/'3f CPIH'!$G$16))</f>
        <v>78.263999999999996</v>
      </c>
      <c r="L63" s="41">
        <f>IF('3f CPIH'!H$16="-","-",'3g OC '!$E$8*('3f CPIH'!H$16/'3f CPIH'!$G$16))</f>
        <v>79.259530332681024</v>
      </c>
      <c r="M63" s="41">
        <f>IF('3f CPIH'!I$16="-","-",'3g OC '!$E$8*('3f CPIH'!I$16/'3f CPIH'!$G$16))</f>
        <v>80.408219178082177</v>
      </c>
      <c r="N63" s="41">
        <f>IF('3f CPIH'!J$16="-","-",'3g OC '!$E$8*('3f CPIH'!J$16/'3f CPIH'!$G$16))</f>
        <v>81.097432485322898</v>
      </c>
      <c r="O63" s="31"/>
      <c r="P63" s="41">
        <f>IF('3f CPIH'!L$16="-","-",'3g OC '!$E$8*('3f CPIH'!L$16/'3f CPIH'!$G$16))</f>
        <v>81.097432485322898</v>
      </c>
      <c r="Q63" s="41">
        <f>IF('3f CPIH'!M$16="-","-",'3g OC '!$E$8*('3f CPIH'!M$16/'3f CPIH'!$G$16))</f>
        <v>82.016383561643835</v>
      </c>
      <c r="R63" s="41">
        <f>IF('3f CPIH'!N$16="-","-",'3g OC '!$E$8*('3f CPIH'!N$16/'3f CPIH'!$G$16))</f>
        <v>82.62901761252445</v>
      </c>
      <c r="S63" s="41">
        <f>IF('3f CPIH'!O$16="-","-",'3g OC '!$E$8*('3f CPIH'!O$16/'3f CPIH'!$G$16))</f>
        <v>83.088493150684926</v>
      </c>
      <c r="T63" s="41" t="str">
        <f>IF('3f CPIH'!P$16="-","-",'3g OC '!$E$8*('3f CPIH'!P$16/'3f CPIH'!$G$16))</f>
        <v>-</v>
      </c>
      <c r="U63" s="41" t="str">
        <f>IF('3f CPIH'!Q$16="-","-",'3g OC '!$E$8*('3f CPIH'!Q$16/'3f CPIH'!$G$16))</f>
        <v>-</v>
      </c>
      <c r="V63" s="41" t="str">
        <f>IF('3f CPIH'!R$16="-","-",'3g OC '!$E$8*('3f CPIH'!R$16/'3f CPIH'!$G$16))</f>
        <v>-</v>
      </c>
      <c r="W63" s="41" t="str">
        <f>IF('3f CPIH'!S$16="-","-",'3g OC '!$E$8*('3f CPIH'!S$16/'3f CPIH'!$G$16))</f>
        <v>-</v>
      </c>
      <c r="X63" s="41" t="str">
        <f>IF('3f CPIH'!T$16="-","-",'3g OC '!$E$8*('3f CPIH'!T$16/'3f CPIH'!$G$16))</f>
        <v>-</v>
      </c>
      <c r="Y63" s="41" t="str">
        <f>IF('3f CPIH'!U$16="-","-",'3g OC '!$E$8*('3f CPIH'!U$16/'3f CPIH'!$G$16))</f>
        <v>-</v>
      </c>
      <c r="Z63" s="41" t="str">
        <f>IF('3f CPIH'!V$16="-","-",'3g OC '!$E$8*('3f CPIH'!V$16/'3f CPIH'!$G$16))</f>
        <v>-</v>
      </c>
      <c r="AA63" s="29"/>
    </row>
    <row r="64" spans="1:27" s="30" customFormat="1" ht="11.25" x14ac:dyDescent="0.15">
      <c r="A64" s="267">
        <v>6</v>
      </c>
      <c r="B64" s="140" t="s">
        <v>349</v>
      </c>
      <c r="C64" s="140" t="s">
        <v>43</v>
      </c>
      <c r="D64" s="138" t="s">
        <v>320</v>
      </c>
      <c r="E64" s="132"/>
      <c r="F64" s="31"/>
      <c r="G64" s="41" t="s">
        <v>333</v>
      </c>
      <c r="H64" s="41" t="s">
        <v>333</v>
      </c>
      <c r="I64" s="41" t="s">
        <v>333</v>
      </c>
      <c r="J64" s="41" t="s">
        <v>333</v>
      </c>
      <c r="K64" s="41">
        <f>IF('3h SMNCC'!F$36="-","-",'3h SMNCC'!F$36)</f>
        <v>0</v>
      </c>
      <c r="L64" s="41">
        <f>IF('3h SMNCC'!G$36="-","-",'3h SMNCC'!G$36)</f>
        <v>-0.18995176814939541</v>
      </c>
      <c r="M64" s="41">
        <f>IF('3h SMNCC'!H$36="-","-",'3h SMNCC'!H$36)</f>
        <v>2.3898674656215144</v>
      </c>
      <c r="N64" s="41">
        <f>IF('3h SMNCC'!I$36="-","-",'3h SMNCC'!I$36)</f>
        <v>11.485463558514653</v>
      </c>
      <c r="O64" s="31"/>
      <c r="P64" s="41">
        <f>IF('3h SMNCC'!K$36="-","-",'3h SMNCC'!K$36)</f>
        <v>11.485463558514653</v>
      </c>
      <c r="Q64" s="41">
        <f>IF('3h SMNCC'!L$36="-","-",'3h SMNCC'!L$36)</f>
        <v>13.905095596481768</v>
      </c>
      <c r="R64" s="41">
        <f>IF('3h SMNCC'!M$36="-","-",'3h SMNCC'!M$36)</f>
        <v>14.008016342776511</v>
      </c>
      <c r="S64" s="41">
        <f>IF('3h SMNCC'!N$36="-","-",'3h SMNCC'!N$36)</f>
        <v>16.592254432324484</v>
      </c>
      <c r="T64" s="41" t="str">
        <f>IF('3h SMNCC'!O$36="-","-",'3h SMNCC'!O$36)</f>
        <v>-</v>
      </c>
      <c r="U64" s="41" t="str">
        <f>IF('3h SMNCC'!P$36="-","-",'3h SMNCC'!P$36)</f>
        <v>-</v>
      </c>
      <c r="V64" s="41" t="str">
        <f>IF('3h SMNCC'!Q$36="-","-",'3h SMNCC'!Q$36)</f>
        <v>-</v>
      </c>
      <c r="W64" s="41" t="str">
        <f>IF('3h SMNCC'!R$36="-","-",'3h SMNCC'!R$36)</f>
        <v>-</v>
      </c>
      <c r="X64" s="41" t="str">
        <f>IF('3h SMNCC'!S$36="-","-",'3h SMNCC'!S$36)</f>
        <v>-</v>
      </c>
      <c r="Y64" s="41" t="str">
        <f>IF('3h SMNCC'!T$36="-","-",'3h SMNCC'!T$36)</f>
        <v>-</v>
      </c>
      <c r="Z64" s="41" t="str">
        <f>IF('3h SMNCC'!U$36="-","-",'3h SMNCC'!U$36)</f>
        <v>-</v>
      </c>
      <c r="AA64" s="29"/>
    </row>
    <row r="65" spans="1:27" s="30" customFormat="1" ht="11.25" x14ac:dyDescent="0.15">
      <c r="A65" s="267">
        <v>7</v>
      </c>
      <c r="B65" s="140" t="s">
        <v>349</v>
      </c>
      <c r="C65" s="140" t="s">
        <v>394</v>
      </c>
      <c r="D65" s="138" t="s">
        <v>320</v>
      </c>
      <c r="E65" s="132"/>
      <c r="F65" s="31"/>
      <c r="G65" s="41">
        <f>IF('3f CPIH'!C$16="-","-",'3i PAAC PAP'!$G$10*('3f CPIH'!C$16/'3f CPIH'!$G$16))</f>
        <v>3.3460635029354204</v>
      </c>
      <c r="H65" s="41">
        <f>IF('3f CPIH'!D$16="-","-",'3i PAAC PAP'!$G$10*('3f CPIH'!D$16/'3f CPIH'!$G$16))</f>
        <v>3.3527623287671227</v>
      </c>
      <c r="I65" s="41">
        <f>IF('3f CPIH'!E$16="-","-",'3i PAAC PAP'!$G$10*('3f CPIH'!E$16/'3f CPIH'!$G$16))</f>
        <v>3.3628105675146771</v>
      </c>
      <c r="J65" s="41">
        <f>IF('3f CPIH'!F$16="-","-",'3i PAAC PAP'!$G$10*('3f CPIH'!F$16/'3f CPIH'!$G$16))</f>
        <v>3.3829070450097847</v>
      </c>
      <c r="K65" s="41">
        <f>IF('3f CPIH'!G$16="-","-",'3i PAAC PAP'!$G$10*('3f CPIH'!G$16/'3f CPIH'!$G$16))</f>
        <v>3.4230999999999998</v>
      </c>
      <c r="L65" s="41">
        <f>IF('3f CPIH'!H$16="-","-",'3i PAAC PAP'!$G$10*('3f CPIH'!H$16/'3f CPIH'!$G$16))</f>
        <v>3.4666423679060667</v>
      </c>
      <c r="M65" s="41">
        <f>IF('3f CPIH'!I$16="-","-",'3i PAAC PAP'!$G$10*('3f CPIH'!I$16/'3f CPIH'!$G$16))</f>
        <v>3.516883561643835</v>
      </c>
      <c r="N65" s="41">
        <f>IF('3f CPIH'!J$16="-","-",'3i PAAC PAP'!$G$10*('3f CPIH'!J$16/'3f CPIH'!$G$16))</f>
        <v>3.547028277886497</v>
      </c>
      <c r="O65" s="31"/>
      <c r="P65" s="41">
        <f>IF('3f CPIH'!L$16="-","-",'3i PAAC PAP'!$G$10*('3f CPIH'!L$16/'3f CPIH'!$G$16))</f>
        <v>3.547028277886497</v>
      </c>
      <c r="Q65" s="41">
        <f>IF('3f CPIH'!M$16="-","-",'3i PAAC PAP'!$G$10*('3f CPIH'!M$16/'3f CPIH'!$G$16))</f>
        <v>3.5872212328767121</v>
      </c>
      <c r="R65" s="41">
        <f>IF('3f CPIH'!N$16="-","-",'3i PAAC PAP'!$G$10*('3f CPIH'!N$16/'3f CPIH'!$G$16))</f>
        <v>3.6140165362035224</v>
      </c>
      <c r="S65" s="41">
        <f>IF('3f CPIH'!O$16="-","-",'3i PAAC PAP'!$G$10*('3f CPIH'!O$16/'3f CPIH'!$G$16))</f>
        <v>3.6341130136986299</v>
      </c>
      <c r="T65" s="41" t="str">
        <f>IF('3f CPIH'!P$16="-","-",'3i PAAC PAP'!$G$10*('3f CPIH'!P$16/'3f CPIH'!$G$16))</f>
        <v>-</v>
      </c>
      <c r="U65" s="41" t="str">
        <f>IF('3f CPIH'!Q$16="-","-",'3i PAAC PAP'!$G$10*('3f CPIH'!Q$16/'3f CPIH'!$G$16))</f>
        <v>-</v>
      </c>
      <c r="V65" s="41" t="str">
        <f>IF('3f CPIH'!R$16="-","-",'3i PAAC PAP'!$G$10*('3f CPIH'!R$16/'3f CPIH'!$G$16))</f>
        <v>-</v>
      </c>
      <c r="W65" s="41" t="str">
        <f>IF('3f CPIH'!S$16="-","-",'3i PAAC PAP'!$G$10*('3f CPIH'!S$16/'3f CPIH'!$G$16))</f>
        <v>-</v>
      </c>
      <c r="X65" s="41" t="str">
        <f>IF('3f CPIH'!T$16="-","-",'3i PAAC PAP'!$G$10*('3f CPIH'!T$16/'3f CPIH'!$G$16))</f>
        <v>-</v>
      </c>
      <c r="Y65" s="41" t="str">
        <f>IF('3f CPIH'!U$16="-","-",'3i PAAC PAP'!$G$10*('3f CPIH'!U$16/'3f CPIH'!$G$16))</f>
        <v>-</v>
      </c>
      <c r="Z65" s="41" t="str">
        <f>IF('3f CPIH'!V$16="-","-",'3i PAAC PAP'!$G$10*('3f CPIH'!V$16/'3f CPIH'!$G$16))</f>
        <v>-</v>
      </c>
      <c r="AA65" s="29"/>
    </row>
    <row r="66" spans="1:27" s="30" customFormat="1" ht="11.25" x14ac:dyDescent="0.15">
      <c r="A66" s="267">
        <v>8</v>
      </c>
      <c r="B66" s="140" t="s">
        <v>349</v>
      </c>
      <c r="C66" s="140" t="s">
        <v>412</v>
      </c>
      <c r="D66" s="138" t="s">
        <v>320</v>
      </c>
      <c r="E66" s="132"/>
      <c r="F66" s="31"/>
      <c r="G66" s="41">
        <f>IF(G59="-","-",SUM(G59:G64)*'3i PAAC PAP'!$G$22)</f>
        <v>2.1916673752693643</v>
      </c>
      <c r="H66" s="41">
        <f>IF(H59="-","-",SUM(H59:H64)*'3i PAAC PAP'!$G$22)</f>
        <v>2.1008760415377616</v>
      </c>
      <c r="I66" s="41">
        <f>IF(I59="-","-",SUM(I59:I64)*'3i PAAC PAP'!$G$22)</f>
        <v>2.1987350960351852</v>
      </c>
      <c r="J66" s="41">
        <f>IF(J59="-","-",SUM(J59:J64)*'3i PAAC PAP'!$G$22)</f>
        <v>2.1568665112699876</v>
      </c>
      <c r="K66" s="41">
        <f>IF(K59="-","-",SUM(K59:K64)*'3i PAAC PAP'!$G$22)</f>
        <v>2.3161448809551906</v>
      </c>
      <c r="L66" s="41">
        <f>IF(L59="-","-",SUM(L59:L64)*'3i PAAC PAP'!$G$22)</f>
        <v>2.2882017910122334</v>
      </c>
      <c r="M66" s="41">
        <f>IF(M59="-","-",SUM(M59:M64)*'3i PAAC PAP'!$G$22)</f>
        <v>2.5051923821439668</v>
      </c>
      <c r="N66" s="41">
        <f>IF(N59="-","-",SUM(N59:N64)*'3i PAAC PAP'!$G$22)</f>
        <v>2.6326543609073991</v>
      </c>
      <c r="O66" s="31"/>
      <c r="P66" s="41">
        <f>IF(P59="-","-",SUM(P59:P64)*'3i PAAC PAP'!$G$22)</f>
        <v>2.6326543609073991</v>
      </c>
      <c r="Q66" s="41">
        <f>IF(Q59="-","-",SUM(Q59:Q64)*'3i PAAC PAP'!$G$22)</f>
        <v>2.9089351730832904</v>
      </c>
      <c r="R66" s="41">
        <f>IF(R59="-","-",SUM(R59:R64)*'3i PAAC PAP'!$G$22)</f>
        <v>2.8125708455206913</v>
      </c>
      <c r="S66" s="41">
        <f>IF(S59="-","-",SUM(S59:S64)*'3i PAAC PAP'!$G$22)</f>
        <v>2.7987910253351886</v>
      </c>
      <c r="T66" s="41" t="str">
        <f>IF(T59="-","-",SUM(T59:T64)*'3i PAAC PAP'!$G$22)</f>
        <v>-</v>
      </c>
      <c r="U66" s="41" t="str">
        <f>IF(U59="-","-",SUM(U59:U64)*'3i PAAC PAP'!$G$22)</f>
        <v>-</v>
      </c>
      <c r="V66" s="41" t="str">
        <f>IF(V59="-","-",SUM(V59:V64)*'3i PAAC PAP'!$G$22)</f>
        <v>-</v>
      </c>
      <c r="W66" s="41" t="str">
        <f>IF(W59="-","-",SUM(W59:W64)*'3i PAAC PAP'!$G$22)</f>
        <v>-</v>
      </c>
      <c r="X66" s="41" t="str">
        <f>IF(X59="-","-",SUM(X59:X64)*'3i PAAC PAP'!$G$22)</f>
        <v>-</v>
      </c>
      <c r="Y66" s="41" t="str">
        <f>IF(Y59="-","-",SUM(Y59:Y64)*'3i PAAC PAP'!$G$22)</f>
        <v>-</v>
      </c>
      <c r="Z66" s="41" t="str">
        <f>IF(Z59="-","-",SUM(Z59:Z64)*'3i PAAC PAP'!$G$22)</f>
        <v>-</v>
      </c>
      <c r="AA66" s="29"/>
    </row>
    <row r="67" spans="1:27" s="30" customFormat="1" ht="11.25" x14ac:dyDescent="0.15">
      <c r="A67" s="267">
        <v>9</v>
      </c>
      <c r="B67" s="140" t="s">
        <v>393</v>
      </c>
      <c r="C67" s="140" t="s">
        <v>536</v>
      </c>
      <c r="D67" s="138" t="s">
        <v>320</v>
      </c>
      <c r="E67" s="132"/>
      <c r="F67" s="31"/>
      <c r="G67" s="41">
        <f>IF(G59="-","-",SUM(G59:G66)*'3j EBIT'!$E$8)</f>
        <v>8.8522514185829486</v>
      </c>
      <c r="H67" s="41">
        <f>IF(H59="-","-",SUM(H59:H66)*'3j EBIT'!$E$8)</f>
        <v>8.4883551929052565</v>
      </c>
      <c r="I67" s="41">
        <f>IF(I59="-","-",SUM(I59:I66)*'3j EBIT'!$E$8)</f>
        <v>8.8809136554741528</v>
      </c>
      <c r="J67" s="41">
        <f>IF(J59="-","-",SUM(J59:J66)*'3j EBIT'!$E$8)</f>
        <v>8.7134316622720451</v>
      </c>
      <c r="K67" s="41">
        <f>IF(K59="-","-",SUM(K59:K66)*'3j EBIT'!$E$8)</f>
        <v>9.3528334374048399</v>
      </c>
      <c r="L67" s="41">
        <f>IF(L59="-","-",SUM(L59:L66)*'3j EBIT'!$E$8)</f>
        <v>9.2416395267224498</v>
      </c>
      <c r="M67" s="41">
        <f>IF(M59="-","-",SUM(M59:M66)*'3j EBIT'!$E$8)</f>
        <v>10.112631870415406</v>
      </c>
      <c r="N67" s="41">
        <f>IF(N59="-","-",SUM(N59:N66)*'3j EBIT'!$E$8)</f>
        <v>10.624271872098573</v>
      </c>
      <c r="O67" s="31"/>
      <c r="P67" s="41">
        <f>IF(P59="-","-",SUM(P59:P66)*'3j EBIT'!$E$8)</f>
        <v>10.624271872098573</v>
      </c>
      <c r="Q67" s="41">
        <f>IF(Q59="-","-",SUM(Q59:Q66)*'3j EBIT'!$E$8)</f>
        <v>11.732792512416321</v>
      </c>
      <c r="R67" s="41">
        <f>IF(R59="-","-",SUM(R59:R66)*'3j EBIT'!$E$8)</f>
        <v>11.346940712197604</v>
      </c>
      <c r="S67" s="41">
        <f>IF(S59="-","-",SUM(S59:S66)*'3j EBIT'!$E$8)</f>
        <v>11.292080037692518</v>
      </c>
      <c r="T67" s="41" t="str">
        <f>IF(T59="-","-",SUM(T59:T66)*'3j EBIT'!$E$8)</f>
        <v>-</v>
      </c>
      <c r="U67" s="41" t="str">
        <f>IF(U59="-","-",SUM(U59:U66)*'3j EBIT'!$E$8)</f>
        <v>-</v>
      </c>
      <c r="V67" s="41" t="str">
        <f>IF(V59="-","-",SUM(V59:V66)*'3j EBIT'!$E$8)</f>
        <v>-</v>
      </c>
      <c r="W67" s="41" t="str">
        <f>IF(W59="-","-",SUM(W59:W66)*'3j EBIT'!$E$8)</f>
        <v>-</v>
      </c>
      <c r="X67" s="41" t="str">
        <f>IF(X59="-","-",SUM(X59:X66)*'3j EBIT'!$E$8)</f>
        <v>-</v>
      </c>
      <c r="Y67" s="41" t="str">
        <f>IF(Y59="-","-",SUM(Y59:Y66)*'3j EBIT'!$E$8)</f>
        <v>-</v>
      </c>
      <c r="Z67" s="41" t="str">
        <f>IF(Z59="-","-",SUM(Z59:Z66)*'3j EBIT'!$E$8)</f>
        <v>-</v>
      </c>
      <c r="AA67" s="29"/>
    </row>
    <row r="68" spans="1:27" s="30" customFormat="1" ht="11.25" x14ac:dyDescent="0.15">
      <c r="A68" s="267">
        <v>10</v>
      </c>
      <c r="B68" s="188" t="s">
        <v>292</v>
      </c>
      <c r="C68" s="188" t="s">
        <v>537</v>
      </c>
      <c r="D68" s="138" t="s">
        <v>320</v>
      </c>
      <c r="E68" s="132"/>
      <c r="F68" s="31"/>
      <c r="G68" s="41">
        <f>IF(G59="-","-",SUM(G59:G61,G63:G67)*'3k HAP'!$E$9)</f>
        <v>5.0915365531631487</v>
      </c>
      <c r="H68" s="41">
        <f>IF(H59="-","-",SUM(H59:H61,H63:H67)*'3k HAP'!$E$9)</f>
        <v>4.8003265789151186</v>
      </c>
      <c r="I68" s="41">
        <f>IF(I59="-","-",SUM(I59:I61,I63:I67)*'3k HAP'!$E$9)</f>
        <v>4.8312309026952178</v>
      </c>
      <c r="J68" s="41">
        <f>IF(J59="-","-",SUM(J59:J61,J63:J67)*'3k HAP'!$E$9)</f>
        <v>4.7102954023912353</v>
      </c>
      <c r="K68" s="41">
        <f>IF(K59="-","-",SUM(K59:K61,K63:K67)*'3k HAP'!$E$9)</f>
        <v>5.3198454477102173</v>
      </c>
      <c r="L68" s="41">
        <f>IF(L59="-","-",SUM(L59:L61,L63:L67)*'3k HAP'!$E$9)</f>
        <v>5.2212154199940981</v>
      </c>
      <c r="M68" s="41">
        <f>IF(M59="-","-",SUM(M59:M61,M63:M67)*'3k HAP'!$E$9)</f>
        <v>5.8903787508343814</v>
      </c>
      <c r="N68" s="41">
        <f>IF(N59="-","-",SUM(N59:N61,N63:N67)*'3k HAP'!$E$9)</f>
        <v>6.2904160024979445</v>
      </c>
      <c r="O68" s="31"/>
      <c r="P68" s="41">
        <f>IF(P59="-","-",SUM(P59:P61,P63:P67)*'3k HAP'!$E$9)</f>
        <v>6.2904160024979445</v>
      </c>
      <c r="Q68" s="41">
        <f>IF(Q59="-","-",SUM(Q59:Q61,Q63:Q67)*'3k HAP'!$E$9)</f>
        <v>7.0892056118671576</v>
      </c>
      <c r="R68" s="41">
        <f>IF(R59="-","-",SUM(R59:R61,R63:R67)*'3k HAP'!$E$9)</f>
        <v>6.7662155289125563</v>
      </c>
      <c r="S68" s="41">
        <f>IF(S59="-","-",SUM(S59:S61,S63:S67)*'3k HAP'!$E$9)</f>
        <v>6.8050290671540195</v>
      </c>
      <c r="T68" s="41" t="str">
        <f>IF(T59="-","-",SUM(T59:T61,T63:T67)*'3k HAP'!$E$9)</f>
        <v>-</v>
      </c>
      <c r="U68" s="41" t="str">
        <f>IF(U59="-","-",SUM(U59:U61,U63:U67)*'3k HAP'!$E$9)</f>
        <v>-</v>
      </c>
      <c r="V68" s="41" t="str">
        <f>IF(V59="-","-",SUM(V59:V61,V63:V67)*'3k HAP'!$E$9)</f>
        <v>-</v>
      </c>
      <c r="W68" s="41" t="str">
        <f>IF(W59="-","-",SUM(W59:W61,W63:W67)*'3k HAP'!$E$9)</f>
        <v>-</v>
      </c>
      <c r="X68" s="41" t="str">
        <f>IF(X59="-","-",SUM(X59:X61,X63:X67)*'3k HAP'!$E$9)</f>
        <v>-</v>
      </c>
      <c r="Y68" s="41" t="str">
        <f>IF(Y59="-","-",SUM(Y59:Y61,Y63:Y67)*'3k HAP'!$E$9)</f>
        <v>-</v>
      </c>
      <c r="Z68" s="41" t="str">
        <f>IF(Z59="-","-",SUM(Z59:Z61,Z63:Z67)*'3k HAP'!$E$9)</f>
        <v>-</v>
      </c>
      <c r="AA68" s="29"/>
    </row>
    <row r="69" spans="1:27" s="30" customFormat="1" ht="11.25" x14ac:dyDescent="0.15">
      <c r="A69" s="267">
        <v>11</v>
      </c>
      <c r="B69" s="140" t="s">
        <v>44</v>
      </c>
      <c r="C69" s="140" t="str">
        <f>B69&amp;"_"&amp;D69</f>
        <v>Total_Midlands</v>
      </c>
      <c r="D69" s="138" t="s">
        <v>320</v>
      </c>
      <c r="E69" s="132"/>
      <c r="F69" s="31"/>
      <c r="G69" s="41">
        <f t="shared" ref="G69:N69" si="8">IF(G59="-","-",SUM(G59:G68))</f>
        <v>470.99931350783396</v>
      </c>
      <c r="H69" s="41">
        <f t="shared" si="8"/>
        <v>451.55567851414054</v>
      </c>
      <c r="I69" s="41">
        <f t="shared" si="8"/>
        <v>472.24754601800794</v>
      </c>
      <c r="J69" s="41">
        <f t="shared" si="8"/>
        <v>463.31177241121662</v>
      </c>
      <c r="K69" s="41">
        <f t="shared" si="8"/>
        <v>497.57403356318406</v>
      </c>
      <c r="L69" s="41">
        <f t="shared" si="8"/>
        <v>491.6230948642326</v>
      </c>
      <c r="M69" s="41">
        <f t="shared" si="8"/>
        <v>538.13394155967433</v>
      </c>
      <c r="N69" s="41">
        <f t="shared" si="8"/>
        <v>565.4623888297067</v>
      </c>
      <c r="O69" s="31"/>
      <c r="P69" s="41">
        <f t="shared" ref="P69:Z69" si="9">IF(P59="-","-",SUM(P59:P68))</f>
        <v>565.4623888297067</v>
      </c>
      <c r="Q69" s="41">
        <f t="shared" si="9"/>
        <v>624.604345935948</v>
      </c>
      <c r="R69" s="41">
        <f t="shared" si="9"/>
        <v>603.97337475606287</v>
      </c>
      <c r="S69" s="41">
        <f t="shared" si="9"/>
        <v>601.12478556563326</v>
      </c>
      <c r="T69" s="41" t="str">
        <f t="shared" si="9"/>
        <v>-</v>
      </c>
      <c r="U69" s="41" t="str">
        <f t="shared" si="9"/>
        <v>-</v>
      </c>
      <c r="V69" s="41" t="str">
        <f t="shared" si="9"/>
        <v>-</v>
      </c>
      <c r="W69" s="41" t="str">
        <f t="shared" si="9"/>
        <v>-</v>
      </c>
      <c r="X69" s="41" t="str">
        <f t="shared" si="9"/>
        <v>-</v>
      </c>
      <c r="Y69" s="41" t="str">
        <f t="shared" si="9"/>
        <v>-</v>
      </c>
      <c r="Z69" s="41" t="str">
        <f t="shared" si="9"/>
        <v>-</v>
      </c>
      <c r="AA69" s="29"/>
    </row>
    <row r="70" spans="1:27" s="30" customFormat="1" ht="11.25" x14ac:dyDescent="0.15">
      <c r="A70" s="267">
        <v>1</v>
      </c>
      <c r="B70" s="136" t="s">
        <v>350</v>
      </c>
      <c r="C70" s="136" t="s">
        <v>341</v>
      </c>
      <c r="D70" s="139" t="s">
        <v>321</v>
      </c>
      <c r="E70" s="135"/>
      <c r="F70" s="31"/>
      <c r="G70" s="133">
        <f>IF('3a DF'!H18="-","-",'3a DF'!H18)</f>
        <v>189.64587973832505</v>
      </c>
      <c r="H70" s="133">
        <f>'3a DF'!I18</f>
        <v>169.88447895689592</v>
      </c>
      <c r="I70" s="133">
        <f>'3a DF'!J18</f>
        <v>153.03150740563856</v>
      </c>
      <c r="J70" s="133">
        <f>'3a DF'!K18</f>
        <v>145.42816241136751</v>
      </c>
      <c r="K70" s="133">
        <f>'3a DF'!L18</f>
        <v>170.12681028413797</v>
      </c>
      <c r="L70" s="133">
        <f>'3a DF'!M18</f>
        <v>163.53279314376493</v>
      </c>
      <c r="M70" s="133">
        <f>'3a DF'!N18</f>
        <v>171.31098466799796</v>
      </c>
      <c r="N70" s="133">
        <f>'3a DF'!O18</f>
        <v>190.61902590369556</v>
      </c>
      <c r="O70" s="31"/>
      <c r="P70" s="133">
        <f>'3a DF'!Q18</f>
        <v>190.61902590369556</v>
      </c>
      <c r="Q70" s="133">
        <f>'3a DF'!R18</f>
        <v>221.00726263088399</v>
      </c>
      <c r="R70" s="133">
        <f>'3a DF'!S18</f>
        <v>197.25878268272322</v>
      </c>
      <c r="S70" s="133">
        <f>'3a DF'!T18</f>
        <v>180.46473705907127</v>
      </c>
      <c r="T70" s="133" t="str">
        <f>'3a DF'!U18</f>
        <v>-</v>
      </c>
      <c r="U70" s="133" t="str">
        <f>'3a DF'!V18</f>
        <v>-</v>
      </c>
      <c r="V70" s="133" t="str">
        <f>'3a DF'!W18</f>
        <v>-</v>
      </c>
      <c r="W70" s="133" t="str">
        <f>'3a DF'!X18</f>
        <v>-</v>
      </c>
      <c r="X70" s="133" t="str">
        <f>'3a DF'!Y18</f>
        <v>-</v>
      </c>
      <c r="Y70" s="133" t="str">
        <f>'3a DF'!Z18</f>
        <v>-</v>
      </c>
      <c r="Z70" s="133" t="str">
        <f>'3a DF'!AA18</f>
        <v>-</v>
      </c>
      <c r="AA70" s="29"/>
    </row>
    <row r="71" spans="1:27" s="30" customFormat="1" ht="11.25" x14ac:dyDescent="0.15">
      <c r="A71" s="267">
        <v>2</v>
      </c>
      <c r="B71" s="136" t="s">
        <v>350</v>
      </c>
      <c r="C71" s="136" t="s">
        <v>300</v>
      </c>
      <c r="D71" s="139" t="s">
        <v>321</v>
      </c>
      <c r="E71" s="135"/>
      <c r="F71" s="31"/>
      <c r="G71" s="133">
        <f>IF('3b CM'!G18="-","-",'3b CM'!G18)</f>
        <v>5.6256662357449895E-2</v>
      </c>
      <c r="H71" s="133">
        <f>'3b CM'!H18</f>
        <v>8.4384993536174846E-2</v>
      </c>
      <c r="I71" s="133">
        <f>'3b CM'!I18</f>
        <v>0.26571917124428224</v>
      </c>
      <c r="J71" s="133">
        <f>'3b CM'!J18</f>
        <v>0.2702231630110728</v>
      </c>
      <c r="K71" s="133">
        <f>'3b CM'!K18</f>
        <v>3.4706905227218496</v>
      </c>
      <c r="L71" s="133">
        <f>'3b CM'!L18</f>
        <v>3.3669205135705971</v>
      </c>
      <c r="M71" s="133">
        <f>'3b CM'!M18</f>
        <v>11.48998299740572</v>
      </c>
      <c r="N71" s="133">
        <f>'3b CM'!N18</f>
        <v>10.922704668645167</v>
      </c>
      <c r="O71" s="31"/>
      <c r="P71" s="133">
        <f>'3b CM'!P18</f>
        <v>10.922704668645167</v>
      </c>
      <c r="Q71" s="133">
        <f>'3b CM'!Q18</f>
        <v>14.558987946385416</v>
      </c>
      <c r="R71" s="133">
        <f>'3b CM'!R18</f>
        <v>14.492465736914953</v>
      </c>
      <c r="S71" s="133">
        <f>'3b CM'!S18</f>
        <v>17.181194828314531</v>
      </c>
      <c r="T71" s="133" t="str">
        <f>'3b CM'!T18</f>
        <v>-</v>
      </c>
      <c r="U71" s="133" t="str">
        <f>'3b CM'!U18</f>
        <v>-</v>
      </c>
      <c r="V71" s="133" t="str">
        <f>'3b CM'!V18</f>
        <v>-</v>
      </c>
      <c r="W71" s="133" t="str">
        <f>'3b CM'!W18</f>
        <v>-</v>
      </c>
      <c r="X71" s="133" t="str">
        <f>'3b CM'!X18</f>
        <v>-</v>
      </c>
      <c r="Y71" s="133" t="str">
        <f>'3b CM'!Y18</f>
        <v>-</v>
      </c>
      <c r="Z71" s="133" t="str">
        <f>'3b CM'!Z18</f>
        <v>-</v>
      </c>
      <c r="AA71" s="29"/>
    </row>
    <row r="72" spans="1:27" s="30" customFormat="1" ht="11.25" x14ac:dyDescent="0.15">
      <c r="A72" s="267">
        <v>3</v>
      </c>
      <c r="B72" s="136" t="s">
        <v>2</v>
      </c>
      <c r="C72" s="136" t="s">
        <v>342</v>
      </c>
      <c r="D72" s="139" t="s">
        <v>321</v>
      </c>
      <c r="E72" s="135"/>
      <c r="F72" s="31"/>
      <c r="G72" s="133">
        <f>IF('3c PC'!G19="-","-",'3c PC'!G19)</f>
        <v>68.691469332493085</v>
      </c>
      <c r="H72" s="133">
        <f>'3c PC'!H19</f>
        <v>68.671366930085739</v>
      </c>
      <c r="I72" s="133">
        <f>'3c PC'!I19</f>
        <v>86.613622845767168</v>
      </c>
      <c r="J72" s="133">
        <f>'3c PC'!J19</f>
        <v>85.614164071455562</v>
      </c>
      <c r="K72" s="133">
        <f>'3c PC'!K19</f>
        <v>97.877310062425408</v>
      </c>
      <c r="L72" s="133">
        <f>'3c PC'!L19</f>
        <v>97.06546226748624</v>
      </c>
      <c r="M72" s="133">
        <f>'3c PC'!M19</f>
        <v>118.16325327325271</v>
      </c>
      <c r="N72" s="133">
        <f>'3c PC'!N19</f>
        <v>116.08964127940474</v>
      </c>
      <c r="O72" s="31"/>
      <c r="P72" s="133">
        <f>'3c PC'!P19</f>
        <v>116.08964127940474</v>
      </c>
      <c r="Q72" s="133">
        <f>'3c PC'!Q19</f>
        <v>129.62064120818005</v>
      </c>
      <c r="R72" s="133">
        <f>'3c PC'!R19</f>
        <v>131.55771258692727</v>
      </c>
      <c r="S72" s="133">
        <f>'3c PC'!S19</f>
        <v>143.2691911660786</v>
      </c>
      <c r="T72" s="133" t="str">
        <f>'3c PC'!T19</f>
        <v>-</v>
      </c>
      <c r="U72" s="133" t="str">
        <f>'3c PC'!U19</f>
        <v>-</v>
      </c>
      <c r="V72" s="133" t="str">
        <f>'3c PC'!V19</f>
        <v>-</v>
      </c>
      <c r="W72" s="133" t="str">
        <f>'3c PC'!W19</f>
        <v>-</v>
      </c>
      <c r="X72" s="133" t="str">
        <f>'3c PC'!X19</f>
        <v>-</v>
      </c>
      <c r="Y72" s="133" t="str">
        <f>'3c PC'!Y19</f>
        <v>-</v>
      </c>
      <c r="Z72" s="133" t="str">
        <f>'3c PC'!Z19</f>
        <v>-</v>
      </c>
      <c r="AA72" s="29"/>
    </row>
    <row r="73" spans="1:27" s="30" customFormat="1" ht="11.25" x14ac:dyDescent="0.15">
      <c r="A73" s="267">
        <v>4</v>
      </c>
      <c r="B73" s="136" t="s">
        <v>352</v>
      </c>
      <c r="C73" s="136" t="s">
        <v>343</v>
      </c>
      <c r="D73" s="139" t="s">
        <v>321</v>
      </c>
      <c r="E73" s="135"/>
      <c r="F73" s="31"/>
      <c r="G73" s="133">
        <f>IF('3d NC-Elec'!H33="-","-",'3d NC-Elec'!H33)</f>
        <v>129.24659664648567</v>
      </c>
      <c r="H73" s="133">
        <f>'3d NC-Elec'!I33</f>
        <v>129.99016388228577</v>
      </c>
      <c r="I73" s="133">
        <f>'3d NC-Elec'!J33</f>
        <v>144.63173392265401</v>
      </c>
      <c r="J73" s="133">
        <f>'3d NC-Elec'!K33</f>
        <v>144.07247110285542</v>
      </c>
      <c r="K73" s="133">
        <f>'3d NC-Elec'!L33</f>
        <v>133.80344450903061</v>
      </c>
      <c r="L73" s="133">
        <f>'3d NC-Elec'!M33</f>
        <v>134.6948433906214</v>
      </c>
      <c r="M73" s="133">
        <f>'3d NC-Elec'!N33</f>
        <v>125.52748304179777</v>
      </c>
      <c r="N73" s="133">
        <f>'3d NC-Elec'!O33</f>
        <v>125.13757098098418</v>
      </c>
      <c r="O73" s="31"/>
      <c r="P73" s="133">
        <f>'3d NC-Elec'!Q33</f>
        <v>125.13757098098418</v>
      </c>
      <c r="Q73" s="133">
        <f>'3d NC-Elec'!R33</f>
        <v>132.64000379353573</v>
      </c>
      <c r="R73" s="133">
        <f>'3d NC-Elec'!S33</f>
        <v>134.26488530239789</v>
      </c>
      <c r="S73" s="133">
        <f>'3d NC-Elec'!T33</f>
        <v>138.11137129961392</v>
      </c>
      <c r="T73" s="133" t="str">
        <f>'3d NC-Elec'!U33</f>
        <v>-</v>
      </c>
      <c r="U73" s="133" t="str">
        <f>'3d NC-Elec'!V33</f>
        <v>-</v>
      </c>
      <c r="V73" s="133" t="str">
        <f>'3d NC-Elec'!W33</f>
        <v>-</v>
      </c>
      <c r="W73" s="133" t="str">
        <f>'3d NC-Elec'!X33</f>
        <v>-</v>
      </c>
      <c r="X73" s="133" t="str">
        <f>'3d NC-Elec'!Y33</f>
        <v>-</v>
      </c>
      <c r="Y73" s="133" t="str">
        <f>'3d NC-Elec'!Z33</f>
        <v>-</v>
      </c>
      <c r="Z73" s="133" t="str">
        <f>'3d NC-Elec'!AA33</f>
        <v>-</v>
      </c>
      <c r="AA73" s="29"/>
    </row>
    <row r="74" spans="1:27" s="30" customFormat="1" ht="11.25" x14ac:dyDescent="0.15">
      <c r="A74" s="267">
        <v>5</v>
      </c>
      <c r="B74" s="136" t="s">
        <v>349</v>
      </c>
      <c r="C74" s="136" t="s">
        <v>344</v>
      </c>
      <c r="D74" s="139" t="s">
        <v>321</v>
      </c>
      <c r="E74" s="135"/>
      <c r="F74" s="31"/>
      <c r="G74" s="133">
        <f>IF('3f CPIH'!C$16="-","-",'3g OC '!$E$8*('3f CPIH'!C$16/'3f CPIH'!$G$16))</f>
        <v>76.502677103718199</v>
      </c>
      <c r="H74" s="133">
        <f>IF('3f CPIH'!D$16="-","-",'3g OC '!$E$8*('3f CPIH'!D$16/'3f CPIH'!$G$16))</f>
        <v>76.655835616438353</v>
      </c>
      <c r="I74" s="133">
        <f>IF('3f CPIH'!E$16="-","-",'3g OC '!$E$8*('3f CPIH'!E$16/'3f CPIH'!$G$16))</f>
        <v>76.885573385518597</v>
      </c>
      <c r="J74" s="133">
        <f>IF('3f CPIH'!F$16="-","-",'3g OC '!$E$8*('3f CPIH'!F$16/'3f CPIH'!$G$16))</f>
        <v>77.345048923679059</v>
      </c>
      <c r="K74" s="133">
        <f>IF('3f CPIH'!G$16="-","-",'3g OC '!$E$8*('3f CPIH'!G$16/'3f CPIH'!$G$16))</f>
        <v>78.263999999999996</v>
      </c>
      <c r="L74" s="133">
        <f>IF('3f CPIH'!H$16="-","-",'3g OC '!$E$8*('3f CPIH'!H$16/'3f CPIH'!$G$16))</f>
        <v>79.259530332681024</v>
      </c>
      <c r="M74" s="133">
        <f>IF('3f CPIH'!I$16="-","-",'3g OC '!$E$8*('3f CPIH'!I$16/'3f CPIH'!$G$16))</f>
        <v>80.408219178082177</v>
      </c>
      <c r="N74" s="133">
        <f>IF('3f CPIH'!J$16="-","-",'3g OC '!$E$8*('3f CPIH'!J$16/'3f CPIH'!$G$16))</f>
        <v>81.097432485322898</v>
      </c>
      <c r="O74" s="31"/>
      <c r="P74" s="133">
        <f>IF('3f CPIH'!L$16="-","-",'3g OC '!$E$8*('3f CPIH'!L$16/'3f CPIH'!$G$16))</f>
        <v>81.097432485322898</v>
      </c>
      <c r="Q74" s="133">
        <f>IF('3f CPIH'!M$16="-","-",'3g OC '!$E$8*('3f CPIH'!M$16/'3f CPIH'!$G$16))</f>
        <v>82.016383561643835</v>
      </c>
      <c r="R74" s="133">
        <f>IF('3f CPIH'!N$16="-","-",'3g OC '!$E$8*('3f CPIH'!N$16/'3f CPIH'!$G$16))</f>
        <v>82.62901761252445</v>
      </c>
      <c r="S74" s="133">
        <f>IF('3f CPIH'!O$16="-","-",'3g OC '!$E$8*('3f CPIH'!O$16/'3f CPIH'!$G$16))</f>
        <v>83.088493150684926</v>
      </c>
      <c r="T74" s="133" t="str">
        <f>IF('3f CPIH'!P$16="-","-",'3g OC '!$E$8*('3f CPIH'!P$16/'3f CPIH'!$G$16))</f>
        <v>-</v>
      </c>
      <c r="U74" s="133" t="str">
        <f>IF('3f CPIH'!Q$16="-","-",'3g OC '!$E$8*('3f CPIH'!Q$16/'3f CPIH'!$G$16))</f>
        <v>-</v>
      </c>
      <c r="V74" s="133" t="str">
        <f>IF('3f CPIH'!R$16="-","-",'3g OC '!$E$8*('3f CPIH'!R$16/'3f CPIH'!$G$16))</f>
        <v>-</v>
      </c>
      <c r="W74" s="133" t="str">
        <f>IF('3f CPIH'!S$16="-","-",'3g OC '!$E$8*('3f CPIH'!S$16/'3f CPIH'!$G$16))</f>
        <v>-</v>
      </c>
      <c r="X74" s="133" t="str">
        <f>IF('3f CPIH'!T$16="-","-",'3g OC '!$E$8*('3f CPIH'!T$16/'3f CPIH'!$G$16))</f>
        <v>-</v>
      </c>
      <c r="Y74" s="133" t="str">
        <f>IF('3f CPIH'!U$16="-","-",'3g OC '!$E$8*('3f CPIH'!U$16/'3f CPIH'!$G$16))</f>
        <v>-</v>
      </c>
      <c r="Z74" s="133" t="str">
        <f>IF('3f CPIH'!V$16="-","-",'3g OC '!$E$8*('3f CPIH'!V$16/'3f CPIH'!$G$16))</f>
        <v>-</v>
      </c>
      <c r="AA74" s="29"/>
    </row>
    <row r="75" spans="1:27" s="30" customFormat="1" ht="11.25" x14ac:dyDescent="0.15">
      <c r="A75" s="267">
        <v>6</v>
      </c>
      <c r="B75" s="136" t="s">
        <v>349</v>
      </c>
      <c r="C75" s="136" t="s">
        <v>43</v>
      </c>
      <c r="D75" s="139" t="s">
        <v>321</v>
      </c>
      <c r="E75" s="135"/>
      <c r="F75" s="31"/>
      <c r="G75" s="133" t="s">
        <v>333</v>
      </c>
      <c r="H75" s="133" t="s">
        <v>333</v>
      </c>
      <c r="I75" s="133" t="s">
        <v>333</v>
      </c>
      <c r="J75" s="133" t="s">
        <v>333</v>
      </c>
      <c r="K75" s="133">
        <f>IF('3h SMNCC'!F$36="-","-",'3h SMNCC'!F$36)</f>
        <v>0</v>
      </c>
      <c r="L75" s="133">
        <f>IF('3h SMNCC'!G$36="-","-",'3h SMNCC'!G$36)</f>
        <v>-0.18995176814939541</v>
      </c>
      <c r="M75" s="133">
        <f>IF('3h SMNCC'!H$36="-","-",'3h SMNCC'!H$36)</f>
        <v>2.3898674656215144</v>
      </c>
      <c r="N75" s="133">
        <f>IF('3h SMNCC'!I$36="-","-",'3h SMNCC'!I$36)</f>
        <v>11.485463558514653</v>
      </c>
      <c r="O75" s="31"/>
      <c r="P75" s="133">
        <f>IF('3h SMNCC'!K$36="-","-",'3h SMNCC'!K$36)</f>
        <v>11.485463558514653</v>
      </c>
      <c r="Q75" s="133">
        <f>IF('3h SMNCC'!L$36="-","-",'3h SMNCC'!L$36)</f>
        <v>13.905095596481768</v>
      </c>
      <c r="R75" s="133">
        <f>IF('3h SMNCC'!M$36="-","-",'3h SMNCC'!M$36)</f>
        <v>14.008016342776511</v>
      </c>
      <c r="S75" s="133">
        <f>IF('3h SMNCC'!N$36="-","-",'3h SMNCC'!N$36)</f>
        <v>16.592254432324484</v>
      </c>
      <c r="T75" s="133" t="str">
        <f>IF('3h SMNCC'!O$36="-","-",'3h SMNCC'!O$36)</f>
        <v>-</v>
      </c>
      <c r="U75" s="133" t="str">
        <f>IF('3h SMNCC'!P$36="-","-",'3h SMNCC'!P$36)</f>
        <v>-</v>
      </c>
      <c r="V75" s="133" t="str">
        <f>IF('3h SMNCC'!Q$36="-","-",'3h SMNCC'!Q$36)</f>
        <v>-</v>
      </c>
      <c r="W75" s="133" t="str">
        <f>IF('3h SMNCC'!R$36="-","-",'3h SMNCC'!R$36)</f>
        <v>-</v>
      </c>
      <c r="X75" s="133" t="str">
        <f>IF('3h SMNCC'!S$36="-","-",'3h SMNCC'!S$36)</f>
        <v>-</v>
      </c>
      <c r="Y75" s="133" t="str">
        <f>IF('3h SMNCC'!T$36="-","-",'3h SMNCC'!T$36)</f>
        <v>-</v>
      </c>
      <c r="Z75" s="133" t="str">
        <f>IF('3h SMNCC'!U$36="-","-",'3h SMNCC'!U$36)</f>
        <v>-</v>
      </c>
      <c r="AA75" s="29"/>
    </row>
    <row r="76" spans="1:27" s="30" customFormat="1" ht="11.25" x14ac:dyDescent="0.15">
      <c r="A76" s="267">
        <v>7</v>
      </c>
      <c r="B76" s="136" t="s">
        <v>349</v>
      </c>
      <c r="C76" s="136" t="s">
        <v>394</v>
      </c>
      <c r="D76" s="139" t="s">
        <v>321</v>
      </c>
      <c r="E76" s="135"/>
      <c r="F76" s="31"/>
      <c r="G76" s="133">
        <f>IF('3f CPIH'!C$16="-","-",'3i PAAC PAP'!$G$10*('3f CPIH'!C$16/'3f CPIH'!$G$16))</f>
        <v>3.3460635029354204</v>
      </c>
      <c r="H76" s="133">
        <f>IF('3f CPIH'!D$16="-","-",'3i PAAC PAP'!$G$10*('3f CPIH'!D$16/'3f CPIH'!$G$16))</f>
        <v>3.3527623287671227</v>
      </c>
      <c r="I76" s="133">
        <f>IF('3f CPIH'!E$16="-","-",'3i PAAC PAP'!$G$10*('3f CPIH'!E$16/'3f CPIH'!$G$16))</f>
        <v>3.3628105675146771</v>
      </c>
      <c r="J76" s="133">
        <f>IF('3f CPIH'!F$16="-","-",'3i PAAC PAP'!$G$10*('3f CPIH'!F$16/'3f CPIH'!$G$16))</f>
        <v>3.3829070450097847</v>
      </c>
      <c r="K76" s="133">
        <f>IF('3f CPIH'!G$16="-","-",'3i PAAC PAP'!$G$10*('3f CPIH'!G$16/'3f CPIH'!$G$16))</f>
        <v>3.4230999999999998</v>
      </c>
      <c r="L76" s="133">
        <f>IF('3f CPIH'!H$16="-","-",'3i PAAC PAP'!$G$10*('3f CPIH'!H$16/'3f CPIH'!$G$16))</f>
        <v>3.4666423679060667</v>
      </c>
      <c r="M76" s="133">
        <f>IF('3f CPIH'!I$16="-","-",'3i PAAC PAP'!$G$10*('3f CPIH'!I$16/'3f CPIH'!$G$16))</f>
        <v>3.516883561643835</v>
      </c>
      <c r="N76" s="133">
        <f>IF('3f CPIH'!J$16="-","-",'3i PAAC PAP'!$G$10*('3f CPIH'!J$16/'3f CPIH'!$G$16))</f>
        <v>3.547028277886497</v>
      </c>
      <c r="O76" s="31"/>
      <c r="P76" s="133">
        <f>IF('3f CPIH'!L$16="-","-",'3i PAAC PAP'!$G$10*('3f CPIH'!L$16/'3f CPIH'!$G$16))</f>
        <v>3.547028277886497</v>
      </c>
      <c r="Q76" s="133">
        <f>IF('3f CPIH'!M$16="-","-",'3i PAAC PAP'!$G$10*('3f CPIH'!M$16/'3f CPIH'!$G$16))</f>
        <v>3.5872212328767121</v>
      </c>
      <c r="R76" s="133">
        <f>IF('3f CPIH'!N$16="-","-",'3i PAAC PAP'!$G$10*('3f CPIH'!N$16/'3f CPIH'!$G$16))</f>
        <v>3.6140165362035224</v>
      </c>
      <c r="S76" s="133">
        <f>IF('3f CPIH'!O$16="-","-",'3i PAAC PAP'!$G$10*('3f CPIH'!O$16/'3f CPIH'!$G$16))</f>
        <v>3.6341130136986299</v>
      </c>
      <c r="T76" s="133" t="str">
        <f>IF('3f CPIH'!P$16="-","-",'3i PAAC PAP'!$G$10*('3f CPIH'!P$16/'3f CPIH'!$G$16))</f>
        <v>-</v>
      </c>
      <c r="U76" s="133" t="str">
        <f>IF('3f CPIH'!Q$16="-","-",'3i PAAC PAP'!$G$10*('3f CPIH'!Q$16/'3f CPIH'!$G$16))</f>
        <v>-</v>
      </c>
      <c r="V76" s="133" t="str">
        <f>IF('3f CPIH'!R$16="-","-",'3i PAAC PAP'!$G$10*('3f CPIH'!R$16/'3f CPIH'!$G$16))</f>
        <v>-</v>
      </c>
      <c r="W76" s="133" t="str">
        <f>IF('3f CPIH'!S$16="-","-",'3i PAAC PAP'!$G$10*('3f CPIH'!S$16/'3f CPIH'!$G$16))</f>
        <v>-</v>
      </c>
      <c r="X76" s="133" t="str">
        <f>IF('3f CPIH'!T$16="-","-",'3i PAAC PAP'!$G$10*('3f CPIH'!T$16/'3f CPIH'!$G$16))</f>
        <v>-</v>
      </c>
      <c r="Y76" s="133" t="str">
        <f>IF('3f CPIH'!U$16="-","-",'3i PAAC PAP'!$G$10*('3f CPIH'!U$16/'3f CPIH'!$G$16))</f>
        <v>-</v>
      </c>
      <c r="Z76" s="133" t="str">
        <f>IF('3f CPIH'!V$16="-","-",'3i PAAC PAP'!$G$10*('3f CPIH'!V$16/'3f CPIH'!$G$16))</f>
        <v>-</v>
      </c>
      <c r="AA76" s="29"/>
    </row>
    <row r="77" spans="1:27" s="30" customFormat="1" ht="11.25" x14ac:dyDescent="0.15">
      <c r="A77" s="267">
        <v>8</v>
      </c>
      <c r="B77" s="136" t="s">
        <v>349</v>
      </c>
      <c r="C77" s="136" t="s">
        <v>412</v>
      </c>
      <c r="D77" s="139" t="s">
        <v>321</v>
      </c>
      <c r="E77" s="135"/>
      <c r="F77" s="31"/>
      <c r="G77" s="133">
        <f>IF(G70="-","-",SUM(G70:G75)*'3i PAAC PAP'!$G$22)</f>
        <v>2.252949537012324</v>
      </c>
      <c r="H77" s="133">
        <f>IF(H70="-","-",SUM(H70:H75)*'3i PAAC PAP'!$G$22)</f>
        <v>2.1614193622608404</v>
      </c>
      <c r="I77" s="133">
        <f>IF(I70="-","-",SUM(I70:I75)*'3i PAAC PAP'!$G$22)</f>
        <v>2.2397722727714129</v>
      </c>
      <c r="J77" s="133">
        <f>IF(J70="-","-",SUM(J70:J75)*'3i PAAC PAP'!$G$22)</f>
        <v>2.1975517581896775</v>
      </c>
      <c r="K77" s="133">
        <f>IF(K70="-","-",SUM(K70:K75)*'3i PAAC PAP'!$G$22)</f>
        <v>2.3471141076063451</v>
      </c>
      <c r="L77" s="133">
        <f>IF(L70="-","-",SUM(L70:L75)*'3i PAAC PAP'!$G$22)</f>
        <v>2.3188994681093975</v>
      </c>
      <c r="M77" s="133">
        <f>IF(M70="-","-",SUM(M70:M75)*'3i PAAC PAP'!$G$22)</f>
        <v>2.472092643689662</v>
      </c>
      <c r="N77" s="133">
        <f>IF(N70="-","-",SUM(N70:N75)*'3i PAAC PAP'!$G$22)</f>
        <v>2.598597825906857</v>
      </c>
      <c r="O77" s="31"/>
      <c r="P77" s="133">
        <f>IF(P70="-","-",SUM(P70:P75)*'3i PAAC PAP'!$G$22)</f>
        <v>2.598597825906857</v>
      </c>
      <c r="Q77" s="133">
        <f>IF(Q70="-","-",SUM(Q70:Q75)*'3i PAAC PAP'!$G$22)</f>
        <v>2.8820546109739351</v>
      </c>
      <c r="R77" s="133">
        <f>IF(R70="-","-",SUM(R70:R75)*'3i PAAC PAP'!$G$22)</f>
        <v>2.7872196128027391</v>
      </c>
      <c r="S77" s="133">
        <f>IF(S70="-","-",SUM(S70:S75)*'3i PAAC PAP'!$G$22)</f>
        <v>2.8090449523577696</v>
      </c>
      <c r="T77" s="133" t="str">
        <f>IF(T70="-","-",SUM(T70:T75)*'3i PAAC PAP'!$G$22)</f>
        <v>-</v>
      </c>
      <c r="U77" s="133" t="str">
        <f>IF(U70="-","-",SUM(U70:U75)*'3i PAAC PAP'!$G$22)</f>
        <v>-</v>
      </c>
      <c r="V77" s="133" t="str">
        <f>IF(V70="-","-",SUM(V70:V75)*'3i PAAC PAP'!$G$22)</f>
        <v>-</v>
      </c>
      <c r="W77" s="133" t="str">
        <f>IF(W70="-","-",SUM(W70:W75)*'3i PAAC PAP'!$G$22)</f>
        <v>-</v>
      </c>
      <c r="X77" s="133" t="str">
        <f>IF(X70="-","-",SUM(X70:X75)*'3i PAAC PAP'!$G$22)</f>
        <v>-</v>
      </c>
      <c r="Y77" s="133" t="str">
        <f>IF(Y70="-","-",SUM(Y70:Y75)*'3i PAAC PAP'!$G$22)</f>
        <v>-</v>
      </c>
      <c r="Z77" s="133" t="str">
        <f>IF(Z70="-","-",SUM(Z70:Z75)*'3i PAAC PAP'!$G$22)</f>
        <v>-</v>
      </c>
      <c r="AA77" s="29"/>
    </row>
    <row r="78" spans="1:27" s="30" customFormat="1" ht="11.25" x14ac:dyDescent="0.15">
      <c r="A78" s="267">
        <v>9</v>
      </c>
      <c r="B78" s="136" t="s">
        <v>393</v>
      </c>
      <c r="C78" s="136" t="s">
        <v>536</v>
      </c>
      <c r="D78" s="139" t="s">
        <v>321</v>
      </c>
      <c r="E78" s="135"/>
      <c r="F78" s="31"/>
      <c r="G78" s="133">
        <f>IF(G70="-","-",SUM(G70:G77)*'3j EBIT'!$E$8)</f>
        <v>9.0979609743918015</v>
      </c>
      <c r="H78" s="133">
        <f>IF(H70="-","-",SUM(H70:H77)*'3j EBIT'!$E$8)</f>
        <v>8.7311023809769885</v>
      </c>
      <c r="I78" s="133">
        <f>IF(I70="-","-",SUM(I70:I77)*'3j EBIT'!$E$8)</f>
        <v>9.0454513640132319</v>
      </c>
      <c r="J78" s="133">
        <f>IF(J70="-","-",SUM(J70:J77)*'3j EBIT'!$E$8)</f>
        <v>8.8765583155148047</v>
      </c>
      <c r="K78" s="133">
        <f>IF(K70="-","-",SUM(K70:K77)*'3j EBIT'!$E$8)</f>
        <v>9.47700390900334</v>
      </c>
      <c r="L78" s="133">
        <f>IF(L70="-","-",SUM(L70:L77)*'3j EBIT'!$E$8)</f>
        <v>9.3647212260192987</v>
      </c>
      <c r="M78" s="133">
        <f>IF(M70="-","-",SUM(M70:M77)*'3j EBIT'!$E$8)</f>
        <v>9.9799191559535867</v>
      </c>
      <c r="N78" s="133">
        <f>IF(N70="-","-",SUM(N70:N77)*'3j EBIT'!$E$8)</f>
        <v>10.487722901739623</v>
      </c>
      <c r="O78" s="31"/>
      <c r="P78" s="133">
        <f>IF(P70="-","-",SUM(P70:P77)*'3j EBIT'!$E$8)</f>
        <v>10.487722901739623</v>
      </c>
      <c r="Q78" s="133">
        <f>IF(Q70="-","-",SUM(Q70:Q77)*'3j EBIT'!$E$8)</f>
        <v>11.625015456452058</v>
      </c>
      <c r="R78" s="133">
        <f>IF(R70="-","-",SUM(R70:R77)*'3j EBIT'!$E$8)</f>
        <v>11.245295470692223</v>
      </c>
      <c r="S78" s="133">
        <f>IF(S70="-","-",SUM(S70:S77)*'3j EBIT'!$E$8)</f>
        <v>11.333192945304727</v>
      </c>
      <c r="T78" s="133" t="str">
        <f>IF(T70="-","-",SUM(T70:T77)*'3j EBIT'!$E$8)</f>
        <v>-</v>
      </c>
      <c r="U78" s="133" t="str">
        <f>IF(U70="-","-",SUM(U70:U77)*'3j EBIT'!$E$8)</f>
        <v>-</v>
      </c>
      <c r="V78" s="133" t="str">
        <f>IF(V70="-","-",SUM(V70:V77)*'3j EBIT'!$E$8)</f>
        <v>-</v>
      </c>
      <c r="W78" s="133" t="str">
        <f>IF(W70="-","-",SUM(W70:W77)*'3j EBIT'!$E$8)</f>
        <v>-</v>
      </c>
      <c r="X78" s="133" t="str">
        <f>IF(X70="-","-",SUM(X70:X77)*'3j EBIT'!$E$8)</f>
        <v>-</v>
      </c>
      <c r="Y78" s="133" t="str">
        <f>IF(Y70="-","-",SUM(Y70:Y77)*'3j EBIT'!$E$8)</f>
        <v>-</v>
      </c>
      <c r="Z78" s="133" t="str">
        <f>IF(Z70="-","-",SUM(Z70:Z77)*'3j EBIT'!$E$8)</f>
        <v>-</v>
      </c>
      <c r="AA78" s="29"/>
    </row>
    <row r="79" spans="1:27" s="30" customFormat="1" ht="12.4" customHeight="1" x14ac:dyDescent="0.15">
      <c r="A79" s="267">
        <v>10</v>
      </c>
      <c r="B79" s="186" t="s">
        <v>292</v>
      </c>
      <c r="C79" s="186" t="s">
        <v>537</v>
      </c>
      <c r="D79" s="139" t="s">
        <v>321</v>
      </c>
      <c r="E79" s="135"/>
      <c r="F79" s="31"/>
      <c r="G79" s="133">
        <f>IF(G70="-","-",SUM(G70:G72,G74:G78)*'3k HAP'!$E$9)</f>
        <v>5.1183948735589073</v>
      </c>
      <c r="H79" s="133">
        <f>IF(H70="-","-",SUM(H70:H72,H74:H78)*'3k HAP'!$E$9)</f>
        <v>4.8248149136801608</v>
      </c>
      <c r="I79" s="133">
        <f>IF(I70="-","-",SUM(I70:I72,I74:I78)*'3k HAP'!$E$9)</f>
        <v>4.8526782951195422</v>
      </c>
      <c r="J79" s="133">
        <f>IF(J70="-","-",SUM(J70:J72,J74:J78)*'3k HAP'!$E$9)</f>
        <v>4.7307210882913378</v>
      </c>
      <c r="K79" s="133">
        <f>IF(K70="-","-",SUM(K70:K72,K74:K78)*'3k HAP'!$E$9)</f>
        <v>5.3437604489183856</v>
      </c>
      <c r="L79" s="133">
        <f>IF(L70="-","-",SUM(L70:L72,L74:L78)*'3k HAP'!$E$9)</f>
        <v>5.2441868419698743</v>
      </c>
      <c r="M79" s="133">
        <f>IF(M70="-","-",SUM(M70:M72,M74:M78)*'3k HAP'!$E$9)</f>
        <v>5.8524645422979384</v>
      </c>
      <c r="N79" s="133">
        <f>IF(N70="-","-",SUM(N70:N72,N74:N78)*'3k HAP'!$E$9)</f>
        <v>6.2494759590492395</v>
      </c>
      <c r="O79" s="31"/>
      <c r="P79" s="133">
        <f>IF(P70="-","-",SUM(P70:P72,P74:P78)*'3k HAP'!$E$9)</f>
        <v>6.2494759590492395</v>
      </c>
      <c r="Q79" s="133">
        <f>IF(Q70="-","-",SUM(Q70:Q72,Q74:Q78)*'3k HAP'!$E$9)</f>
        <v>7.0160061779126126</v>
      </c>
      <c r="R79" s="133">
        <f>IF(R70="-","-",SUM(R70:R72,R74:R78)*'3k HAP'!$E$9)</f>
        <v>6.6996121816806911</v>
      </c>
      <c r="S79" s="133">
        <f>IF(S70="-","-",SUM(S70:S72,S74:S78)*'3k HAP'!$E$9)</f>
        <v>6.7110276956818522</v>
      </c>
      <c r="T79" s="133" t="str">
        <f>IF(T70="-","-",SUM(T70:T72,T74:T78)*'3k HAP'!$E$9)</f>
        <v>-</v>
      </c>
      <c r="U79" s="133" t="str">
        <f>IF(U70="-","-",SUM(U70:U72,U74:U78)*'3k HAP'!$E$9)</f>
        <v>-</v>
      </c>
      <c r="V79" s="133" t="str">
        <f>IF(V70="-","-",SUM(V70:V72,V74:V78)*'3k HAP'!$E$9)</f>
        <v>-</v>
      </c>
      <c r="W79" s="133" t="str">
        <f>IF(W70="-","-",SUM(W70:W72,W74:W78)*'3k HAP'!$E$9)</f>
        <v>-</v>
      </c>
      <c r="X79" s="133" t="str">
        <f>IF(X70="-","-",SUM(X70:X72,X74:X78)*'3k HAP'!$E$9)</f>
        <v>-</v>
      </c>
      <c r="Y79" s="133" t="str">
        <f>IF(Y70="-","-",SUM(Y70:Y72,Y74:Y78)*'3k HAP'!$E$9)</f>
        <v>-</v>
      </c>
      <c r="Z79" s="133" t="str">
        <f>IF(Z70="-","-",SUM(Z70:Z72,Z74:Z78)*'3k HAP'!$E$9)</f>
        <v>-</v>
      </c>
      <c r="AA79" s="29"/>
    </row>
    <row r="80" spans="1:27" s="30" customFormat="1" ht="11.25" x14ac:dyDescent="0.15">
      <c r="A80" s="267">
        <v>11</v>
      </c>
      <c r="B80" s="136" t="s">
        <v>44</v>
      </c>
      <c r="C80" s="136" t="str">
        <f>B80&amp;"_"&amp;D80</f>
        <v>Total_Northern</v>
      </c>
      <c r="D80" s="139" t="s">
        <v>321</v>
      </c>
      <c r="E80" s="135"/>
      <c r="F80" s="31"/>
      <c r="G80" s="133">
        <f t="shared" ref="G80:N80" si="10">IF(G70="-","-",SUM(G70:G79))</f>
        <v>483.95824837127793</v>
      </c>
      <c r="H80" s="133">
        <f t="shared" si="10"/>
        <v>464.35632936492709</v>
      </c>
      <c r="I80" s="133">
        <f t="shared" si="10"/>
        <v>480.92886923024139</v>
      </c>
      <c r="J80" s="133">
        <f t="shared" si="10"/>
        <v>471.91780787937427</v>
      </c>
      <c r="K80" s="133">
        <f t="shared" si="10"/>
        <v>504.13323384384381</v>
      </c>
      <c r="L80" s="133">
        <f t="shared" si="10"/>
        <v>498.12404778397939</v>
      </c>
      <c r="M80" s="133">
        <f t="shared" si="10"/>
        <v>531.11115052774278</v>
      </c>
      <c r="N80" s="133">
        <f t="shared" si="10"/>
        <v>558.23466384114943</v>
      </c>
      <c r="O80" s="31"/>
      <c r="P80" s="133">
        <f t="shared" ref="P80:Z80" si="11">IF(P70="-","-",SUM(P70:P79))</f>
        <v>558.23466384114943</v>
      </c>
      <c r="Q80" s="133">
        <f t="shared" si="11"/>
        <v>618.8586722153259</v>
      </c>
      <c r="R80" s="133">
        <f t="shared" si="11"/>
        <v>598.55702406564342</v>
      </c>
      <c r="S80" s="133">
        <f t="shared" si="11"/>
        <v>603.19462054313078</v>
      </c>
      <c r="T80" s="133" t="str">
        <f t="shared" si="11"/>
        <v>-</v>
      </c>
      <c r="U80" s="133" t="str">
        <f t="shared" si="11"/>
        <v>-</v>
      </c>
      <c r="V80" s="133" t="str">
        <f t="shared" si="11"/>
        <v>-</v>
      </c>
      <c r="W80" s="133" t="str">
        <f t="shared" si="11"/>
        <v>-</v>
      </c>
      <c r="X80" s="133" t="str">
        <f t="shared" si="11"/>
        <v>-</v>
      </c>
      <c r="Y80" s="133" t="str">
        <f t="shared" si="11"/>
        <v>-</v>
      </c>
      <c r="Z80" s="133" t="str">
        <f t="shared" si="11"/>
        <v>-</v>
      </c>
      <c r="AA80" s="29"/>
    </row>
    <row r="81" spans="1:27" s="30" customFormat="1" ht="11.25" x14ac:dyDescent="0.15">
      <c r="A81" s="267">
        <v>1</v>
      </c>
      <c r="B81" s="140" t="s">
        <v>350</v>
      </c>
      <c r="C81" s="140" t="s">
        <v>341</v>
      </c>
      <c r="D81" s="138" t="s">
        <v>322</v>
      </c>
      <c r="E81" s="132"/>
      <c r="F81" s="31"/>
      <c r="G81" s="41">
        <f>IF('3a DF'!H19="-","-",'3a DF'!H19)</f>
        <v>190.52852232458511</v>
      </c>
      <c r="H81" s="41">
        <f>'3a DF'!I19</f>
        <v>170.67514878889466</v>
      </c>
      <c r="I81" s="41">
        <f>'3a DF'!J19</f>
        <v>153.74374078324823</v>
      </c>
      <c r="J81" s="41">
        <f>'3a DF'!K19</f>
        <v>146.10500859206456</v>
      </c>
      <c r="K81" s="41">
        <f>'3a DF'!L19</f>
        <v>170.91860796531387</v>
      </c>
      <c r="L81" s="41">
        <f>'3a DF'!M19</f>
        <v>164.29390120304842</v>
      </c>
      <c r="M81" s="41">
        <f>'3a DF'!N19</f>
        <v>174.21769516624019</v>
      </c>
      <c r="N81" s="41">
        <f>'3a DF'!O19</f>
        <v>193.85334461847489</v>
      </c>
      <c r="O81" s="31"/>
      <c r="P81" s="41">
        <f>'3a DF'!Q19</f>
        <v>193.85334461847489</v>
      </c>
      <c r="Q81" s="41">
        <f>'3a DF'!R19</f>
        <v>226.01322976441469</v>
      </c>
      <c r="R81" s="41">
        <f>'3a DF'!S19</f>
        <v>201.72940985350638</v>
      </c>
      <c r="S81" s="41">
        <f>'3a DF'!T19</f>
        <v>184.18509410627877</v>
      </c>
      <c r="T81" s="41" t="str">
        <f>'3a DF'!U19</f>
        <v>-</v>
      </c>
      <c r="U81" s="41" t="str">
        <f>'3a DF'!V19</f>
        <v>-</v>
      </c>
      <c r="V81" s="41" t="str">
        <f>'3a DF'!W19</f>
        <v>-</v>
      </c>
      <c r="W81" s="41" t="str">
        <f>'3a DF'!X19</f>
        <v>-</v>
      </c>
      <c r="X81" s="41" t="str">
        <f>'3a DF'!Y19</f>
        <v>-</v>
      </c>
      <c r="Y81" s="41" t="str">
        <f>'3a DF'!Z19</f>
        <v>-</v>
      </c>
      <c r="Z81" s="41" t="str">
        <f>'3a DF'!AA19</f>
        <v>-</v>
      </c>
      <c r="AA81" s="29"/>
    </row>
    <row r="82" spans="1:27" s="30" customFormat="1" ht="11.25" x14ac:dyDescent="0.15">
      <c r="A82" s="267">
        <v>2</v>
      </c>
      <c r="B82" s="140" t="s">
        <v>350</v>
      </c>
      <c r="C82" s="140" t="s">
        <v>300</v>
      </c>
      <c r="D82" s="138" t="s">
        <v>322</v>
      </c>
      <c r="E82" s="132"/>
      <c r="F82" s="31"/>
      <c r="G82" s="41">
        <f>IF('3b CM'!G19="-","-",'3b CM'!G19)</f>
        <v>5.643104482248941E-2</v>
      </c>
      <c r="H82" s="41">
        <f>'3b CM'!H19</f>
        <v>8.4646567233734107E-2</v>
      </c>
      <c r="I82" s="41">
        <f>'3b CM'!I19</f>
        <v>0.26654283838250331</v>
      </c>
      <c r="J82" s="41">
        <f>'3b CM'!J19</f>
        <v>0.27106079146789858</v>
      </c>
      <c r="K82" s="41">
        <f>'3b CM'!K19</f>
        <v>3.4814488497071223</v>
      </c>
      <c r="L82" s="41">
        <f>'3b CM'!L19</f>
        <v>3.3773571778543388</v>
      </c>
      <c r="M82" s="41">
        <f>'3b CM'!M19</f>
        <v>11.713543315665916</v>
      </c>
      <c r="N82" s="41">
        <f>'3b CM'!N19</f>
        <v>11.135227466332141</v>
      </c>
      <c r="O82" s="31"/>
      <c r="P82" s="41">
        <f>'3b CM'!P19</f>
        <v>11.135227466332141</v>
      </c>
      <c r="Q82" s="41">
        <f>'3b CM'!Q19</f>
        <v>14.908847907513994</v>
      </c>
      <c r="R82" s="41">
        <f>'3b CM'!R19</f>
        <v>14.840341561805861</v>
      </c>
      <c r="S82" s="41">
        <f>'3b CM'!S19</f>
        <v>17.65520814469221</v>
      </c>
      <c r="T82" s="41" t="str">
        <f>'3b CM'!T19</f>
        <v>-</v>
      </c>
      <c r="U82" s="41" t="str">
        <f>'3b CM'!U19</f>
        <v>-</v>
      </c>
      <c r="V82" s="41" t="str">
        <f>'3b CM'!V19</f>
        <v>-</v>
      </c>
      <c r="W82" s="41" t="str">
        <f>'3b CM'!W19</f>
        <v>-</v>
      </c>
      <c r="X82" s="41" t="str">
        <f>'3b CM'!X19</f>
        <v>-</v>
      </c>
      <c r="Y82" s="41" t="str">
        <f>'3b CM'!Y19</f>
        <v>-</v>
      </c>
      <c r="Z82" s="41" t="str">
        <f>'3b CM'!Z19</f>
        <v>-</v>
      </c>
      <c r="AA82" s="29"/>
    </row>
    <row r="83" spans="1:27" s="30" customFormat="1" ht="11.25" x14ac:dyDescent="0.15">
      <c r="A83" s="267">
        <v>3</v>
      </c>
      <c r="B83" s="140" t="s">
        <v>2</v>
      </c>
      <c r="C83" s="140" t="s">
        <v>342</v>
      </c>
      <c r="D83" s="138" t="s">
        <v>322</v>
      </c>
      <c r="E83" s="132"/>
      <c r="F83" s="31"/>
      <c r="G83" s="41">
        <f>IF('3c PC'!G20="-","-",'3c PC'!G20)</f>
        <v>68.695530607737979</v>
      </c>
      <c r="H83" s="41">
        <f>'3c PC'!H20</f>
        <v>68.675373133833617</v>
      </c>
      <c r="I83" s="41">
        <f>'3c PC'!I20</f>
        <v>86.631082482246995</v>
      </c>
      <c r="J83" s="41">
        <f>'3c PC'!J20</f>
        <v>85.627481433975092</v>
      </c>
      <c r="K83" s="41">
        <f>'3c PC'!K20</f>
        <v>97.922728265618431</v>
      </c>
      <c r="L83" s="41">
        <f>'3c PC'!L20</f>
        <v>97.105569267855799</v>
      </c>
      <c r="M83" s="41">
        <f>'3c PC'!M20</f>
        <v>118.42842982944278</v>
      </c>
      <c r="N83" s="41">
        <f>'3c PC'!N20</f>
        <v>116.31870460793152</v>
      </c>
      <c r="O83" s="31"/>
      <c r="P83" s="41">
        <f>'3c PC'!P20</f>
        <v>116.31870460793152</v>
      </c>
      <c r="Q83" s="41">
        <f>'3c PC'!Q20</f>
        <v>130.07256983289048</v>
      </c>
      <c r="R83" s="41">
        <f>'3c PC'!R20</f>
        <v>132.02467194812445</v>
      </c>
      <c r="S83" s="41">
        <f>'3c PC'!S20</f>
        <v>143.87286494762401</v>
      </c>
      <c r="T83" s="41" t="str">
        <f>'3c PC'!T20</f>
        <v>-</v>
      </c>
      <c r="U83" s="41" t="str">
        <f>'3c PC'!U20</f>
        <v>-</v>
      </c>
      <c r="V83" s="41" t="str">
        <f>'3c PC'!V20</f>
        <v>-</v>
      </c>
      <c r="W83" s="41" t="str">
        <f>'3c PC'!W20</f>
        <v>-</v>
      </c>
      <c r="X83" s="41" t="str">
        <f>'3c PC'!X20</f>
        <v>-</v>
      </c>
      <c r="Y83" s="41" t="str">
        <f>'3c PC'!Y20</f>
        <v>-</v>
      </c>
      <c r="Z83" s="41" t="str">
        <f>'3c PC'!Z20</f>
        <v>-</v>
      </c>
      <c r="AA83" s="29"/>
    </row>
    <row r="84" spans="1:27" s="30" customFormat="1" ht="11.25" x14ac:dyDescent="0.15">
      <c r="A84" s="267">
        <v>4</v>
      </c>
      <c r="B84" s="140" t="s">
        <v>352</v>
      </c>
      <c r="C84" s="140" t="s">
        <v>343</v>
      </c>
      <c r="D84" s="138" t="s">
        <v>322</v>
      </c>
      <c r="E84" s="132"/>
      <c r="F84" s="31"/>
      <c r="G84" s="41">
        <f>IF('3d NC-Elec'!H34="-","-",'3d NC-Elec'!H34)</f>
        <v>124.32510980430499</v>
      </c>
      <c r="H84" s="41">
        <f>'3d NC-Elec'!I34</f>
        <v>125.0721377222405</v>
      </c>
      <c r="I84" s="41">
        <f>'3d NC-Elec'!J34</f>
        <v>133.59697691662672</v>
      </c>
      <c r="J84" s="41">
        <f>'3d NC-Elec'!K34</f>
        <v>133.03511119724311</v>
      </c>
      <c r="K84" s="41">
        <f>'3d NC-Elec'!L34</f>
        <v>121.99631967072624</v>
      </c>
      <c r="L84" s="41">
        <f>'3d NC-Elec'!M34</f>
        <v>122.89186726683339</v>
      </c>
      <c r="M84" s="41">
        <f>'3d NC-Elec'!N34</f>
        <v>123.93080072985816</v>
      </c>
      <c r="N84" s="41">
        <f>'3d NC-Elec'!O34</f>
        <v>123.53427285580439</v>
      </c>
      <c r="O84" s="31"/>
      <c r="P84" s="41">
        <f>'3d NC-Elec'!Q34</f>
        <v>123.53427285580439</v>
      </c>
      <c r="Q84" s="41">
        <f>'3d NC-Elec'!R34</f>
        <v>133.33143061945938</v>
      </c>
      <c r="R84" s="41">
        <f>'3d NC-Elec'!S34</f>
        <v>135.05132602163874</v>
      </c>
      <c r="S84" s="41">
        <f>'3d NC-Elec'!T34</f>
        <v>127.4839788274648</v>
      </c>
      <c r="T84" s="41" t="str">
        <f>'3d NC-Elec'!U34</f>
        <v>-</v>
      </c>
      <c r="U84" s="41" t="str">
        <f>'3d NC-Elec'!V34</f>
        <v>-</v>
      </c>
      <c r="V84" s="41" t="str">
        <f>'3d NC-Elec'!W34</f>
        <v>-</v>
      </c>
      <c r="W84" s="41" t="str">
        <f>'3d NC-Elec'!X34</f>
        <v>-</v>
      </c>
      <c r="X84" s="41" t="str">
        <f>'3d NC-Elec'!Y34</f>
        <v>-</v>
      </c>
      <c r="Y84" s="41" t="str">
        <f>'3d NC-Elec'!Z34</f>
        <v>-</v>
      </c>
      <c r="Z84" s="41" t="str">
        <f>'3d NC-Elec'!AA34</f>
        <v>-</v>
      </c>
      <c r="AA84" s="29"/>
    </row>
    <row r="85" spans="1:27" s="30" customFormat="1" ht="11.25" x14ac:dyDescent="0.15">
      <c r="A85" s="267">
        <v>5</v>
      </c>
      <c r="B85" s="140" t="s">
        <v>349</v>
      </c>
      <c r="C85" s="140" t="s">
        <v>344</v>
      </c>
      <c r="D85" s="138" t="s">
        <v>322</v>
      </c>
      <c r="E85" s="132"/>
      <c r="F85" s="31"/>
      <c r="G85" s="41">
        <f>IF('3f CPIH'!C$16="-","-",'3g OC '!$E$8*('3f CPIH'!C$16/'3f CPIH'!$G$16))</f>
        <v>76.502677103718199</v>
      </c>
      <c r="H85" s="41">
        <f>IF('3f CPIH'!D$16="-","-",'3g OC '!$E$8*('3f CPIH'!D$16/'3f CPIH'!$G$16))</f>
        <v>76.655835616438353</v>
      </c>
      <c r="I85" s="41">
        <f>IF('3f CPIH'!E$16="-","-",'3g OC '!$E$8*('3f CPIH'!E$16/'3f CPIH'!$G$16))</f>
        <v>76.885573385518597</v>
      </c>
      <c r="J85" s="41">
        <f>IF('3f CPIH'!F$16="-","-",'3g OC '!$E$8*('3f CPIH'!F$16/'3f CPIH'!$G$16))</f>
        <v>77.345048923679059</v>
      </c>
      <c r="K85" s="41">
        <f>IF('3f CPIH'!G$16="-","-",'3g OC '!$E$8*('3f CPIH'!G$16/'3f CPIH'!$G$16))</f>
        <v>78.263999999999996</v>
      </c>
      <c r="L85" s="41">
        <f>IF('3f CPIH'!H$16="-","-",'3g OC '!$E$8*('3f CPIH'!H$16/'3f CPIH'!$G$16))</f>
        <v>79.259530332681024</v>
      </c>
      <c r="M85" s="41">
        <f>IF('3f CPIH'!I$16="-","-",'3g OC '!$E$8*('3f CPIH'!I$16/'3f CPIH'!$G$16))</f>
        <v>80.408219178082177</v>
      </c>
      <c r="N85" s="41">
        <f>IF('3f CPIH'!J$16="-","-",'3g OC '!$E$8*('3f CPIH'!J$16/'3f CPIH'!$G$16))</f>
        <v>81.097432485322898</v>
      </c>
      <c r="O85" s="31"/>
      <c r="P85" s="41">
        <f>IF('3f CPIH'!L$16="-","-",'3g OC '!$E$8*('3f CPIH'!L$16/'3f CPIH'!$G$16))</f>
        <v>81.097432485322898</v>
      </c>
      <c r="Q85" s="41">
        <f>IF('3f CPIH'!M$16="-","-",'3g OC '!$E$8*('3f CPIH'!M$16/'3f CPIH'!$G$16))</f>
        <v>82.016383561643835</v>
      </c>
      <c r="R85" s="41">
        <f>IF('3f CPIH'!N$16="-","-",'3g OC '!$E$8*('3f CPIH'!N$16/'3f CPIH'!$G$16))</f>
        <v>82.62901761252445</v>
      </c>
      <c r="S85" s="41">
        <f>IF('3f CPIH'!O$16="-","-",'3g OC '!$E$8*('3f CPIH'!O$16/'3f CPIH'!$G$16))</f>
        <v>83.088493150684926</v>
      </c>
      <c r="T85" s="41" t="str">
        <f>IF('3f CPIH'!P$16="-","-",'3g OC '!$E$8*('3f CPIH'!P$16/'3f CPIH'!$G$16))</f>
        <v>-</v>
      </c>
      <c r="U85" s="41" t="str">
        <f>IF('3f CPIH'!Q$16="-","-",'3g OC '!$E$8*('3f CPIH'!Q$16/'3f CPIH'!$G$16))</f>
        <v>-</v>
      </c>
      <c r="V85" s="41" t="str">
        <f>IF('3f CPIH'!R$16="-","-",'3g OC '!$E$8*('3f CPIH'!R$16/'3f CPIH'!$G$16))</f>
        <v>-</v>
      </c>
      <c r="W85" s="41" t="str">
        <f>IF('3f CPIH'!S$16="-","-",'3g OC '!$E$8*('3f CPIH'!S$16/'3f CPIH'!$G$16))</f>
        <v>-</v>
      </c>
      <c r="X85" s="41" t="str">
        <f>IF('3f CPIH'!T$16="-","-",'3g OC '!$E$8*('3f CPIH'!T$16/'3f CPIH'!$G$16))</f>
        <v>-</v>
      </c>
      <c r="Y85" s="41" t="str">
        <f>IF('3f CPIH'!U$16="-","-",'3g OC '!$E$8*('3f CPIH'!U$16/'3f CPIH'!$G$16))</f>
        <v>-</v>
      </c>
      <c r="Z85" s="41" t="str">
        <f>IF('3f CPIH'!V$16="-","-",'3g OC '!$E$8*('3f CPIH'!V$16/'3f CPIH'!$G$16))</f>
        <v>-</v>
      </c>
      <c r="AA85" s="29"/>
    </row>
    <row r="86" spans="1:27" s="30" customFormat="1" ht="11.25" x14ac:dyDescent="0.15">
      <c r="A86" s="267">
        <v>6</v>
      </c>
      <c r="B86" s="140" t="s">
        <v>349</v>
      </c>
      <c r="C86" s="140" t="s">
        <v>43</v>
      </c>
      <c r="D86" s="138" t="s">
        <v>322</v>
      </c>
      <c r="E86" s="132"/>
      <c r="F86" s="31"/>
      <c r="G86" s="41" t="s">
        <v>333</v>
      </c>
      <c r="H86" s="41" t="s">
        <v>333</v>
      </c>
      <c r="I86" s="41" t="s">
        <v>333</v>
      </c>
      <c r="J86" s="41" t="s">
        <v>333</v>
      </c>
      <c r="K86" s="41">
        <f>IF('3h SMNCC'!F$36="-","-",'3h SMNCC'!F$36)</f>
        <v>0</v>
      </c>
      <c r="L86" s="41">
        <f>IF('3h SMNCC'!G$36="-","-",'3h SMNCC'!G$36)</f>
        <v>-0.18995176814939541</v>
      </c>
      <c r="M86" s="41">
        <f>IF('3h SMNCC'!H$36="-","-",'3h SMNCC'!H$36)</f>
        <v>2.3898674656215144</v>
      </c>
      <c r="N86" s="41">
        <f>IF('3h SMNCC'!I$36="-","-",'3h SMNCC'!I$36)</f>
        <v>11.485463558514653</v>
      </c>
      <c r="O86" s="31"/>
      <c r="P86" s="41">
        <f>IF('3h SMNCC'!K$36="-","-",'3h SMNCC'!K$36)</f>
        <v>11.485463558514653</v>
      </c>
      <c r="Q86" s="41">
        <f>IF('3h SMNCC'!L$36="-","-",'3h SMNCC'!L$36)</f>
        <v>13.905095596481768</v>
      </c>
      <c r="R86" s="41">
        <f>IF('3h SMNCC'!M$36="-","-",'3h SMNCC'!M$36)</f>
        <v>14.008016342776511</v>
      </c>
      <c r="S86" s="41">
        <f>IF('3h SMNCC'!N$36="-","-",'3h SMNCC'!N$36)</f>
        <v>16.592254432324484</v>
      </c>
      <c r="T86" s="41" t="str">
        <f>IF('3h SMNCC'!O$36="-","-",'3h SMNCC'!O$36)</f>
        <v>-</v>
      </c>
      <c r="U86" s="41" t="str">
        <f>IF('3h SMNCC'!P$36="-","-",'3h SMNCC'!P$36)</f>
        <v>-</v>
      </c>
      <c r="V86" s="41" t="str">
        <f>IF('3h SMNCC'!Q$36="-","-",'3h SMNCC'!Q$36)</f>
        <v>-</v>
      </c>
      <c r="W86" s="41" t="str">
        <f>IF('3h SMNCC'!R$36="-","-",'3h SMNCC'!R$36)</f>
        <v>-</v>
      </c>
      <c r="X86" s="41" t="str">
        <f>IF('3h SMNCC'!S$36="-","-",'3h SMNCC'!S$36)</f>
        <v>-</v>
      </c>
      <c r="Y86" s="41" t="str">
        <f>IF('3h SMNCC'!T$36="-","-",'3h SMNCC'!T$36)</f>
        <v>-</v>
      </c>
      <c r="Z86" s="41" t="str">
        <f>IF('3h SMNCC'!U$36="-","-",'3h SMNCC'!U$36)</f>
        <v>-</v>
      </c>
      <c r="AA86" s="29"/>
    </row>
    <row r="87" spans="1:27" s="30" customFormat="1" ht="11.25" x14ac:dyDescent="0.15">
      <c r="A87" s="267">
        <v>7</v>
      </c>
      <c r="B87" s="140" t="s">
        <v>349</v>
      </c>
      <c r="C87" s="140" t="s">
        <v>394</v>
      </c>
      <c r="D87" s="138" t="s">
        <v>322</v>
      </c>
      <c r="E87" s="132"/>
      <c r="F87" s="31"/>
      <c r="G87" s="41">
        <f>IF('3f CPIH'!C$16="-","-",'3i PAAC PAP'!$G$10*('3f CPIH'!C$16/'3f CPIH'!$G$16))</f>
        <v>3.3460635029354204</v>
      </c>
      <c r="H87" s="41">
        <f>IF('3f CPIH'!D$16="-","-",'3i PAAC PAP'!$G$10*('3f CPIH'!D$16/'3f CPIH'!$G$16))</f>
        <v>3.3527623287671227</v>
      </c>
      <c r="I87" s="41">
        <f>IF('3f CPIH'!E$16="-","-",'3i PAAC PAP'!$G$10*('3f CPIH'!E$16/'3f CPIH'!$G$16))</f>
        <v>3.3628105675146771</v>
      </c>
      <c r="J87" s="41">
        <f>IF('3f CPIH'!F$16="-","-",'3i PAAC PAP'!$G$10*('3f CPIH'!F$16/'3f CPIH'!$G$16))</f>
        <v>3.3829070450097847</v>
      </c>
      <c r="K87" s="41">
        <f>IF('3f CPIH'!G$16="-","-",'3i PAAC PAP'!$G$10*('3f CPIH'!G$16/'3f CPIH'!$G$16))</f>
        <v>3.4230999999999998</v>
      </c>
      <c r="L87" s="41">
        <f>IF('3f CPIH'!H$16="-","-",'3i PAAC PAP'!$G$10*('3f CPIH'!H$16/'3f CPIH'!$G$16))</f>
        <v>3.4666423679060667</v>
      </c>
      <c r="M87" s="41">
        <f>IF('3f CPIH'!I$16="-","-",'3i PAAC PAP'!$G$10*('3f CPIH'!I$16/'3f CPIH'!$G$16))</f>
        <v>3.516883561643835</v>
      </c>
      <c r="N87" s="41">
        <f>IF('3f CPIH'!J$16="-","-",'3i PAAC PAP'!$G$10*('3f CPIH'!J$16/'3f CPIH'!$G$16))</f>
        <v>3.547028277886497</v>
      </c>
      <c r="O87" s="31"/>
      <c r="P87" s="41">
        <f>IF('3f CPIH'!L$16="-","-",'3i PAAC PAP'!$G$10*('3f CPIH'!L$16/'3f CPIH'!$G$16))</f>
        <v>3.547028277886497</v>
      </c>
      <c r="Q87" s="41">
        <f>IF('3f CPIH'!M$16="-","-",'3i PAAC PAP'!$G$10*('3f CPIH'!M$16/'3f CPIH'!$G$16))</f>
        <v>3.5872212328767121</v>
      </c>
      <c r="R87" s="41">
        <f>IF('3f CPIH'!N$16="-","-",'3i PAAC PAP'!$G$10*('3f CPIH'!N$16/'3f CPIH'!$G$16))</f>
        <v>3.6140165362035224</v>
      </c>
      <c r="S87" s="41">
        <f>IF('3f CPIH'!O$16="-","-",'3i PAAC PAP'!$G$10*('3f CPIH'!O$16/'3f CPIH'!$G$16))</f>
        <v>3.6341130136986299</v>
      </c>
      <c r="T87" s="41" t="str">
        <f>IF('3f CPIH'!P$16="-","-",'3i PAAC PAP'!$G$10*('3f CPIH'!P$16/'3f CPIH'!$G$16))</f>
        <v>-</v>
      </c>
      <c r="U87" s="41" t="str">
        <f>IF('3f CPIH'!Q$16="-","-",'3i PAAC PAP'!$G$10*('3f CPIH'!Q$16/'3f CPIH'!$G$16))</f>
        <v>-</v>
      </c>
      <c r="V87" s="41" t="str">
        <f>IF('3f CPIH'!R$16="-","-",'3i PAAC PAP'!$G$10*('3f CPIH'!R$16/'3f CPIH'!$G$16))</f>
        <v>-</v>
      </c>
      <c r="W87" s="41" t="str">
        <f>IF('3f CPIH'!S$16="-","-",'3i PAAC PAP'!$G$10*('3f CPIH'!S$16/'3f CPIH'!$G$16))</f>
        <v>-</v>
      </c>
      <c r="X87" s="41" t="str">
        <f>IF('3f CPIH'!T$16="-","-",'3i PAAC PAP'!$G$10*('3f CPIH'!T$16/'3f CPIH'!$G$16))</f>
        <v>-</v>
      </c>
      <c r="Y87" s="41" t="str">
        <f>IF('3f CPIH'!U$16="-","-",'3i PAAC PAP'!$G$10*('3f CPIH'!U$16/'3f CPIH'!$G$16))</f>
        <v>-</v>
      </c>
      <c r="Z87" s="41" t="str">
        <f>IF('3f CPIH'!V$16="-","-",'3i PAAC PAP'!$G$10*('3f CPIH'!V$16/'3f CPIH'!$G$16))</f>
        <v>-</v>
      </c>
      <c r="AA87" s="29"/>
    </row>
    <row r="88" spans="1:27" s="30" customFormat="1" ht="11.25" x14ac:dyDescent="0.15">
      <c r="A88" s="267">
        <v>8</v>
      </c>
      <c r="B88" s="140" t="s">
        <v>349</v>
      </c>
      <c r="C88" s="140" t="s">
        <v>412</v>
      </c>
      <c r="D88" s="138" t="s">
        <v>322</v>
      </c>
      <c r="E88" s="132"/>
      <c r="F88" s="31"/>
      <c r="G88" s="41">
        <f>IF(G81="-","-",SUM(G81:G86)*'3i PAAC PAP'!$G$22)</f>
        <v>2.2333655468766094</v>
      </c>
      <c r="H88" s="41">
        <f>IF(H81="-","-",SUM(H81:H86)*'3i PAAC PAP'!$G$22)</f>
        <v>2.1414058904362228</v>
      </c>
      <c r="I88" s="41">
        <f>IF(I81="-","-",SUM(I81:I86)*'3i PAAC PAP'!$G$22)</f>
        <v>2.1897554902348357</v>
      </c>
      <c r="J88" s="41">
        <f>IF(J81="-","-",SUM(J81:J86)*'3i PAAC PAP'!$G$22)</f>
        <v>2.147330532895138</v>
      </c>
      <c r="K88" s="41">
        <f>IF(K81="-","-",SUM(K81:K86)*'3i PAAC PAP'!$G$22)</f>
        <v>2.2939183904631291</v>
      </c>
      <c r="L88" s="41">
        <f>IF(L81="-","-",SUM(L81:L86)*'3i PAAC PAP'!$G$22)</f>
        <v>2.2655475794725199</v>
      </c>
      <c r="M88" s="41">
        <f>IF(M81="-","-",SUM(M81:M86)*'3i PAAC PAP'!$G$22)</f>
        <v>2.4808238492945569</v>
      </c>
      <c r="N88" s="41">
        <f>IF(N81="-","-",SUM(N81:N86)*'3i PAAC PAP'!$G$22)</f>
        <v>2.608658258905415</v>
      </c>
      <c r="O88" s="31"/>
      <c r="P88" s="41">
        <f>IF(P81="-","-",SUM(P81:P86)*'3i PAAC PAP'!$G$22)</f>
        <v>2.608658258905415</v>
      </c>
      <c r="Q88" s="41">
        <f>IF(Q81="-","-",SUM(Q81:Q86)*'3i PAAC PAP'!$G$22)</f>
        <v>2.9136016430487892</v>
      </c>
      <c r="R88" s="41">
        <f>IF(R81="-","-",SUM(R81:R86)*'3i PAAC PAP'!$G$22)</f>
        <v>2.8166926303341868</v>
      </c>
      <c r="S88" s="41">
        <f>IF(S81="-","-",SUM(S81:S86)*'3i PAAC PAP'!$G$22)</f>
        <v>2.7807492955784214</v>
      </c>
      <c r="T88" s="41" t="str">
        <f>IF(T81="-","-",SUM(T81:T86)*'3i PAAC PAP'!$G$22)</f>
        <v>-</v>
      </c>
      <c r="U88" s="41" t="str">
        <f>IF(U81="-","-",SUM(U81:U86)*'3i PAAC PAP'!$G$22)</f>
        <v>-</v>
      </c>
      <c r="V88" s="41" t="str">
        <f>IF(V81="-","-",SUM(V81:V86)*'3i PAAC PAP'!$G$22)</f>
        <v>-</v>
      </c>
      <c r="W88" s="41" t="str">
        <f>IF(W81="-","-",SUM(W81:W86)*'3i PAAC PAP'!$G$22)</f>
        <v>-</v>
      </c>
      <c r="X88" s="41" t="str">
        <f>IF(X81="-","-",SUM(X81:X86)*'3i PAAC PAP'!$G$22)</f>
        <v>-</v>
      </c>
      <c r="Y88" s="41" t="str">
        <f>IF(Y81="-","-",SUM(Y81:Y86)*'3i PAAC PAP'!$G$22)</f>
        <v>-</v>
      </c>
      <c r="Z88" s="41" t="str">
        <f>IF(Z81="-","-",SUM(Z81:Z86)*'3i PAAC PAP'!$G$22)</f>
        <v>-</v>
      </c>
      <c r="AA88" s="29"/>
    </row>
    <row r="89" spans="1:27" s="30" customFormat="1" ht="11.25" x14ac:dyDescent="0.15">
      <c r="A89" s="267">
        <v>9</v>
      </c>
      <c r="B89" s="140" t="s">
        <v>393</v>
      </c>
      <c r="C89" s="140" t="s">
        <v>536</v>
      </c>
      <c r="D89" s="138" t="s">
        <v>322</v>
      </c>
      <c r="E89" s="132"/>
      <c r="F89" s="31"/>
      <c r="G89" s="41">
        <f>IF(G81="-","-",SUM(G81:G88)*'3j EBIT'!$E$8)</f>
        <v>9.0194393723407078</v>
      </c>
      <c r="H89" s="41">
        <f>IF(H81="-","-",SUM(H81:H88)*'3j EBIT'!$E$8)</f>
        <v>8.6508587810066455</v>
      </c>
      <c r="I89" s="41">
        <f>IF(I81="-","-",SUM(I81:I88)*'3j EBIT'!$E$8)</f>
        <v>8.8449101123583453</v>
      </c>
      <c r="J89" s="41">
        <f>IF(J81="-","-",SUM(J81:J88)*'3j EBIT'!$E$8)</f>
        <v>8.6751973548643697</v>
      </c>
      <c r="K89" s="41">
        <f>IF(K81="-","-",SUM(K81:K88)*'3j EBIT'!$E$8)</f>
        <v>9.2637167850109403</v>
      </c>
      <c r="L89" s="41">
        <f>IF(L81="-","-",SUM(L81:L88)*'3j EBIT'!$E$8)</f>
        <v>9.1508079356638614</v>
      </c>
      <c r="M89" s="41">
        <f>IF(M81="-","-",SUM(M81:M88)*'3j EBIT'!$E$8)</f>
        <v>10.014926743640407</v>
      </c>
      <c r="N89" s="41">
        <f>IF(N81="-","-",SUM(N81:N88)*'3j EBIT'!$E$8)</f>
        <v>10.528059999077811</v>
      </c>
      <c r="O89" s="31"/>
      <c r="P89" s="41">
        <f>IF(P81="-","-",SUM(P81:P88)*'3j EBIT'!$E$8)</f>
        <v>10.528059999077811</v>
      </c>
      <c r="Q89" s="41">
        <f>IF(Q81="-","-",SUM(Q81:Q88)*'3j EBIT'!$E$8)</f>
        <v>11.751502626906525</v>
      </c>
      <c r="R89" s="41">
        <f>IF(R81="-","-",SUM(R81:R88)*'3j EBIT'!$E$8)</f>
        <v>11.36346692287391</v>
      </c>
      <c r="S89" s="41">
        <f>IF(S81="-","-",SUM(S81:S88)*'3j EBIT'!$E$8)</f>
        <v>11.219742096626529</v>
      </c>
      <c r="T89" s="41" t="str">
        <f>IF(T81="-","-",SUM(T81:T88)*'3j EBIT'!$E$8)</f>
        <v>-</v>
      </c>
      <c r="U89" s="41" t="str">
        <f>IF(U81="-","-",SUM(U81:U88)*'3j EBIT'!$E$8)</f>
        <v>-</v>
      </c>
      <c r="V89" s="41" t="str">
        <f>IF(V81="-","-",SUM(V81:V88)*'3j EBIT'!$E$8)</f>
        <v>-</v>
      </c>
      <c r="W89" s="41" t="str">
        <f>IF(W81="-","-",SUM(W81:W88)*'3j EBIT'!$E$8)</f>
        <v>-</v>
      </c>
      <c r="X89" s="41" t="str">
        <f>IF(X81="-","-",SUM(X81:X88)*'3j EBIT'!$E$8)</f>
        <v>-</v>
      </c>
      <c r="Y89" s="41" t="str">
        <f>IF(Y81="-","-",SUM(Y81:Y88)*'3j EBIT'!$E$8)</f>
        <v>-</v>
      </c>
      <c r="Z89" s="41" t="str">
        <f>IF(Z81="-","-",SUM(Z81:Z88)*'3j EBIT'!$E$8)</f>
        <v>-</v>
      </c>
      <c r="AA89" s="29"/>
    </row>
    <row r="90" spans="1:27" s="30" customFormat="1" ht="11.25" x14ac:dyDescent="0.15">
      <c r="A90" s="267">
        <v>10</v>
      </c>
      <c r="B90" s="188" t="s">
        <v>292</v>
      </c>
      <c r="C90" s="188" t="s">
        <v>537</v>
      </c>
      <c r="D90" s="138" t="s">
        <v>322</v>
      </c>
      <c r="E90" s="132"/>
      <c r="F90" s="31"/>
      <c r="G90" s="41">
        <f>IF(G81="-","-",SUM(G81:G83,G85:G89)*'3k HAP'!$E$9)</f>
        <v>5.129943293953664</v>
      </c>
      <c r="H90" s="41">
        <f>IF(H81="-","-",SUM(H81:H83,H85:H89)*'3k HAP'!$E$9)</f>
        <v>4.8349857314318818</v>
      </c>
      <c r="I90" s="41">
        <f>IF(I81="-","-",SUM(I81:I83,I85:I89)*'3k HAP'!$E$9)</f>
        <v>4.8597053696708006</v>
      </c>
      <c r="J90" s="41">
        <f>IF(J81="-","-",SUM(J81:J83,J85:J89)*'3k HAP'!$E$9)</f>
        <v>4.7371546216613885</v>
      </c>
      <c r="K90" s="41">
        <f>IF(K81="-","-",SUM(K81:K83,K85:K89)*'3k HAP'!$E$9)</f>
        <v>5.3522740640697579</v>
      </c>
      <c r="L90" s="41">
        <f>IF(L81="-","-",SUM(L81:L83,L85:L89)*'3k HAP'!$E$9)</f>
        <v>5.2521572053744059</v>
      </c>
      <c r="M90" s="41">
        <f>IF(M81="-","-",SUM(M81:M83,M85:M89)*'3k HAP'!$E$9)</f>
        <v>5.902817666954113</v>
      </c>
      <c r="N90" s="41">
        <f>IF(N81="-","-",SUM(N81:N83,N85:N89)*'3k HAP'!$E$9)</f>
        <v>6.3040327520678794</v>
      </c>
      <c r="O90" s="31"/>
      <c r="P90" s="41">
        <f>IF(P81="-","-",SUM(P81:P83,P85:P89)*'3k HAP'!$E$9)</f>
        <v>6.3040327520678794</v>
      </c>
      <c r="Q90" s="41">
        <f>IF(Q81="-","-",SUM(Q81:Q83,Q85:Q89)*'3k HAP'!$E$9)</f>
        <v>7.1033513081591373</v>
      </c>
      <c r="R90" s="41">
        <f>IF(R81="-","-",SUM(R81:R83,R85:R89)*'3k HAP'!$E$9)</f>
        <v>6.7791582987287118</v>
      </c>
      <c r="S90" s="41">
        <f>IF(S81="-","-",SUM(S81:S83,S85:S89)*'3k HAP'!$E$9)</f>
        <v>6.7792005494243037</v>
      </c>
      <c r="T90" s="41" t="str">
        <f>IF(T81="-","-",SUM(T81:T83,T85:T89)*'3k HAP'!$E$9)</f>
        <v>-</v>
      </c>
      <c r="U90" s="41" t="str">
        <f>IF(U81="-","-",SUM(U81:U83,U85:U89)*'3k HAP'!$E$9)</f>
        <v>-</v>
      </c>
      <c r="V90" s="41" t="str">
        <f>IF(V81="-","-",SUM(V81:V83,V85:V89)*'3k HAP'!$E$9)</f>
        <v>-</v>
      </c>
      <c r="W90" s="41" t="str">
        <f>IF(W81="-","-",SUM(W81:W83,W85:W89)*'3k HAP'!$E$9)</f>
        <v>-</v>
      </c>
      <c r="X90" s="41" t="str">
        <f>IF(X81="-","-",SUM(X81:X83,X85:X89)*'3k HAP'!$E$9)</f>
        <v>-</v>
      </c>
      <c r="Y90" s="41" t="str">
        <f>IF(Y81="-","-",SUM(Y81:Y83,Y85:Y89)*'3k HAP'!$E$9)</f>
        <v>-</v>
      </c>
      <c r="Z90" s="41" t="str">
        <f>IF(Z81="-","-",SUM(Z81:Z83,Z85:Z89)*'3k HAP'!$E$9)</f>
        <v>-</v>
      </c>
      <c r="AA90" s="29"/>
    </row>
    <row r="91" spans="1:27" s="30" customFormat="1" ht="11.25" x14ac:dyDescent="0.15">
      <c r="A91" s="267">
        <v>11</v>
      </c>
      <c r="B91" s="140" t="s">
        <v>44</v>
      </c>
      <c r="C91" s="140" t="str">
        <f>B91&amp;"_"&amp;D91</f>
        <v>Total_North West</v>
      </c>
      <c r="D91" s="138" t="s">
        <v>322</v>
      </c>
      <c r="E91" s="132"/>
      <c r="F91" s="31"/>
      <c r="G91" s="41">
        <f t="shared" ref="G91:N91" si="12">IF(G81="-","-",SUM(G81:G90))</f>
        <v>479.83708260127514</v>
      </c>
      <c r="H91" s="41">
        <f t="shared" si="12"/>
        <v>460.14315456028271</v>
      </c>
      <c r="I91" s="41">
        <f t="shared" si="12"/>
        <v>470.38109794580163</v>
      </c>
      <c r="J91" s="41">
        <f t="shared" si="12"/>
        <v>461.32630049286047</v>
      </c>
      <c r="K91" s="41">
        <f t="shared" si="12"/>
        <v>492.91611399090954</v>
      </c>
      <c r="L91" s="41">
        <f t="shared" si="12"/>
        <v>486.87342856854048</v>
      </c>
      <c r="M91" s="41">
        <f t="shared" si="12"/>
        <v>533.00400750644371</v>
      </c>
      <c r="N91" s="41">
        <f t="shared" si="12"/>
        <v>560.41222488031815</v>
      </c>
      <c r="O91" s="31"/>
      <c r="P91" s="41">
        <f t="shared" ref="P91:Z91" si="13">IF(P81="-","-",SUM(P81:P90))</f>
        <v>560.41222488031815</v>
      </c>
      <c r="Q91" s="41">
        <f t="shared" si="13"/>
        <v>625.60323409339514</v>
      </c>
      <c r="R91" s="41">
        <f t="shared" si="13"/>
        <v>604.85611772851667</v>
      </c>
      <c r="S91" s="41">
        <f t="shared" si="13"/>
        <v>597.29169856439705</v>
      </c>
      <c r="T91" s="41" t="str">
        <f t="shared" si="13"/>
        <v>-</v>
      </c>
      <c r="U91" s="41" t="str">
        <f t="shared" si="13"/>
        <v>-</v>
      </c>
      <c r="V91" s="41" t="str">
        <f t="shared" si="13"/>
        <v>-</v>
      </c>
      <c r="W91" s="41" t="str">
        <f t="shared" si="13"/>
        <v>-</v>
      </c>
      <c r="X91" s="41" t="str">
        <f t="shared" si="13"/>
        <v>-</v>
      </c>
      <c r="Y91" s="41" t="str">
        <f t="shared" si="13"/>
        <v>-</v>
      </c>
      <c r="Z91" s="41" t="str">
        <f t="shared" si="13"/>
        <v>-</v>
      </c>
      <c r="AA91" s="29"/>
    </row>
    <row r="92" spans="1:27" s="30" customFormat="1" ht="12.4" customHeight="1" x14ac:dyDescent="0.15">
      <c r="A92" s="267">
        <v>1</v>
      </c>
      <c r="B92" s="136" t="s">
        <v>350</v>
      </c>
      <c r="C92" s="136" t="s">
        <v>341</v>
      </c>
      <c r="D92" s="139" t="s">
        <v>323</v>
      </c>
      <c r="E92" s="135"/>
      <c r="F92" s="31"/>
      <c r="G92" s="133">
        <f>IF('3a DF'!H20="-","-",'3a DF'!H20)</f>
        <v>187.24517511052142</v>
      </c>
      <c r="H92" s="133">
        <f>'3a DF'!I20</f>
        <v>167.73393155040034</v>
      </c>
      <c r="I92" s="133">
        <f>'3a DF'!J20</f>
        <v>151.09429976086713</v>
      </c>
      <c r="J92" s="133">
        <f>'3a DF'!K20</f>
        <v>143.58720460624312</v>
      </c>
      <c r="K92" s="133">
        <f>'3a DF'!L20</f>
        <v>167.97319523420305</v>
      </c>
      <c r="L92" s="133">
        <f>'3a DF'!M20</f>
        <v>161.46265097226299</v>
      </c>
      <c r="M92" s="133">
        <f>'3a DF'!N20</f>
        <v>172.88073643829014</v>
      </c>
      <c r="N92" s="133">
        <f>'3a DF'!O20</f>
        <v>192.36570054889472</v>
      </c>
      <c r="O92" s="31"/>
      <c r="P92" s="133">
        <f>'3a DF'!Q20</f>
        <v>192.36570054889472</v>
      </c>
      <c r="Q92" s="133">
        <f>'3a DF'!R20</f>
        <v>224.82422972020103</v>
      </c>
      <c r="R92" s="133">
        <f>'3a DF'!S20</f>
        <v>201.55502468762299</v>
      </c>
      <c r="S92" s="133">
        <f>'3a DF'!T20</f>
        <v>185.40828624805357</v>
      </c>
      <c r="T92" s="133" t="str">
        <f>'3a DF'!U20</f>
        <v>-</v>
      </c>
      <c r="U92" s="133" t="str">
        <f>'3a DF'!V20</f>
        <v>-</v>
      </c>
      <c r="V92" s="133" t="str">
        <f>'3a DF'!W20</f>
        <v>-</v>
      </c>
      <c r="W92" s="133" t="str">
        <f>'3a DF'!X20</f>
        <v>-</v>
      </c>
      <c r="X92" s="133" t="str">
        <f>'3a DF'!Y20</f>
        <v>-</v>
      </c>
      <c r="Y92" s="133" t="str">
        <f>'3a DF'!Z20</f>
        <v>-</v>
      </c>
      <c r="Z92" s="133" t="str">
        <f>'3a DF'!AA20</f>
        <v>-</v>
      </c>
      <c r="AA92" s="29"/>
    </row>
    <row r="93" spans="1:27" s="30" customFormat="1" ht="11.25" x14ac:dyDescent="0.15">
      <c r="A93" s="267">
        <v>2</v>
      </c>
      <c r="B93" s="136" t="s">
        <v>350</v>
      </c>
      <c r="C93" s="136" t="s">
        <v>300</v>
      </c>
      <c r="D93" s="139" t="s">
        <v>323</v>
      </c>
      <c r="E93" s="135"/>
      <c r="F93" s="31"/>
      <c r="G93" s="133">
        <f>IF('3b CM'!G20="-","-",'3b CM'!G20)</f>
        <v>5.5253264395159783E-2</v>
      </c>
      <c r="H93" s="133">
        <f>'3b CM'!H20</f>
        <v>8.2879896592739671E-2</v>
      </c>
      <c r="I93" s="133">
        <f>'3b CM'!I20</f>
        <v>0.26097978458686133</v>
      </c>
      <c r="J93" s="133">
        <f>'3b CM'!J20</f>
        <v>0.26540344282564671</v>
      </c>
      <c r="K93" s="133">
        <f>'3b CM'!K20</f>
        <v>3.4087870316097875</v>
      </c>
      <c r="L93" s="133">
        <f>'3b CM'!L20</f>
        <v>3.3068678719644566</v>
      </c>
      <c r="M93" s="133">
        <f>'3b CM'!M20</f>
        <v>11.616376346884401</v>
      </c>
      <c r="N93" s="133">
        <f>'3b CM'!N20</f>
        <v>11.042857781904621</v>
      </c>
      <c r="O93" s="31"/>
      <c r="P93" s="133">
        <f>'3b CM'!P20</f>
        <v>11.042857781904621</v>
      </c>
      <c r="Q93" s="133">
        <f>'3b CM'!Q20</f>
        <v>14.854031497940696</v>
      </c>
      <c r="R93" s="133">
        <f>'3b CM'!R20</f>
        <v>14.922944451951974</v>
      </c>
      <c r="S93" s="133">
        <f>'3b CM'!S20</f>
        <v>17.771247126179681</v>
      </c>
      <c r="T93" s="133" t="str">
        <f>'3b CM'!T20</f>
        <v>-</v>
      </c>
      <c r="U93" s="133" t="str">
        <f>'3b CM'!U20</f>
        <v>-</v>
      </c>
      <c r="V93" s="133" t="str">
        <f>'3b CM'!V20</f>
        <v>-</v>
      </c>
      <c r="W93" s="133" t="str">
        <f>'3b CM'!W20</f>
        <v>-</v>
      </c>
      <c r="X93" s="133" t="str">
        <f>'3b CM'!X20</f>
        <v>-</v>
      </c>
      <c r="Y93" s="133" t="str">
        <f>'3b CM'!Y20</f>
        <v>-</v>
      </c>
      <c r="Z93" s="133" t="str">
        <f>'3b CM'!Z20</f>
        <v>-</v>
      </c>
      <c r="AA93" s="29"/>
    </row>
    <row r="94" spans="1:27" s="30" customFormat="1" ht="11.25" x14ac:dyDescent="0.15">
      <c r="A94" s="267">
        <v>3</v>
      </c>
      <c r="B94" s="136" t="s">
        <v>2</v>
      </c>
      <c r="C94" s="136" t="s">
        <v>342</v>
      </c>
      <c r="D94" s="139" t="s">
        <v>323</v>
      </c>
      <c r="E94" s="135"/>
      <c r="F94" s="31"/>
      <c r="G94" s="133">
        <f>IF('3c PC'!G21="-","-",'3c PC'!G21)</f>
        <v>68.680424464545325</v>
      </c>
      <c r="H94" s="133">
        <f>'3c PC'!H21</f>
        <v>68.660471828680869</v>
      </c>
      <c r="I94" s="133">
        <f>'3c PC'!I21</f>
        <v>86.566135709071048</v>
      </c>
      <c r="J94" s="133">
        <f>'3c PC'!J21</f>
        <v>85.577943591331319</v>
      </c>
      <c r="K94" s="133">
        <f>'3c PC'!K21</f>
        <v>97.753778348648396</v>
      </c>
      <c r="L94" s="133">
        <f>'3c PC'!L21</f>
        <v>96.956376497034555</v>
      </c>
      <c r="M94" s="133">
        <f>'3c PC'!M21</f>
        <v>118.2945873792935</v>
      </c>
      <c r="N94" s="133">
        <f>'3c PC'!N21</f>
        <v>116.20121158181396</v>
      </c>
      <c r="O94" s="31"/>
      <c r="P94" s="133">
        <f>'3c PC'!P21</f>
        <v>116.20121158181396</v>
      </c>
      <c r="Q94" s="133">
        <f>'3c PC'!Q21</f>
        <v>129.95115124635566</v>
      </c>
      <c r="R94" s="133">
        <f>'3c PC'!R21</f>
        <v>131.99242410436682</v>
      </c>
      <c r="S94" s="133">
        <f>'3c PC'!S21</f>
        <v>144.05153576569356</v>
      </c>
      <c r="T94" s="133" t="str">
        <f>'3c PC'!T21</f>
        <v>-</v>
      </c>
      <c r="U94" s="133" t="str">
        <f>'3c PC'!U21</f>
        <v>-</v>
      </c>
      <c r="V94" s="133" t="str">
        <f>'3c PC'!V21</f>
        <v>-</v>
      </c>
      <c r="W94" s="133" t="str">
        <f>'3c PC'!W21</f>
        <v>-</v>
      </c>
      <c r="X94" s="133" t="str">
        <f>'3c PC'!X21</f>
        <v>-</v>
      </c>
      <c r="Y94" s="133" t="str">
        <f>'3c PC'!Y21</f>
        <v>-</v>
      </c>
      <c r="Z94" s="133" t="str">
        <f>'3c PC'!Z21</f>
        <v>-</v>
      </c>
      <c r="AA94" s="29"/>
    </row>
    <row r="95" spans="1:27" s="30" customFormat="1" ht="11.25" x14ac:dyDescent="0.15">
      <c r="A95" s="267">
        <v>4</v>
      </c>
      <c r="B95" s="136" t="s">
        <v>352</v>
      </c>
      <c r="C95" s="136" t="s">
        <v>343</v>
      </c>
      <c r="D95" s="139" t="s">
        <v>323</v>
      </c>
      <c r="E95" s="135"/>
      <c r="F95" s="31"/>
      <c r="G95" s="133">
        <f>IF('3d NC-Elec'!H35="-","-",'3d NC-Elec'!H35)</f>
        <v>122.08500414815211</v>
      </c>
      <c r="H95" s="133">
        <f>'3d NC-Elec'!I35</f>
        <v>122.81915865478281</v>
      </c>
      <c r="I95" s="133">
        <f>'3d NC-Elec'!J35</f>
        <v>131.63855203118507</v>
      </c>
      <c r="J95" s="133">
        <f>'3d NC-Elec'!K35</f>
        <v>131.08636885288198</v>
      </c>
      <c r="K95" s="133">
        <f>'3d NC-Elec'!L35</f>
        <v>129.90344141849408</v>
      </c>
      <c r="L95" s="133">
        <f>'3d NC-Elec'!M35</f>
        <v>130.78355618770024</v>
      </c>
      <c r="M95" s="133">
        <f>'3d NC-Elec'!N35</f>
        <v>127.01235937375483</v>
      </c>
      <c r="N95" s="133">
        <f>'3d NC-Elec'!O35</f>
        <v>126.61887448222694</v>
      </c>
      <c r="O95" s="31"/>
      <c r="P95" s="133">
        <f>'3d NC-Elec'!Q35</f>
        <v>126.61887448222694</v>
      </c>
      <c r="Q95" s="133">
        <f>'3d NC-Elec'!R35</f>
        <v>129.45364098727072</v>
      </c>
      <c r="R95" s="133">
        <f>'3d NC-Elec'!S35</f>
        <v>131.52644467740498</v>
      </c>
      <c r="S95" s="133">
        <f>'3d NC-Elec'!T35</f>
        <v>125.83975465699035</v>
      </c>
      <c r="T95" s="133" t="str">
        <f>'3d NC-Elec'!U35</f>
        <v>-</v>
      </c>
      <c r="U95" s="133" t="str">
        <f>'3d NC-Elec'!V35</f>
        <v>-</v>
      </c>
      <c r="V95" s="133" t="str">
        <f>'3d NC-Elec'!W35</f>
        <v>-</v>
      </c>
      <c r="W95" s="133" t="str">
        <f>'3d NC-Elec'!X35</f>
        <v>-</v>
      </c>
      <c r="X95" s="133" t="str">
        <f>'3d NC-Elec'!Y35</f>
        <v>-</v>
      </c>
      <c r="Y95" s="133" t="str">
        <f>'3d NC-Elec'!Z35</f>
        <v>-</v>
      </c>
      <c r="Z95" s="133" t="str">
        <f>'3d NC-Elec'!AA35</f>
        <v>-</v>
      </c>
      <c r="AA95" s="29"/>
    </row>
    <row r="96" spans="1:27" s="30" customFormat="1" ht="11.25" x14ac:dyDescent="0.15">
      <c r="A96" s="267">
        <v>5</v>
      </c>
      <c r="B96" s="136" t="s">
        <v>349</v>
      </c>
      <c r="C96" s="136" t="s">
        <v>344</v>
      </c>
      <c r="D96" s="139" t="s">
        <v>323</v>
      </c>
      <c r="E96" s="135"/>
      <c r="F96" s="31"/>
      <c r="G96" s="133">
        <f>IF('3f CPIH'!C$16="-","-",'3g OC '!$E$8*('3f CPIH'!C$16/'3f CPIH'!$G$16))</f>
        <v>76.502677103718199</v>
      </c>
      <c r="H96" s="133">
        <f>IF('3f CPIH'!D$16="-","-",'3g OC '!$E$8*('3f CPIH'!D$16/'3f CPIH'!$G$16))</f>
        <v>76.655835616438353</v>
      </c>
      <c r="I96" s="133">
        <f>IF('3f CPIH'!E$16="-","-",'3g OC '!$E$8*('3f CPIH'!E$16/'3f CPIH'!$G$16))</f>
        <v>76.885573385518597</v>
      </c>
      <c r="J96" s="133">
        <f>IF('3f CPIH'!F$16="-","-",'3g OC '!$E$8*('3f CPIH'!F$16/'3f CPIH'!$G$16))</f>
        <v>77.345048923679059</v>
      </c>
      <c r="K96" s="133">
        <f>IF('3f CPIH'!G$16="-","-",'3g OC '!$E$8*('3f CPIH'!G$16/'3f CPIH'!$G$16))</f>
        <v>78.263999999999996</v>
      </c>
      <c r="L96" s="133">
        <f>IF('3f CPIH'!H$16="-","-",'3g OC '!$E$8*('3f CPIH'!H$16/'3f CPIH'!$G$16))</f>
        <v>79.259530332681024</v>
      </c>
      <c r="M96" s="133">
        <f>IF('3f CPIH'!I$16="-","-",'3g OC '!$E$8*('3f CPIH'!I$16/'3f CPIH'!$G$16))</f>
        <v>80.408219178082177</v>
      </c>
      <c r="N96" s="133">
        <f>IF('3f CPIH'!J$16="-","-",'3g OC '!$E$8*('3f CPIH'!J$16/'3f CPIH'!$G$16))</f>
        <v>81.097432485322898</v>
      </c>
      <c r="O96" s="31"/>
      <c r="P96" s="133">
        <f>IF('3f CPIH'!L$16="-","-",'3g OC '!$E$8*('3f CPIH'!L$16/'3f CPIH'!$G$16))</f>
        <v>81.097432485322898</v>
      </c>
      <c r="Q96" s="133">
        <f>IF('3f CPIH'!M$16="-","-",'3g OC '!$E$8*('3f CPIH'!M$16/'3f CPIH'!$G$16))</f>
        <v>82.016383561643835</v>
      </c>
      <c r="R96" s="133">
        <f>IF('3f CPIH'!N$16="-","-",'3g OC '!$E$8*('3f CPIH'!N$16/'3f CPIH'!$G$16))</f>
        <v>82.62901761252445</v>
      </c>
      <c r="S96" s="133">
        <f>IF('3f CPIH'!O$16="-","-",'3g OC '!$E$8*('3f CPIH'!O$16/'3f CPIH'!$G$16))</f>
        <v>83.088493150684926</v>
      </c>
      <c r="T96" s="133" t="str">
        <f>IF('3f CPIH'!P$16="-","-",'3g OC '!$E$8*('3f CPIH'!P$16/'3f CPIH'!$G$16))</f>
        <v>-</v>
      </c>
      <c r="U96" s="133" t="str">
        <f>IF('3f CPIH'!Q$16="-","-",'3g OC '!$E$8*('3f CPIH'!Q$16/'3f CPIH'!$G$16))</f>
        <v>-</v>
      </c>
      <c r="V96" s="133" t="str">
        <f>IF('3f CPIH'!R$16="-","-",'3g OC '!$E$8*('3f CPIH'!R$16/'3f CPIH'!$G$16))</f>
        <v>-</v>
      </c>
      <c r="W96" s="133" t="str">
        <f>IF('3f CPIH'!S$16="-","-",'3g OC '!$E$8*('3f CPIH'!S$16/'3f CPIH'!$G$16))</f>
        <v>-</v>
      </c>
      <c r="X96" s="133" t="str">
        <f>IF('3f CPIH'!T$16="-","-",'3g OC '!$E$8*('3f CPIH'!T$16/'3f CPIH'!$G$16))</f>
        <v>-</v>
      </c>
      <c r="Y96" s="133" t="str">
        <f>IF('3f CPIH'!U$16="-","-",'3g OC '!$E$8*('3f CPIH'!U$16/'3f CPIH'!$G$16))</f>
        <v>-</v>
      </c>
      <c r="Z96" s="133" t="str">
        <f>IF('3f CPIH'!V$16="-","-",'3g OC '!$E$8*('3f CPIH'!V$16/'3f CPIH'!$G$16))</f>
        <v>-</v>
      </c>
      <c r="AA96" s="29"/>
    </row>
    <row r="97" spans="1:27" s="30" customFormat="1" ht="11.25" x14ac:dyDescent="0.15">
      <c r="A97" s="267">
        <v>6</v>
      </c>
      <c r="B97" s="136" t="s">
        <v>349</v>
      </c>
      <c r="C97" s="136" t="s">
        <v>43</v>
      </c>
      <c r="D97" s="139" t="s">
        <v>323</v>
      </c>
      <c r="E97" s="135"/>
      <c r="F97" s="31"/>
      <c r="G97" s="133" t="s">
        <v>333</v>
      </c>
      <c r="H97" s="133" t="s">
        <v>333</v>
      </c>
      <c r="I97" s="133" t="s">
        <v>333</v>
      </c>
      <c r="J97" s="133" t="s">
        <v>333</v>
      </c>
      <c r="K97" s="133">
        <f>IF('3h SMNCC'!F$36="-","-",'3h SMNCC'!F$36)</f>
        <v>0</v>
      </c>
      <c r="L97" s="133">
        <f>IF('3h SMNCC'!G$36="-","-",'3h SMNCC'!G$36)</f>
        <v>-0.18995176814939541</v>
      </c>
      <c r="M97" s="133">
        <f>IF('3h SMNCC'!H$36="-","-",'3h SMNCC'!H$36)</f>
        <v>2.3898674656215144</v>
      </c>
      <c r="N97" s="133">
        <f>IF('3h SMNCC'!I$36="-","-",'3h SMNCC'!I$36)</f>
        <v>11.485463558514653</v>
      </c>
      <c r="O97" s="31"/>
      <c r="P97" s="133">
        <f>IF('3h SMNCC'!K$36="-","-",'3h SMNCC'!K$36)</f>
        <v>11.485463558514653</v>
      </c>
      <c r="Q97" s="133">
        <f>IF('3h SMNCC'!L$36="-","-",'3h SMNCC'!L$36)</f>
        <v>13.905095596481768</v>
      </c>
      <c r="R97" s="133">
        <f>IF('3h SMNCC'!M$36="-","-",'3h SMNCC'!M$36)</f>
        <v>14.008016342776511</v>
      </c>
      <c r="S97" s="133">
        <f>IF('3h SMNCC'!N$36="-","-",'3h SMNCC'!N$36)</f>
        <v>16.592254432324484</v>
      </c>
      <c r="T97" s="133" t="str">
        <f>IF('3h SMNCC'!O$36="-","-",'3h SMNCC'!O$36)</f>
        <v>-</v>
      </c>
      <c r="U97" s="133" t="str">
        <f>IF('3h SMNCC'!P$36="-","-",'3h SMNCC'!P$36)</f>
        <v>-</v>
      </c>
      <c r="V97" s="133" t="str">
        <f>IF('3h SMNCC'!Q$36="-","-",'3h SMNCC'!Q$36)</f>
        <v>-</v>
      </c>
      <c r="W97" s="133" t="str">
        <f>IF('3h SMNCC'!R$36="-","-",'3h SMNCC'!R$36)</f>
        <v>-</v>
      </c>
      <c r="X97" s="133" t="str">
        <f>IF('3h SMNCC'!S$36="-","-",'3h SMNCC'!S$36)</f>
        <v>-</v>
      </c>
      <c r="Y97" s="133" t="str">
        <f>IF('3h SMNCC'!T$36="-","-",'3h SMNCC'!T$36)</f>
        <v>-</v>
      </c>
      <c r="Z97" s="133" t="str">
        <f>IF('3h SMNCC'!U$36="-","-",'3h SMNCC'!U$36)</f>
        <v>-</v>
      </c>
      <c r="AA97" s="29"/>
    </row>
    <row r="98" spans="1:27" s="30" customFormat="1" ht="11.25" x14ac:dyDescent="0.15">
      <c r="A98" s="267">
        <v>7</v>
      </c>
      <c r="B98" s="136" t="s">
        <v>349</v>
      </c>
      <c r="C98" s="136" t="s">
        <v>394</v>
      </c>
      <c r="D98" s="139" t="s">
        <v>323</v>
      </c>
      <c r="E98" s="135"/>
      <c r="F98" s="31"/>
      <c r="G98" s="133">
        <f>IF('3f CPIH'!C$16="-","-",'3i PAAC PAP'!$G$10*('3f CPIH'!C$16/'3f CPIH'!$G$16))</f>
        <v>3.3460635029354204</v>
      </c>
      <c r="H98" s="133">
        <f>IF('3f CPIH'!D$16="-","-",'3i PAAC PAP'!$G$10*('3f CPIH'!D$16/'3f CPIH'!$G$16))</f>
        <v>3.3527623287671227</v>
      </c>
      <c r="I98" s="133">
        <f>IF('3f CPIH'!E$16="-","-",'3i PAAC PAP'!$G$10*('3f CPIH'!E$16/'3f CPIH'!$G$16))</f>
        <v>3.3628105675146771</v>
      </c>
      <c r="J98" s="133">
        <f>IF('3f CPIH'!F$16="-","-",'3i PAAC PAP'!$G$10*('3f CPIH'!F$16/'3f CPIH'!$G$16))</f>
        <v>3.3829070450097847</v>
      </c>
      <c r="K98" s="133">
        <f>IF('3f CPIH'!G$16="-","-",'3i PAAC PAP'!$G$10*('3f CPIH'!G$16/'3f CPIH'!$G$16))</f>
        <v>3.4230999999999998</v>
      </c>
      <c r="L98" s="133">
        <f>IF('3f CPIH'!H$16="-","-",'3i PAAC PAP'!$G$10*('3f CPIH'!H$16/'3f CPIH'!$G$16))</f>
        <v>3.4666423679060667</v>
      </c>
      <c r="M98" s="133">
        <f>IF('3f CPIH'!I$16="-","-",'3i PAAC PAP'!$G$10*('3f CPIH'!I$16/'3f CPIH'!$G$16))</f>
        <v>3.516883561643835</v>
      </c>
      <c r="N98" s="133">
        <f>IF('3f CPIH'!J$16="-","-",'3i PAAC PAP'!$G$10*('3f CPIH'!J$16/'3f CPIH'!$G$16))</f>
        <v>3.547028277886497</v>
      </c>
      <c r="O98" s="31"/>
      <c r="P98" s="133">
        <f>IF('3f CPIH'!L$16="-","-",'3i PAAC PAP'!$G$10*('3f CPIH'!L$16/'3f CPIH'!$G$16))</f>
        <v>3.547028277886497</v>
      </c>
      <c r="Q98" s="133">
        <f>IF('3f CPIH'!M$16="-","-",'3i PAAC PAP'!$G$10*('3f CPIH'!M$16/'3f CPIH'!$G$16))</f>
        <v>3.5872212328767121</v>
      </c>
      <c r="R98" s="133">
        <f>IF('3f CPIH'!N$16="-","-",'3i PAAC PAP'!$G$10*('3f CPIH'!N$16/'3f CPIH'!$G$16))</f>
        <v>3.6140165362035224</v>
      </c>
      <c r="S98" s="133">
        <f>IF('3f CPIH'!O$16="-","-",'3i PAAC PAP'!$G$10*('3f CPIH'!O$16/'3f CPIH'!$G$16))</f>
        <v>3.6341130136986299</v>
      </c>
      <c r="T98" s="133" t="str">
        <f>IF('3f CPIH'!P$16="-","-",'3i PAAC PAP'!$G$10*('3f CPIH'!P$16/'3f CPIH'!$G$16))</f>
        <v>-</v>
      </c>
      <c r="U98" s="133" t="str">
        <f>IF('3f CPIH'!Q$16="-","-",'3i PAAC PAP'!$G$10*('3f CPIH'!Q$16/'3f CPIH'!$G$16))</f>
        <v>-</v>
      </c>
      <c r="V98" s="133" t="str">
        <f>IF('3f CPIH'!R$16="-","-",'3i PAAC PAP'!$G$10*('3f CPIH'!R$16/'3f CPIH'!$G$16))</f>
        <v>-</v>
      </c>
      <c r="W98" s="133" t="str">
        <f>IF('3f CPIH'!S$16="-","-",'3i PAAC PAP'!$G$10*('3f CPIH'!S$16/'3f CPIH'!$G$16))</f>
        <v>-</v>
      </c>
      <c r="X98" s="133" t="str">
        <f>IF('3f CPIH'!T$16="-","-",'3i PAAC PAP'!$G$10*('3f CPIH'!T$16/'3f CPIH'!$G$16))</f>
        <v>-</v>
      </c>
      <c r="Y98" s="133" t="str">
        <f>IF('3f CPIH'!U$16="-","-",'3i PAAC PAP'!$G$10*('3f CPIH'!U$16/'3f CPIH'!$G$16))</f>
        <v>-</v>
      </c>
      <c r="Z98" s="133" t="str">
        <f>IF('3f CPIH'!V$16="-","-",'3i PAAC PAP'!$G$10*('3f CPIH'!V$16/'3f CPIH'!$G$16))</f>
        <v>-</v>
      </c>
      <c r="AA98" s="29"/>
    </row>
    <row r="99" spans="1:27" s="30" customFormat="1" ht="11.25" x14ac:dyDescent="0.15">
      <c r="A99" s="267">
        <v>8</v>
      </c>
      <c r="B99" s="136" t="s">
        <v>349</v>
      </c>
      <c r="C99" s="136" t="s">
        <v>412</v>
      </c>
      <c r="D99" s="139" t="s">
        <v>323</v>
      </c>
      <c r="E99" s="135"/>
      <c r="F99" s="31"/>
      <c r="G99" s="133">
        <f>IF(G92="-","-",SUM(G92:G97)*'3i PAAC PAP'!$G$22)</f>
        <v>2.2064756644793264</v>
      </c>
      <c r="H99" s="133">
        <f>IF(H92="-","-",SUM(H92:H97)*'3i PAAC PAP'!$G$22)</f>
        <v>2.1161123552126289</v>
      </c>
      <c r="I99" s="133">
        <f>IF(I92="-","-",SUM(I92:I97)*'3i PAAC PAP'!$G$22)</f>
        <v>2.1670466544181437</v>
      </c>
      <c r="J99" s="133">
        <f>IF(J92="-","-",SUM(J92:J97)*'3i PAAC PAP'!$G$22)</f>
        <v>2.1253819995499295</v>
      </c>
      <c r="K99" s="133">
        <f>IF(K92="-","-",SUM(K92:K97)*'3i PAAC PAP'!$G$22)</f>
        <v>2.3168297426679652</v>
      </c>
      <c r="L99" s="133">
        <f>IF(L92="-","-",SUM(L92:L97)*'3i PAAC PAP'!$G$22)</f>
        <v>2.2890446120738193</v>
      </c>
      <c r="M99" s="133">
        <f>IF(M92="-","-",SUM(M92:M97)*'3i PAAC PAP'!$G$22)</f>
        <v>2.4881708175670711</v>
      </c>
      <c r="N99" s="133">
        <f>IF(N92="-","-",SUM(N92:N97)*'3i PAAC PAP'!$G$22)</f>
        <v>2.6153912172893419</v>
      </c>
      <c r="O99" s="31"/>
      <c r="P99" s="133">
        <f>IF(P92="-","-",SUM(P92:P97)*'3i PAAC PAP'!$G$22)</f>
        <v>2.6153912172893419</v>
      </c>
      <c r="Q99" s="133">
        <f>IF(Q92="-","-",SUM(Q92:Q97)*'3i PAAC PAP'!$G$22)</f>
        <v>2.8881520012884239</v>
      </c>
      <c r="R99" s="133">
        <f>IF(R92="-","-",SUM(R92:R97)*'3i PAAC PAP'!$G$22)</f>
        <v>2.7989808140892478</v>
      </c>
      <c r="S99" s="133">
        <f>IF(S92="-","-",SUM(S92:S97)*'3i PAAC PAP'!$G$22)</f>
        <v>2.7801361274781633</v>
      </c>
      <c r="T99" s="133" t="str">
        <f>IF(T92="-","-",SUM(T92:T97)*'3i PAAC PAP'!$G$22)</f>
        <v>-</v>
      </c>
      <c r="U99" s="133" t="str">
        <f>IF(U92="-","-",SUM(U92:U97)*'3i PAAC PAP'!$G$22)</f>
        <v>-</v>
      </c>
      <c r="V99" s="133" t="str">
        <f>IF(V92="-","-",SUM(V92:V97)*'3i PAAC PAP'!$G$22)</f>
        <v>-</v>
      </c>
      <c r="W99" s="133" t="str">
        <f>IF(W92="-","-",SUM(W92:W97)*'3i PAAC PAP'!$G$22)</f>
        <v>-</v>
      </c>
      <c r="X99" s="133" t="str">
        <f>IF(X92="-","-",SUM(X92:X97)*'3i PAAC PAP'!$G$22)</f>
        <v>-</v>
      </c>
      <c r="Y99" s="133" t="str">
        <f>IF(Y92="-","-",SUM(Y92:Y97)*'3i PAAC PAP'!$G$22)</f>
        <v>-</v>
      </c>
      <c r="Z99" s="133" t="str">
        <f>IF(Z92="-","-",SUM(Z92:Z97)*'3i PAAC PAP'!$G$22)</f>
        <v>-</v>
      </c>
      <c r="AA99" s="29"/>
    </row>
    <row r="100" spans="1:27" s="30" customFormat="1" ht="11.25" x14ac:dyDescent="0.15">
      <c r="A100" s="267">
        <v>9</v>
      </c>
      <c r="B100" s="136" t="s">
        <v>393</v>
      </c>
      <c r="C100" s="136" t="s">
        <v>536</v>
      </c>
      <c r="D100" s="139" t="s">
        <v>323</v>
      </c>
      <c r="E100" s="135"/>
      <c r="F100" s="31"/>
      <c r="G100" s="133">
        <f>IF(G92="-","-",SUM(G92:G99)*'3j EBIT'!$E$8)</f>
        <v>8.9116249468754116</v>
      </c>
      <c r="H100" s="133">
        <f>IF(H92="-","-",SUM(H92:H99)*'3j EBIT'!$E$8)</f>
        <v>8.5494448764075841</v>
      </c>
      <c r="I100" s="133">
        <f>IF(I92="-","-",SUM(I92:I99)*'3j EBIT'!$E$8)</f>
        <v>8.7538595063947504</v>
      </c>
      <c r="J100" s="133">
        <f>IF(J92="-","-",SUM(J92:J99)*'3j EBIT'!$E$8)</f>
        <v>8.5871951658827363</v>
      </c>
      <c r="K100" s="133">
        <f>IF(K92="-","-",SUM(K92:K99)*'3j EBIT'!$E$8)</f>
        <v>9.3555793762302706</v>
      </c>
      <c r="L100" s="133">
        <f>IF(L92="-","-",SUM(L92:L99)*'3j EBIT'!$E$8)</f>
        <v>9.2450188002790394</v>
      </c>
      <c r="M100" s="133">
        <f>IF(M92="-","-",SUM(M92:M99)*'3j EBIT'!$E$8)</f>
        <v>10.044384260468108</v>
      </c>
      <c r="N100" s="133">
        <f>IF(N92="-","-",SUM(N92:N99)*'3j EBIT'!$E$8)</f>
        <v>10.555055655998876</v>
      </c>
      <c r="O100" s="31"/>
      <c r="P100" s="133">
        <f>IF(P92="-","-",SUM(P92:P99)*'3j EBIT'!$E$8)</f>
        <v>10.555055655998876</v>
      </c>
      <c r="Q100" s="133">
        <f>IF(Q92="-","-",SUM(Q92:Q99)*'3j EBIT'!$E$8)</f>
        <v>11.649462816387731</v>
      </c>
      <c r="R100" s="133">
        <f>IF(R92="-","-",SUM(R92:R99)*'3j EBIT'!$E$8)</f>
        <v>11.292451763187385</v>
      </c>
      <c r="S100" s="133">
        <f>IF(S92="-","-",SUM(S92:S99)*'3j EBIT'!$E$8)</f>
        <v>11.217283611852729</v>
      </c>
      <c r="T100" s="133" t="str">
        <f>IF(T92="-","-",SUM(T92:T99)*'3j EBIT'!$E$8)</f>
        <v>-</v>
      </c>
      <c r="U100" s="133" t="str">
        <f>IF(U92="-","-",SUM(U92:U99)*'3j EBIT'!$E$8)</f>
        <v>-</v>
      </c>
      <c r="V100" s="133" t="str">
        <f>IF(V92="-","-",SUM(V92:V99)*'3j EBIT'!$E$8)</f>
        <v>-</v>
      </c>
      <c r="W100" s="133" t="str">
        <f>IF(W92="-","-",SUM(W92:W99)*'3j EBIT'!$E$8)</f>
        <v>-</v>
      </c>
      <c r="X100" s="133" t="str">
        <f>IF(X92="-","-",SUM(X92:X99)*'3j EBIT'!$E$8)</f>
        <v>-</v>
      </c>
      <c r="Y100" s="133" t="str">
        <f>IF(Y92="-","-",SUM(Y92:Y99)*'3j EBIT'!$E$8)</f>
        <v>-</v>
      </c>
      <c r="Z100" s="133" t="str">
        <f>IF(Z92="-","-",SUM(Z92:Z99)*'3j EBIT'!$E$8)</f>
        <v>-</v>
      </c>
      <c r="AA100" s="29"/>
    </row>
    <row r="101" spans="1:27" s="30" customFormat="1" ht="11.25" x14ac:dyDescent="0.15">
      <c r="A101" s="267">
        <v>10</v>
      </c>
      <c r="B101" s="186" t="s">
        <v>292</v>
      </c>
      <c r="C101" s="186" t="s">
        <v>537</v>
      </c>
      <c r="D101" s="139" t="s">
        <v>323</v>
      </c>
      <c r="E101" s="135"/>
      <c r="F101" s="31"/>
      <c r="G101" s="133">
        <f>IF(G92="-","-",SUM(G92:G94,G96:G100)*'3k HAP'!$E$9)</f>
        <v>5.0796611886954217</v>
      </c>
      <c r="H101" s="133">
        <f>IF(H92="-","-",SUM(H92:H94,H96:H100)*'3k HAP'!$E$9)</f>
        <v>4.7898242103830473</v>
      </c>
      <c r="I101" s="133">
        <f>IF(I92="-","-",SUM(I92:I94,I96:I100)*'3k HAP'!$E$9)</f>
        <v>4.8182170172983225</v>
      </c>
      <c r="J101" s="133">
        <f>IF(J92="-","-",SUM(J92:J94,J96:J100)*'3k HAP'!$E$9)</f>
        <v>4.6978735521837702</v>
      </c>
      <c r="K101" s="133">
        <f>IF(K92="-","-",SUM(K92:K94,K96:K100)*'3k HAP'!$E$9)</f>
        <v>5.3072932441661145</v>
      </c>
      <c r="L101" s="133">
        <f>IF(L92="-","-",SUM(L92:L94,L96:L100)*'3k HAP'!$E$9)</f>
        <v>5.2092118667834955</v>
      </c>
      <c r="M101" s="133">
        <f>IF(M92="-","-",SUM(M92:M94,M96:M100)*'3k HAP'!$E$9)</f>
        <v>5.8803998997819837</v>
      </c>
      <c r="N101" s="133">
        <f>IF(N92="-","-",SUM(N92:N94,N96:N100)*'3k HAP'!$E$9)</f>
        <v>6.2796733759567456</v>
      </c>
      <c r="O101" s="31"/>
      <c r="P101" s="133">
        <f>IF(P92="-","-",SUM(P92:P94,P96:P100)*'3k HAP'!$E$9)</f>
        <v>6.2796733759567456</v>
      </c>
      <c r="Q101" s="133">
        <f>IF(Q92="-","-",SUM(Q92:Q94,Q96:Q100)*'3k HAP'!$E$9)</f>
        <v>7.0814963288629658</v>
      </c>
      <c r="R101" s="133">
        <f>IF(R92="-","-",SUM(R92:R94,R96:R100)*'3k HAP'!$E$9)</f>
        <v>6.7760433220945746</v>
      </c>
      <c r="S101" s="133">
        <f>IF(S92="-","-",SUM(S92:S94,S96:S100)*'3k HAP'!$E$9)</f>
        <v>6.8013791796776149</v>
      </c>
      <c r="T101" s="133" t="str">
        <f>IF(T92="-","-",SUM(T92:T94,T96:T100)*'3k HAP'!$E$9)</f>
        <v>-</v>
      </c>
      <c r="U101" s="133" t="str">
        <f>IF(U92="-","-",SUM(U92:U94,U96:U100)*'3k HAP'!$E$9)</f>
        <v>-</v>
      </c>
      <c r="V101" s="133" t="str">
        <f>IF(V92="-","-",SUM(V92:V94,V96:V100)*'3k HAP'!$E$9)</f>
        <v>-</v>
      </c>
      <c r="W101" s="133" t="str">
        <f>IF(W92="-","-",SUM(W92:W94,W96:W100)*'3k HAP'!$E$9)</f>
        <v>-</v>
      </c>
      <c r="X101" s="133" t="str">
        <f>IF(X92="-","-",SUM(X92:X94,X96:X100)*'3k HAP'!$E$9)</f>
        <v>-</v>
      </c>
      <c r="Y101" s="133" t="str">
        <f>IF(Y92="-","-",SUM(Y92:Y94,Y96:Y100)*'3k HAP'!$E$9)</f>
        <v>-</v>
      </c>
      <c r="Z101" s="133" t="str">
        <f>IF(Z92="-","-",SUM(Z92:Z94,Z96:Z100)*'3k HAP'!$E$9)</f>
        <v>-</v>
      </c>
      <c r="AA101" s="29"/>
    </row>
    <row r="102" spans="1:27" s="30" customFormat="1" ht="11.25" x14ac:dyDescent="0.15">
      <c r="A102" s="267">
        <v>11</v>
      </c>
      <c r="B102" s="136" t="s">
        <v>44</v>
      </c>
      <c r="C102" s="136" t="str">
        <f>B102&amp;"_"&amp;D102</f>
        <v>Total_Southern</v>
      </c>
      <c r="D102" s="139" t="s">
        <v>323</v>
      </c>
      <c r="E102" s="135"/>
      <c r="F102" s="31"/>
      <c r="G102" s="133">
        <f t="shared" ref="G102:N102" si="14">IF(G92="-","-",SUM(G92:G101))</f>
        <v>474.11235939431776</v>
      </c>
      <c r="H102" s="133">
        <f t="shared" si="14"/>
        <v>454.76042131766553</v>
      </c>
      <c r="I102" s="133">
        <f t="shared" si="14"/>
        <v>465.54747441685447</v>
      </c>
      <c r="J102" s="133">
        <f t="shared" si="14"/>
        <v>456.6553271795874</v>
      </c>
      <c r="K102" s="133">
        <f t="shared" si="14"/>
        <v>497.70600439601958</v>
      </c>
      <c r="L102" s="133">
        <f t="shared" si="14"/>
        <v>491.78894774053629</v>
      </c>
      <c r="M102" s="133">
        <f t="shared" si="14"/>
        <v>534.5319847213874</v>
      </c>
      <c r="N102" s="133">
        <f t="shared" si="14"/>
        <v>561.80868896580921</v>
      </c>
      <c r="O102" s="31"/>
      <c r="P102" s="133">
        <f t="shared" ref="P102:Z102" si="15">IF(P92="-","-",SUM(P92:P101))</f>
        <v>561.80868896580921</v>
      </c>
      <c r="Q102" s="133">
        <f t="shared" si="15"/>
        <v>620.21086498930947</v>
      </c>
      <c r="R102" s="133">
        <f t="shared" si="15"/>
        <v>601.11536431222248</v>
      </c>
      <c r="S102" s="133">
        <f t="shared" si="15"/>
        <v>597.18448331263369</v>
      </c>
      <c r="T102" s="133" t="str">
        <f t="shared" si="15"/>
        <v>-</v>
      </c>
      <c r="U102" s="133" t="str">
        <f t="shared" si="15"/>
        <v>-</v>
      </c>
      <c r="V102" s="133" t="str">
        <f t="shared" si="15"/>
        <v>-</v>
      </c>
      <c r="W102" s="133" t="str">
        <f t="shared" si="15"/>
        <v>-</v>
      </c>
      <c r="X102" s="133" t="str">
        <f t="shared" si="15"/>
        <v>-</v>
      </c>
      <c r="Y102" s="133" t="str">
        <f t="shared" si="15"/>
        <v>-</v>
      </c>
      <c r="Z102" s="133" t="str">
        <f t="shared" si="15"/>
        <v>-</v>
      </c>
      <c r="AA102" s="29"/>
    </row>
    <row r="103" spans="1:27" s="30" customFormat="1" ht="11.25" x14ac:dyDescent="0.15">
      <c r="A103" s="267">
        <v>1</v>
      </c>
      <c r="B103" s="140" t="s">
        <v>350</v>
      </c>
      <c r="C103" s="140" t="s">
        <v>341</v>
      </c>
      <c r="D103" s="138" t="s">
        <v>324</v>
      </c>
      <c r="E103" s="132"/>
      <c r="F103" s="31"/>
      <c r="G103" s="41">
        <f>IF('3a DF'!H21="-","-",'3a DF'!H21)</f>
        <v>189.40527294156934</v>
      </c>
      <c r="H103" s="41">
        <f>'3a DF'!I21</f>
        <v>169.66894376912001</v>
      </c>
      <c r="I103" s="41">
        <f>'3a DF'!J21</f>
        <v>152.83735385560954</v>
      </c>
      <c r="J103" s="41">
        <f>'3a DF'!K21</f>
        <v>145.24365534818136</v>
      </c>
      <c r="K103" s="41">
        <f>'3a DF'!L21</f>
        <v>169.91096764668541</v>
      </c>
      <c r="L103" s="41">
        <f>'3a DF'!M21</f>
        <v>163.32531644257256</v>
      </c>
      <c r="M103" s="41">
        <f>'3a DF'!N21</f>
        <v>173.27160644268815</v>
      </c>
      <c r="N103" s="41">
        <f>'3a DF'!O21</f>
        <v>192.80062455355045</v>
      </c>
      <c r="O103" s="31"/>
      <c r="P103" s="41">
        <f>'3a DF'!Q21</f>
        <v>192.80062455355045</v>
      </c>
      <c r="Q103" s="41">
        <f>'3a DF'!R21</f>
        <v>225.27605178730428</v>
      </c>
      <c r="R103" s="41">
        <f>'3a DF'!S21</f>
        <v>201.06500723158197</v>
      </c>
      <c r="S103" s="41">
        <f>'3a DF'!T21</f>
        <v>185.50448506228201</v>
      </c>
      <c r="T103" s="41" t="str">
        <f>'3a DF'!U21</f>
        <v>-</v>
      </c>
      <c r="U103" s="41" t="str">
        <f>'3a DF'!V21</f>
        <v>-</v>
      </c>
      <c r="V103" s="41" t="str">
        <f>'3a DF'!W21</f>
        <v>-</v>
      </c>
      <c r="W103" s="41" t="str">
        <f>'3a DF'!X21</f>
        <v>-</v>
      </c>
      <c r="X103" s="41" t="str">
        <f>'3a DF'!Y21</f>
        <v>-</v>
      </c>
      <c r="Y103" s="41" t="str">
        <f>'3a DF'!Z21</f>
        <v>-</v>
      </c>
      <c r="Z103" s="41" t="str">
        <f>'3a DF'!AA21</f>
        <v>-</v>
      </c>
      <c r="AA103" s="29"/>
    </row>
    <row r="104" spans="1:27" s="30" customFormat="1" ht="11.25" x14ac:dyDescent="0.15">
      <c r="A104" s="267">
        <v>2</v>
      </c>
      <c r="B104" s="140" t="s">
        <v>350</v>
      </c>
      <c r="C104" s="140" t="s">
        <v>300</v>
      </c>
      <c r="D104" s="138" t="s">
        <v>324</v>
      </c>
      <c r="E104" s="132"/>
      <c r="F104" s="31"/>
      <c r="G104" s="41">
        <f>IF('3b CM'!G21="-","-",'3b CM'!G21)</f>
        <v>5.6123797754490334E-2</v>
      </c>
      <c r="H104" s="41">
        <f>'3b CM'!H21</f>
        <v>8.4185696631735515E-2</v>
      </c>
      <c r="I104" s="41">
        <f>'3b CM'!I21</f>
        <v>0.26509160695755307</v>
      </c>
      <c r="J104" s="41">
        <f>'3b CM'!J21</f>
        <v>0.26958496138731097</v>
      </c>
      <c r="K104" s="41">
        <f>'3b CM'!K21</f>
        <v>3.4624935928121627</v>
      </c>
      <c r="L104" s="41">
        <f>'3b CM'!L21</f>
        <v>3.3589686632743669</v>
      </c>
      <c r="M104" s="41">
        <f>'3b CM'!M21</f>
        <v>11.735460395993773</v>
      </c>
      <c r="N104" s="41">
        <f>'3b CM'!N21</f>
        <v>11.156062466320758</v>
      </c>
      <c r="O104" s="31"/>
      <c r="P104" s="41">
        <f>'3b CM'!P21</f>
        <v>11.156062466320758</v>
      </c>
      <c r="Q104" s="41">
        <f>'3b CM'!Q21</f>
        <v>15.031064537267056</v>
      </c>
      <c r="R104" s="41">
        <f>'3b CM'!R21</f>
        <v>14.962039383766744</v>
      </c>
      <c r="S104" s="41">
        <f>'3b CM'!S21</f>
        <v>17.868079612309856</v>
      </c>
      <c r="T104" s="41" t="str">
        <f>'3b CM'!T21</f>
        <v>-</v>
      </c>
      <c r="U104" s="41" t="str">
        <f>'3b CM'!U21</f>
        <v>-</v>
      </c>
      <c r="V104" s="41" t="str">
        <f>'3b CM'!V21</f>
        <v>-</v>
      </c>
      <c r="W104" s="41" t="str">
        <f>'3b CM'!W21</f>
        <v>-</v>
      </c>
      <c r="X104" s="41" t="str">
        <f>'3b CM'!X21</f>
        <v>-</v>
      </c>
      <c r="Y104" s="41" t="str">
        <f>'3b CM'!Y21</f>
        <v>-</v>
      </c>
      <c r="Z104" s="41" t="str">
        <f>'3b CM'!Z21</f>
        <v>-</v>
      </c>
      <c r="AA104" s="29"/>
    </row>
    <row r="105" spans="1:27" s="30" customFormat="1" ht="12.4" customHeight="1" x14ac:dyDescent="0.15">
      <c r="A105" s="267">
        <v>3</v>
      </c>
      <c r="B105" s="140" t="s">
        <v>2</v>
      </c>
      <c r="C105" s="140" t="s">
        <v>342</v>
      </c>
      <c r="D105" s="138" t="s">
        <v>324</v>
      </c>
      <c r="E105" s="132"/>
      <c r="F105" s="31"/>
      <c r="G105" s="41">
        <f>IF('3c PC'!G22="-","-",'3c PC'!G22)</f>
        <v>68.69036253949163</v>
      </c>
      <c r="H105" s="41">
        <f>'3c PC'!H22</f>
        <v>68.670275144610898</v>
      </c>
      <c r="I105" s="41">
        <f>'3c PC'!I22</f>
        <v>86.608863685659017</v>
      </c>
      <c r="J105" s="41">
        <f>'3c PC'!J22</f>
        <v>85.61053410109416</v>
      </c>
      <c r="K105" s="41">
        <f>'3c PC'!K22</f>
        <v>97.864929465818818</v>
      </c>
      <c r="L105" s="41">
        <f>'3c PC'!L22</f>
        <v>97.054529489388273</v>
      </c>
      <c r="M105" s="41">
        <f>'3c PC'!M22</f>
        <v>118.3338046878049</v>
      </c>
      <c r="N105" s="41">
        <f>'3c PC'!N22</f>
        <v>116.23565093546705</v>
      </c>
      <c r="O105" s="31"/>
      <c r="P105" s="41">
        <f>'3c PC'!P22</f>
        <v>116.23565093546705</v>
      </c>
      <c r="Q105" s="41">
        <f>'3c PC'!Q22</f>
        <v>129.9972077079583</v>
      </c>
      <c r="R105" s="41">
        <f>'3c PC'!R22</f>
        <v>131.94617077366865</v>
      </c>
      <c r="S105" s="41">
        <f>'3c PC'!S22</f>
        <v>144.07190092659567</v>
      </c>
      <c r="T105" s="41" t="str">
        <f>'3c PC'!T22</f>
        <v>-</v>
      </c>
      <c r="U105" s="41" t="str">
        <f>'3c PC'!U22</f>
        <v>-</v>
      </c>
      <c r="V105" s="41" t="str">
        <f>'3c PC'!V22</f>
        <v>-</v>
      </c>
      <c r="W105" s="41" t="str">
        <f>'3c PC'!W22</f>
        <v>-</v>
      </c>
      <c r="X105" s="41" t="str">
        <f>'3c PC'!X22</f>
        <v>-</v>
      </c>
      <c r="Y105" s="41" t="str">
        <f>'3c PC'!Y22</f>
        <v>-</v>
      </c>
      <c r="Z105" s="41" t="str">
        <f>'3c PC'!Z22</f>
        <v>-</v>
      </c>
      <c r="AA105" s="29"/>
    </row>
    <row r="106" spans="1:27" s="30" customFormat="1" ht="11.25" x14ac:dyDescent="0.15">
      <c r="A106" s="267">
        <v>4</v>
      </c>
      <c r="B106" s="140" t="s">
        <v>352</v>
      </c>
      <c r="C106" s="140" t="s">
        <v>343</v>
      </c>
      <c r="D106" s="138" t="s">
        <v>324</v>
      </c>
      <c r="E106" s="132"/>
      <c r="F106" s="31"/>
      <c r="G106" s="41">
        <f>IF('3d NC-Elec'!H36="-","-",'3d NC-Elec'!H36)</f>
        <v>126.64580966174836</v>
      </c>
      <c r="H106" s="41">
        <f>'3d NC-Elec'!I36</f>
        <v>127.38843352176289</v>
      </c>
      <c r="I106" s="41">
        <f>'3d NC-Elec'!J36</f>
        <v>149.60666824538114</v>
      </c>
      <c r="J106" s="41">
        <f>'3d NC-Elec'!K36</f>
        <v>149.04811497137283</v>
      </c>
      <c r="K106" s="41">
        <f>'3d NC-Elec'!L36</f>
        <v>143.38312656502399</v>
      </c>
      <c r="L106" s="41">
        <f>'3d NC-Elec'!M36</f>
        <v>144.27339451442779</v>
      </c>
      <c r="M106" s="41">
        <f>'3d NC-Elec'!N36</f>
        <v>137.73524696211223</v>
      </c>
      <c r="N106" s="41">
        <f>'3d NC-Elec'!O36</f>
        <v>137.34087243160866</v>
      </c>
      <c r="O106" s="31"/>
      <c r="P106" s="41">
        <f>'3d NC-Elec'!Q36</f>
        <v>137.34087243160866</v>
      </c>
      <c r="Q106" s="41">
        <f>'3d NC-Elec'!R36</f>
        <v>148.52565262962443</v>
      </c>
      <c r="R106" s="41">
        <f>'3d NC-Elec'!S36</f>
        <v>150.33871528754304</v>
      </c>
      <c r="S106" s="41">
        <f>'3d NC-Elec'!T36</f>
        <v>153.12925724504447</v>
      </c>
      <c r="T106" s="41" t="str">
        <f>'3d NC-Elec'!U36</f>
        <v>-</v>
      </c>
      <c r="U106" s="41" t="str">
        <f>'3d NC-Elec'!V36</f>
        <v>-</v>
      </c>
      <c r="V106" s="41" t="str">
        <f>'3d NC-Elec'!W36</f>
        <v>-</v>
      </c>
      <c r="W106" s="41" t="str">
        <f>'3d NC-Elec'!X36</f>
        <v>-</v>
      </c>
      <c r="X106" s="41" t="str">
        <f>'3d NC-Elec'!Y36</f>
        <v>-</v>
      </c>
      <c r="Y106" s="41" t="str">
        <f>'3d NC-Elec'!Z36</f>
        <v>-</v>
      </c>
      <c r="Z106" s="41" t="str">
        <f>'3d NC-Elec'!AA36</f>
        <v>-</v>
      </c>
      <c r="AA106" s="29"/>
    </row>
    <row r="107" spans="1:27" s="30" customFormat="1" ht="11.25" x14ac:dyDescent="0.15">
      <c r="A107" s="267">
        <v>5</v>
      </c>
      <c r="B107" s="140" t="s">
        <v>349</v>
      </c>
      <c r="C107" s="140" t="s">
        <v>344</v>
      </c>
      <c r="D107" s="138" t="s">
        <v>324</v>
      </c>
      <c r="E107" s="132"/>
      <c r="F107" s="31"/>
      <c r="G107" s="41">
        <f>IF('3f CPIH'!C$16="-","-",'3g OC '!$E$8*('3f CPIH'!C$16/'3f CPIH'!$G$16))</f>
        <v>76.502677103718199</v>
      </c>
      <c r="H107" s="41">
        <f>IF('3f CPIH'!D$16="-","-",'3g OC '!$E$8*('3f CPIH'!D$16/'3f CPIH'!$G$16))</f>
        <v>76.655835616438353</v>
      </c>
      <c r="I107" s="41">
        <f>IF('3f CPIH'!E$16="-","-",'3g OC '!$E$8*('3f CPIH'!E$16/'3f CPIH'!$G$16))</f>
        <v>76.885573385518597</v>
      </c>
      <c r="J107" s="41">
        <f>IF('3f CPIH'!F$16="-","-",'3g OC '!$E$8*('3f CPIH'!F$16/'3f CPIH'!$G$16))</f>
        <v>77.345048923679059</v>
      </c>
      <c r="K107" s="41">
        <f>IF('3f CPIH'!G$16="-","-",'3g OC '!$E$8*('3f CPIH'!G$16/'3f CPIH'!$G$16))</f>
        <v>78.263999999999996</v>
      </c>
      <c r="L107" s="41">
        <f>IF('3f CPIH'!H$16="-","-",'3g OC '!$E$8*('3f CPIH'!H$16/'3f CPIH'!$G$16))</f>
        <v>79.259530332681024</v>
      </c>
      <c r="M107" s="41">
        <f>IF('3f CPIH'!I$16="-","-",'3g OC '!$E$8*('3f CPIH'!I$16/'3f CPIH'!$G$16))</f>
        <v>80.408219178082177</v>
      </c>
      <c r="N107" s="41">
        <f>IF('3f CPIH'!J$16="-","-",'3g OC '!$E$8*('3f CPIH'!J$16/'3f CPIH'!$G$16))</f>
        <v>81.097432485322898</v>
      </c>
      <c r="O107" s="31"/>
      <c r="P107" s="41">
        <f>IF('3f CPIH'!L$16="-","-",'3g OC '!$E$8*('3f CPIH'!L$16/'3f CPIH'!$G$16))</f>
        <v>81.097432485322898</v>
      </c>
      <c r="Q107" s="41">
        <f>IF('3f CPIH'!M$16="-","-",'3g OC '!$E$8*('3f CPIH'!M$16/'3f CPIH'!$G$16))</f>
        <v>82.016383561643835</v>
      </c>
      <c r="R107" s="41">
        <f>IF('3f CPIH'!N$16="-","-",'3g OC '!$E$8*('3f CPIH'!N$16/'3f CPIH'!$G$16))</f>
        <v>82.62901761252445</v>
      </c>
      <c r="S107" s="41">
        <f>IF('3f CPIH'!O$16="-","-",'3g OC '!$E$8*('3f CPIH'!O$16/'3f CPIH'!$G$16))</f>
        <v>83.088493150684926</v>
      </c>
      <c r="T107" s="41" t="str">
        <f>IF('3f CPIH'!P$16="-","-",'3g OC '!$E$8*('3f CPIH'!P$16/'3f CPIH'!$G$16))</f>
        <v>-</v>
      </c>
      <c r="U107" s="41" t="str">
        <f>IF('3f CPIH'!Q$16="-","-",'3g OC '!$E$8*('3f CPIH'!Q$16/'3f CPIH'!$G$16))</f>
        <v>-</v>
      </c>
      <c r="V107" s="41" t="str">
        <f>IF('3f CPIH'!R$16="-","-",'3g OC '!$E$8*('3f CPIH'!R$16/'3f CPIH'!$G$16))</f>
        <v>-</v>
      </c>
      <c r="W107" s="41" t="str">
        <f>IF('3f CPIH'!S$16="-","-",'3g OC '!$E$8*('3f CPIH'!S$16/'3f CPIH'!$G$16))</f>
        <v>-</v>
      </c>
      <c r="X107" s="41" t="str">
        <f>IF('3f CPIH'!T$16="-","-",'3g OC '!$E$8*('3f CPIH'!T$16/'3f CPIH'!$G$16))</f>
        <v>-</v>
      </c>
      <c r="Y107" s="41" t="str">
        <f>IF('3f CPIH'!U$16="-","-",'3g OC '!$E$8*('3f CPIH'!U$16/'3f CPIH'!$G$16))</f>
        <v>-</v>
      </c>
      <c r="Z107" s="41" t="str">
        <f>IF('3f CPIH'!V$16="-","-",'3g OC '!$E$8*('3f CPIH'!V$16/'3f CPIH'!$G$16))</f>
        <v>-</v>
      </c>
      <c r="AA107" s="29"/>
    </row>
    <row r="108" spans="1:27" s="30" customFormat="1" ht="11.25" x14ac:dyDescent="0.15">
      <c r="A108" s="267">
        <v>6</v>
      </c>
      <c r="B108" s="140" t="s">
        <v>349</v>
      </c>
      <c r="C108" s="140" t="s">
        <v>43</v>
      </c>
      <c r="D108" s="138" t="s">
        <v>324</v>
      </c>
      <c r="E108" s="132"/>
      <c r="F108" s="31"/>
      <c r="G108" s="41" t="s">
        <v>333</v>
      </c>
      <c r="H108" s="41" t="s">
        <v>333</v>
      </c>
      <c r="I108" s="41" t="s">
        <v>333</v>
      </c>
      <c r="J108" s="41" t="s">
        <v>333</v>
      </c>
      <c r="K108" s="41">
        <f>IF('3h SMNCC'!F$36="-","-",'3h SMNCC'!F$36)</f>
        <v>0</v>
      </c>
      <c r="L108" s="41">
        <f>IF('3h SMNCC'!G$36="-","-",'3h SMNCC'!G$36)</f>
        <v>-0.18995176814939541</v>
      </c>
      <c r="M108" s="41">
        <f>IF('3h SMNCC'!H$36="-","-",'3h SMNCC'!H$36)</f>
        <v>2.3898674656215144</v>
      </c>
      <c r="N108" s="41">
        <f>IF('3h SMNCC'!I$36="-","-",'3h SMNCC'!I$36)</f>
        <v>11.485463558514653</v>
      </c>
      <c r="O108" s="31"/>
      <c r="P108" s="41">
        <f>IF('3h SMNCC'!K$36="-","-",'3h SMNCC'!K$36)</f>
        <v>11.485463558514653</v>
      </c>
      <c r="Q108" s="41">
        <f>IF('3h SMNCC'!L$36="-","-",'3h SMNCC'!L$36)</f>
        <v>13.905095596481768</v>
      </c>
      <c r="R108" s="41">
        <f>IF('3h SMNCC'!M$36="-","-",'3h SMNCC'!M$36)</f>
        <v>14.008016342776511</v>
      </c>
      <c r="S108" s="41">
        <f>IF('3h SMNCC'!N$36="-","-",'3h SMNCC'!N$36)</f>
        <v>16.592254432324484</v>
      </c>
      <c r="T108" s="41" t="str">
        <f>IF('3h SMNCC'!O$36="-","-",'3h SMNCC'!O$36)</f>
        <v>-</v>
      </c>
      <c r="U108" s="41" t="str">
        <f>IF('3h SMNCC'!P$36="-","-",'3h SMNCC'!P$36)</f>
        <v>-</v>
      </c>
      <c r="V108" s="41" t="str">
        <f>IF('3h SMNCC'!Q$36="-","-",'3h SMNCC'!Q$36)</f>
        <v>-</v>
      </c>
      <c r="W108" s="41" t="str">
        <f>IF('3h SMNCC'!R$36="-","-",'3h SMNCC'!R$36)</f>
        <v>-</v>
      </c>
      <c r="X108" s="41" t="str">
        <f>IF('3h SMNCC'!S$36="-","-",'3h SMNCC'!S$36)</f>
        <v>-</v>
      </c>
      <c r="Y108" s="41" t="str">
        <f>IF('3h SMNCC'!T$36="-","-",'3h SMNCC'!T$36)</f>
        <v>-</v>
      </c>
      <c r="Z108" s="41" t="str">
        <f>IF('3h SMNCC'!U$36="-","-",'3h SMNCC'!U$36)</f>
        <v>-</v>
      </c>
      <c r="AA108" s="29"/>
    </row>
    <row r="109" spans="1:27" s="30" customFormat="1" ht="11.25" x14ac:dyDescent="0.15">
      <c r="A109" s="267">
        <v>7</v>
      </c>
      <c r="B109" s="140" t="s">
        <v>349</v>
      </c>
      <c r="C109" s="140" t="s">
        <v>394</v>
      </c>
      <c r="D109" s="138" t="s">
        <v>324</v>
      </c>
      <c r="E109" s="132"/>
      <c r="F109" s="31"/>
      <c r="G109" s="41">
        <f>IF('3f CPIH'!C$16="-","-",'3i PAAC PAP'!$G$10*('3f CPIH'!C$16/'3f CPIH'!$G$16))</f>
        <v>3.3460635029354204</v>
      </c>
      <c r="H109" s="41">
        <f>IF('3f CPIH'!D$16="-","-",'3i PAAC PAP'!$G$10*('3f CPIH'!D$16/'3f CPIH'!$G$16))</f>
        <v>3.3527623287671227</v>
      </c>
      <c r="I109" s="41">
        <f>IF('3f CPIH'!E$16="-","-",'3i PAAC PAP'!$G$10*('3f CPIH'!E$16/'3f CPIH'!$G$16))</f>
        <v>3.3628105675146771</v>
      </c>
      <c r="J109" s="41">
        <f>IF('3f CPIH'!F$16="-","-",'3i PAAC PAP'!$G$10*('3f CPIH'!F$16/'3f CPIH'!$G$16))</f>
        <v>3.3829070450097847</v>
      </c>
      <c r="K109" s="41">
        <f>IF('3f CPIH'!G$16="-","-",'3i PAAC PAP'!$G$10*('3f CPIH'!G$16/'3f CPIH'!$G$16))</f>
        <v>3.4230999999999998</v>
      </c>
      <c r="L109" s="41">
        <f>IF('3f CPIH'!H$16="-","-",'3i PAAC PAP'!$G$10*('3f CPIH'!H$16/'3f CPIH'!$G$16))</f>
        <v>3.4666423679060667</v>
      </c>
      <c r="M109" s="41">
        <f>IF('3f CPIH'!I$16="-","-",'3i PAAC PAP'!$G$10*('3f CPIH'!I$16/'3f CPIH'!$G$16))</f>
        <v>3.516883561643835</v>
      </c>
      <c r="N109" s="41">
        <f>IF('3f CPIH'!J$16="-","-",'3i PAAC PAP'!$G$10*('3f CPIH'!J$16/'3f CPIH'!$G$16))</f>
        <v>3.547028277886497</v>
      </c>
      <c r="O109" s="31"/>
      <c r="P109" s="41">
        <f>IF('3f CPIH'!L$16="-","-",'3i PAAC PAP'!$G$10*('3f CPIH'!L$16/'3f CPIH'!$G$16))</f>
        <v>3.547028277886497</v>
      </c>
      <c r="Q109" s="41">
        <f>IF('3f CPIH'!M$16="-","-",'3i PAAC PAP'!$G$10*('3f CPIH'!M$16/'3f CPIH'!$G$16))</f>
        <v>3.5872212328767121</v>
      </c>
      <c r="R109" s="41">
        <f>IF('3f CPIH'!N$16="-","-",'3i PAAC PAP'!$G$10*('3f CPIH'!N$16/'3f CPIH'!$G$16))</f>
        <v>3.6140165362035224</v>
      </c>
      <c r="S109" s="41">
        <f>IF('3f CPIH'!O$16="-","-",'3i PAAC PAP'!$G$10*('3f CPIH'!O$16/'3f CPIH'!$G$16))</f>
        <v>3.6341130136986299</v>
      </c>
      <c r="T109" s="41" t="str">
        <f>IF('3f CPIH'!P$16="-","-",'3i PAAC PAP'!$G$10*('3f CPIH'!P$16/'3f CPIH'!$G$16))</f>
        <v>-</v>
      </c>
      <c r="U109" s="41" t="str">
        <f>IF('3f CPIH'!Q$16="-","-",'3i PAAC PAP'!$G$10*('3f CPIH'!Q$16/'3f CPIH'!$G$16))</f>
        <v>-</v>
      </c>
      <c r="V109" s="41" t="str">
        <f>IF('3f CPIH'!R$16="-","-",'3i PAAC PAP'!$G$10*('3f CPIH'!R$16/'3f CPIH'!$G$16))</f>
        <v>-</v>
      </c>
      <c r="W109" s="41" t="str">
        <f>IF('3f CPIH'!S$16="-","-",'3i PAAC PAP'!$G$10*('3f CPIH'!S$16/'3f CPIH'!$G$16))</f>
        <v>-</v>
      </c>
      <c r="X109" s="41" t="str">
        <f>IF('3f CPIH'!T$16="-","-",'3i PAAC PAP'!$G$10*('3f CPIH'!T$16/'3f CPIH'!$G$16))</f>
        <v>-</v>
      </c>
      <c r="Y109" s="41" t="str">
        <f>IF('3f CPIH'!U$16="-","-",'3i PAAC PAP'!$G$10*('3f CPIH'!U$16/'3f CPIH'!$G$16))</f>
        <v>-</v>
      </c>
      <c r="Z109" s="41" t="str">
        <f>IF('3f CPIH'!V$16="-","-",'3i PAAC PAP'!$G$10*('3f CPIH'!V$16/'3f CPIH'!$G$16))</f>
        <v>-</v>
      </c>
      <c r="AA109" s="29"/>
    </row>
    <row r="110" spans="1:27" s="30" customFormat="1" ht="11.25" x14ac:dyDescent="0.15">
      <c r="A110" s="267">
        <v>8</v>
      </c>
      <c r="B110" s="140" t="s">
        <v>349</v>
      </c>
      <c r="C110" s="140" t="s">
        <v>412</v>
      </c>
      <c r="D110" s="138" t="s">
        <v>324</v>
      </c>
      <c r="E110" s="132"/>
      <c r="F110" s="31"/>
      <c r="G110" s="41">
        <f>IF(G103="-","-",SUM(G103:G108)*'3i PAAC PAP'!$G$22)</f>
        <v>2.2391513942989447</v>
      </c>
      <c r="H110" s="41">
        <f>IF(H103="-","-",SUM(H103:H108)*'3i PAAC PAP'!$G$22)</f>
        <v>2.147738088375529</v>
      </c>
      <c r="I110" s="41">
        <f>IF(I103="-","-",SUM(I103:I108)*'3i PAAC PAP'!$G$22)</f>
        <v>2.2629520354818768</v>
      </c>
      <c r="J110" s="41">
        <f>IF(J103="-","-",SUM(J103:J108)*'3i PAAC PAP'!$G$22)</f>
        <v>2.2207872185359396</v>
      </c>
      <c r="K110" s="41">
        <f>IF(K103="-","-",SUM(K103:K108)*'3i PAAC PAP'!$G$22)</f>
        <v>2.3924663008302325</v>
      </c>
      <c r="L110" s="41">
        <f>IF(L103="-","-",SUM(L103:L108)*'3i PAAC PAP'!$G$22)</f>
        <v>2.3642949973705405</v>
      </c>
      <c r="M110" s="41">
        <f>IF(M103="-","-",SUM(M103:M108)*'3i PAAC PAP'!$G$22)</f>
        <v>2.542885391712197</v>
      </c>
      <c r="N110" s="41">
        <f>IF(N103="-","-",SUM(N103:N108)*'3i PAAC PAP'!$G$22)</f>
        <v>2.6702635806150279</v>
      </c>
      <c r="O110" s="31"/>
      <c r="P110" s="41">
        <f>IF(P103="-","-",SUM(P103:P108)*'3i PAAC PAP'!$G$22)</f>
        <v>2.6702635806150279</v>
      </c>
      <c r="Q110" s="41">
        <f>IF(Q103="-","-",SUM(Q103:Q108)*'3i PAAC PAP'!$G$22)</f>
        <v>2.9840035665516371</v>
      </c>
      <c r="R110" s="41">
        <f>IF(R103="-","-",SUM(R103:R108)*'3i PAAC PAP'!$G$22)</f>
        <v>2.887882284031055</v>
      </c>
      <c r="S110" s="41">
        <f>IF(S103="-","-",SUM(S103:S108)*'3i PAAC PAP'!$G$22)</f>
        <v>2.9136351994635374</v>
      </c>
      <c r="T110" s="41" t="str">
        <f>IF(T103="-","-",SUM(T103:T108)*'3i PAAC PAP'!$G$22)</f>
        <v>-</v>
      </c>
      <c r="U110" s="41" t="str">
        <f>IF(U103="-","-",SUM(U103:U108)*'3i PAAC PAP'!$G$22)</f>
        <v>-</v>
      </c>
      <c r="V110" s="41" t="str">
        <f>IF(V103="-","-",SUM(V103:V108)*'3i PAAC PAP'!$G$22)</f>
        <v>-</v>
      </c>
      <c r="W110" s="41" t="str">
        <f>IF(W103="-","-",SUM(W103:W108)*'3i PAAC PAP'!$G$22)</f>
        <v>-</v>
      </c>
      <c r="X110" s="41" t="str">
        <f>IF(X103="-","-",SUM(X103:X108)*'3i PAAC PAP'!$G$22)</f>
        <v>-</v>
      </c>
      <c r="Y110" s="41" t="str">
        <f>IF(Y103="-","-",SUM(Y103:Y108)*'3i PAAC PAP'!$G$22)</f>
        <v>-</v>
      </c>
      <c r="Z110" s="41" t="str">
        <f>IF(Z103="-","-",SUM(Z103:Z108)*'3i PAAC PAP'!$G$22)</f>
        <v>-</v>
      </c>
      <c r="AA110" s="29"/>
    </row>
    <row r="111" spans="1:27" s="30" customFormat="1" ht="11.25" x14ac:dyDescent="0.15">
      <c r="A111" s="267">
        <v>9</v>
      </c>
      <c r="B111" s="140" t="s">
        <v>393</v>
      </c>
      <c r="C111" s="140" t="s">
        <v>536</v>
      </c>
      <c r="D111" s="138" t="s">
        <v>324</v>
      </c>
      <c r="E111" s="132"/>
      <c r="F111" s="31"/>
      <c r="G111" s="41">
        <f>IF(G103="-","-",SUM(G103:G110)*'3j EBIT'!$E$8)</f>
        <v>9.0426376075152888</v>
      </c>
      <c r="H111" s="41">
        <f>IF(H103="-","-",SUM(H103:H110)*'3j EBIT'!$E$8)</f>
        <v>8.6762475972414048</v>
      </c>
      <c r="I111" s="41">
        <f>IF(I103="-","-",SUM(I103:I110)*'3j EBIT'!$E$8)</f>
        <v>9.1383901415849458</v>
      </c>
      <c r="J111" s="41">
        <f>IF(J103="-","-",SUM(J103:J110)*'3j EBIT'!$E$8)</f>
        <v>8.969720411601438</v>
      </c>
      <c r="K111" s="41">
        <f>IF(K103="-","-",SUM(K103:K110)*'3j EBIT'!$E$8)</f>
        <v>9.6588425866064327</v>
      </c>
      <c r="L111" s="41">
        <f>IF(L103="-","-",SUM(L103:L110)*'3j EBIT'!$E$8)</f>
        <v>9.5467336585644791</v>
      </c>
      <c r="M111" s="41">
        <f>IF(M103="-","-",SUM(M103:M110)*'3j EBIT'!$E$8)</f>
        <v>10.263761210091037</v>
      </c>
      <c r="N111" s="41">
        <f>IF(N103="-","-",SUM(N103:N110)*'3j EBIT'!$E$8)</f>
        <v>10.775065258066892</v>
      </c>
      <c r="O111" s="31"/>
      <c r="P111" s="41">
        <f>IF(P103="-","-",SUM(P103:P110)*'3j EBIT'!$E$8)</f>
        <v>10.775065258066892</v>
      </c>
      <c r="Q111" s="41">
        <f>IF(Q103="-","-",SUM(Q103:Q110)*'3j EBIT'!$E$8)</f>
        <v>12.033777678242505</v>
      </c>
      <c r="R111" s="41">
        <f>IF(R103="-","-",SUM(R103:R110)*'3j EBIT'!$E$8)</f>
        <v>11.648900362076194</v>
      </c>
      <c r="S111" s="41">
        <f>IF(S103="-","-",SUM(S103:S110)*'3j EBIT'!$E$8)</f>
        <v>11.752545370666072</v>
      </c>
      <c r="T111" s="41" t="str">
        <f>IF(T103="-","-",SUM(T103:T110)*'3j EBIT'!$E$8)</f>
        <v>-</v>
      </c>
      <c r="U111" s="41" t="str">
        <f>IF(U103="-","-",SUM(U103:U110)*'3j EBIT'!$E$8)</f>
        <v>-</v>
      </c>
      <c r="V111" s="41" t="str">
        <f>IF(V103="-","-",SUM(V103:V110)*'3j EBIT'!$E$8)</f>
        <v>-</v>
      </c>
      <c r="W111" s="41" t="str">
        <f>IF(W103="-","-",SUM(W103:W110)*'3j EBIT'!$E$8)</f>
        <v>-</v>
      </c>
      <c r="X111" s="41" t="str">
        <f>IF(X103="-","-",SUM(X103:X110)*'3j EBIT'!$E$8)</f>
        <v>-</v>
      </c>
      <c r="Y111" s="41" t="str">
        <f>IF(Y103="-","-",SUM(Y103:Y110)*'3j EBIT'!$E$8)</f>
        <v>-</v>
      </c>
      <c r="Z111" s="41" t="str">
        <f>IF(Z103="-","-",SUM(Z103:Z110)*'3j EBIT'!$E$8)</f>
        <v>-</v>
      </c>
      <c r="AA111" s="29"/>
    </row>
    <row r="112" spans="1:27" s="30" customFormat="1" ht="11.25" x14ac:dyDescent="0.15">
      <c r="A112" s="267">
        <v>10</v>
      </c>
      <c r="B112" s="188" t="s">
        <v>292</v>
      </c>
      <c r="C112" s="188" t="s">
        <v>537</v>
      </c>
      <c r="D112" s="138" t="s">
        <v>324</v>
      </c>
      <c r="E112" s="132"/>
      <c r="F112" s="31"/>
      <c r="G112" s="41">
        <f>IF(G103="-","-",SUM(G103:G105,G107:G111)*'3k HAP'!$E$9)</f>
        <v>5.1138419915987159</v>
      </c>
      <c r="H112" s="41">
        <f>IF(H103="-","-",SUM(H103:H105,H107:H111)*'3k HAP'!$E$9)</f>
        <v>4.8206369238391904</v>
      </c>
      <c r="I112" s="41">
        <f>IF(I103="-","-",SUM(I103:I105,I107:I111)*'3k HAP'!$E$9)</f>
        <v>4.8514569175099735</v>
      </c>
      <c r="J112" s="41">
        <f>IF(J103="-","-",SUM(J103:J105,J107:J111)*'3k HAP'!$E$9)</f>
        <v>4.7296614066969287</v>
      </c>
      <c r="K112" s="41">
        <f>IF(K103="-","-",SUM(K103:K105,K107:K111)*'3k HAP'!$E$9)</f>
        <v>5.3436253228374975</v>
      </c>
      <c r="L112" s="41">
        <f>IF(L103="-","-",SUM(L103:L105,L107:L111)*'3k HAP'!$E$9)</f>
        <v>5.2442021657122044</v>
      </c>
      <c r="M112" s="41">
        <f>IF(M103="-","-",SUM(M103:M105,M107:M111)*'3k HAP'!$E$9)</f>
        <v>5.8924532916927879</v>
      </c>
      <c r="N112" s="41">
        <f>IF(N103="-","-",SUM(N103:N105,N107:N111)*'3k HAP'!$E$9)</f>
        <v>6.2922273015256112</v>
      </c>
      <c r="O112" s="31"/>
      <c r="P112" s="41">
        <f>IF(P103="-","-",SUM(P103:P105,P107:P111)*'3k HAP'!$E$9)</f>
        <v>6.2922273015256112</v>
      </c>
      <c r="Q112" s="41">
        <f>IF(Q103="-","-",SUM(Q103:Q105,Q107:Q111)*'3k HAP'!$E$9)</f>
        <v>7.0984078257899617</v>
      </c>
      <c r="R112" s="41">
        <f>IF(R103="-","-",SUM(R103:R105,R107:R111)*'3k HAP'!$E$9)</f>
        <v>6.7752845407603752</v>
      </c>
      <c r="S112" s="41">
        <f>IF(S103="-","-",SUM(S103:S105,S107:S111)*'3k HAP'!$E$9)</f>
        <v>6.8142948445906573</v>
      </c>
      <c r="T112" s="41" t="str">
        <f>IF(T103="-","-",SUM(T103:T105,T107:T111)*'3k HAP'!$E$9)</f>
        <v>-</v>
      </c>
      <c r="U112" s="41" t="str">
        <f>IF(U103="-","-",SUM(U103:U105,U107:U111)*'3k HAP'!$E$9)</f>
        <v>-</v>
      </c>
      <c r="V112" s="41" t="str">
        <f>IF(V103="-","-",SUM(V103:V105,V107:V111)*'3k HAP'!$E$9)</f>
        <v>-</v>
      </c>
      <c r="W112" s="41" t="str">
        <f>IF(W103="-","-",SUM(W103:W105,W107:W111)*'3k HAP'!$E$9)</f>
        <v>-</v>
      </c>
      <c r="X112" s="41" t="str">
        <f>IF(X103="-","-",SUM(X103:X105,X107:X111)*'3k HAP'!$E$9)</f>
        <v>-</v>
      </c>
      <c r="Y112" s="41" t="str">
        <f>IF(Y103="-","-",SUM(Y103:Y105,Y107:Y111)*'3k HAP'!$E$9)</f>
        <v>-</v>
      </c>
      <c r="Z112" s="41" t="str">
        <f>IF(Z103="-","-",SUM(Z103:Z105,Z107:Z111)*'3k HAP'!$E$9)</f>
        <v>-</v>
      </c>
      <c r="AA112" s="29"/>
    </row>
    <row r="113" spans="1:27" s="30" customFormat="1" ht="11.25" x14ac:dyDescent="0.15">
      <c r="A113" s="267">
        <v>11</v>
      </c>
      <c r="B113" s="140" t="s">
        <v>44</v>
      </c>
      <c r="C113" s="140" t="str">
        <f>B113&amp;"_"&amp;D113</f>
        <v>Total_South East</v>
      </c>
      <c r="D113" s="138" t="s">
        <v>324</v>
      </c>
      <c r="E113" s="132"/>
      <c r="F113" s="31"/>
      <c r="G113" s="41">
        <f t="shared" ref="G113:N113" si="16">IF(G103="-","-",SUM(G103:G112))</f>
        <v>481.04194054063038</v>
      </c>
      <c r="H113" s="41">
        <f t="shared" si="16"/>
        <v>461.46505868678719</v>
      </c>
      <c r="I113" s="41">
        <f t="shared" si="16"/>
        <v>485.81916044121726</v>
      </c>
      <c r="J113" s="41">
        <f t="shared" si="16"/>
        <v>476.8200143875589</v>
      </c>
      <c r="K113" s="41">
        <f t="shared" si="16"/>
        <v>513.70355148061458</v>
      </c>
      <c r="L113" s="41">
        <f t="shared" si="16"/>
        <v>507.70366086374793</v>
      </c>
      <c r="M113" s="41">
        <f t="shared" si="16"/>
        <v>546.09018858744241</v>
      </c>
      <c r="N113" s="41">
        <f t="shared" si="16"/>
        <v>573.40069084887853</v>
      </c>
      <c r="O113" s="31"/>
      <c r="P113" s="41">
        <f t="shared" ref="P113:Z113" si="17">IF(P103="-","-",SUM(P103:P112))</f>
        <v>573.40069084887853</v>
      </c>
      <c r="Q113" s="41">
        <f t="shared" si="17"/>
        <v>640.45486612374043</v>
      </c>
      <c r="R113" s="41">
        <f t="shared" si="17"/>
        <v>619.87505035493257</v>
      </c>
      <c r="S113" s="41">
        <f t="shared" si="17"/>
        <v>625.36905885766032</v>
      </c>
      <c r="T113" s="41" t="str">
        <f t="shared" si="17"/>
        <v>-</v>
      </c>
      <c r="U113" s="41" t="str">
        <f t="shared" si="17"/>
        <v>-</v>
      </c>
      <c r="V113" s="41" t="str">
        <f t="shared" si="17"/>
        <v>-</v>
      </c>
      <c r="W113" s="41" t="str">
        <f t="shared" si="17"/>
        <v>-</v>
      </c>
      <c r="X113" s="41" t="str">
        <f t="shared" si="17"/>
        <v>-</v>
      </c>
      <c r="Y113" s="41" t="str">
        <f t="shared" si="17"/>
        <v>-</v>
      </c>
      <c r="Z113" s="41" t="str">
        <f t="shared" si="17"/>
        <v>-</v>
      </c>
      <c r="AA113" s="29"/>
    </row>
    <row r="114" spans="1:27" s="30" customFormat="1" ht="11.25" x14ac:dyDescent="0.15">
      <c r="A114" s="267">
        <v>1</v>
      </c>
      <c r="B114" s="136" t="s">
        <v>350</v>
      </c>
      <c r="C114" s="136" t="s">
        <v>341</v>
      </c>
      <c r="D114" s="139" t="s">
        <v>325</v>
      </c>
      <c r="E114" s="135"/>
      <c r="F114" s="31"/>
      <c r="G114" s="133">
        <f>IF('3a DF'!H22="-","-",'3a DF'!H22)</f>
        <v>188.33994439502237</v>
      </c>
      <c r="H114" s="133">
        <f>'3a DF'!I22</f>
        <v>168.71462414299489</v>
      </c>
      <c r="I114" s="133">
        <f>'3a DF'!J22</f>
        <v>151.9777051588633</v>
      </c>
      <c r="J114" s="133">
        <f>'3a DF'!K22</f>
        <v>144.42671815396196</v>
      </c>
      <c r="K114" s="133">
        <f>'3a DF'!L22</f>
        <v>168.95528673350788</v>
      </c>
      <c r="L114" s="133">
        <f>'3a DF'!M22</f>
        <v>162.40667717093112</v>
      </c>
      <c r="M114" s="133">
        <f>'3a DF'!N22</f>
        <v>170.88780289009142</v>
      </c>
      <c r="N114" s="133">
        <f>'3a DF'!O22</f>
        <v>190.14814834472833</v>
      </c>
      <c r="O114" s="31"/>
      <c r="P114" s="133">
        <f>'3a DF'!Q22</f>
        <v>190.14814834472833</v>
      </c>
      <c r="Q114" s="133">
        <f>'3a DF'!R22</f>
        <v>223.22619269655343</v>
      </c>
      <c r="R114" s="133">
        <f>'3a DF'!S22</f>
        <v>199.23472939316446</v>
      </c>
      <c r="S114" s="133">
        <f>'3a DF'!T22</f>
        <v>182.90890675865472</v>
      </c>
      <c r="T114" s="133" t="str">
        <f>'3a DF'!U22</f>
        <v>-</v>
      </c>
      <c r="U114" s="133" t="str">
        <f>'3a DF'!V22</f>
        <v>-</v>
      </c>
      <c r="V114" s="133" t="str">
        <f>'3a DF'!W22</f>
        <v>-</v>
      </c>
      <c r="W114" s="133" t="str">
        <f>'3a DF'!X22</f>
        <v>-</v>
      </c>
      <c r="X114" s="133" t="str">
        <f>'3a DF'!Y22</f>
        <v>-</v>
      </c>
      <c r="Y114" s="133" t="str">
        <f>'3a DF'!Z22</f>
        <v>-</v>
      </c>
      <c r="Z114" s="133" t="str">
        <f>'3a DF'!AA22</f>
        <v>-</v>
      </c>
      <c r="AA114" s="29"/>
    </row>
    <row r="115" spans="1:27" s="30" customFormat="1" ht="11.25" x14ac:dyDescent="0.15">
      <c r="A115" s="267">
        <v>2</v>
      </c>
      <c r="B115" s="136" t="s">
        <v>350</v>
      </c>
      <c r="C115" s="136" t="s">
        <v>300</v>
      </c>
      <c r="D115" s="139" t="s">
        <v>325</v>
      </c>
      <c r="E115" s="135"/>
      <c r="F115" s="31"/>
      <c r="G115" s="133">
        <f>IF('3b CM'!G22="-","-",'3b CM'!G22)</f>
        <v>5.5509303618492253E-2</v>
      </c>
      <c r="H115" s="133">
        <f>'3b CM'!H22</f>
        <v>8.3263955427738387E-2</v>
      </c>
      <c r="I115" s="133">
        <f>'3b CM'!I22</f>
        <v>0.26218914410765282</v>
      </c>
      <c r="J115" s="133">
        <f>'3b CM'!J22</f>
        <v>0.26663330122613599</v>
      </c>
      <c r="K115" s="133">
        <f>'3b CM'!K22</f>
        <v>3.4245830790222476</v>
      </c>
      <c r="L115" s="133">
        <f>'3b CM'!L22</f>
        <v>3.3221916341144282</v>
      </c>
      <c r="M115" s="133">
        <f>'3b CM'!M22</f>
        <v>11.406239831446058</v>
      </c>
      <c r="N115" s="133">
        <f>'3b CM'!N22</f>
        <v>10.843096033018703</v>
      </c>
      <c r="O115" s="31"/>
      <c r="P115" s="133">
        <f>'3b CM'!P22</f>
        <v>10.843096033018703</v>
      </c>
      <c r="Q115" s="133">
        <f>'3b CM'!Q22</f>
        <v>14.698769655470986</v>
      </c>
      <c r="R115" s="133">
        <f>'3b CM'!R22</f>
        <v>14.631288012720409</v>
      </c>
      <c r="S115" s="133">
        <f>'3b CM'!S22</f>
        <v>17.304138631284552</v>
      </c>
      <c r="T115" s="133" t="str">
        <f>'3b CM'!T22</f>
        <v>-</v>
      </c>
      <c r="U115" s="133" t="str">
        <f>'3b CM'!U22</f>
        <v>-</v>
      </c>
      <c r="V115" s="133" t="str">
        <f>'3b CM'!V22</f>
        <v>-</v>
      </c>
      <c r="W115" s="133" t="str">
        <f>'3b CM'!W22</f>
        <v>-</v>
      </c>
      <c r="X115" s="133" t="str">
        <f>'3b CM'!X22</f>
        <v>-</v>
      </c>
      <c r="Y115" s="133" t="str">
        <f>'3b CM'!Y22</f>
        <v>-</v>
      </c>
      <c r="Z115" s="133" t="str">
        <f>'3b CM'!Z22</f>
        <v>-</v>
      </c>
      <c r="AA115" s="29"/>
    </row>
    <row r="116" spans="1:27" s="30" customFormat="1" ht="11.25" x14ac:dyDescent="0.15">
      <c r="A116" s="267">
        <v>3</v>
      </c>
      <c r="B116" s="136" t="s">
        <v>2</v>
      </c>
      <c r="C116" s="136" t="s">
        <v>342</v>
      </c>
      <c r="D116" s="139" t="s">
        <v>325</v>
      </c>
      <c r="E116" s="135"/>
      <c r="F116" s="31"/>
      <c r="G116" s="133">
        <f>IF('3c PC'!G23="-","-",'3c PC'!G23)</f>
        <v>68.685461585914183</v>
      </c>
      <c r="H116" s="133">
        <f>'3c PC'!H23</f>
        <v>68.665440646443344</v>
      </c>
      <c r="I116" s="133">
        <f>'3c PC'!I23</f>
        <v>86.587791236570553</v>
      </c>
      <c r="J116" s="133">
        <f>'3c PC'!J23</f>
        <v>85.594461317532918</v>
      </c>
      <c r="K116" s="133">
        <f>'3c PC'!K23</f>
        <v>97.810111750512519</v>
      </c>
      <c r="L116" s="133">
        <f>'3c PC'!L23</f>
        <v>97.006122251460653</v>
      </c>
      <c r="M116" s="133">
        <f>'3c PC'!M23</f>
        <v>118.12075448242457</v>
      </c>
      <c r="N116" s="133">
        <f>'3c PC'!N23</f>
        <v>116.0523145499679</v>
      </c>
      <c r="O116" s="31"/>
      <c r="P116" s="133">
        <f>'3c PC'!P23</f>
        <v>116.0523145499679</v>
      </c>
      <c r="Q116" s="133">
        <f>'3c PC'!Q23</f>
        <v>129.81246897330871</v>
      </c>
      <c r="R116" s="133">
        <f>'3c PC'!R23</f>
        <v>131.75532105738503</v>
      </c>
      <c r="S116" s="133">
        <f>'3c PC'!S23</f>
        <v>143.65154499228004</v>
      </c>
      <c r="T116" s="133" t="str">
        <f>'3c PC'!T23</f>
        <v>-</v>
      </c>
      <c r="U116" s="133" t="str">
        <f>'3c PC'!U23</f>
        <v>-</v>
      </c>
      <c r="V116" s="133" t="str">
        <f>'3c PC'!V23</f>
        <v>-</v>
      </c>
      <c r="W116" s="133" t="str">
        <f>'3c PC'!W23</f>
        <v>-</v>
      </c>
      <c r="X116" s="133" t="str">
        <f>'3c PC'!X23</f>
        <v>-</v>
      </c>
      <c r="Y116" s="133" t="str">
        <f>'3c PC'!Y23</f>
        <v>-</v>
      </c>
      <c r="Z116" s="133" t="str">
        <f>'3c PC'!Z23</f>
        <v>-</v>
      </c>
      <c r="AA116" s="29"/>
    </row>
    <row r="117" spans="1:27" s="30" customFormat="1" ht="11.25" x14ac:dyDescent="0.15">
      <c r="A117" s="267">
        <v>4</v>
      </c>
      <c r="B117" s="136" t="s">
        <v>352</v>
      </c>
      <c r="C117" s="136" t="s">
        <v>343</v>
      </c>
      <c r="D117" s="139" t="s">
        <v>325</v>
      </c>
      <c r="E117" s="135"/>
      <c r="F117" s="31"/>
      <c r="G117" s="133">
        <f>IF('3d NC-Elec'!H37="-","-",'3d NC-Elec'!H37)</f>
        <v>133.00294880673735</v>
      </c>
      <c r="H117" s="133">
        <f>'3d NC-Elec'!I37</f>
        <v>133.74139570596756</v>
      </c>
      <c r="I117" s="133">
        <f>'3d NC-Elec'!J37</f>
        <v>156.96665379217561</v>
      </c>
      <c r="J117" s="133">
        <f>'3d NC-Elec'!K37</f>
        <v>156.4112421558753</v>
      </c>
      <c r="K117" s="133">
        <f>'3d NC-Elec'!L37</f>
        <v>144.20689140703877</v>
      </c>
      <c r="L117" s="133">
        <f>'3d NC-Elec'!M37</f>
        <v>145.09215195698718</v>
      </c>
      <c r="M117" s="133">
        <f>'3d NC-Elec'!N37</f>
        <v>142.17653819584098</v>
      </c>
      <c r="N117" s="133">
        <f>'3d NC-Elec'!O37</f>
        <v>141.78758931715748</v>
      </c>
      <c r="O117" s="31"/>
      <c r="P117" s="133">
        <f>'3d NC-Elec'!Q37</f>
        <v>141.78758931715748</v>
      </c>
      <c r="Q117" s="133">
        <f>'3d NC-Elec'!R37</f>
        <v>148.3579160263908</v>
      </c>
      <c r="R117" s="133">
        <f>'3d NC-Elec'!S37</f>
        <v>150.03354492109565</v>
      </c>
      <c r="S117" s="133">
        <f>'3d NC-Elec'!T37</f>
        <v>148.74758381711479</v>
      </c>
      <c r="T117" s="133" t="str">
        <f>'3d NC-Elec'!U37</f>
        <v>-</v>
      </c>
      <c r="U117" s="133" t="str">
        <f>'3d NC-Elec'!V37</f>
        <v>-</v>
      </c>
      <c r="V117" s="133" t="str">
        <f>'3d NC-Elec'!W37</f>
        <v>-</v>
      </c>
      <c r="W117" s="133" t="str">
        <f>'3d NC-Elec'!X37</f>
        <v>-</v>
      </c>
      <c r="X117" s="133" t="str">
        <f>'3d NC-Elec'!Y37</f>
        <v>-</v>
      </c>
      <c r="Y117" s="133" t="str">
        <f>'3d NC-Elec'!Z37</f>
        <v>-</v>
      </c>
      <c r="Z117" s="133" t="str">
        <f>'3d NC-Elec'!AA37</f>
        <v>-</v>
      </c>
      <c r="AA117" s="29"/>
    </row>
    <row r="118" spans="1:27" s="30" customFormat="1" ht="12.4" customHeight="1" x14ac:dyDescent="0.15">
      <c r="A118" s="267">
        <v>5</v>
      </c>
      <c r="B118" s="136" t="s">
        <v>349</v>
      </c>
      <c r="C118" s="136" t="s">
        <v>344</v>
      </c>
      <c r="D118" s="139" t="s">
        <v>325</v>
      </c>
      <c r="E118" s="135"/>
      <c r="F118" s="31"/>
      <c r="G118" s="133">
        <f>IF('3f CPIH'!C$16="-","-",'3g OC '!$E$8*('3f CPIH'!C$16/'3f CPIH'!$G$16))</f>
        <v>76.502677103718199</v>
      </c>
      <c r="H118" s="133">
        <f>IF('3f CPIH'!D$16="-","-",'3g OC '!$E$8*('3f CPIH'!D$16/'3f CPIH'!$G$16))</f>
        <v>76.655835616438353</v>
      </c>
      <c r="I118" s="133">
        <f>IF('3f CPIH'!E$16="-","-",'3g OC '!$E$8*('3f CPIH'!E$16/'3f CPIH'!$G$16))</f>
        <v>76.885573385518597</v>
      </c>
      <c r="J118" s="133">
        <f>IF('3f CPIH'!F$16="-","-",'3g OC '!$E$8*('3f CPIH'!F$16/'3f CPIH'!$G$16))</f>
        <v>77.345048923679059</v>
      </c>
      <c r="K118" s="133">
        <f>IF('3f CPIH'!G$16="-","-",'3g OC '!$E$8*('3f CPIH'!G$16/'3f CPIH'!$G$16))</f>
        <v>78.263999999999996</v>
      </c>
      <c r="L118" s="133">
        <f>IF('3f CPIH'!H$16="-","-",'3g OC '!$E$8*('3f CPIH'!H$16/'3f CPIH'!$G$16))</f>
        <v>79.259530332681024</v>
      </c>
      <c r="M118" s="133">
        <f>IF('3f CPIH'!I$16="-","-",'3g OC '!$E$8*('3f CPIH'!I$16/'3f CPIH'!$G$16))</f>
        <v>80.408219178082177</v>
      </c>
      <c r="N118" s="133">
        <f>IF('3f CPIH'!J$16="-","-",'3g OC '!$E$8*('3f CPIH'!J$16/'3f CPIH'!$G$16))</f>
        <v>81.097432485322898</v>
      </c>
      <c r="O118" s="31"/>
      <c r="P118" s="133">
        <f>IF('3f CPIH'!L$16="-","-",'3g OC '!$E$8*('3f CPIH'!L$16/'3f CPIH'!$G$16))</f>
        <v>81.097432485322898</v>
      </c>
      <c r="Q118" s="133">
        <f>IF('3f CPIH'!M$16="-","-",'3g OC '!$E$8*('3f CPIH'!M$16/'3f CPIH'!$G$16))</f>
        <v>82.016383561643835</v>
      </c>
      <c r="R118" s="133">
        <f>IF('3f CPIH'!N$16="-","-",'3g OC '!$E$8*('3f CPIH'!N$16/'3f CPIH'!$G$16))</f>
        <v>82.62901761252445</v>
      </c>
      <c r="S118" s="133">
        <f>IF('3f CPIH'!O$16="-","-",'3g OC '!$E$8*('3f CPIH'!O$16/'3f CPIH'!$G$16))</f>
        <v>83.088493150684926</v>
      </c>
      <c r="T118" s="133" t="str">
        <f>IF('3f CPIH'!P$16="-","-",'3g OC '!$E$8*('3f CPIH'!P$16/'3f CPIH'!$G$16))</f>
        <v>-</v>
      </c>
      <c r="U118" s="133" t="str">
        <f>IF('3f CPIH'!Q$16="-","-",'3g OC '!$E$8*('3f CPIH'!Q$16/'3f CPIH'!$G$16))</f>
        <v>-</v>
      </c>
      <c r="V118" s="133" t="str">
        <f>IF('3f CPIH'!R$16="-","-",'3g OC '!$E$8*('3f CPIH'!R$16/'3f CPIH'!$G$16))</f>
        <v>-</v>
      </c>
      <c r="W118" s="133" t="str">
        <f>IF('3f CPIH'!S$16="-","-",'3g OC '!$E$8*('3f CPIH'!S$16/'3f CPIH'!$G$16))</f>
        <v>-</v>
      </c>
      <c r="X118" s="133" t="str">
        <f>IF('3f CPIH'!T$16="-","-",'3g OC '!$E$8*('3f CPIH'!T$16/'3f CPIH'!$G$16))</f>
        <v>-</v>
      </c>
      <c r="Y118" s="133" t="str">
        <f>IF('3f CPIH'!U$16="-","-",'3g OC '!$E$8*('3f CPIH'!U$16/'3f CPIH'!$G$16))</f>
        <v>-</v>
      </c>
      <c r="Z118" s="133" t="str">
        <f>IF('3f CPIH'!V$16="-","-",'3g OC '!$E$8*('3f CPIH'!V$16/'3f CPIH'!$G$16))</f>
        <v>-</v>
      </c>
      <c r="AA118" s="29"/>
    </row>
    <row r="119" spans="1:27" s="30" customFormat="1" ht="11.25" x14ac:dyDescent="0.15">
      <c r="A119" s="267">
        <v>6</v>
      </c>
      <c r="B119" s="136" t="s">
        <v>349</v>
      </c>
      <c r="C119" s="136" t="s">
        <v>43</v>
      </c>
      <c r="D119" s="139" t="s">
        <v>325</v>
      </c>
      <c r="E119" s="135"/>
      <c r="F119" s="31"/>
      <c r="G119" s="133" t="s">
        <v>333</v>
      </c>
      <c r="H119" s="133" t="s">
        <v>333</v>
      </c>
      <c r="I119" s="133" t="s">
        <v>333</v>
      </c>
      <c r="J119" s="133" t="s">
        <v>333</v>
      </c>
      <c r="K119" s="133">
        <f>IF('3h SMNCC'!F$36="-","-",'3h SMNCC'!F$36)</f>
        <v>0</v>
      </c>
      <c r="L119" s="133">
        <f>IF('3h SMNCC'!G$36="-","-",'3h SMNCC'!G$36)</f>
        <v>-0.18995176814939541</v>
      </c>
      <c r="M119" s="133">
        <f>IF('3h SMNCC'!H$36="-","-",'3h SMNCC'!H$36)</f>
        <v>2.3898674656215144</v>
      </c>
      <c r="N119" s="133">
        <f>IF('3h SMNCC'!I$36="-","-",'3h SMNCC'!I$36)</f>
        <v>11.485463558514653</v>
      </c>
      <c r="O119" s="31"/>
      <c r="P119" s="133">
        <f>IF('3h SMNCC'!K$36="-","-",'3h SMNCC'!K$36)</f>
        <v>11.485463558514653</v>
      </c>
      <c r="Q119" s="133">
        <f>IF('3h SMNCC'!L$36="-","-",'3h SMNCC'!L$36)</f>
        <v>13.905095596481768</v>
      </c>
      <c r="R119" s="133">
        <f>IF('3h SMNCC'!M$36="-","-",'3h SMNCC'!M$36)</f>
        <v>14.008016342776511</v>
      </c>
      <c r="S119" s="133">
        <f>IF('3h SMNCC'!N$36="-","-",'3h SMNCC'!N$36)</f>
        <v>16.592254432324484</v>
      </c>
      <c r="T119" s="133" t="str">
        <f>IF('3h SMNCC'!O$36="-","-",'3h SMNCC'!O$36)</f>
        <v>-</v>
      </c>
      <c r="U119" s="133" t="str">
        <f>IF('3h SMNCC'!P$36="-","-",'3h SMNCC'!P$36)</f>
        <v>-</v>
      </c>
      <c r="V119" s="133" t="str">
        <f>IF('3h SMNCC'!Q$36="-","-",'3h SMNCC'!Q$36)</f>
        <v>-</v>
      </c>
      <c r="W119" s="133" t="str">
        <f>IF('3h SMNCC'!R$36="-","-",'3h SMNCC'!R$36)</f>
        <v>-</v>
      </c>
      <c r="X119" s="133" t="str">
        <f>IF('3h SMNCC'!S$36="-","-",'3h SMNCC'!S$36)</f>
        <v>-</v>
      </c>
      <c r="Y119" s="133" t="str">
        <f>IF('3h SMNCC'!T$36="-","-",'3h SMNCC'!T$36)</f>
        <v>-</v>
      </c>
      <c r="Z119" s="133" t="str">
        <f>IF('3h SMNCC'!U$36="-","-",'3h SMNCC'!U$36)</f>
        <v>-</v>
      </c>
      <c r="AA119" s="29"/>
    </row>
    <row r="120" spans="1:27" s="30" customFormat="1" ht="11.25" x14ac:dyDescent="0.15">
      <c r="A120" s="267">
        <v>7</v>
      </c>
      <c r="B120" s="136" t="s">
        <v>349</v>
      </c>
      <c r="C120" s="136" t="s">
        <v>394</v>
      </c>
      <c r="D120" s="139" t="s">
        <v>325</v>
      </c>
      <c r="E120" s="135"/>
      <c r="F120" s="31"/>
      <c r="G120" s="133">
        <f>IF('3f CPIH'!C$16="-","-",'3i PAAC PAP'!$G$10*('3f CPIH'!C$16/'3f CPIH'!$G$16))</f>
        <v>3.3460635029354204</v>
      </c>
      <c r="H120" s="133">
        <f>IF('3f CPIH'!D$16="-","-",'3i PAAC PAP'!$G$10*('3f CPIH'!D$16/'3f CPIH'!$G$16))</f>
        <v>3.3527623287671227</v>
      </c>
      <c r="I120" s="133">
        <f>IF('3f CPIH'!E$16="-","-",'3i PAAC PAP'!$G$10*('3f CPIH'!E$16/'3f CPIH'!$G$16))</f>
        <v>3.3628105675146771</v>
      </c>
      <c r="J120" s="133">
        <f>IF('3f CPIH'!F$16="-","-",'3i PAAC PAP'!$G$10*('3f CPIH'!F$16/'3f CPIH'!$G$16))</f>
        <v>3.3829070450097847</v>
      </c>
      <c r="K120" s="133">
        <f>IF('3f CPIH'!G$16="-","-",'3i PAAC PAP'!$G$10*('3f CPIH'!G$16/'3f CPIH'!$G$16))</f>
        <v>3.4230999999999998</v>
      </c>
      <c r="L120" s="133">
        <f>IF('3f CPIH'!H$16="-","-",'3i PAAC PAP'!$G$10*('3f CPIH'!H$16/'3f CPIH'!$G$16))</f>
        <v>3.4666423679060667</v>
      </c>
      <c r="M120" s="133">
        <f>IF('3f CPIH'!I$16="-","-",'3i PAAC PAP'!$G$10*('3f CPIH'!I$16/'3f CPIH'!$G$16))</f>
        <v>3.516883561643835</v>
      </c>
      <c r="N120" s="133">
        <f>IF('3f CPIH'!J$16="-","-",'3i PAAC PAP'!$G$10*('3f CPIH'!J$16/'3f CPIH'!$G$16))</f>
        <v>3.547028277886497</v>
      </c>
      <c r="O120" s="31"/>
      <c r="P120" s="133">
        <f>IF('3f CPIH'!L$16="-","-",'3i PAAC PAP'!$G$10*('3f CPIH'!L$16/'3f CPIH'!$G$16))</f>
        <v>3.547028277886497</v>
      </c>
      <c r="Q120" s="133">
        <f>IF('3f CPIH'!M$16="-","-",'3i PAAC PAP'!$G$10*('3f CPIH'!M$16/'3f CPIH'!$G$16))</f>
        <v>3.5872212328767121</v>
      </c>
      <c r="R120" s="133">
        <f>IF('3f CPIH'!N$16="-","-",'3i PAAC PAP'!$G$10*('3f CPIH'!N$16/'3f CPIH'!$G$16))</f>
        <v>3.6140165362035224</v>
      </c>
      <c r="S120" s="133">
        <f>IF('3f CPIH'!O$16="-","-",'3i PAAC PAP'!$G$10*('3f CPIH'!O$16/'3f CPIH'!$G$16))</f>
        <v>3.6341130136986299</v>
      </c>
      <c r="T120" s="133" t="str">
        <f>IF('3f CPIH'!P$16="-","-",'3i PAAC PAP'!$G$10*('3f CPIH'!P$16/'3f CPIH'!$G$16))</f>
        <v>-</v>
      </c>
      <c r="U120" s="133" t="str">
        <f>IF('3f CPIH'!Q$16="-","-",'3i PAAC PAP'!$G$10*('3f CPIH'!Q$16/'3f CPIH'!$G$16))</f>
        <v>-</v>
      </c>
      <c r="V120" s="133" t="str">
        <f>IF('3f CPIH'!R$16="-","-",'3i PAAC PAP'!$G$10*('3f CPIH'!R$16/'3f CPIH'!$G$16))</f>
        <v>-</v>
      </c>
      <c r="W120" s="133" t="str">
        <f>IF('3f CPIH'!S$16="-","-",'3i PAAC PAP'!$G$10*('3f CPIH'!S$16/'3f CPIH'!$G$16))</f>
        <v>-</v>
      </c>
      <c r="X120" s="133" t="str">
        <f>IF('3f CPIH'!T$16="-","-",'3i PAAC PAP'!$G$10*('3f CPIH'!T$16/'3f CPIH'!$G$16))</f>
        <v>-</v>
      </c>
      <c r="Y120" s="133" t="str">
        <f>IF('3f CPIH'!U$16="-","-",'3i PAAC PAP'!$G$10*('3f CPIH'!U$16/'3f CPIH'!$G$16))</f>
        <v>-</v>
      </c>
      <c r="Z120" s="133" t="str">
        <f>IF('3f CPIH'!V$16="-","-",'3i PAAC PAP'!$G$10*('3f CPIH'!V$16/'3f CPIH'!$G$16))</f>
        <v>-</v>
      </c>
      <c r="AA120" s="29"/>
    </row>
    <row r="121" spans="1:27" s="30" customFormat="1" ht="11.25" x14ac:dyDescent="0.15">
      <c r="A121" s="267">
        <v>8</v>
      </c>
      <c r="B121" s="136" t="s">
        <v>349</v>
      </c>
      <c r="C121" s="136" t="s">
        <v>412</v>
      </c>
      <c r="D121" s="139" t="s">
        <v>325</v>
      </c>
      <c r="E121" s="135"/>
      <c r="F121" s="31"/>
      <c r="G121" s="133">
        <f>IF(G114="-","-",SUM(G114:G119)*'3i PAAC PAP'!$G$22)</f>
        <v>2.2648110709605813</v>
      </c>
      <c r="H121" s="133">
        <f>IF(H114="-","-",SUM(H114:H119)*'3i PAAC PAP'!$G$22)</f>
        <v>2.1739151585665377</v>
      </c>
      <c r="I121" s="133">
        <f>IF(I114="-","-",SUM(I114:I119)*'3i PAAC PAP'!$G$22)</f>
        <v>2.294388296329462</v>
      </c>
      <c r="J121" s="133">
        <f>IF(J114="-","-",SUM(J114:J119)*'3i PAAC PAP'!$G$22)</f>
        <v>2.2524700800989446</v>
      </c>
      <c r="K121" s="133">
        <f>IF(K114="-","-",SUM(K114:K119)*'3i PAAC PAP'!$G$22)</f>
        <v>2.3913758773967753</v>
      </c>
      <c r="L121" s="133">
        <f>IF(L114="-","-",SUM(L114:L119)*'3i PAAC PAP'!$G$22)</f>
        <v>2.3633966865397333</v>
      </c>
      <c r="M121" s="133">
        <f>IF(M114="-","-",SUM(M114:M119)*'3i PAAC PAP'!$G$22)</f>
        <v>2.5502402545991814</v>
      </c>
      <c r="N121" s="133">
        <f>IF(N114="-","-",SUM(N114:N119)*'3i PAAC PAP'!$G$22)</f>
        <v>2.6765637709773982</v>
      </c>
      <c r="O121" s="31"/>
      <c r="P121" s="133">
        <f>IF(P114="-","-",SUM(P114:P119)*'3i PAAC PAP'!$G$22)</f>
        <v>2.6765637709773982</v>
      </c>
      <c r="Q121" s="133">
        <f>IF(Q114="-","-",SUM(Q114:Q119)*'3i PAAC PAP'!$G$22)</f>
        <v>2.9707296758788084</v>
      </c>
      <c r="R121" s="133">
        <f>IF(R114="-","-",SUM(R114:R119)*'3i PAAC PAP'!$G$22)</f>
        <v>2.8749849667667409</v>
      </c>
      <c r="S121" s="133">
        <f>IF(S114="-","-",SUM(S114:S119)*'3i PAAC PAP'!$G$22)</f>
        <v>2.874989842331495</v>
      </c>
      <c r="T121" s="133" t="str">
        <f>IF(T114="-","-",SUM(T114:T119)*'3i PAAC PAP'!$G$22)</f>
        <v>-</v>
      </c>
      <c r="U121" s="133" t="str">
        <f>IF(U114="-","-",SUM(U114:U119)*'3i PAAC PAP'!$G$22)</f>
        <v>-</v>
      </c>
      <c r="V121" s="133" t="str">
        <f>IF(V114="-","-",SUM(V114:V119)*'3i PAAC PAP'!$G$22)</f>
        <v>-</v>
      </c>
      <c r="W121" s="133" t="str">
        <f>IF(W114="-","-",SUM(W114:W119)*'3i PAAC PAP'!$G$22)</f>
        <v>-</v>
      </c>
      <c r="X121" s="133" t="str">
        <f>IF(X114="-","-",SUM(X114:X119)*'3i PAAC PAP'!$G$22)</f>
        <v>-</v>
      </c>
      <c r="Y121" s="133" t="str">
        <f>IF(Y114="-","-",SUM(Y114:Y119)*'3i PAAC PAP'!$G$22)</f>
        <v>-</v>
      </c>
      <c r="Z121" s="133" t="str">
        <f>IF(Z114="-","-",SUM(Z114:Z119)*'3i PAAC PAP'!$G$22)</f>
        <v>-</v>
      </c>
      <c r="AA121" s="29"/>
    </row>
    <row r="122" spans="1:27" s="30" customFormat="1" ht="11.25" x14ac:dyDescent="0.15">
      <c r="A122" s="267">
        <v>9</v>
      </c>
      <c r="B122" s="136" t="s">
        <v>393</v>
      </c>
      <c r="C122" s="136" t="s">
        <v>536</v>
      </c>
      <c r="D122" s="139" t="s">
        <v>325</v>
      </c>
      <c r="E122" s="135"/>
      <c r="F122" s="31"/>
      <c r="G122" s="133">
        <f>IF(G114="-","-",SUM(G114:G121)*'3j EBIT'!$E$8)</f>
        <v>9.1455195486121834</v>
      </c>
      <c r="H122" s="133">
        <f>IF(H114="-","-",SUM(H114:H121)*'3j EBIT'!$E$8)</f>
        <v>8.7812040169576004</v>
      </c>
      <c r="I122" s="133">
        <f>IF(I114="-","-",SUM(I114:I121)*'3j EBIT'!$E$8)</f>
        <v>9.2644331771023527</v>
      </c>
      <c r="J122" s="133">
        <f>IF(J114="-","-",SUM(J114:J121)*'3j EBIT'!$E$8)</f>
        <v>9.0967521875699759</v>
      </c>
      <c r="K122" s="133">
        <f>IF(K114="-","-",SUM(K114:K121)*'3j EBIT'!$E$8)</f>
        <v>9.6544705564779569</v>
      </c>
      <c r="L122" s="133">
        <f>IF(L114="-","-",SUM(L114:L121)*'3j EBIT'!$E$8)</f>
        <v>9.5431318999296941</v>
      </c>
      <c r="M122" s="133">
        <f>IF(M114="-","-",SUM(M114:M121)*'3j EBIT'!$E$8)</f>
        <v>10.293250380211632</v>
      </c>
      <c r="N122" s="133">
        <f>IF(N114="-","-",SUM(N114:N121)*'3j EBIT'!$E$8)</f>
        <v>10.800325740586132</v>
      </c>
      <c r="O122" s="31"/>
      <c r="P122" s="133">
        <f>IF(P114="-","-",SUM(P114:P121)*'3j EBIT'!$E$8)</f>
        <v>10.800325740586132</v>
      </c>
      <c r="Q122" s="133">
        <f>IF(Q114="-","-",SUM(Q114:Q121)*'3j EBIT'!$E$8)</f>
        <v>11.980556289043539</v>
      </c>
      <c r="R122" s="133">
        <f>IF(R114="-","-",SUM(R114:R121)*'3j EBIT'!$E$8)</f>
        <v>11.597188836144189</v>
      </c>
      <c r="S122" s="133">
        <f>IF(S114="-","-",SUM(S114:S121)*'3j EBIT'!$E$8)</f>
        <v>11.597597613196021</v>
      </c>
      <c r="T122" s="133" t="str">
        <f>IF(T114="-","-",SUM(T114:T121)*'3j EBIT'!$E$8)</f>
        <v>-</v>
      </c>
      <c r="U122" s="133" t="str">
        <f>IF(U114="-","-",SUM(U114:U121)*'3j EBIT'!$E$8)</f>
        <v>-</v>
      </c>
      <c r="V122" s="133" t="str">
        <f>IF(V114="-","-",SUM(V114:V121)*'3j EBIT'!$E$8)</f>
        <v>-</v>
      </c>
      <c r="W122" s="133" t="str">
        <f>IF(W114="-","-",SUM(W114:W121)*'3j EBIT'!$E$8)</f>
        <v>-</v>
      </c>
      <c r="X122" s="133" t="str">
        <f>IF(X114="-","-",SUM(X114:X121)*'3j EBIT'!$E$8)</f>
        <v>-</v>
      </c>
      <c r="Y122" s="133" t="str">
        <f>IF(Y114="-","-",SUM(Y114:Y121)*'3j EBIT'!$E$8)</f>
        <v>-</v>
      </c>
      <c r="Z122" s="133" t="str">
        <f>IF(Z114="-","-",SUM(Z114:Z121)*'3j EBIT'!$E$8)</f>
        <v>-</v>
      </c>
      <c r="AA122" s="29"/>
    </row>
    <row r="123" spans="1:27" s="30" customFormat="1" ht="11.25" x14ac:dyDescent="0.15">
      <c r="A123" s="267">
        <v>10</v>
      </c>
      <c r="B123" s="186" t="s">
        <v>292</v>
      </c>
      <c r="C123" s="186" t="s">
        <v>537</v>
      </c>
      <c r="D123" s="139" t="s">
        <v>325</v>
      </c>
      <c r="E123" s="135"/>
      <c r="F123" s="31"/>
      <c r="G123" s="133">
        <f>IF(G114="-","-",SUM(G114:G116,G118:G122)*'3k HAP'!$E$9)</f>
        <v>5.1000457425043511</v>
      </c>
      <c r="H123" s="133">
        <f>IF(H114="-","-",SUM(H114:H116,H118:H122)*'3k HAP'!$E$9)</f>
        <v>4.8085003785181852</v>
      </c>
      <c r="I123" s="133">
        <f>IF(I114="-","-",SUM(I114:I116,I118:I122)*'3k HAP'!$E$9)</f>
        <v>4.8408254386333036</v>
      </c>
      <c r="J123" s="133">
        <f>IF(J114="-","-",SUM(J114:J116,J118:J122)*'3k HAP'!$E$9)</f>
        <v>4.7197458333639215</v>
      </c>
      <c r="K123" s="133">
        <f>IF(K114="-","-",SUM(K114:K116,K118:K122)*'3k HAP'!$E$9)</f>
        <v>5.3281955888028678</v>
      </c>
      <c r="L123" s="133">
        <f>IF(L114="-","-",SUM(L114:L116,L118:L122)*'3k HAP'!$E$9)</f>
        <v>5.2294392997646257</v>
      </c>
      <c r="M123" s="133">
        <f>IF(M114="-","-",SUM(M114:M116,M118:M122)*'3k HAP'!$E$9)</f>
        <v>5.8501520710239676</v>
      </c>
      <c r="N123" s="133">
        <f>IF(N114="-","-",SUM(N114:N116,N118:N122)*'3k HAP'!$E$9)</f>
        <v>6.246588107593837</v>
      </c>
      <c r="O123" s="31"/>
      <c r="P123" s="133">
        <f>IF(P114="-","-",SUM(P114:P116,P118:P122)*'3k HAP'!$E$9)</f>
        <v>6.246588107593837</v>
      </c>
      <c r="Q123" s="133">
        <f>IF(Q114="-","-",SUM(Q114:Q116,Q118:Q122)*'3k HAP'!$E$9)</f>
        <v>7.0598523922712939</v>
      </c>
      <c r="R123" s="133">
        <f>IF(R114="-","-",SUM(R114:R116,R118:R122)*'3k HAP'!$E$9)</f>
        <v>6.7399047433352708</v>
      </c>
      <c r="S123" s="133">
        <f>IF(S114="-","-",SUM(S114:S116,S118:S122)*'3k HAP'!$E$9)</f>
        <v>6.7590474947188532</v>
      </c>
      <c r="T123" s="133" t="str">
        <f>IF(T114="-","-",SUM(T114:T116,T118:T122)*'3k HAP'!$E$9)</f>
        <v>-</v>
      </c>
      <c r="U123" s="133" t="str">
        <f>IF(U114="-","-",SUM(U114:U116,U118:U122)*'3k HAP'!$E$9)</f>
        <v>-</v>
      </c>
      <c r="V123" s="133" t="str">
        <f>IF(V114="-","-",SUM(V114:V116,V118:V122)*'3k HAP'!$E$9)</f>
        <v>-</v>
      </c>
      <c r="W123" s="133" t="str">
        <f>IF(W114="-","-",SUM(W114:W116,W118:W122)*'3k HAP'!$E$9)</f>
        <v>-</v>
      </c>
      <c r="X123" s="133" t="str">
        <f>IF(X114="-","-",SUM(X114:X116,X118:X122)*'3k HAP'!$E$9)</f>
        <v>-</v>
      </c>
      <c r="Y123" s="133" t="str">
        <f>IF(Y114="-","-",SUM(Y114:Y116,Y118:Y122)*'3k HAP'!$E$9)</f>
        <v>-</v>
      </c>
      <c r="Z123" s="133" t="str">
        <f>IF(Z114="-","-",SUM(Z114:Z116,Z118:Z122)*'3k HAP'!$E$9)</f>
        <v>-</v>
      </c>
      <c r="AA123" s="29"/>
    </row>
    <row r="124" spans="1:27" s="30" customFormat="1" ht="11.25" x14ac:dyDescent="0.15">
      <c r="A124" s="267">
        <v>11</v>
      </c>
      <c r="B124" s="136" t="s">
        <v>44</v>
      </c>
      <c r="C124" s="136" t="str">
        <f>B124&amp;"_"&amp;D124</f>
        <v>Total_South Wales</v>
      </c>
      <c r="D124" s="139" t="s">
        <v>325</v>
      </c>
      <c r="E124" s="135"/>
      <c r="F124" s="31"/>
      <c r="G124" s="133">
        <f t="shared" ref="G124:N124" si="18">IF(G114="-","-",SUM(G114:G123))</f>
        <v>486.44298106002316</v>
      </c>
      <c r="H124" s="133">
        <f t="shared" si="18"/>
        <v>466.97694195008137</v>
      </c>
      <c r="I124" s="133">
        <f t="shared" si="18"/>
        <v>492.44237019681549</v>
      </c>
      <c r="J124" s="133">
        <f t="shared" si="18"/>
        <v>483.49597899831798</v>
      </c>
      <c r="K124" s="133">
        <f t="shared" si="18"/>
        <v>513.45801499275899</v>
      </c>
      <c r="L124" s="133">
        <f t="shared" si="18"/>
        <v>507.49933183216507</v>
      </c>
      <c r="M124" s="133">
        <f t="shared" si="18"/>
        <v>547.59994831098527</v>
      </c>
      <c r="N124" s="133">
        <f t="shared" si="18"/>
        <v>574.68455018575389</v>
      </c>
      <c r="O124" s="31"/>
      <c r="P124" s="133">
        <f t="shared" ref="P124:Z124" si="19">IF(P114="-","-",SUM(P114:P123))</f>
        <v>574.68455018575389</v>
      </c>
      <c r="Q124" s="133">
        <f t="shared" si="19"/>
        <v>637.6151860999197</v>
      </c>
      <c r="R124" s="133">
        <f t="shared" si="19"/>
        <v>617.11801242211618</v>
      </c>
      <c r="S124" s="133">
        <f t="shared" si="19"/>
        <v>617.15866974628852</v>
      </c>
      <c r="T124" s="133" t="str">
        <f t="shared" si="19"/>
        <v>-</v>
      </c>
      <c r="U124" s="133" t="str">
        <f t="shared" si="19"/>
        <v>-</v>
      </c>
      <c r="V124" s="133" t="str">
        <f t="shared" si="19"/>
        <v>-</v>
      </c>
      <c r="W124" s="133" t="str">
        <f t="shared" si="19"/>
        <v>-</v>
      </c>
      <c r="X124" s="133" t="str">
        <f t="shared" si="19"/>
        <v>-</v>
      </c>
      <c r="Y124" s="133" t="str">
        <f t="shared" si="19"/>
        <v>-</v>
      </c>
      <c r="Z124" s="133" t="str">
        <f t="shared" si="19"/>
        <v>-</v>
      </c>
      <c r="AA124" s="29"/>
    </row>
    <row r="125" spans="1:27" s="30" customFormat="1" ht="11.25" x14ac:dyDescent="0.15">
      <c r="A125" s="267">
        <v>1</v>
      </c>
      <c r="B125" s="140" t="s">
        <v>350</v>
      </c>
      <c r="C125" s="140" t="s">
        <v>341</v>
      </c>
      <c r="D125" s="138" t="s">
        <v>326</v>
      </c>
      <c r="E125" s="132"/>
      <c r="F125" s="31"/>
      <c r="G125" s="41">
        <f>IF('3a DF'!H23="-","-",'3a DF'!H23)</f>
        <v>185.23093543690067</v>
      </c>
      <c r="H125" s="41">
        <f>'3a DF'!I23</f>
        <v>165.92957883828487</v>
      </c>
      <c r="I125" s="41">
        <f>'3a DF'!J23</f>
        <v>149.46894341800464</v>
      </c>
      <c r="J125" s="41">
        <f>'3a DF'!K23</f>
        <v>142.04260382295737</v>
      </c>
      <c r="K125" s="41">
        <f>'3a DF'!L23</f>
        <v>166.1662687072799</v>
      </c>
      <c r="L125" s="41">
        <f>'3a DF'!M23</f>
        <v>159.72575987638109</v>
      </c>
      <c r="M125" s="41">
        <f>'3a DF'!N23</f>
        <v>170.1263549005819</v>
      </c>
      <c r="N125" s="41">
        <f>'3a DF'!O23</f>
        <v>189.3008794184658</v>
      </c>
      <c r="O125" s="31"/>
      <c r="P125" s="41">
        <f>'3a DF'!Q23</f>
        <v>189.3008794184658</v>
      </c>
      <c r="Q125" s="41">
        <f>'3a DF'!R23</f>
        <v>222.91527530957737</v>
      </c>
      <c r="R125" s="41">
        <f>'3a DF'!S23</f>
        <v>198.95675727811133</v>
      </c>
      <c r="S125" s="41">
        <f>'3a DF'!T23</f>
        <v>183.21491861663296</v>
      </c>
      <c r="T125" s="41" t="str">
        <f>'3a DF'!U23</f>
        <v>-</v>
      </c>
      <c r="U125" s="41" t="str">
        <f>'3a DF'!V23</f>
        <v>-</v>
      </c>
      <c r="V125" s="41" t="str">
        <f>'3a DF'!W23</f>
        <v>-</v>
      </c>
      <c r="W125" s="41" t="str">
        <f>'3a DF'!X23</f>
        <v>-</v>
      </c>
      <c r="X125" s="41" t="str">
        <f>'3a DF'!Y23</f>
        <v>-</v>
      </c>
      <c r="Y125" s="41" t="str">
        <f>'3a DF'!Z23</f>
        <v>-</v>
      </c>
      <c r="Z125" s="41" t="str">
        <f>'3a DF'!AA23</f>
        <v>-</v>
      </c>
      <c r="AA125" s="29"/>
    </row>
    <row r="126" spans="1:27" s="30" customFormat="1" ht="11.25" x14ac:dyDescent="0.15">
      <c r="A126" s="267">
        <v>2</v>
      </c>
      <c r="B126" s="140" t="s">
        <v>350</v>
      </c>
      <c r="C126" s="140" t="s">
        <v>300</v>
      </c>
      <c r="D126" s="138" t="s">
        <v>326</v>
      </c>
      <c r="E126" s="132"/>
      <c r="F126" s="31"/>
      <c r="G126" s="41">
        <f>IF('3b CM'!G23="-","-",'3b CM'!G23)</f>
        <v>5.438273103582917E-2</v>
      </c>
      <c r="H126" s="41">
        <f>'3b CM'!H23</f>
        <v>8.1574096553743758E-2</v>
      </c>
      <c r="I126" s="41">
        <f>'3b CM'!I23</f>
        <v>0.25686796221616925</v>
      </c>
      <c r="J126" s="41">
        <f>'3b CM'!J23</f>
        <v>0.26122192426398211</v>
      </c>
      <c r="K126" s="41">
        <f>'3b CM'!K23</f>
        <v>3.3550804704074078</v>
      </c>
      <c r="L126" s="41">
        <f>'3b CM'!L23</f>
        <v>3.2547670806545437</v>
      </c>
      <c r="M126" s="41">
        <f>'3b CM'!M23</f>
        <v>11.3739039895618</v>
      </c>
      <c r="N126" s="41">
        <f>'3b CM'!N23</f>
        <v>10.812356661934036</v>
      </c>
      <c r="O126" s="31"/>
      <c r="P126" s="41">
        <f>'3b CM'!P23</f>
        <v>10.812356661934036</v>
      </c>
      <c r="Q126" s="41">
        <f>'3b CM'!Q23</f>
        <v>14.653510570211337</v>
      </c>
      <c r="R126" s="41">
        <f>'3b CM'!R23</f>
        <v>14.586379343382038</v>
      </c>
      <c r="S126" s="41">
        <f>'3b CM'!S23</f>
        <v>17.393529431054528</v>
      </c>
      <c r="T126" s="41" t="str">
        <f>'3b CM'!T23</f>
        <v>-</v>
      </c>
      <c r="U126" s="41" t="str">
        <f>'3b CM'!U23</f>
        <v>-</v>
      </c>
      <c r="V126" s="41" t="str">
        <f>'3b CM'!V23</f>
        <v>-</v>
      </c>
      <c r="W126" s="41" t="str">
        <f>'3b CM'!W23</f>
        <v>-</v>
      </c>
      <c r="X126" s="41" t="str">
        <f>'3b CM'!X23</f>
        <v>-</v>
      </c>
      <c r="Y126" s="41" t="str">
        <f>'3b CM'!Y23</f>
        <v>-</v>
      </c>
      <c r="Z126" s="41" t="str">
        <f>'3b CM'!Z23</f>
        <v>-</v>
      </c>
      <c r="AA126" s="29"/>
    </row>
    <row r="127" spans="1:27" s="30" customFormat="1" ht="11.25" x14ac:dyDescent="0.15">
      <c r="A127" s="267">
        <v>3</v>
      </c>
      <c r="B127" s="140" t="s">
        <v>2</v>
      </c>
      <c r="C127" s="140" t="s">
        <v>342</v>
      </c>
      <c r="D127" s="138" t="s">
        <v>326</v>
      </c>
      <c r="E127" s="132"/>
      <c r="F127" s="31"/>
      <c r="G127" s="41">
        <f>IF('3c PC'!G24="-","-",'3c PC'!G24)</f>
        <v>68.671157560696429</v>
      </c>
      <c r="H127" s="41">
        <f>'3c PC'!H24</f>
        <v>68.651330582572669</v>
      </c>
      <c r="I127" s="41">
        <f>'3c PC'!I24</f>
        <v>86.526293005382186</v>
      </c>
      <c r="J127" s="41">
        <f>'3c PC'!J24</f>
        <v>85.547553838481548</v>
      </c>
      <c r="K127" s="41">
        <f>'3c PC'!K24</f>
        <v>97.650132706506909</v>
      </c>
      <c r="L127" s="41">
        <f>'3c PC'!L24</f>
        <v>96.864851293844183</v>
      </c>
      <c r="M127" s="41">
        <f>'3c PC'!M24</f>
        <v>118.04461733557049</v>
      </c>
      <c r="N127" s="41">
        <f>'3c PC'!N24</f>
        <v>115.98549101536402</v>
      </c>
      <c r="O127" s="31"/>
      <c r="P127" s="41">
        <f>'3c PC'!P24</f>
        <v>115.98549101536402</v>
      </c>
      <c r="Q127" s="41">
        <f>'3c PC'!Q24</f>
        <v>129.77988250465026</v>
      </c>
      <c r="R127" s="41">
        <f>'3c PC'!R24</f>
        <v>131.72160686941143</v>
      </c>
      <c r="S127" s="41">
        <f>'3c PC'!S24</f>
        <v>143.69711937439382</v>
      </c>
      <c r="T127" s="41" t="str">
        <f>'3c PC'!T24</f>
        <v>-</v>
      </c>
      <c r="U127" s="41" t="str">
        <f>'3c PC'!U24</f>
        <v>-</v>
      </c>
      <c r="V127" s="41" t="str">
        <f>'3c PC'!V24</f>
        <v>-</v>
      </c>
      <c r="W127" s="41" t="str">
        <f>'3c PC'!W24</f>
        <v>-</v>
      </c>
      <c r="X127" s="41" t="str">
        <f>'3c PC'!X24</f>
        <v>-</v>
      </c>
      <c r="Y127" s="41" t="str">
        <f>'3c PC'!Y24</f>
        <v>-</v>
      </c>
      <c r="Z127" s="41" t="str">
        <f>'3c PC'!Z24</f>
        <v>-</v>
      </c>
      <c r="AA127" s="29"/>
    </row>
    <row r="128" spans="1:27" s="30" customFormat="1" ht="11.25" x14ac:dyDescent="0.15">
      <c r="A128" s="267">
        <v>4</v>
      </c>
      <c r="B128" s="140" t="s">
        <v>352</v>
      </c>
      <c r="C128" s="140" t="s">
        <v>343</v>
      </c>
      <c r="D128" s="138" t="s">
        <v>326</v>
      </c>
      <c r="E128" s="132"/>
      <c r="F128" s="31"/>
      <c r="G128" s="41">
        <f>IF('3d NC-Elec'!H38="-","-",'3d NC-Elec'!H38)</f>
        <v>146.64933375988156</v>
      </c>
      <c r="H128" s="41">
        <f>'3d NC-Elec'!I38</f>
        <v>147.37559079661511</v>
      </c>
      <c r="I128" s="41">
        <f>'3d NC-Elec'!J38</f>
        <v>168.50890410403383</v>
      </c>
      <c r="J128" s="41">
        <f>'3d NC-Elec'!K38</f>
        <v>167.96266088794439</v>
      </c>
      <c r="K128" s="41">
        <f>'3d NC-Elec'!L38</f>
        <v>163.90927532597712</v>
      </c>
      <c r="L128" s="41">
        <f>'3d NC-Elec'!M38</f>
        <v>164.77992249696916</v>
      </c>
      <c r="M128" s="41">
        <f>'3d NC-Elec'!N38</f>
        <v>154.51850663243908</v>
      </c>
      <c r="N128" s="41">
        <f>'3d NC-Elec'!O38</f>
        <v>154.13129084609272</v>
      </c>
      <c r="O128" s="31"/>
      <c r="P128" s="41">
        <f>'3d NC-Elec'!Q38</f>
        <v>154.13129084609272</v>
      </c>
      <c r="Q128" s="41">
        <f>'3d NC-Elec'!R38</f>
        <v>157.80897045798051</v>
      </c>
      <c r="R128" s="41">
        <f>'3d NC-Elec'!S38</f>
        <v>159.5898556194345</v>
      </c>
      <c r="S128" s="41">
        <f>'3d NC-Elec'!T38</f>
        <v>159.35873765525906</v>
      </c>
      <c r="T128" s="41" t="str">
        <f>'3d NC-Elec'!U38</f>
        <v>-</v>
      </c>
      <c r="U128" s="41" t="str">
        <f>'3d NC-Elec'!V38</f>
        <v>-</v>
      </c>
      <c r="V128" s="41" t="str">
        <f>'3d NC-Elec'!W38</f>
        <v>-</v>
      </c>
      <c r="W128" s="41" t="str">
        <f>'3d NC-Elec'!X38</f>
        <v>-</v>
      </c>
      <c r="X128" s="41" t="str">
        <f>'3d NC-Elec'!Y38</f>
        <v>-</v>
      </c>
      <c r="Y128" s="41" t="str">
        <f>'3d NC-Elec'!Z38</f>
        <v>-</v>
      </c>
      <c r="Z128" s="41" t="str">
        <f>'3d NC-Elec'!AA38</f>
        <v>-</v>
      </c>
      <c r="AA128" s="29"/>
    </row>
    <row r="129" spans="1:27" s="30" customFormat="1" ht="11.25" x14ac:dyDescent="0.15">
      <c r="A129" s="267">
        <v>5</v>
      </c>
      <c r="B129" s="140" t="s">
        <v>349</v>
      </c>
      <c r="C129" s="140" t="s">
        <v>344</v>
      </c>
      <c r="D129" s="138" t="s">
        <v>326</v>
      </c>
      <c r="E129" s="132"/>
      <c r="F129" s="31"/>
      <c r="G129" s="41">
        <f>IF('3f CPIH'!C$16="-","-",'3g OC '!$E$8*('3f CPIH'!C$16/'3f CPIH'!$G$16))</f>
        <v>76.502677103718199</v>
      </c>
      <c r="H129" s="41">
        <f>IF('3f CPIH'!D$16="-","-",'3g OC '!$E$8*('3f CPIH'!D$16/'3f CPIH'!$G$16))</f>
        <v>76.655835616438353</v>
      </c>
      <c r="I129" s="41">
        <f>IF('3f CPIH'!E$16="-","-",'3g OC '!$E$8*('3f CPIH'!E$16/'3f CPIH'!$G$16))</f>
        <v>76.885573385518597</v>
      </c>
      <c r="J129" s="41">
        <f>IF('3f CPIH'!F$16="-","-",'3g OC '!$E$8*('3f CPIH'!F$16/'3f CPIH'!$G$16))</f>
        <v>77.345048923679059</v>
      </c>
      <c r="K129" s="41">
        <f>IF('3f CPIH'!G$16="-","-",'3g OC '!$E$8*('3f CPIH'!G$16/'3f CPIH'!$G$16))</f>
        <v>78.263999999999996</v>
      </c>
      <c r="L129" s="41">
        <f>IF('3f CPIH'!H$16="-","-",'3g OC '!$E$8*('3f CPIH'!H$16/'3f CPIH'!$G$16))</f>
        <v>79.259530332681024</v>
      </c>
      <c r="M129" s="41">
        <f>IF('3f CPIH'!I$16="-","-",'3g OC '!$E$8*('3f CPIH'!I$16/'3f CPIH'!$G$16))</f>
        <v>80.408219178082177</v>
      </c>
      <c r="N129" s="41">
        <f>IF('3f CPIH'!J$16="-","-",'3g OC '!$E$8*('3f CPIH'!J$16/'3f CPIH'!$G$16))</f>
        <v>81.097432485322898</v>
      </c>
      <c r="O129" s="31"/>
      <c r="P129" s="41">
        <f>IF('3f CPIH'!L$16="-","-",'3g OC '!$E$8*('3f CPIH'!L$16/'3f CPIH'!$G$16))</f>
        <v>81.097432485322898</v>
      </c>
      <c r="Q129" s="41">
        <f>IF('3f CPIH'!M$16="-","-",'3g OC '!$E$8*('3f CPIH'!M$16/'3f CPIH'!$G$16))</f>
        <v>82.016383561643835</v>
      </c>
      <c r="R129" s="41">
        <f>IF('3f CPIH'!N$16="-","-",'3g OC '!$E$8*('3f CPIH'!N$16/'3f CPIH'!$G$16))</f>
        <v>82.62901761252445</v>
      </c>
      <c r="S129" s="41">
        <f>IF('3f CPIH'!O$16="-","-",'3g OC '!$E$8*('3f CPIH'!O$16/'3f CPIH'!$G$16))</f>
        <v>83.088493150684926</v>
      </c>
      <c r="T129" s="41" t="str">
        <f>IF('3f CPIH'!P$16="-","-",'3g OC '!$E$8*('3f CPIH'!P$16/'3f CPIH'!$G$16))</f>
        <v>-</v>
      </c>
      <c r="U129" s="41" t="str">
        <f>IF('3f CPIH'!Q$16="-","-",'3g OC '!$E$8*('3f CPIH'!Q$16/'3f CPIH'!$G$16))</f>
        <v>-</v>
      </c>
      <c r="V129" s="41" t="str">
        <f>IF('3f CPIH'!R$16="-","-",'3g OC '!$E$8*('3f CPIH'!R$16/'3f CPIH'!$G$16))</f>
        <v>-</v>
      </c>
      <c r="W129" s="41" t="str">
        <f>IF('3f CPIH'!S$16="-","-",'3g OC '!$E$8*('3f CPIH'!S$16/'3f CPIH'!$G$16))</f>
        <v>-</v>
      </c>
      <c r="X129" s="41" t="str">
        <f>IF('3f CPIH'!T$16="-","-",'3g OC '!$E$8*('3f CPIH'!T$16/'3f CPIH'!$G$16))</f>
        <v>-</v>
      </c>
      <c r="Y129" s="41" t="str">
        <f>IF('3f CPIH'!U$16="-","-",'3g OC '!$E$8*('3f CPIH'!U$16/'3f CPIH'!$G$16))</f>
        <v>-</v>
      </c>
      <c r="Z129" s="41" t="str">
        <f>IF('3f CPIH'!V$16="-","-",'3g OC '!$E$8*('3f CPIH'!V$16/'3f CPIH'!$G$16))</f>
        <v>-</v>
      </c>
      <c r="AA129" s="29"/>
    </row>
    <row r="130" spans="1:27" s="30" customFormat="1" ht="11.25" x14ac:dyDescent="0.15">
      <c r="A130" s="267">
        <v>6</v>
      </c>
      <c r="B130" s="140" t="s">
        <v>349</v>
      </c>
      <c r="C130" s="140" t="s">
        <v>43</v>
      </c>
      <c r="D130" s="138" t="s">
        <v>326</v>
      </c>
      <c r="E130" s="132"/>
      <c r="F130" s="31"/>
      <c r="G130" s="41" t="s">
        <v>333</v>
      </c>
      <c r="H130" s="41" t="s">
        <v>333</v>
      </c>
      <c r="I130" s="41" t="s">
        <v>333</v>
      </c>
      <c r="J130" s="41" t="s">
        <v>333</v>
      </c>
      <c r="K130" s="41">
        <f>IF('3h SMNCC'!F$36="-","-",'3h SMNCC'!F$36)</f>
        <v>0</v>
      </c>
      <c r="L130" s="41">
        <f>IF('3h SMNCC'!G$36="-","-",'3h SMNCC'!G$36)</f>
        <v>-0.18995176814939541</v>
      </c>
      <c r="M130" s="41">
        <f>IF('3h SMNCC'!H$36="-","-",'3h SMNCC'!H$36)</f>
        <v>2.3898674656215144</v>
      </c>
      <c r="N130" s="41">
        <f>IF('3h SMNCC'!I$36="-","-",'3h SMNCC'!I$36)</f>
        <v>11.485463558514653</v>
      </c>
      <c r="O130" s="31"/>
      <c r="P130" s="41">
        <f>IF('3h SMNCC'!K$36="-","-",'3h SMNCC'!K$36)</f>
        <v>11.485463558514653</v>
      </c>
      <c r="Q130" s="41">
        <f>IF('3h SMNCC'!L$36="-","-",'3h SMNCC'!L$36)</f>
        <v>13.905095596481768</v>
      </c>
      <c r="R130" s="41">
        <f>IF('3h SMNCC'!M$36="-","-",'3h SMNCC'!M$36)</f>
        <v>14.008016342776511</v>
      </c>
      <c r="S130" s="41">
        <f>IF('3h SMNCC'!N$36="-","-",'3h SMNCC'!N$36)</f>
        <v>16.592254432324484</v>
      </c>
      <c r="T130" s="41" t="str">
        <f>IF('3h SMNCC'!O$36="-","-",'3h SMNCC'!O$36)</f>
        <v>-</v>
      </c>
      <c r="U130" s="41" t="str">
        <f>IF('3h SMNCC'!P$36="-","-",'3h SMNCC'!P$36)</f>
        <v>-</v>
      </c>
      <c r="V130" s="41" t="str">
        <f>IF('3h SMNCC'!Q$36="-","-",'3h SMNCC'!Q$36)</f>
        <v>-</v>
      </c>
      <c r="W130" s="41" t="str">
        <f>IF('3h SMNCC'!R$36="-","-",'3h SMNCC'!R$36)</f>
        <v>-</v>
      </c>
      <c r="X130" s="41" t="str">
        <f>IF('3h SMNCC'!S$36="-","-",'3h SMNCC'!S$36)</f>
        <v>-</v>
      </c>
      <c r="Y130" s="41" t="str">
        <f>IF('3h SMNCC'!T$36="-","-",'3h SMNCC'!T$36)</f>
        <v>-</v>
      </c>
      <c r="Z130" s="41" t="str">
        <f>IF('3h SMNCC'!U$36="-","-",'3h SMNCC'!U$36)</f>
        <v>-</v>
      </c>
      <c r="AA130" s="29"/>
    </row>
    <row r="131" spans="1:27" s="30" customFormat="1" ht="12.4" customHeight="1" x14ac:dyDescent="0.15">
      <c r="A131" s="267">
        <v>7</v>
      </c>
      <c r="B131" s="140" t="s">
        <v>349</v>
      </c>
      <c r="C131" s="140" t="s">
        <v>394</v>
      </c>
      <c r="D131" s="138" t="s">
        <v>326</v>
      </c>
      <c r="E131" s="132"/>
      <c r="F131" s="31"/>
      <c r="G131" s="41">
        <f>IF('3f CPIH'!C$16="-","-",'3i PAAC PAP'!$G$10*('3f CPIH'!C$16/'3f CPIH'!$G$16))</f>
        <v>3.3460635029354204</v>
      </c>
      <c r="H131" s="41">
        <f>IF('3f CPIH'!D$16="-","-",'3i PAAC PAP'!$G$10*('3f CPIH'!D$16/'3f CPIH'!$G$16))</f>
        <v>3.3527623287671227</v>
      </c>
      <c r="I131" s="41">
        <f>IF('3f CPIH'!E$16="-","-",'3i PAAC PAP'!$G$10*('3f CPIH'!E$16/'3f CPIH'!$G$16))</f>
        <v>3.3628105675146771</v>
      </c>
      <c r="J131" s="41">
        <f>IF('3f CPIH'!F$16="-","-",'3i PAAC PAP'!$G$10*('3f CPIH'!F$16/'3f CPIH'!$G$16))</f>
        <v>3.3829070450097847</v>
      </c>
      <c r="K131" s="41">
        <f>IF('3f CPIH'!G$16="-","-",'3i PAAC PAP'!$G$10*('3f CPIH'!G$16/'3f CPIH'!$G$16))</f>
        <v>3.4230999999999998</v>
      </c>
      <c r="L131" s="41">
        <f>IF('3f CPIH'!H$16="-","-",'3i PAAC PAP'!$G$10*('3f CPIH'!H$16/'3f CPIH'!$G$16))</f>
        <v>3.4666423679060667</v>
      </c>
      <c r="M131" s="41">
        <f>IF('3f CPIH'!I$16="-","-",'3i PAAC PAP'!$G$10*('3f CPIH'!I$16/'3f CPIH'!$G$16))</f>
        <v>3.516883561643835</v>
      </c>
      <c r="N131" s="41">
        <f>IF('3f CPIH'!J$16="-","-",'3i PAAC PAP'!$G$10*('3f CPIH'!J$16/'3f CPIH'!$G$16))</f>
        <v>3.547028277886497</v>
      </c>
      <c r="O131" s="31"/>
      <c r="P131" s="41">
        <f>IF('3f CPIH'!L$16="-","-",'3i PAAC PAP'!$G$10*('3f CPIH'!L$16/'3f CPIH'!$G$16))</f>
        <v>3.547028277886497</v>
      </c>
      <c r="Q131" s="41">
        <f>IF('3f CPIH'!M$16="-","-",'3i PAAC PAP'!$G$10*('3f CPIH'!M$16/'3f CPIH'!$G$16))</f>
        <v>3.5872212328767121</v>
      </c>
      <c r="R131" s="41">
        <f>IF('3f CPIH'!N$16="-","-",'3i PAAC PAP'!$G$10*('3f CPIH'!N$16/'3f CPIH'!$G$16))</f>
        <v>3.6140165362035224</v>
      </c>
      <c r="S131" s="41">
        <f>IF('3f CPIH'!O$16="-","-",'3i PAAC PAP'!$G$10*('3f CPIH'!O$16/'3f CPIH'!$G$16))</f>
        <v>3.6341130136986299</v>
      </c>
      <c r="T131" s="41" t="str">
        <f>IF('3f CPIH'!P$16="-","-",'3i PAAC PAP'!$G$10*('3f CPIH'!P$16/'3f CPIH'!$G$16))</f>
        <v>-</v>
      </c>
      <c r="U131" s="41" t="str">
        <f>IF('3f CPIH'!Q$16="-","-",'3i PAAC PAP'!$G$10*('3f CPIH'!Q$16/'3f CPIH'!$G$16))</f>
        <v>-</v>
      </c>
      <c r="V131" s="41" t="str">
        <f>IF('3f CPIH'!R$16="-","-",'3i PAAC PAP'!$G$10*('3f CPIH'!R$16/'3f CPIH'!$G$16))</f>
        <v>-</v>
      </c>
      <c r="W131" s="41" t="str">
        <f>IF('3f CPIH'!S$16="-","-",'3i PAAC PAP'!$G$10*('3f CPIH'!S$16/'3f CPIH'!$G$16))</f>
        <v>-</v>
      </c>
      <c r="X131" s="41" t="str">
        <f>IF('3f CPIH'!T$16="-","-",'3i PAAC PAP'!$G$10*('3f CPIH'!T$16/'3f CPIH'!$G$16))</f>
        <v>-</v>
      </c>
      <c r="Y131" s="41" t="str">
        <f>IF('3f CPIH'!U$16="-","-",'3i PAAC PAP'!$G$10*('3f CPIH'!U$16/'3f CPIH'!$G$16))</f>
        <v>-</v>
      </c>
      <c r="Z131" s="41" t="str">
        <f>IF('3f CPIH'!V$16="-","-",'3i PAAC PAP'!$G$10*('3f CPIH'!V$16/'3f CPIH'!$G$16))</f>
        <v>-</v>
      </c>
      <c r="AA131" s="29"/>
    </row>
    <row r="132" spans="1:27" s="30" customFormat="1" ht="11.25" x14ac:dyDescent="0.15">
      <c r="A132" s="267">
        <v>8</v>
      </c>
      <c r="B132" s="140" t="s">
        <v>349</v>
      </c>
      <c r="C132" s="140" t="s">
        <v>412</v>
      </c>
      <c r="D132" s="138" t="s">
        <v>326</v>
      </c>
      <c r="E132" s="132"/>
      <c r="F132" s="31"/>
      <c r="G132" s="41">
        <f>IF(G125="-","-",SUM(G125:G130)*'3i PAAC PAP'!$G$22)</f>
        <v>2.3158845939186974</v>
      </c>
      <c r="H132" s="41">
        <f>IF(H125="-","-",SUM(H125:H130)*'3i PAAC PAP'!$G$22)</f>
        <v>2.2265002388024757</v>
      </c>
      <c r="I132" s="41">
        <f>IF(I125="-","-",SUM(I125:I130)*'3i PAAC PAP'!$G$22)</f>
        <v>2.3379125084220043</v>
      </c>
      <c r="J132" s="41">
        <f>IF(J125="-","-",SUM(J125:J130)*'3i PAAC PAP'!$G$22)</f>
        <v>2.2967142199346222</v>
      </c>
      <c r="K132" s="41">
        <f>IF(K125="-","-",SUM(K125:K130)*'3i PAAC PAP'!$G$22)</f>
        <v>2.4723594514981717</v>
      </c>
      <c r="L132" s="41">
        <f>IF(L125="-","-",SUM(L125:L130)*'3i PAAC PAP'!$G$22)</f>
        <v>2.4449349441822954</v>
      </c>
      <c r="M132" s="41">
        <f>IF(M125="-","-",SUM(M125:M130)*'3i PAAC PAP'!$G$22)</f>
        <v>2.6059255729620134</v>
      </c>
      <c r="N132" s="41">
        <f>IF(N125="-","-",SUM(N125:N130)*'3i PAAC PAP'!$G$22)</f>
        <v>2.7318938844865595</v>
      </c>
      <c r="O132" s="31"/>
      <c r="P132" s="41">
        <f>IF(P125="-","-",SUM(P125:P130)*'3i PAAC PAP'!$G$22)</f>
        <v>2.7318938844865595</v>
      </c>
      <c r="Q132" s="41">
        <f>IF(Q125="-","-",SUM(Q125:Q130)*'3i PAAC PAP'!$G$22)</f>
        <v>3.0147180387746455</v>
      </c>
      <c r="R132" s="41">
        <f>IF(R125="-","-",SUM(R125:R130)*'3i PAAC PAP'!$G$22)</f>
        <v>2.9196403869006176</v>
      </c>
      <c r="S132" s="41">
        <f>IF(S125="-","-",SUM(S125:S130)*'3i PAAC PAP'!$G$22)</f>
        <v>2.9286368856133378</v>
      </c>
      <c r="T132" s="41" t="str">
        <f>IF(T125="-","-",SUM(T125:T130)*'3i PAAC PAP'!$G$22)</f>
        <v>-</v>
      </c>
      <c r="U132" s="41" t="str">
        <f>IF(U125="-","-",SUM(U125:U130)*'3i PAAC PAP'!$G$22)</f>
        <v>-</v>
      </c>
      <c r="V132" s="41" t="str">
        <f>IF(V125="-","-",SUM(V125:V130)*'3i PAAC PAP'!$G$22)</f>
        <v>-</v>
      </c>
      <c r="W132" s="41" t="str">
        <f>IF(W125="-","-",SUM(W125:W130)*'3i PAAC PAP'!$G$22)</f>
        <v>-</v>
      </c>
      <c r="X132" s="41" t="str">
        <f>IF(X125="-","-",SUM(X125:X130)*'3i PAAC PAP'!$G$22)</f>
        <v>-</v>
      </c>
      <c r="Y132" s="41" t="str">
        <f>IF(Y125="-","-",SUM(Y125:Y130)*'3i PAAC PAP'!$G$22)</f>
        <v>-</v>
      </c>
      <c r="Z132" s="41" t="str">
        <f>IF(Z125="-","-",SUM(Z125:Z130)*'3i PAAC PAP'!$G$22)</f>
        <v>-</v>
      </c>
      <c r="AA132" s="29"/>
    </row>
    <row r="133" spans="1:27" s="30" customFormat="1" ht="11.25" x14ac:dyDescent="0.15">
      <c r="A133" s="267">
        <v>9</v>
      </c>
      <c r="B133" s="140" t="s">
        <v>393</v>
      </c>
      <c r="C133" s="140" t="s">
        <v>536</v>
      </c>
      <c r="D133" s="138" t="s">
        <v>326</v>
      </c>
      <c r="E133" s="132"/>
      <c r="F133" s="31"/>
      <c r="G133" s="41">
        <f>IF(G125="-","-",SUM(G125:G132)*'3j EBIT'!$E$8)</f>
        <v>9.3502977790582325</v>
      </c>
      <c r="H133" s="41">
        <f>IF(H125="-","-",SUM(H125:H132)*'3j EBIT'!$E$8)</f>
        <v>8.9920428049419296</v>
      </c>
      <c r="I133" s="41">
        <f>IF(I125="-","-",SUM(I125:I132)*'3j EBIT'!$E$8)</f>
        <v>9.4389426022927516</v>
      </c>
      <c r="J133" s="41">
        <f>IF(J125="-","-",SUM(J125:J132)*'3j EBIT'!$E$8)</f>
        <v>9.2741481481068622</v>
      </c>
      <c r="K133" s="41">
        <f>IF(K125="-","-",SUM(K125:K132)*'3j EBIT'!$E$8)</f>
        <v>9.9791725163032137</v>
      </c>
      <c r="L133" s="41">
        <f>IF(L125="-","-",SUM(L125:L132)*'3j EBIT'!$E$8)</f>
        <v>9.8700578519027147</v>
      </c>
      <c r="M133" s="41">
        <f>IF(M125="-","-",SUM(M125:M132)*'3j EBIT'!$E$8)</f>
        <v>10.516519508631012</v>
      </c>
      <c r="N133" s="41">
        <f>IF(N125="-","-",SUM(N125:N132)*'3j EBIT'!$E$8)</f>
        <v>11.022170682515767</v>
      </c>
      <c r="O133" s="31"/>
      <c r="P133" s="41">
        <f>IF(P125="-","-",SUM(P125:P132)*'3j EBIT'!$E$8)</f>
        <v>11.022170682515767</v>
      </c>
      <c r="Q133" s="41">
        <f>IF(Q125="-","-",SUM(Q125:Q132)*'3j EBIT'!$E$8)</f>
        <v>12.156926717247899</v>
      </c>
      <c r="R133" s="41">
        <f>IF(R125="-","-",SUM(R125:R132)*'3j EBIT'!$E$8)</f>
        <v>11.776233816502002</v>
      </c>
      <c r="S133" s="41">
        <f>IF(S125="-","-",SUM(S125:S132)*'3j EBIT'!$E$8)</f>
        <v>11.812694319975527</v>
      </c>
      <c r="T133" s="41" t="str">
        <f>IF(T125="-","-",SUM(T125:T132)*'3j EBIT'!$E$8)</f>
        <v>-</v>
      </c>
      <c r="U133" s="41" t="str">
        <f>IF(U125="-","-",SUM(U125:U132)*'3j EBIT'!$E$8)</f>
        <v>-</v>
      </c>
      <c r="V133" s="41" t="str">
        <f>IF(V125="-","-",SUM(V125:V132)*'3j EBIT'!$E$8)</f>
        <v>-</v>
      </c>
      <c r="W133" s="41" t="str">
        <f>IF(W125="-","-",SUM(W125:W132)*'3j EBIT'!$E$8)</f>
        <v>-</v>
      </c>
      <c r="X133" s="41" t="str">
        <f>IF(X125="-","-",SUM(X125:X132)*'3j EBIT'!$E$8)</f>
        <v>-</v>
      </c>
      <c r="Y133" s="41" t="str">
        <f>IF(Y125="-","-",SUM(Y125:Y132)*'3j EBIT'!$E$8)</f>
        <v>-</v>
      </c>
      <c r="Z133" s="41" t="str">
        <f>IF(Z125="-","-",SUM(Z125:Z132)*'3j EBIT'!$E$8)</f>
        <v>-</v>
      </c>
      <c r="AA133" s="29"/>
    </row>
    <row r="134" spans="1:27" s="30" customFormat="1" ht="11.25" x14ac:dyDescent="0.15">
      <c r="A134" s="267">
        <v>10</v>
      </c>
      <c r="B134" s="188" t="s">
        <v>292</v>
      </c>
      <c r="C134" s="188" t="s">
        <v>537</v>
      </c>
      <c r="D134" s="138" t="s">
        <v>326</v>
      </c>
      <c r="E134" s="132"/>
      <c r="F134" s="31"/>
      <c r="G134" s="41">
        <f>IF(G125="-","-",SUM(G125:G127,G129:G133)*'3k HAP'!$E$9)</f>
        <v>5.0580467484876852</v>
      </c>
      <c r="H134" s="41">
        <f>IF(H125="-","-",SUM(H125:H127,H129:H133)*'3k HAP'!$E$9)</f>
        <v>4.7713499923976341</v>
      </c>
      <c r="I134" s="41">
        <f>IF(I125="-","-",SUM(I125:I127,I129:I133)*'3k HAP'!$E$9)</f>
        <v>4.8063085854419478</v>
      </c>
      <c r="J134" s="41">
        <f>IF(J125="-","-",SUM(J125:J127,J129:J133)*'3k HAP'!$E$9)</f>
        <v>4.6873190477823456</v>
      </c>
      <c r="K134" s="41">
        <f>IF(K125="-","-",SUM(K125:K127,K129:K133)*'3k HAP'!$E$9)</f>
        <v>5.2899413769070671</v>
      </c>
      <c r="L134" s="41">
        <f>IF(L125="-","-",SUM(L125:L127,L129:L133)*'3k HAP'!$E$9)</f>
        <v>5.1931128031704326</v>
      </c>
      <c r="M134" s="41">
        <f>IF(M125="-","-",SUM(M125:M127,M129:M133)*'3k HAP'!$E$9)</f>
        <v>5.8414997300367775</v>
      </c>
      <c r="N134" s="41">
        <f>IF(N125="-","-",SUM(N125:N127,N129:N133)*'3k HAP'!$E$9)</f>
        <v>6.2368129447289213</v>
      </c>
      <c r="O134" s="31"/>
      <c r="P134" s="41">
        <f>IF(P125="-","-",SUM(P125:P127,P129:P133)*'3k HAP'!$E$9)</f>
        <v>6.2368129447289213</v>
      </c>
      <c r="Q134" s="41">
        <f>IF(Q125="-","-",SUM(Q125:Q127,Q129:Q133)*'3k HAP'!$E$9)</f>
        <v>7.0573867871141607</v>
      </c>
      <c r="R134" s="41">
        <f>IF(R125="-","-",SUM(R125:R127,R129:R133)*'3k HAP'!$E$9)</f>
        <v>6.7379590339084707</v>
      </c>
      <c r="S134" s="41">
        <f>IF(S125="-","-",SUM(S125:S127,S129:S133)*'3k HAP'!$E$9)</f>
        <v>6.7694385168041222</v>
      </c>
      <c r="T134" s="41" t="str">
        <f>IF(T125="-","-",SUM(T125:T127,T129:T133)*'3k HAP'!$E$9)</f>
        <v>-</v>
      </c>
      <c r="U134" s="41" t="str">
        <f>IF(U125="-","-",SUM(U125:U127,U129:U133)*'3k HAP'!$E$9)</f>
        <v>-</v>
      </c>
      <c r="V134" s="41" t="str">
        <f>IF(V125="-","-",SUM(V125:V127,V129:V133)*'3k HAP'!$E$9)</f>
        <v>-</v>
      </c>
      <c r="W134" s="41" t="str">
        <f>IF(W125="-","-",SUM(W125:W127,W129:W133)*'3k HAP'!$E$9)</f>
        <v>-</v>
      </c>
      <c r="X134" s="41" t="str">
        <f>IF(X125="-","-",SUM(X125:X127,X129:X133)*'3k HAP'!$E$9)</f>
        <v>-</v>
      </c>
      <c r="Y134" s="41" t="str">
        <f>IF(Y125="-","-",SUM(Y125:Y127,Y129:Y133)*'3k HAP'!$E$9)</f>
        <v>-</v>
      </c>
      <c r="Z134" s="41" t="str">
        <f>IF(Z125="-","-",SUM(Z125:Z127,Z129:Z133)*'3k HAP'!$E$9)</f>
        <v>-</v>
      </c>
      <c r="AA134" s="29"/>
    </row>
    <row r="135" spans="1:27" s="30" customFormat="1" ht="11.25" x14ac:dyDescent="0.15">
      <c r="A135" s="267">
        <v>11</v>
      </c>
      <c r="B135" s="140" t="s">
        <v>44</v>
      </c>
      <c r="C135" s="140" t="str">
        <f>B135&amp;"_"&amp;D135</f>
        <v>Total_Southern Western</v>
      </c>
      <c r="D135" s="138" t="s">
        <v>326</v>
      </c>
      <c r="E135" s="132"/>
      <c r="F135" s="31"/>
      <c r="G135" s="41">
        <f t="shared" ref="G135:N135" si="20">IF(G125="-","-",SUM(G125:G134))</f>
        <v>497.17877921663273</v>
      </c>
      <c r="H135" s="41">
        <f t="shared" si="20"/>
        <v>478.03656529537398</v>
      </c>
      <c r="I135" s="41">
        <f t="shared" si="20"/>
        <v>501.59255613882681</v>
      </c>
      <c r="J135" s="41">
        <f t="shared" si="20"/>
        <v>492.80017785816005</v>
      </c>
      <c r="K135" s="41">
        <f t="shared" si="20"/>
        <v>530.50933055487985</v>
      </c>
      <c r="L135" s="41">
        <f t="shared" si="20"/>
        <v>524.66962727954206</v>
      </c>
      <c r="M135" s="41">
        <f t="shared" si="20"/>
        <v>559.34229787513061</v>
      </c>
      <c r="N135" s="41">
        <f t="shared" si="20"/>
        <v>586.35081977531206</v>
      </c>
      <c r="O135" s="31"/>
      <c r="P135" s="41">
        <f t="shared" ref="P135:Z135" si="21">IF(P125="-","-",SUM(P125:P134))</f>
        <v>586.35081977531206</v>
      </c>
      <c r="Q135" s="41">
        <f t="shared" si="21"/>
        <v>646.89537077655837</v>
      </c>
      <c r="R135" s="41">
        <f t="shared" si="21"/>
        <v>626.53948283915486</v>
      </c>
      <c r="S135" s="41">
        <f t="shared" si="21"/>
        <v>628.48993539644141</v>
      </c>
      <c r="T135" s="41" t="str">
        <f t="shared" si="21"/>
        <v>-</v>
      </c>
      <c r="U135" s="41" t="str">
        <f t="shared" si="21"/>
        <v>-</v>
      </c>
      <c r="V135" s="41" t="str">
        <f t="shared" si="21"/>
        <v>-</v>
      </c>
      <c r="W135" s="41" t="str">
        <f t="shared" si="21"/>
        <v>-</v>
      </c>
      <c r="X135" s="41" t="str">
        <f t="shared" si="21"/>
        <v>-</v>
      </c>
      <c r="Y135" s="41" t="str">
        <f t="shared" si="21"/>
        <v>-</v>
      </c>
      <c r="Z135" s="41" t="str">
        <f t="shared" si="21"/>
        <v>-</v>
      </c>
      <c r="AA135" s="29"/>
    </row>
    <row r="136" spans="1:27" s="30" customFormat="1" ht="11.25" x14ac:dyDescent="0.15">
      <c r="A136" s="267">
        <v>1</v>
      </c>
      <c r="B136" s="136" t="s">
        <v>350</v>
      </c>
      <c r="C136" s="136" t="s">
        <v>341</v>
      </c>
      <c r="D136" s="139" t="s">
        <v>327</v>
      </c>
      <c r="E136" s="135"/>
      <c r="F136" s="31"/>
      <c r="G136" s="133">
        <f>IF('3a DF'!H24="-","-",'3a DF'!H24)</f>
        <v>192.09598177382938</v>
      </c>
      <c r="H136" s="133">
        <f>'3a DF'!I24</f>
        <v>172.07927648303888</v>
      </c>
      <c r="I136" s="133">
        <f>'3a DF'!J24</f>
        <v>155.00857544586276</v>
      </c>
      <c r="J136" s="133">
        <f>'3a DF'!K24</f>
        <v>147.30700015482594</v>
      </c>
      <c r="K136" s="133">
        <f>'3a DF'!L24</f>
        <v>172.32473857420243</v>
      </c>
      <c r="L136" s="133">
        <f>'3a DF'!M24</f>
        <v>165.64553099974208</v>
      </c>
      <c r="M136" s="133">
        <f>'3a DF'!N24</f>
        <v>173.49631561246233</v>
      </c>
      <c r="N136" s="133">
        <f>'3a DF'!O24</f>
        <v>193.05066014313621</v>
      </c>
      <c r="O136" s="31"/>
      <c r="P136" s="133">
        <f>'3a DF'!Q24</f>
        <v>193.05066014313621</v>
      </c>
      <c r="Q136" s="133">
        <f>'3a DF'!R24</f>
        <v>224.95750014390049</v>
      </c>
      <c r="R136" s="133">
        <f>'3a DF'!S24</f>
        <v>200.78593148732648</v>
      </c>
      <c r="S136" s="133">
        <f>'3a DF'!T24</f>
        <v>185.37337933017616</v>
      </c>
      <c r="T136" s="133" t="str">
        <f>'3a DF'!U24</f>
        <v>-</v>
      </c>
      <c r="U136" s="133" t="str">
        <f>'3a DF'!V24</f>
        <v>-</v>
      </c>
      <c r="V136" s="133" t="str">
        <f>'3a DF'!W24</f>
        <v>-</v>
      </c>
      <c r="W136" s="133" t="str">
        <f>'3a DF'!X24</f>
        <v>-</v>
      </c>
      <c r="X136" s="133" t="str">
        <f>'3a DF'!Y24</f>
        <v>-</v>
      </c>
      <c r="Y136" s="133" t="str">
        <f>'3a DF'!Z24</f>
        <v>-</v>
      </c>
      <c r="Z136" s="133" t="str">
        <f>'3a DF'!AA24</f>
        <v>-</v>
      </c>
      <c r="AA136" s="29"/>
    </row>
    <row r="137" spans="1:27" s="30" customFormat="1" ht="11.25" x14ac:dyDescent="0.15">
      <c r="A137" s="267">
        <v>2</v>
      </c>
      <c r="B137" s="136" t="s">
        <v>350</v>
      </c>
      <c r="C137" s="136" t="s">
        <v>300</v>
      </c>
      <c r="D137" s="139" t="s">
        <v>327</v>
      </c>
      <c r="E137" s="135"/>
      <c r="F137" s="31"/>
      <c r="G137" s="133">
        <f>IF('3b CM'!G24="-","-",'3b CM'!G24)</f>
        <v>5.7352786026486517E-2</v>
      </c>
      <c r="H137" s="133">
        <f>'3b CM'!H24</f>
        <v>8.6029179039729772E-2</v>
      </c>
      <c r="I137" s="133">
        <f>'3b CM'!I24</f>
        <v>0.27089653265735369</v>
      </c>
      <c r="J137" s="133">
        <f>'3b CM'!J24</f>
        <v>0.27548828170966105</v>
      </c>
      <c r="K137" s="133">
        <f>'3b CM'!K24</f>
        <v>3.5383146203919931</v>
      </c>
      <c r="L137" s="133">
        <f>'3b CM'!L24</f>
        <v>3.4325227215942462</v>
      </c>
      <c r="M137" s="133">
        <f>'3b CM'!M24</f>
        <v>11.674347723612401</v>
      </c>
      <c r="N137" s="133">
        <f>'3b CM'!N24</f>
        <v>11.097967021611735</v>
      </c>
      <c r="O137" s="31"/>
      <c r="P137" s="133">
        <f>'3b CM'!P24</f>
        <v>11.097967021611735</v>
      </c>
      <c r="Q137" s="133">
        <f>'3b CM'!Q24</f>
        <v>14.924114124512787</v>
      </c>
      <c r="R137" s="133">
        <f>'3b CM'!R24</f>
        <v>14.855519100112103</v>
      </c>
      <c r="S137" s="133">
        <f>'3b CM'!S24</f>
        <v>17.828049148755994</v>
      </c>
      <c r="T137" s="133" t="str">
        <f>'3b CM'!T24</f>
        <v>-</v>
      </c>
      <c r="U137" s="133" t="str">
        <f>'3b CM'!U24</f>
        <v>-</v>
      </c>
      <c r="V137" s="133" t="str">
        <f>'3b CM'!V24</f>
        <v>-</v>
      </c>
      <c r="W137" s="133" t="str">
        <f>'3b CM'!W24</f>
        <v>-</v>
      </c>
      <c r="X137" s="133" t="str">
        <f>'3b CM'!X24</f>
        <v>-</v>
      </c>
      <c r="Y137" s="133" t="str">
        <f>'3b CM'!Y24</f>
        <v>-</v>
      </c>
      <c r="Z137" s="133" t="str">
        <f>'3b CM'!Z24</f>
        <v>-</v>
      </c>
      <c r="AA137" s="29"/>
    </row>
    <row r="138" spans="1:27" s="30" customFormat="1" ht="11.25" x14ac:dyDescent="0.15">
      <c r="A138" s="267">
        <v>3</v>
      </c>
      <c r="B138" s="136" t="s">
        <v>2</v>
      </c>
      <c r="C138" s="136" t="s">
        <v>342</v>
      </c>
      <c r="D138" s="139" t="s">
        <v>327</v>
      </c>
      <c r="E138" s="135"/>
      <c r="F138" s="31"/>
      <c r="G138" s="133">
        <f>IF('3c PC'!G25="-","-",'3c PC'!G25)</f>
        <v>68.702741762601519</v>
      </c>
      <c r="H138" s="133">
        <f>'3c PC'!H25</f>
        <v>68.682486507202356</v>
      </c>
      <c r="I138" s="133">
        <f>'3c PC'!I25</f>
        <v>86.662087390754721</v>
      </c>
      <c r="J138" s="133">
        <f>'3c PC'!J25</f>
        <v>85.651130147878007</v>
      </c>
      <c r="K138" s="133">
        <f>'3c PC'!K25</f>
        <v>98.003383912654513</v>
      </c>
      <c r="L138" s="133">
        <f>'3c PC'!L25</f>
        <v>97.176792925729728</v>
      </c>
      <c r="M138" s="133">
        <f>'3c PC'!M25</f>
        <v>118.3614900691685</v>
      </c>
      <c r="N138" s="133">
        <f>'3c PC'!N25</f>
        <v>116.26070250661417</v>
      </c>
      <c r="O138" s="31"/>
      <c r="P138" s="133">
        <f>'3c PC'!P25</f>
        <v>116.26070250661417</v>
      </c>
      <c r="Q138" s="133">
        <f>'3c PC'!Q25</f>
        <v>129.97624509196049</v>
      </c>
      <c r="R138" s="133">
        <f>'3c PC'!R25</f>
        <v>131.92508239547553</v>
      </c>
      <c r="S138" s="133">
        <f>'3c PC'!S25</f>
        <v>144.06161739471855</v>
      </c>
      <c r="T138" s="133" t="str">
        <f>'3c PC'!T25</f>
        <v>-</v>
      </c>
      <c r="U138" s="133" t="str">
        <f>'3c PC'!U25</f>
        <v>-</v>
      </c>
      <c r="V138" s="133" t="str">
        <f>'3c PC'!V25</f>
        <v>-</v>
      </c>
      <c r="W138" s="133" t="str">
        <f>'3c PC'!W25</f>
        <v>-</v>
      </c>
      <c r="X138" s="133" t="str">
        <f>'3c PC'!X25</f>
        <v>-</v>
      </c>
      <c r="Y138" s="133" t="str">
        <f>'3c PC'!Y25</f>
        <v>-</v>
      </c>
      <c r="Z138" s="133" t="str">
        <f>'3c PC'!Z25</f>
        <v>-</v>
      </c>
      <c r="AA138" s="29"/>
    </row>
    <row r="139" spans="1:27" s="30" customFormat="1" ht="11.25" x14ac:dyDescent="0.15">
      <c r="A139" s="267">
        <v>4</v>
      </c>
      <c r="B139" s="136" t="s">
        <v>352</v>
      </c>
      <c r="C139" s="136" t="s">
        <v>343</v>
      </c>
      <c r="D139" s="139" t="s">
        <v>327</v>
      </c>
      <c r="E139" s="135"/>
      <c r="F139" s="31"/>
      <c r="G139" s="133">
        <f>IF('3d NC-Elec'!H39="-","-",'3d NC-Elec'!H39)</f>
        <v>121.21758563954305</v>
      </c>
      <c r="H139" s="133">
        <f>'3d NC-Elec'!I39</f>
        <v>121.97075928282472</v>
      </c>
      <c r="I139" s="133">
        <f>'3d NC-Elec'!J39</f>
        <v>126.71847162785441</v>
      </c>
      <c r="J139" s="133">
        <f>'3d NC-Elec'!K39</f>
        <v>126.15198349435502</v>
      </c>
      <c r="K139" s="133">
        <f>'3d NC-Elec'!L39</f>
        <v>119.60689069991193</v>
      </c>
      <c r="L139" s="133">
        <f>'3d NC-Elec'!M39</f>
        <v>120.50980587817759</v>
      </c>
      <c r="M139" s="133">
        <f>'3d NC-Elec'!N39</f>
        <v>117.59310327280225</v>
      </c>
      <c r="N139" s="133">
        <f>'3d NC-Elec'!O39</f>
        <v>117.19821729339398</v>
      </c>
      <c r="O139" s="31"/>
      <c r="P139" s="133">
        <f>'3d NC-Elec'!Q39</f>
        <v>117.19821729339398</v>
      </c>
      <c r="Q139" s="133">
        <f>'3d NC-Elec'!R39</f>
        <v>123.23637403721483</v>
      </c>
      <c r="R139" s="133">
        <f>'3d NC-Elec'!S39</f>
        <v>124.94307359762612</v>
      </c>
      <c r="S139" s="133">
        <f>'3d NC-Elec'!T39</f>
        <v>128.14007136188857</v>
      </c>
      <c r="T139" s="133" t="str">
        <f>'3d NC-Elec'!U39</f>
        <v>-</v>
      </c>
      <c r="U139" s="133" t="str">
        <f>'3d NC-Elec'!V39</f>
        <v>-</v>
      </c>
      <c r="V139" s="133" t="str">
        <f>'3d NC-Elec'!W39</f>
        <v>-</v>
      </c>
      <c r="W139" s="133" t="str">
        <f>'3d NC-Elec'!X39</f>
        <v>-</v>
      </c>
      <c r="X139" s="133" t="str">
        <f>'3d NC-Elec'!Y39</f>
        <v>-</v>
      </c>
      <c r="Y139" s="133" t="str">
        <f>'3d NC-Elec'!Z39</f>
        <v>-</v>
      </c>
      <c r="Z139" s="133" t="str">
        <f>'3d NC-Elec'!AA39</f>
        <v>-</v>
      </c>
      <c r="AA139" s="29"/>
    </row>
    <row r="140" spans="1:27" s="30" customFormat="1" ht="11.25" x14ac:dyDescent="0.15">
      <c r="A140" s="267">
        <v>5</v>
      </c>
      <c r="B140" s="136" t="s">
        <v>349</v>
      </c>
      <c r="C140" s="136" t="s">
        <v>344</v>
      </c>
      <c r="D140" s="139" t="s">
        <v>327</v>
      </c>
      <c r="E140" s="135"/>
      <c r="F140" s="31"/>
      <c r="G140" s="133">
        <f>IF('3f CPIH'!C$16="-","-",'3g OC '!$E$8*('3f CPIH'!C$16/'3f CPIH'!$G$16))</f>
        <v>76.502677103718199</v>
      </c>
      <c r="H140" s="133">
        <f>IF('3f CPIH'!D$16="-","-",'3g OC '!$E$8*('3f CPIH'!D$16/'3f CPIH'!$G$16))</f>
        <v>76.655835616438353</v>
      </c>
      <c r="I140" s="133">
        <f>IF('3f CPIH'!E$16="-","-",'3g OC '!$E$8*('3f CPIH'!E$16/'3f CPIH'!$G$16))</f>
        <v>76.885573385518597</v>
      </c>
      <c r="J140" s="133">
        <f>IF('3f CPIH'!F$16="-","-",'3g OC '!$E$8*('3f CPIH'!F$16/'3f CPIH'!$G$16))</f>
        <v>77.345048923679059</v>
      </c>
      <c r="K140" s="133">
        <f>IF('3f CPIH'!G$16="-","-",'3g OC '!$E$8*('3f CPIH'!G$16/'3f CPIH'!$G$16))</f>
        <v>78.263999999999996</v>
      </c>
      <c r="L140" s="133">
        <f>IF('3f CPIH'!H$16="-","-",'3g OC '!$E$8*('3f CPIH'!H$16/'3f CPIH'!$G$16))</f>
        <v>79.259530332681024</v>
      </c>
      <c r="M140" s="133">
        <f>IF('3f CPIH'!I$16="-","-",'3g OC '!$E$8*('3f CPIH'!I$16/'3f CPIH'!$G$16))</f>
        <v>80.408219178082177</v>
      </c>
      <c r="N140" s="133">
        <f>IF('3f CPIH'!J$16="-","-",'3g OC '!$E$8*('3f CPIH'!J$16/'3f CPIH'!$G$16))</f>
        <v>81.097432485322898</v>
      </c>
      <c r="O140" s="31"/>
      <c r="P140" s="133">
        <f>IF('3f CPIH'!L$16="-","-",'3g OC '!$E$8*('3f CPIH'!L$16/'3f CPIH'!$G$16))</f>
        <v>81.097432485322898</v>
      </c>
      <c r="Q140" s="133">
        <f>IF('3f CPIH'!M$16="-","-",'3g OC '!$E$8*('3f CPIH'!M$16/'3f CPIH'!$G$16))</f>
        <v>82.016383561643835</v>
      </c>
      <c r="R140" s="133">
        <f>IF('3f CPIH'!N$16="-","-",'3g OC '!$E$8*('3f CPIH'!N$16/'3f CPIH'!$G$16))</f>
        <v>82.62901761252445</v>
      </c>
      <c r="S140" s="133">
        <f>IF('3f CPIH'!O$16="-","-",'3g OC '!$E$8*('3f CPIH'!O$16/'3f CPIH'!$G$16))</f>
        <v>83.088493150684926</v>
      </c>
      <c r="T140" s="133" t="str">
        <f>IF('3f CPIH'!P$16="-","-",'3g OC '!$E$8*('3f CPIH'!P$16/'3f CPIH'!$G$16))</f>
        <v>-</v>
      </c>
      <c r="U140" s="133" t="str">
        <f>IF('3f CPIH'!Q$16="-","-",'3g OC '!$E$8*('3f CPIH'!Q$16/'3f CPIH'!$G$16))</f>
        <v>-</v>
      </c>
      <c r="V140" s="133" t="str">
        <f>IF('3f CPIH'!R$16="-","-",'3g OC '!$E$8*('3f CPIH'!R$16/'3f CPIH'!$G$16))</f>
        <v>-</v>
      </c>
      <c r="W140" s="133" t="str">
        <f>IF('3f CPIH'!S$16="-","-",'3g OC '!$E$8*('3f CPIH'!S$16/'3f CPIH'!$G$16))</f>
        <v>-</v>
      </c>
      <c r="X140" s="133" t="str">
        <f>IF('3f CPIH'!T$16="-","-",'3g OC '!$E$8*('3f CPIH'!T$16/'3f CPIH'!$G$16))</f>
        <v>-</v>
      </c>
      <c r="Y140" s="133" t="str">
        <f>IF('3f CPIH'!U$16="-","-",'3g OC '!$E$8*('3f CPIH'!U$16/'3f CPIH'!$G$16))</f>
        <v>-</v>
      </c>
      <c r="Z140" s="133" t="str">
        <f>IF('3f CPIH'!V$16="-","-",'3g OC '!$E$8*('3f CPIH'!V$16/'3f CPIH'!$G$16))</f>
        <v>-</v>
      </c>
      <c r="AA140" s="29"/>
    </row>
    <row r="141" spans="1:27" s="30" customFormat="1" ht="11.25" x14ac:dyDescent="0.15">
      <c r="A141" s="267">
        <v>6</v>
      </c>
      <c r="B141" s="136" t="s">
        <v>349</v>
      </c>
      <c r="C141" s="136" t="s">
        <v>43</v>
      </c>
      <c r="D141" s="139" t="s">
        <v>327</v>
      </c>
      <c r="E141" s="135"/>
      <c r="F141" s="31"/>
      <c r="G141" s="133" t="s">
        <v>333</v>
      </c>
      <c r="H141" s="133" t="s">
        <v>333</v>
      </c>
      <c r="I141" s="133" t="s">
        <v>333</v>
      </c>
      <c r="J141" s="133" t="s">
        <v>333</v>
      </c>
      <c r="K141" s="133">
        <f>IF('3h SMNCC'!F$36="-","-",'3h SMNCC'!F$36)</f>
        <v>0</v>
      </c>
      <c r="L141" s="133">
        <f>IF('3h SMNCC'!G$36="-","-",'3h SMNCC'!G$36)</f>
        <v>-0.18995176814939541</v>
      </c>
      <c r="M141" s="133">
        <f>IF('3h SMNCC'!H$36="-","-",'3h SMNCC'!H$36)</f>
        <v>2.3898674656215144</v>
      </c>
      <c r="N141" s="133">
        <f>IF('3h SMNCC'!I$36="-","-",'3h SMNCC'!I$36)</f>
        <v>11.485463558514653</v>
      </c>
      <c r="O141" s="31"/>
      <c r="P141" s="133">
        <f>IF('3h SMNCC'!K$36="-","-",'3h SMNCC'!K$36)</f>
        <v>11.485463558514653</v>
      </c>
      <c r="Q141" s="133">
        <f>IF('3h SMNCC'!L$36="-","-",'3h SMNCC'!L$36)</f>
        <v>13.905095596481768</v>
      </c>
      <c r="R141" s="133">
        <f>IF('3h SMNCC'!M$36="-","-",'3h SMNCC'!M$36)</f>
        <v>14.008016342776511</v>
      </c>
      <c r="S141" s="133">
        <f>IF('3h SMNCC'!N$36="-","-",'3h SMNCC'!N$36)</f>
        <v>16.592254432324484</v>
      </c>
      <c r="T141" s="133" t="str">
        <f>IF('3h SMNCC'!O$36="-","-",'3h SMNCC'!O$36)</f>
        <v>-</v>
      </c>
      <c r="U141" s="133" t="str">
        <f>IF('3h SMNCC'!P$36="-","-",'3h SMNCC'!P$36)</f>
        <v>-</v>
      </c>
      <c r="V141" s="133" t="str">
        <f>IF('3h SMNCC'!Q$36="-","-",'3h SMNCC'!Q$36)</f>
        <v>-</v>
      </c>
      <c r="W141" s="133" t="str">
        <f>IF('3h SMNCC'!R$36="-","-",'3h SMNCC'!R$36)</f>
        <v>-</v>
      </c>
      <c r="X141" s="133" t="str">
        <f>IF('3h SMNCC'!S$36="-","-",'3h SMNCC'!S$36)</f>
        <v>-</v>
      </c>
      <c r="Y141" s="133" t="str">
        <f>IF('3h SMNCC'!T$36="-","-",'3h SMNCC'!T$36)</f>
        <v>-</v>
      </c>
      <c r="Z141" s="133" t="str">
        <f>IF('3h SMNCC'!U$36="-","-",'3h SMNCC'!U$36)</f>
        <v>-</v>
      </c>
      <c r="AA141" s="29"/>
    </row>
    <row r="142" spans="1:27" s="30" customFormat="1" ht="11.25" x14ac:dyDescent="0.15">
      <c r="A142" s="267">
        <v>7</v>
      </c>
      <c r="B142" s="136" t="s">
        <v>349</v>
      </c>
      <c r="C142" s="136" t="s">
        <v>394</v>
      </c>
      <c r="D142" s="139" t="s">
        <v>327</v>
      </c>
      <c r="E142" s="135"/>
      <c r="F142" s="31"/>
      <c r="G142" s="133">
        <f>IF('3f CPIH'!C$16="-","-",'3i PAAC PAP'!$G$10*('3f CPIH'!C$16/'3f CPIH'!$G$16))</f>
        <v>3.3460635029354204</v>
      </c>
      <c r="H142" s="133">
        <f>IF('3f CPIH'!D$16="-","-",'3i PAAC PAP'!$G$10*('3f CPIH'!D$16/'3f CPIH'!$G$16))</f>
        <v>3.3527623287671227</v>
      </c>
      <c r="I142" s="133">
        <f>IF('3f CPIH'!E$16="-","-",'3i PAAC PAP'!$G$10*('3f CPIH'!E$16/'3f CPIH'!$G$16))</f>
        <v>3.3628105675146771</v>
      </c>
      <c r="J142" s="133">
        <f>IF('3f CPIH'!F$16="-","-",'3i PAAC PAP'!$G$10*('3f CPIH'!F$16/'3f CPIH'!$G$16))</f>
        <v>3.3829070450097847</v>
      </c>
      <c r="K142" s="133">
        <f>IF('3f CPIH'!G$16="-","-",'3i PAAC PAP'!$G$10*('3f CPIH'!G$16/'3f CPIH'!$G$16))</f>
        <v>3.4230999999999998</v>
      </c>
      <c r="L142" s="133">
        <f>IF('3f CPIH'!H$16="-","-",'3i PAAC PAP'!$G$10*('3f CPIH'!H$16/'3f CPIH'!$G$16))</f>
        <v>3.4666423679060667</v>
      </c>
      <c r="M142" s="133">
        <f>IF('3f CPIH'!I$16="-","-",'3i PAAC PAP'!$G$10*('3f CPIH'!I$16/'3f CPIH'!$G$16))</f>
        <v>3.516883561643835</v>
      </c>
      <c r="N142" s="133">
        <f>IF('3f CPIH'!J$16="-","-",'3i PAAC PAP'!$G$10*('3f CPIH'!J$16/'3f CPIH'!$G$16))</f>
        <v>3.547028277886497</v>
      </c>
      <c r="O142" s="31"/>
      <c r="P142" s="133">
        <f>IF('3f CPIH'!L$16="-","-",'3i PAAC PAP'!$G$10*('3f CPIH'!L$16/'3f CPIH'!$G$16))</f>
        <v>3.547028277886497</v>
      </c>
      <c r="Q142" s="133">
        <f>IF('3f CPIH'!M$16="-","-",'3i PAAC PAP'!$G$10*('3f CPIH'!M$16/'3f CPIH'!$G$16))</f>
        <v>3.5872212328767121</v>
      </c>
      <c r="R142" s="133">
        <f>IF('3f CPIH'!N$16="-","-",'3i PAAC PAP'!$G$10*('3f CPIH'!N$16/'3f CPIH'!$G$16))</f>
        <v>3.6140165362035224</v>
      </c>
      <c r="S142" s="133">
        <f>IF('3f CPIH'!O$16="-","-",'3i PAAC PAP'!$G$10*('3f CPIH'!O$16/'3f CPIH'!$G$16))</f>
        <v>3.6341130136986299</v>
      </c>
      <c r="T142" s="133" t="str">
        <f>IF('3f CPIH'!P$16="-","-",'3i PAAC PAP'!$G$10*('3f CPIH'!P$16/'3f CPIH'!$G$16))</f>
        <v>-</v>
      </c>
      <c r="U142" s="133" t="str">
        <f>IF('3f CPIH'!Q$16="-","-",'3i PAAC PAP'!$G$10*('3f CPIH'!Q$16/'3f CPIH'!$G$16))</f>
        <v>-</v>
      </c>
      <c r="V142" s="133" t="str">
        <f>IF('3f CPIH'!R$16="-","-",'3i PAAC PAP'!$G$10*('3f CPIH'!R$16/'3f CPIH'!$G$16))</f>
        <v>-</v>
      </c>
      <c r="W142" s="133" t="str">
        <f>IF('3f CPIH'!S$16="-","-",'3i PAAC PAP'!$G$10*('3f CPIH'!S$16/'3f CPIH'!$G$16))</f>
        <v>-</v>
      </c>
      <c r="X142" s="133" t="str">
        <f>IF('3f CPIH'!T$16="-","-",'3i PAAC PAP'!$G$10*('3f CPIH'!T$16/'3f CPIH'!$G$16))</f>
        <v>-</v>
      </c>
      <c r="Y142" s="133" t="str">
        <f>IF('3f CPIH'!U$16="-","-",'3i PAAC PAP'!$G$10*('3f CPIH'!U$16/'3f CPIH'!$G$16))</f>
        <v>-</v>
      </c>
      <c r="Z142" s="133" t="str">
        <f>IF('3f CPIH'!V$16="-","-",'3i PAAC PAP'!$G$10*('3f CPIH'!V$16/'3f CPIH'!$G$16))</f>
        <v>-</v>
      </c>
      <c r="AA142" s="29"/>
    </row>
    <row r="143" spans="1:27" s="30" customFormat="1" ht="11.25" x14ac:dyDescent="0.15">
      <c r="A143" s="267">
        <v>8</v>
      </c>
      <c r="B143" s="136" t="s">
        <v>349</v>
      </c>
      <c r="C143" s="136" t="s">
        <v>412</v>
      </c>
      <c r="D143" s="139" t="s">
        <v>327</v>
      </c>
      <c r="E143" s="135"/>
      <c r="F143" s="31"/>
      <c r="G143" s="133">
        <f>IF(G136="-","-",SUM(G136:G141)*'3i PAAC PAP'!$G$22)</f>
        <v>2.2259295498249982</v>
      </c>
      <c r="H143" s="133">
        <f>IF(H136="-","-",SUM(H136:H141)*'3i PAAC PAP'!$G$22)</f>
        <v>2.1332086748307129</v>
      </c>
      <c r="I143" s="133">
        <f>IF(I136="-","-",SUM(I136:I141)*'3i PAAC PAP'!$G$22)</f>
        <v>2.1626783636733728</v>
      </c>
      <c r="J143" s="133">
        <f>IF(J136="-","-",SUM(J136:J141)*'3i PAAC PAP'!$G$22)</f>
        <v>2.1198905799658814</v>
      </c>
      <c r="K143" s="133">
        <f>IF(K136="-","-",SUM(K136:K141)*'3i PAAC PAP'!$G$22)</f>
        <v>2.2898129891759589</v>
      </c>
      <c r="L143" s="133">
        <f>IF(L136="-","-",SUM(L136:L141)*'3i PAAC PAP'!$G$22)</f>
        <v>2.2611593577097691</v>
      </c>
      <c r="M143" s="133">
        <f>IF(M136="-","-",SUM(M136:M141)*'3i PAAC PAP'!$G$22)</f>
        <v>2.4460439084837704</v>
      </c>
      <c r="N143" s="133">
        <f>IF(N136="-","-",SUM(N136:N141)*'3i PAAC PAP'!$G$22)</f>
        <v>2.5735444103637137</v>
      </c>
      <c r="O143" s="31"/>
      <c r="P143" s="133">
        <f>IF(P136="-","-",SUM(P136:P141)*'3i PAAC PAP'!$G$22)</f>
        <v>2.5735444103637137</v>
      </c>
      <c r="Q143" s="133">
        <f>IF(Q136="-","-",SUM(Q136:Q141)*'3i PAAC PAP'!$G$22)</f>
        <v>2.859082268745436</v>
      </c>
      <c r="R143" s="133">
        <f>IF(R136="-","-",SUM(R136:R141)*'3i PAAC PAP'!$G$22)</f>
        <v>2.7626377931609727</v>
      </c>
      <c r="S143" s="133">
        <f>IF(S136="-","-",SUM(S136:S141)*'3i PAAC PAP'!$G$22)</f>
        <v>2.7914570798292355</v>
      </c>
      <c r="T143" s="133" t="str">
        <f>IF(T136="-","-",SUM(T136:T141)*'3i PAAC PAP'!$G$22)</f>
        <v>-</v>
      </c>
      <c r="U143" s="133" t="str">
        <f>IF(U136="-","-",SUM(U136:U141)*'3i PAAC PAP'!$G$22)</f>
        <v>-</v>
      </c>
      <c r="V143" s="133" t="str">
        <f>IF(V136="-","-",SUM(V136:V141)*'3i PAAC PAP'!$G$22)</f>
        <v>-</v>
      </c>
      <c r="W143" s="133" t="str">
        <f>IF(W136="-","-",SUM(W136:W141)*'3i PAAC PAP'!$G$22)</f>
        <v>-</v>
      </c>
      <c r="X143" s="133" t="str">
        <f>IF(X136="-","-",SUM(X136:X141)*'3i PAAC PAP'!$G$22)</f>
        <v>-</v>
      </c>
      <c r="Y143" s="133" t="str">
        <f>IF(Y136="-","-",SUM(Y136:Y141)*'3i PAAC PAP'!$G$22)</f>
        <v>-</v>
      </c>
      <c r="Z143" s="133" t="str">
        <f>IF(Z136="-","-",SUM(Z136:Z141)*'3i PAAC PAP'!$G$22)</f>
        <v>-</v>
      </c>
      <c r="AA143" s="29"/>
    </row>
    <row r="144" spans="1:27" s="30" customFormat="1" ht="11.25" x14ac:dyDescent="0.15">
      <c r="A144" s="267">
        <v>9</v>
      </c>
      <c r="B144" s="136" t="s">
        <v>393</v>
      </c>
      <c r="C144" s="136" t="s">
        <v>536</v>
      </c>
      <c r="D144" s="139" t="s">
        <v>327</v>
      </c>
      <c r="E144" s="135"/>
      <c r="F144" s="31"/>
      <c r="G144" s="133">
        <f>IF(G136="-","-",SUM(G136:G143)*'3j EBIT'!$E$8)</f>
        <v>8.9896248964707031</v>
      </c>
      <c r="H144" s="133">
        <f>IF(H136="-","-",SUM(H136:H143)*'3j EBIT'!$E$8)</f>
        <v>8.6179922151412445</v>
      </c>
      <c r="I144" s="133">
        <f>IF(I136="-","-",SUM(I136:I143)*'3j EBIT'!$E$8)</f>
        <v>8.7363449353023732</v>
      </c>
      <c r="J144" s="133">
        <f>IF(J136="-","-",SUM(J136:J143)*'3j EBIT'!$E$8)</f>
        <v>8.565177433015938</v>
      </c>
      <c r="K144" s="133">
        <f>IF(K136="-","-",SUM(K136:K143)*'3j EBIT'!$E$8)</f>
        <v>9.2472562637434521</v>
      </c>
      <c r="L144" s="133">
        <f>IF(L136="-","-",SUM(L136:L143)*'3j EBIT'!$E$8)</f>
        <v>9.1332134515684942</v>
      </c>
      <c r="M144" s="133">
        <f>IF(M136="-","-",SUM(M136:M143)*'3j EBIT'!$E$8)</f>
        <v>9.8754772926970684</v>
      </c>
      <c r="N144" s="133">
        <f>IF(N136="-","-",SUM(N136:N143)*'3j EBIT'!$E$8)</f>
        <v>10.387271752016472</v>
      </c>
      <c r="O144" s="31"/>
      <c r="P144" s="133">
        <f>IF(P136="-","-",SUM(P136:P143)*'3j EBIT'!$E$8)</f>
        <v>10.387271752016472</v>
      </c>
      <c r="Q144" s="133">
        <f>IF(Q136="-","-",SUM(Q136:Q143)*'3j EBIT'!$E$8)</f>
        <v>11.532908326998488</v>
      </c>
      <c r="R144" s="133">
        <f>IF(R136="-","-",SUM(R136:R143)*'3j EBIT'!$E$8)</f>
        <v>11.146735174949301</v>
      </c>
      <c r="S144" s="133">
        <f>IF(S136="-","-",SUM(S136:S143)*'3j EBIT'!$E$8)</f>
        <v>11.262674735377098</v>
      </c>
      <c r="T144" s="133" t="str">
        <f>IF(T136="-","-",SUM(T136:T143)*'3j EBIT'!$E$8)</f>
        <v>-</v>
      </c>
      <c r="U144" s="133" t="str">
        <f>IF(U136="-","-",SUM(U136:U143)*'3j EBIT'!$E$8)</f>
        <v>-</v>
      </c>
      <c r="V144" s="133" t="str">
        <f>IF(V136="-","-",SUM(V136:V143)*'3j EBIT'!$E$8)</f>
        <v>-</v>
      </c>
      <c r="W144" s="133" t="str">
        <f>IF(W136="-","-",SUM(W136:W143)*'3j EBIT'!$E$8)</f>
        <v>-</v>
      </c>
      <c r="X144" s="133" t="str">
        <f>IF(X136="-","-",SUM(X136:X143)*'3j EBIT'!$E$8)</f>
        <v>-</v>
      </c>
      <c r="Y144" s="133" t="str">
        <f>IF(Y136="-","-",SUM(Y136:Y143)*'3j EBIT'!$E$8)</f>
        <v>-</v>
      </c>
      <c r="Z144" s="133" t="str">
        <f>IF(Z136="-","-",SUM(Z136:Z143)*'3j EBIT'!$E$8)</f>
        <v>-</v>
      </c>
      <c r="AA144" s="29"/>
    </row>
    <row r="145" spans="1:27" s="30" customFormat="1" ht="11.25" x14ac:dyDescent="0.15">
      <c r="A145" s="267">
        <v>10</v>
      </c>
      <c r="B145" s="186" t="s">
        <v>292</v>
      </c>
      <c r="C145" s="186" t="s">
        <v>537</v>
      </c>
      <c r="D145" s="139" t="s">
        <v>327</v>
      </c>
      <c r="E145" s="135"/>
      <c r="F145" s="31"/>
      <c r="G145" s="133">
        <f>IF(G136="-","-",SUM(G136:G138,G140:G144)*'3k HAP'!$E$9)</f>
        <v>5.1524661573073303</v>
      </c>
      <c r="H145" s="133">
        <f>IF(H136="-","-",SUM(H136:H138,H140:H144)*'3k HAP'!$E$9)</f>
        <v>4.8550667398962766</v>
      </c>
      <c r="I145" s="133">
        <f>IF(I136="-","-",SUM(I136:I138,I140:I144)*'3k HAP'!$E$9)</f>
        <v>4.8767555603022164</v>
      </c>
      <c r="J145" s="133">
        <f>IF(J136="-","-",SUM(J136:J138,J140:J144)*'3k HAP'!$E$9)</f>
        <v>4.7531514938100408</v>
      </c>
      <c r="K145" s="133">
        <f>IF(K136="-","-",SUM(K136:K138,K140:K144)*'3k HAP'!$E$9)</f>
        <v>5.3745735677192243</v>
      </c>
      <c r="L145" s="133">
        <f>IF(L136="-","-",SUM(L136:L138,L140:L144)*'3k HAP'!$E$9)</f>
        <v>5.2734750327321569</v>
      </c>
      <c r="M145" s="133">
        <f>IF(M136="-","-",SUM(M136:M138,M140:M144)*'3k HAP'!$E$9)</f>
        <v>5.888151128689147</v>
      </c>
      <c r="N145" s="133">
        <f>IF(N136="-","-",SUM(N136:N138,N140:N144)*'3k HAP'!$E$9)</f>
        <v>6.2883105271461828</v>
      </c>
      <c r="O145" s="31"/>
      <c r="P145" s="133">
        <f>IF(P136="-","-",SUM(P136:P138,P140:P144)*'3k HAP'!$E$9)</f>
        <v>6.2883105271461828</v>
      </c>
      <c r="Q145" s="133">
        <f>IF(Q136="-","-",SUM(Q136:Q138,Q140:Q144)*'3k HAP'!$E$9)</f>
        <v>7.0827089356321844</v>
      </c>
      <c r="R145" s="133">
        <f>IF(R136="-","-",SUM(R136:R138,R140:R144)*'3k HAP'!$E$9)</f>
        <v>6.7601443692750651</v>
      </c>
      <c r="S145" s="133">
        <f>IF(S136="-","-",SUM(S136:S138,S140:S144)*'3k HAP'!$E$9)</f>
        <v>6.8026776725389588</v>
      </c>
      <c r="T145" s="133" t="str">
        <f>IF(T136="-","-",SUM(T136:T138,T140:T144)*'3k HAP'!$E$9)</f>
        <v>-</v>
      </c>
      <c r="U145" s="133" t="str">
        <f>IF(U136="-","-",SUM(U136:U138,U140:U144)*'3k HAP'!$E$9)</f>
        <v>-</v>
      </c>
      <c r="V145" s="133" t="str">
        <f>IF(V136="-","-",SUM(V136:V138,V140:V144)*'3k HAP'!$E$9)</f>
        <v>-</v>
      </c>
      <c r="W145" s="133" t="str">
        <f>IF(W136="-","-",SUM(W136:W138,W140:W144)*'3k HAP'!$E$9)</f>
        <v>-</v>
      </c>
      <c r="X145" s="133" t="str">
        <f>IF(X136="-","-",SUM(X136:X138,X140:X144)*'3k HAP'!$E$9)</f>
        <v>-</v>
      </c>
      <c r="Y145" s="133" t="str">
        <f>IF(Y136="-","-",SUM(Y136:Y138,Y140:Y144)*'3k HAP'!$E$9)</f>
        <v>-</v>
      </c>
      <c r="Z145" s="133" t="str">
        <f>IF(Z136="-","-",SUM(Z136:Z138,Z140:Z144)*'3k HAP'!$E$9)</f>
        <v>-</v>
      </c>
      <c r="AA145" s="29"/>
    </row>
    <row r="146" spans="1:27" s="30" customFormat="1" ht="11.25" x14ac:dyDescent="0.15">
      <c r="A146" s="267">
        <v>11</v>
      </c>
      <c r="B146" s="136" t="s">
        <v>44</v>
      </c>
      <c r="C146" s="136" t="str">
        <f>B146&amp;"_"&amp;D146</f>
        <v>Total_Yorkshire</v>
      </c>
      <c r="D146" s="139" t="s">
        <v>327</v>
      </c>
      <c r="E146" s="135"/>
      <c r="F146" s="31"/>
      <c r="G146" s="133">
        <f t="shared" ref="G146:N146" si="22">IF(G136="-","-",SUM(G136:G145))</f>
        <v>478.29042317225714</v>
      </c>
      <c r="H146" s="133">
        <f t="shared" si="22"/>
        <v>458.43341702717947</v>
      </c>
      <c r="I146" s="133">
        <f t="shared" si="22"/>
        <v>464.6841938094405</v>
      </c>
      <c r="J146" s="133">
        <f t="shared" si="22"/>
        <v>455.55177755424944</v>
      </c>
      <c r="K146" s="133">
        <f t="shared" si="22"/>
        <v>492.07207062779952</v>
      </c>
      <c r="L146" s="133">
        <f t="shared" si="22"/>
        <v>485.96872129969177</v>
      </c>
      <c r="M146" s="133">
        <f t="shared" si="22"/>
        <v>525.64989921326298</v>
      </c>
      <c r="N146" s="133">
        <f t="shared" si="22"/>
        <v>552.98659797600658</v>
      </c>
      <c r="O146" s="31"/>
      <c r="P146" s="133">
        <f t="shared" ref="P146:Z146" si="23">IF(P136="-","-",SUM(P136:P145))</f>
        <v>552.98659797600658</v>
      </c>
      <c r="Q146" s="133">
        <f t="shared" si="23"/>
        <v>614.07763331996694</v>
      </c>
      <c r="R146" s="133">
        <f t="shared" si="23"/>
        <v>593.43017440942992</v>
      </c>
      <c r="S146" s="133">
        <f t="shared" si="23"/>
        <v>599.57478731999265</v>
      </c>
      <c r="T146" s="133" t="str">
        <f t="shared" si="23"/>
        <v>-</v>
      </c>
      <c r="U146" s="133" t="str">
        <f t="shared" si="23"/>
        <v>-</v>
      </c>
      <c r="V146" s="133" t="str">
        <f t="shared" si="23"/>
        <v>-</v>
      </c>
      <c r="W146" s="133" t="str">
        <f t="shared" si="23"/>
        <v>-</v>
      </c>
      <c r="X146" s="133" t="str">
        <f t="shared" si="23"/>
        <v>-</v>
      </c>
      <c r="Y146" s="133" t="str">
        <f t="shared" si="23"/>
        <v>-</v>
      </c>
      <c r="Z146" s="133" t="str">
        <f t="shared" si="23"/>
        <v>-</v>
      </c>
      <c r="AA146" s="29"/>
    </row>
    <row r="147" spans="1:27" s="30" customFormat="1" ht="11.25" x14ac:dyDescent="0.15">
      <c r="A147" s="267">
        <v>1</v>
      </c>
      <c r="B147" s="140" t="s">
        <v>350</v>
      </c>
      <c r="C147" s="140" t="s">
        <v>341</v>
      </c>
      <c r="D147" s="138" t="s">
        <v>328</v>
      </c>
      <c r="E147" s="132"/>
      <c r="F147" s="31"/>
      <c r="G147" s="41">
        <f>IF('3a DF'!H25="-","-",'3a DF'!H25)</f>
        <v>190.81465531518339</v>
      </c>
      <c r="H147" s="41">
        <f>'3a DF'!I25</f>
        <v>170.93146626907006</v>
      </c>
      <c r="I147" s="41">
        <f>'3a DF'!J25</f>
        <v>153.97463091874792</v>
      </c>
      <c r="J147" s="41">
        <f>'3a DF'!K25</f>
        <v>146.32442698958207</v>
      </c>
      <c r="K147" s="41">
        <f>'3a DF'!L25</f>
        <v>171.17529106897376</v>
      </c>
      <c r="L147" s="41">
        <f>'3a DF'!M25</f>
        <v>164.54063541751003</v>
      </c>
      <c r="M147" s="41">
        <f>'3a DF'!N25</f>
        <v>173.63261023395609</v>
      </c>
      <c r="N147" s="41">
        <f>'3a DF'!O25</f>
        <v>193.20231619738985</v>
      </c>
      <c r="O147" s="31"/>
      <c r="P147" s="41">
        <f>'3a DF'!Q25</f>
        <v>193.20231619738985</v>
      </c>
      <c r="Q147" s="41">
        <f>'3a DF'!R25</f>
        <v>225.18223120063152</v>
      </c>
      <c r="R147" s="41">
        <f>'3a DF'!S25</f>
        <v>200.99163382551481</v>
      </c>
      <c r="S147" s="41">
        <f>'3a DF'!T25</f>
        <v>183.79322460993532</v>
      </c>
      <c r="T147" s="41" t="str">
        <f>'3a DF'!U25</f>
        <v>-</v>
      </c>
      <c r="U147" s="41" t="str">
        <f>'3a DF'!V25</f>
        <v>-</v>
      </c>
      <c r="V147" s="41" t="str">
        <f>'3a DF'!W25</f>
        <v>-</v>
      </c>
      <c r="W147" s="41" t="str">
        <f>'3a DF'!X25</f>
        <v>-</v>
      </c>
      <c r="X147" s="41" t="str">
        <f>'3a DF'!Y25</f>
        <v>-</v>
      </c>
      <c r="Y147" s="41" t="str">
        <f>'3a DF'!Z25</f>
        <v>-</v>
      </c>
      <c r="Z147" s="41" t="str">
        <f>'3a DF'!AA25</f>
        <v>-</v>
      </c>
      <c r="AA147" s="29"/>
    </row>
    <row r="148" spans="1:27" s="30" customFormat="1" ht="11.25" x14ac:dyDescent="0.15">
      <c r="A148" s="267">
        <v>2</v>
      </c>
      <c r="B148" s="140" t="s">
        <v>350</v>
      </c>
      <c r="C148" s="140" t="s">
        <v>300</v>
      </c>
      <c r="D148" s="138" t="s">
        <v>328</v>
      </c>
      <c r="E148" s="132"/>
      <c r="F148" s="31"/>
      <c r="G148" s="41">
        <f>IF('3b CM'!G25="-","-",'3b CM'!G25)</f>
        <v>5.699433111382092E-2</v>
      </c>
      <c r="H148" s="41">
        <f>'3b CM'!H25</f>
        <v>8.5491496670731373E-2</v>
      </c>
      <c r="I148" s="41">
        <f>'3b CM'!I25</f>
        <v>0.26920342932824498</v>
      </c>
      <c r="J148" s="41">
        <f>'3b CM'!J25</f>
        <v>0.27376647994897541</v>
      </c>
      <c r="K148" s="41">
        <f>'3b CM'!K25</f>
        <v>3.5162001540145398</v>
      </c>
      <c r="L148" s="41">
        <f>'3b CM'!L25</f>
        <v>3.411069454584279</v>
      </c>
      <c r="M148" s="41">
        <f>'3b CM'!M25</f>
        <v>11.796224299080484</v>
      </c>
      <c r="N148" s="41">
        <f>'3b CM'!N25</f>
        <v>11.213826361017571</v>
      </c>
      <c r="O148" s="31"/>
      <c r="P148" s="41">
        <f>'3b CM'!P25</f>
        <v>11.213826361017571</v>
      </c>
      <c r="Q148" s="41">
        <f>'3b CM'!Q25</f>
        <v>15.043725244660884</v>
      </c>
      <c r="R148" s="41">
        <f>'3b CM'!R25</f>
        <v>14.975042557017401</v>
      </c>
      <c r="S148" s="41">
        <f>'3b CM'!S25</f>
        <v>17.81652010215473</v>
      </c>
      <c r="T148" s="41" t="str">
        <f>'3b CM'!T25</f>
        <v>-</v>
      </c>
      <c r="U148" s="41" t="str">
        <f>'3b CM'!U25</f>
        <v>-</v>
      </c>
      <c r="V148" s="41" t="str">
        <f>'3b CM'!V25</f>
        <v>-</v>
      </c>
      <c r="W148" s="41" t="str">
        <f>'3b CM'!W25</f>
        <v>-</v>
      </c>
      <c r="X148" s="41" t="str">
        <f>'3b CM'!X25</f>
        <v>-</v>
      </c>
      <c r="Y148" s="41" t="str">
        <f>'3b CM'!Y25</f>
        <v>-</v>
      </c>
      <c r="Z148" s="41" t="str">
        <f>'3b CM'!Z25</f>
        <v>-</v>
      </c>
      <c r="AA148" s="29"/>
    </row>
    <row r="149" spans="1:27" s="30" customFormat="1" ht="11.25" x14ac:dyDescent="0.15">
      <c r="A149" s="267">
        <v>3</v>
      </c>
      <c r="B149" s="140" t="s">
        <v>2</v>
      </c>
      <c r="C149" s="140" t="s">
        <v>342</v>
      </c>
      <c r="D149" s="138" t="s">
        <v>328</v>
      </c>
      <c r="E149" s="132"/>
      <c r="F149" s="31"/>
      <c r="G149" s="41">
        <f>IF('3c PC'!G26="-","-",'3c PC'!G26)</f>
        <v>68.696846532777627</v>
      </c>
      <c r="H149" s="41">
        <f>'3c PC'!H26</f>
        <v>68.676671216342328</v>
      </c>
      <c r="I149" s="41">
        <f>'3c PC'!I26</f>
        <v>86.636741851488935</v>
      </c>
      <c r="J149" s="41">
        <f>'3c PC'!J26</f>
        <v>85.631797942264583</v>
      </c>
      <c r="K149" s="41">
        <f>'3c PC'!K26</f>
        <v>97.937451136388688</v>
      </c>
      <c r="L149" s="41">
        <f>'3c PC'!L26</f>
        <v>97.118570378104408</v>
      </c>
      <c r="M149" s="41">
        <f>'3c PC'!M26</f>
        <v>118.38200017246123</v>
      </c>
      <c r="N149" s="41">
        <f>'3c PC'!N26</f>
        <v>116.27969685512001</v>
      </c>
      <c r="O149" s="31"/>
      <c r="P149" s="41">
        <f>'3c PC'!P26</f>
        <v>116.27969685512001</v>
      </c>
      <c r="Q149" s="41">
        <f>'3c PC'!Q26</f>
        <v>130.00479031786008</v>
      </c>
      <c r="R149" s="41">
        <f>'3c PC'!R26</f>
        <v>131.95510964851496</v>
      </c>
      <c r="S149" s="41">
        <f>'3c PC'!S26</f>
        <v>143.81812836712012</v>
      </c>
      <c r="T149" s="41" t="str">
        <f>'3c PC'!T26</f>
        <v>-</v>
      </c>
      <c r="U149" s="41" t="str">
        <f>'3c PC'!U26</f>
        <v>-</v>
      </c>
      <c r="V149" s="41" t="str">
        <f>'3c PC'!V26</f>
        <v>-</v>
      </c>
      <c r="W149" s="41" t="str">
        <f>'3c PC'!W26</f>
        <v>-</v>
      </c>
      <c r="X149" s="41" t="str">
        <f>'3c PC'!X26</f>
        <v>-</v>
      </c>
      <c r="Y149" s="41" t="str">
        <f>'3c PC'!Y26</f>
        <v>-</v>
      </c>
      <c r="Z149" s="41" t="str">
        <f>'3c PC'!Z26</f>
        <v>-</v>
      </c>
      <c r="AA149" s="29"/>
    </row>
    <row r="150" spans="1:27" s="30" customFormat="1" ht="11.25" x14ac:dyDescent="0.15">
      <c r="A150" s="267">
        <v>4</v>
      </c>
      <c r="B150" s="140" t="s">
        <v>352</v>
      </c>
      <c r="C150" s="140" t="s">
        <v>343</v>
      </c>
      <c r="D150" s="138" t="s">
        <v>328</v>
      </c>
      <c r="E150" s="132"/>
      <c r="F150" s="31"/>
      <c r="G150" s="41">
        <f>IF('3d NC-Elec'!H40="-","-",'3d NC-Elec'!H40)</f>
        <v>123.95014913709178</v>
      </c>
      <c r="H150" s="41">
        <f>'3d NC-Elec'!I40</f>
        <v>124.69829893079482</v>
      </c>
      <c r="I150" s="41">
        <f>'3d NC-Elec'!J40</f>
        <v>139.99637776476746</v>
      </c>
      <c r="J150" s="41">
        <f>'3d NC-Elec'!K40</f>
        <v>139.43366824353919</v>
      </c>
      <c r="K150" s="41">
        <f>'3d NC-Elec'!L40</f>
        <v>124.74872860420707</v>
      </c>
      <c r="L150" s="41">
        <f>'3d NC-Elec'!M40</f>
        <v>125.64562112079527</v>
      </c>
      <c r="M150" s="41">
        <f>'3d NC-Elec'!N40</f>
        <v>125.42362347896896</v>
      </c>
      <c r="N150" s="41">
        <f>'3d NC-Elec'!O40</f>
        <v>125.02842728643076</v>
      </c>
      <c r="O150" s="31"/>
      <c r="P150" s="41">
        <f>'3d NC-Elec'!Q40</f>
        <v>125.02842728643076</v>
      </c>
      <c r="Q150" s="41">
        <f>'3d NC-Elec'!R40</f>
        <v>131.25157687445429</v>
      </c>
      <c r="R150" s="41">
        <f>'3d NC-Elec'!S40</f>
        <v>132.83894954125657</v>
      </c>
      <c r="S150" s="41">
        <f>'3d NC-Elec'!T40</f>
        <v>133.01102223905909</v>
      </c>
      <c r="T150" s="41" t="str">
        <f>'3d NC-Elec'!U40</f>
        <v>-</v>
      </c>
      <c r="U150" s="41" t="str">
        <f>'3d NC-Elec'!V40</f>
        <v>-</v>
      </c>
      <c r="V150" s="41" t="str">
        <f>'3d NC-Elec'!W40</f>
        <v>-</v>
      </c>
      <c r="W150" s="41" t="str">
        <f>'3d NC-Elec'!X40</f>
        <v>-</v>
      </c>
      <c r="X150" s="41" t="str">
        <f>'3d NC-Elec'!Y40</f>
        <v>-</v>
      </c>
      <c r="Y150" s="41" t="str">
        <f>'3d NC-Elec'!Z40</f>
        <v>-</v>
      </c>
      <c r="Z150" s="41" t="str">
        <f>'3d NC-Elec'!AA40</f>
        <v>-</v>
      </c>
      <c r="AA150" s="29"/>
    </row>
    <row r="151" spans="1:27" s="30" customFormat="1" ht="11.25" x14ac:dyDescent="0.15">
      <c r="A151" s="267">
        <v>5</v>
      </c>
      <c r="B151" s="140" t="s">
        <v>349</v>
      </c>
      <c r="C151" s="140" t="s">
        <v>344</v>
      </c>
      <c r="D151" s="138" t="s">
        <v>328</v>
      </c>
      <c r="E151" s="132"/>
      <c r="F151" s="31"/>
      <c r="G151" s="41">
        <f>IF('3f CPIH'!C$16="-","-",'3g OC '!$E$8*('3f CPIH'!C$16/'3f CPIH'!$G$16))</f>
        <v>76.502677103718199</v>
      </c>
      <c r="H151" s="41">
        <f>IF('3f CPIH'!D$16="-","-",'3g OC '!$E$8*('3f CPIH'!D$16/'3f CPIH'!$G$16))</f>
        <v>76.655835616438353</v>
      </c>
      <c r="I151" s="41">
        <f>IF('3f CPIH'!E$16="-","-",'3g OC '!$E$8*('3f CPIH'!E$16/'3f CPIH'!$G$16))</f>
        <v>76.885573385518597</v>
      </c>
      <c r="J151" s="41">
        <f>IF('3f CPIH'!F$16="-","-",'3g OC '!$E$8*('3f CPIH'!F$16/'3f CPIH'!$G$16))</f>
        <v>77.345048923679059</v>
      </c>
      <c r="K151" s="41">
        <f>IF('3f CPIH'!G$16="-","-",'3g OC '!$E$8*('3f CPIH'!G$16/'3f CPIH'!$G$16))</f>
        <v>78.263999999999996</v>
      </c>
      <c r="L151" s="41">
        <f>IF('3f CPIH'!H$16="-","-",'3g OC '!$E$8*('3f CPIH'!H$16/'3f CPIH'!$G$16))</f>
        <v>79.259530332681024</v>
      </c>
      <c r="M151" s="41">
        <f>IF('3f CPIH'!I$16="-","-",'3g OC '!$E$8*('3f CPIH'!I$16/'3f CPIH'!$G$16))</f>
        <v>80.408219178082177</v>
      </c>
      <c r="N151" s="41">
        <f>IF('3f CPIH'!J$16="-","-",'3g OC '!$E$8*('3f CPIH'!J$16/'3f CPIH'!$G$16))</f>
        <v>81.097432485322898</v>
      </c>
      <c r="O151" s="31"/>
      <c r="P151" s="41">
        <f>IF('3f CPIH'!L$16="-","-",'3g OC '!$E$8*('3f CPIH'!L$16/'3f CPIH'!$G$16))</f>
        <v>81.097432485322898</v>
      </c>
      <c r="Q151" s="41">
        <f>IF('3f CPIH'!M$16="-","-",'3g OC '!$E$8*('3f CPIH'!M$16/'3f CPIH'!$G$16))</f>
        <v>82.016383561643835</v>
      </c>
      <c r="R151" s="41">
        <f>IF('3f CPIH'!N$16="-","-",'3g OC '!$E$8*('3f CPIH'!N$16/'3f CPIH'!$G$16))</f>
        <v>82.62901761252445</v>
      </c>
      <c r="S151" s="41">
        <f>IF('3f CPIH'!O$16="-","-",'3g OC '!$E$8*('3f CPIH'!O$16/'3f CPIH'!$G$16))</f>
        <v>83.088493150684926</v>
      </c>
      <c r="T151" s="41" t="str">
        <f>IF('3f CPIH'!P$16="-","-",'3g OC '!$E$8*('3f CPIH'!P$16/'3f CPIH'!$G$16))</f>
        <v>-</v>
      </c>
      <c r="U151" s="41" t="str">
        <f>IF('3f CPIH'!Q$16="-","-",'3g OC '!$E$8*('3f CPIH'!Q$16/'3f CPIH'!$G$16))</f>
        <v>-</v>
      </c>
      <c r="V151" s="41" t="str">
        <f>IF('3f CPIH'!R$16="-","-",'3g OC '!$E$8*('3f CPIH'!R$16/'3f CPIH'!$G$16))</f>
        <v>-</v>
      </c>
      <c r="W151" s="41" t="str">
        <f>IF('3f CPIH'!S$16="-","-",'3g OC '!$E$8*('3f CPIH'!S$16/'3f CPIH'!$G$16))</f>
        <v>-</v>
      </c>
      <c r="X151" s="41" t="str">
        <f>IF('3f CPIH'!T$16="-","-",'3g OC '!$E$8*('3f CPIH'!T$16/'3f CPIH'!$G$16))</f>
        <v>-</v>
      </c>
      <c r="Y151" s="41" t="str">
        <f>IF('3f CPIH'!U$16="-","-",'3g OC '!$E$8*('3f CPIH'!U$16/'3f CPIH'!$G$16))</f>
        <v>-</v>
      </c>
      <c r="Z151" s="41" t="str">
        <f>IF('3f CPIH'!V$16="-","-",'3g OC '!$E$8*('3f CPIH'!V$16/'3f CPIH'!$G$16))</f>
        <v>-</v>
      </c>
      <c r="AA151" s="29"/>
    </row>
    <row r="152" spans="1:27" s="30" customFormat="1" ht="11.25" x14ac:dyDescent="0.15">
      <c r="A152" s="267">
        <v>6</v>
      </c>
      <c r="B152" s="140" t="s">
        <v>349</v>
      </c>
      <c r="C152" s="140" t="s">
        <v>43</v>
      </c>
      <c r="D152" s="138" t="s">
        <v>328</v>
      </c>
      <c r="E152" s="132"/>
      <c r="F152" s="31"/>
      <c r="G152" s="41" t="s">
        <v>333</v>
      </c>
      <c r="H152" s="41" t="s">
        <v>333</v>
      </c>
      <c r="I152" s="41" t="s">
        <v>333</v>
      </c>
      <c r="J152" s="41" t="s">
        <v>333</v>
      </c>
      <c r="K152" s="41">
        <f>IF('3h SMNCC'!F$36="-","-",'3h SMNCC'!F$36)</f>
        <v>0</v>
      </c>
      <c r="L152" s="41">
        <f>IF('3h SMNCC'!G$36="-","-",'3h SMNCC'!G$36)</f>
        <v>-0.18995176814939541</v>
      </c>
      <c r="M152" s="41">
        <f>IF('3h SMNCC'!H$36="-","-",'3h SMNCC'!H$36)</f>
        <v>2.3898674656215144</v>
      </c>
      <c r="N152" s="41">
        <f>IF('3h SMNCC'!I$36="-","-",'3h SMNCC'!I$36)</f>
        <v>11.485463558514653</v>
      </c>
      <c r="O152" s="31"/>
      <c r="P152" s="41">
        <f>IF('3h SMNCC'!K$36="-","-",'3h SMNCC'!K$36)</f>
        <v>11.485463558514653</v>
      </c>
      <c r="Q152" s="41">
        <f>IF('3h SMNCC'!L$36="-","-",'3h SMNCC'!L$36)</f>
        <v>13.905095596481768</v>
      </c>
      <c r="R152" s="41">
        <f>IF('3h SMNCC'!M$36="-","-",'3h SMNCC'!M$36)</f>
        <v>14.008016342776511</v>
      </c>
      <c r="S152" s="41">
        <f>IF('3h SMNCC'!N$36="-","-",'3h SMNCC'!N$36)</f>
        <v>16.592254432324484</v>
      </c>
      <c r="T152" s="41" t="str">
        <f>IF('3h SMNCC'!O$36="-","-",'3h SMNCC'!O$36)</f>
        <v>-</v>
      </c>
      <c r="U152" s="41" t="str">
        <f>IF('3h SMNCC'!P$36="-","-",'3h SMNCC'!P$36)</f>
        <v>-</v>
      </c>
      <c r="V152" s="41" t="str">
        <f>IF('3h SMNCC'!Q$36="-","-",'3h SMNCC'!Q$36)</f>
        <v>-</v>
      </c>
      <c r="W152" s="41" t="str">
        <f>IF('3h SMNCC'!R$36="-","-",'3h SMNCC'!R$36)</f>
        <v>-</v>
      </c>
      <c r="X152" s="41" t="str">
        <f>IF('3h SMNCC'!S$36="-","-",'3h SMNCC'!S$36)</f>
        <v>-</v>
      </c>
      <c r="Y152" s="41" t="str">
        <f>IF('3h SMNCC'!T$36="-","-",'3h SMNCC'!T$36)</f>
        <v>-</v>
      </c>
      <c r="Z152" s="41" t="str">
        <f>IF('3h SMNCC'!U$36="-","-",'3h SMNCC'!U$36)</f>
        <v>-</v>
      </c>
      <c r="AA152" s="29"/>
    </row>
    <row r="153" spans="1:27" s="30" customFormat="1" ht="11.25" x14ac:dyDescent="0.15">
      <c r="A153" s="267">
        <v>7</v>
      </c>
      <c r="B153" s="140" t="s">
        <v>349</v>
      </c>
      <c r="C153" s="140" t="s">
        <v>394</v>
      </c>
      <c r="D153" s="138" t="s">
        <v>328</v>
      </c>
      <c r="E153" s="132"/>
      <c r="F153" s="31"/>
      <c r="G153" s="41">
        <f>IF('3f CPIH'!C$16="-","-",'3i PAAC PAP'!$G$10*('3f CPIH'!C$16/'3f CPIH'!$G$16))</f>
        <v>3.3460635029354204</v>
      </c>
      <c r="H153" s="41">
        <f>IF('3f CPIH'!D$16="-","-",'3i PAAC PAP'!$G$10*('3f CPIH'!D$16/'3f CPIH'!$G$16))</f>
        <v>3.3527623287671227</v>
      </c>
      <c r="I153" s="41">
        <f>IF('3f CPIH'!E$16="-","-",'3i PAAC PAP'!$G$10*('3f CPIH'!E$16/'3f CPIH'!$G$16))</f>
        <v>3.3628105675146771</v>
      </c>
      <c r="J153" s="41">
        <f>IF('3f CPIH'!F$16="-","-",'3i PAAC PAP'!$G$10*('3f CPIH'!F$16/'3f CPIH'!$G$16))</f>
        <v>3.3829070450097847</v>
      </c>
      <c r="K153" s="41">
        <f>IF('3f CPIH'!G$16="-","-",'3i PAAC PAP'!$G$10*('3f CPIH'!G$16/'3f CPIH'!$G$16))</f>
        <v>3.4230999999999998</v>
      </c>
      <c r="L153" s="41">
        <f>IF('3f CPIH'!H$16="-","-",'3i PAAC PAP'!$G$10*('3f CPIH'!H$16/'3f CPIH'!$G$16))</f>
        <v>3.4666423679060667</v>
      </c>
      <c r="M153" s="41">
        <f>IF('3f CPIH'!I$16="-","-",'3i PAAC PAP'!$G$10*('3f CPIH'!I$16/'3f CPIH'!$G$16))</f>
        <v>3.516883561643835</v>
      </c>
      <c r="N153" s="41">
        <f>IF('3f CPIH'!J$16="-","-",'3i PAAC PAP'!$G$10*('3f CPIH'!J$16/'3f CPIH'!$G$16))</f>
        <v>3.547028277886497</v>
      </c>
      <c r="O153" s="31"/>
      <c r="P153" s="41">
        <f>IF('3f CPIH'!L$16="-","-",'3i PAAC PAP'!$G$10*('3f CPIH'!L$16/'3f CPIH'!$G$16))</f>
        <v>3.547028277886497</v>
      </c>
      <c r="Q153" s="41">
        <f>IF('3f CPIH'!M$16="-","-",'3i PAAC PAP'!$G$10*('3f CPIH'!M$16/'3f CPIH'!$G$16))</f>
        <v>3.5872212328767121</v>
      </c>
      <c r="R153" s="41">
        <f>IF('3f CPIH'!N$16="-","-",'3i PAAC PAP'!$G$10*('3f CPIH'!N$16/'3f CPIH'!$G$16))</f>
        <v>3.6140165362035224</v>
      </c>
      <c r="S153" s="41">
        <f>IF('3f CPIH'!O$16="-","-",'3i PAAC PAP'!$G$10*('3f CPIH'!O$16/'3f CPIH'!$G$16))</f>
        <v>3.6341130136986299</v>
      </c>
      <c r="T153" s="41" t="str">
        <f>IF('3f CPIH'!P$16="-","-",'3i PAAC PAP'!$G$10*('3f CPIH'!P$16/'3f CPIH'!$G$16))</f>
        <v>-</v>
      </c>
      <c r="U153" s="41" t="str">
        <f>IF('3f CPIH'!Q$16="-","-",'3i PAAC PAP'!$G$10*('3f CPIH'!Q$16/'3f CPIH'!$G$16))</f>
        <v>-</v>
      </c>
      <c r="V153" s="41" t="str">
        <f>IF('3f CPIH'!R$16="-","-",'3i PAAC PAP'!$G$10*('3f CPIH'!R$16/'3f CPIH'!$G$16))</f>
        <v>-</v>
      </c>
      <c r="W153" s="41" t="str">
        <f>IF('3f CPIH'!S$16="-","-",'3i PAAC PAP'!$G$10*('3f CPIH'!S$16/'3f CPIH'!$G$16))</f>
        <v>-</v>
      </c>
      <c r="X153" s="41" t="str">
        <f>IF('3f CPIH'!T$16="-","-",'3i PAAC PAP'!$G$10*('3f CPIH'!T$16/'3f CPIH'!$G$16))</f>
        <v>-</v>
      </c>
      <c r="Y153" s="41" t="str">
        <f>IF('3f CPIH'!U$16="-","-",'3i PAAC PAP'!$G$10*('3f CPIH'!U$16/'3f CPIH'!$G$16))</f>
        <v>-</v>
      </c>
      <c r="Z153" s="41" t="str">
        <f>IF('3f CPIH'!V$16="-","-",'3i PAAC PAP'!$G$10*('3f CPIH'!V$16/'3f CPIH'!$G$16))</f>
        <v>-</v>
      </c>
      <c r="AA153" s="29"/>
    </row>
    <row r="154" spans="1:27" s="30" customFormat="1" ht="11.25" x14ac:dyDescent="0.15">
      <c r="A154" s="267">
        <v>8</v>
      </c>
      <c r="B154" s="140" t="s">
        <v>349</v>
      </c>
      <c r="C154" s="140" t="s">
        <v>412</v>
      </c>
      <c r="D154" s="138" t="s">
        <v>328</v>
      </c>
      <c r="E154" s="132"/>
      <c r="F154" s="31"/>
      <c r="G154" s="41">
        <f>IF(G147="-","-",SUM(G147:G152)*'3i PAAC PAP'!$G$22)</f>
        <v>2.232943499026121</v>
      </c>
      <c r="H154" s="41">
        <f>IF(H147="-","-",SUM(H147:H152)*'3i PAAC PAP'!$G$22)</f>
        <v>2.140845844171301</v>
      </c>
      <c r="I154" s="41">
        <f>IF(I147="-","-",SUM(I147:I152)*'3i PAAC PAP'!$G$22)</f>
        <v>2.2219793077561771</v>
      </c>
      <c r="J154" s="41">
        <f>IF(J147="-","-",SUM(J147:J152)*'3i PAAC PAP'!$G$22)</f>
        <v>2.1794882714425334</v>
      </c>
      <c r="K154" s="41">
        <f>IF(K147="-","-",SUM(K147:K152)*'3i PAAC PAP'!$G$22)</f>
        <v>2.3087646708572369</v>
      </c>
      <c r="L154" s="41">
        <f>IF(L147="-","-",SUM(L147:L152)*'3i PAAC PAP'!$G$22)</f>
        <v>2.2803386953370413</v>
      </c>
      <c r="M154" s="41">
        <f>IF(M147="-","-",SUM(M147:M152)*'3i PAAC PAP'!$G$22)</f>
        <v>2.4854059725959394</v>
      </c>
      <c r="N154" s="41">
        <f>IF(N147="-","-",SUM(N147:N152)*'3i PAAC PAP'!$G$22)</f>
        <v>2.6129429679583844</v>
      </c>
      <c r="O154" s="31"/>
      <c r="P154" s="41">
        <f>IF(P147="-","-",SUM(P147:P152)*'3i PAAC PAP'!$G$22)</f>
        <v>2.6129429679583844</v>
      </c>
      <c r="Q154" s="41">
        <f>IF(Q147="-","-",SUM(Q147:Q152)*'3i PAAC PAP'!$G$22)</f>
        <v>2.8997980587704846</v>
      </c>
      <c r="R154" s="41">
        <f>IF(R147="-","-",SUM(R147:R152)*'3i PAAC PAP'!$G$22)</f>
        <v>2.8026887732869934</v>
      </c>
      <c r="S154" s="41">
        <f>IF(S147="-","-",SUM(S147:S152)*'3i PAAC PAP'!$G$22)</f>
        <v>2.8061927466428065</v>
      </c>
      <c r="T154" s="41" t="str">
        <f>IF(T147="-","-",SUM(T147:T152)*'3i PAAC PAP'!$G$22)</f>
        <v>-</v>
      </c>
      <c r="U154" s="41" t="str">
        <f>IF(U147="-","-",SUM(U147:U152)*'3i PAAC PAP'!$G$22)</f>
        <v>-</v>
      </c>
      <c r="V154" s="41" t="str">
        <f>IF(V147="-","-",SUM(V147:V152)*'3i PAAC PAP'!$G$22)</f>
        <v>-</v>
      </c>
      <c r="W154" s="41" t="str">
        <f>IF(W147="-","-",SUM(W147:W152)*'3i PAAC PAP'!$G$22)</f>
        <v>-</v>
      </c>
      <c r="X154" s="41" t="str">
        <f>IF(X147="-","-",SUM(X147:X152)*'3i PAAC PAP'!$G$22)</f>
        <v>-</v>
      </c>
      <c r="Y154" s="41" t="str">
        <f>IF(Y147="-","-",SUM(Y147:Y152)*'3i PAAC PAP'!$G$22)</f>
        <v>-</v>
      </c>
      <c r="Z154" s="41" t="str">
        <f>IF(Z147="-","-",SUM(Z147:Z152)*'3i PAAC PAP'!$G$22)</f>
        <v>-</v>
      </c>
      <c r="AA154" s="29"/>
    </row>
    <row r="155" spans="1:27" s="30" customFormat="1" ht="11.25" x14ac:dyDescent="0.15">
      <c r="A155" s="267">
        <v>9</v>
      </c>
      <c r="B155" s="140" t="s">
        <v>393</v>
      </c>
      <c r="C155" s="140" t="s">
        <v>536</v>
      </c>
      <c r="D155" s="138" t="s">
        <v>328</v>
      </c>
      <c r="E155" s="132"/>
      <c r="F155" s="31"/>
      <c r="G155" s="41">
        <f>IF(G147="-","-",SUM(G147:G154)*'3j EBIT'!$E$8)</f>
        <v>9.0177471802423206</v>
      </c>
      <c r="H155" s="41">
        <f>IF(H147="-","-",SUM(H147:H154)*'3j EBIT'!$E$8)</f>
        <v>8.6486132871292689</v>
      </c>
      <c r="I155" s="41">
        <f>IF(I147="-","-",SUM(I147:I154)*'3j EBIT'!$E$8)</f>
        <v>8.9741108400161611</v>
      </c>
      <c r="J155" s="41">
        <f>IF(J147="-","-",SUM(J147:J154)*'3j EBIT'!$E$8)</f>
        <v>8.8041331402473908</v>
      </c>
      <c r="K155" s="41">
        <f>IF(K147="-","-",SUM(K147:K154)*'3j EBIT'!$E$8)</f>
        <v>9.3232426381678586</v>
      </c>
      <c r="L155" s="41">
        <f>IF(L147="-","-",SUM(L147:L154)*'3j EBIT'!$E$8)</f>
        <v>9.2101126077841524</v>
      </c>
      <c r="M155" s="41">
        <f>IF(M147="-","-",SUM(M147:M154)*'3j EBIT'!$E$8)</f>
        <v>10.03329867193116</v>
      </c>
      <c r="N155" s="41">
        <f>IF(N147="-","-",SUM(N147:N154)*'3j EBIT'!$E$8)</f>
        <v>10.545239451111359</v>
      </c>
      <c r="O155" s="31"/>
      <c r="P155" s="41">
        <f>IF(P147="-","-",SUM(P147:P154)*'3j EBIT'!$E$8)</f>
        <v>10.545239451111359</v>
      </c>
      <c r="Q155" s="41">
        <f>IF(Q147="-","-",SUM(Q147:Q154)*'3j EBIT'!$E$8)</f>
        <v>11.696157442188365</v>
      </c>
      <c r="R155" s="41">
        <f>IF(R147="-","-",SUM(R147:R154)*'3j EBIT'!$E$8)</f>
        <v>11.30731874864486</v>
      </c>
      <c r="S155" s="41">
        <f>IF(S147="-","-",SUM(S147:S154)*'3j EBIT'!$E$8)</f>
        <v>11.321757085678257</v>
      </c>
      <c r="T155" s="41" t="str">
        <f>IF(T147="-","-",SUM(T147:T154)*'3j EBIT'!$E$8)</f>
        <v>-</v>
      </c>
      <c r="U155" s="41" t="str">
        <f>IF(U147="-","-",SUM(U147:U154)*'3j EBIT'!$E$8)</f>
        <v>-</v>
      </c>
      <c r="V155" s="41" t="str">
        <f>IF(V147="-","-",SUM(V147:V154)*'3j EBIT'!$E$8)</f>
        <v>-</v>
      </c>
      <c r="W155" s="41" t="str">
        <f>IF(W147="-","-",SUM(W147:W154)*'3j EBIT'!$E$8)</f>
        <v>-</v>
      </c>
      <c r="X155" s="41" t="str">
        <f>IF(X147="-","-",SUM(X147:X154)*'3j EBIT'!$E$8)</f>
        <v>-</v>
      </c>
      <c r="Y155" s="41" t="str">
        <f>IF(Y147="-","-",SUM(Y147:Y154)*'3j EBIT'!$E$8)</f>
        <v>-</v>
      </c>
      <c r="Z155" s="41" t="str">
        <f>IF(Z147="-","-",SUM(Z147:Z154)*'3j EBIT'!$E$8)</f>
        <v>-</v>
      </c>
      <c r="AA155" s="29"/>
    </row>
    <row r="156" spans="1:27" s="30" customFormat="1" ht="12.4" customHeight="1" x14ac:dyDescent="0.15">
      <c r="A156" s="267">
        <v>10</v>
      </c>
      <c r="B156" s="143" t="s">
        <v>292</v>
      </c>
      <c r="C156" s="143" t="s">
        <v>537</v>
      </c>
      <c r="D156" s="138" t="s">
        <v>328</v>
      </c>
      <c r="E156" s="132"/>
      <c r="F156" s="31"/>
      <c r="G156" s="41">
        <f>IF(G147="-","-",SUM(G147:G149,G151:G155)*'3k HAP'!$E$9)</f>
        <v>5.1341291260150195</v>
      </c>
      <c r="H156" s="41">
        <f>IF(H147="-","-",SUM(H147:H149,H151:H155)*'3k HAP'!$E$9)</f>
        <v>4.838728775583804</v>
      </c>
      <c r="I156" s="41">
        <f>IF(I147="-","-",SUM(I147:I149,I151:I155)*'3k HAP'!$E$9)</f>
        <v>4.865571061447727</v>
      </c>
      <c r="J156" s="41">
        <f>IF(J147="-","-",SUM(J147:J149,J151:J155)*'3k HAP'!$E$9)</f>
        <v>4.7428285086862259</v>
      </c>
      <c r="K156" s="41">
        <f>IF(K147="-","-",SUM(K147:K149,K151:K155)*'3k HAP'!$E$9)</f>
        <v>5.3578453951950742</v>
      </c>
      <c r="L156" s="41">
        <f>IF(L147="-","-",SUM(L147:L149,L151:L155)*'3k HAP'!$E$9)</f>
        <v>5.2575384081389771</v>
      </c>
      <c r="M156" s="41">
        <f>IF(M147="-","-",SUM(M147:M149,M151:M155)*'3k HAP'!$E$9)</f>
        <v>5.8951182644002067</v>
      </c>
      <c r="N156" s="41">
        <f>IF(N147="-","-",SUM(N147:N149,N151:N155)*'3k HAP'!$E$9)</f>
        <v>6.2953949556454161</v>
      </c>
      <c r="O156" s="31"/>
      <c r="P156" s="41">
        <f>IF(P147="-","-",SUM(P147:P149,P151:P155)*'3k HAP'!$E$9)</f>
        <v>6.2953949556454161</v>
      </c>
      <c r="Q156" s="41">
        <f>IF(Q147="-","-",SUM(Q147:Q149,Q151:Q155)*'3k HAP'!$E$9)</f>
        <v>7.0911546302735182</v>
      </c>
      <c r="R156" s="41">
        <f>IF(R147="-","-",SUM(R147:R149,R151:R155)*'3k HAP'!$E$9)</f>
        <v>6.7682831196552824</v>
      </c>
      <c r="S156" s="41">
        <f>IF(S147="-","-",SUM(S147:S149,S151:S155)*'3k HAP'!$E$9)</f>
        <v>6.7768896772441307</v>
      </c>
      <c r="T156" s="41" t="str">
        <f>IF(T147="-","-",SUM(T147:T149,T151:T155)*'3k HAP'!$E$9)</f>
        <v>-</v>
      </c>
      <c r="U156" s="41" t="str">
        <f>IF(U147="-","-",SUM(U147:U149,U151:U155)*'3k HAP'!$E$9)</f>
        <v>-</v>
      </c>
      <c r="V156" s="41" t="str">
        <f>IF(V147="-","-",SUM(V147:V149,V151:V155)*'3k HAP'!$E$9)</f>
        <v>-</v>
      </c>
      <c r="W156" s="41" t="str">
        <f>IF(W147="-","-",SUM(W147:W149,W151:W155)*'3k HAP'!$E$9)</f>
        <v>-</v>
      </c>
      <c r="X156" s="41" t="str">
        <f>IF(X147="-","-",SUM(X147:X149,X151:X155)*'3k HAP'!$E$9)</f>
        <v>-</v>
      </c>
      <c r="Y156" s="41" t="str">
        <f>IF(Y147="-","-",SUM(Y147:Y149,Y151:Y155)*'3k HAP'!$E$9)</f>
        <v>-</v>
      </c>
      <c r="Z156" s="41" t="str">
        <f>IF(Z147="-","-",SUM(Z147:Z149,Z151:Z155)*'3k HAP'!$E$9)</f>
        <v>-</v>
      </c>
      <c r="AA156" s="29"/>
    </row>
    <row r="157" spans="1:27" s="30" customFormat="1" ht="11.25" x14ac:dyDescent="0.15">
      <c r="A157" s="267">
        <v>11</v>
      </c>
      <c r="B157" s="189" t="s">
        <v>44</v>
      </c>
      <c r="C157" s="189" t="str">
        <f>B157&amp;"_"&amp;D157</f>
        <v>Total_Southern Scotland</v>
      </c>
      <c r="D157" s="138" t="s">
        <v>328</v>
      </c>
      <c r="E157" s="132"/>
      <c r="F157" s="31"/>
      <c r="G157" s="41">
        <f t="shared" ref="G157:N157" si="24">IF(G147="-","-",SUM(G147:G156))</f>
        <v>479.75220572810372</v>
      </c>
      <c r="H157" s="41">
        <f t="shared" si="24"/>
        <v>460.02871376496779</v>
      </c>
      <c r="I157" s="41">
        <f t="shared" si="24"/>
        <v>477.18699912658582</v>
      </c>
      <c r="J157" s="41">
        <f t="shared" si="24"/>
        <v>468.11806554439994</v>
      </c>
      <c r="K157" s="41">
        <f t="shared" si="24"/>
        <v>496.05462366780421</v>
      </c>
      <c r="L157" s="41">
        <f t="shared" si="24"/>
        <v>490.00010701469188</v>
      </c>
      <c r="M157" s="41">
        <f t="shared" si="24"/>
        <v>533.96325129874151</v>
      </c>
      <c r="N157" s="41">
        <f t="shared" si="24"/>
        <v>561.30776839639736</v>
      </c>
      <c r="O157" s="31"/>
      <c r="P157" s="41">
        <f t="shared" ref="P157:Z157" si="25">IF(P147="-","-",SUM(P147:P156))</f>
        <v>561.30776839639736</v>
      </c>
      <c r="Q157" s="41">
        <f t="shared" si="25"/>
        <v>622.67813415984131</v>
      </c>
      <c r="R157" s="41">
        <f t="shared" si="25"/>
        <v>601.89007670539536</v>
      </c>
      <c r="S157" s="41">
        <f t="shared" si="25"/>
        <v>602.65859542454257</v>
      </c>
      <c r="T157" s="41" t="str">
        <f t="shared" si="25"/>
        <v>-</v>
      </c>
      <c r="U157" s="41" t="str">
        <f t="shared" si="25"/>
        <v>-</v>
      </c>
      <c r="V157" s="41" t="str">
        <f t="shared" si="25"/>
        <v>-</v>
      </c>
      <c r="W157" s="41" t="str">
        <f t="shared" si="25"/>
        <v>-</v>
      </c>
      <c r="X157" s="41" t="str">
        <f t="shared" si="25"/>
        <v>-</v>
      </c>
      <c r="Y157" s="41" t="str">
        <f t="shared" si="25"/>
        <v>-</v>
      </c>
      <c r="Z157" s="41" t="str">
        <f t="shared" si="25"/>
        <v>-</v>
      </c>
      <c r="AA157" s="29"/>
    </row>
    <row r="158" spans="1:27" s="30" customFormat="1" ht="11.25" x14ac:dyDescent="0.15">
      <c r="A158" s="267">
        <v>1</v>
      </c>
      <c r="B158" s="187" t="s">
        <v>350</v>
      </c>
      <c r="C158" s="187" t="s">
        <v>341</v>
      </c>
      <c r="D158" s="139" t="s">
        <v>329</v>
      </c>
      <c r="E158" s="135"/>
      <c r="F158" s="31"/>
      <c r="G158" s="133">
        <f>IF('3a DF'!H26="-","-",'3a DF'!H26)</f>
        <v>190.88202538701998</v>
      </c>
      <c r="H158" s="133">
        <f>'3a DF'!I26</f>
        <v>170.99181627280879</v>
      </c>
      <c r="I158" s="133">
        <f>'3a DF'!J26</f>
        <v>154.0289940489219</v>
      </c>
      <c r="J158" s="133">
        <f>'3a DF'!K26</f>
        <v>146.37608909667466</v>
      </c>
      <c r="K158" s="133">
        <f>'3a DF'!L26</f>
        <v>171.23572715883759</v>
      </c>
      <c r="L158" s="133">
        <f>'3a DF'!M26</f>
        <v>164.59872903935371</v>
      </c>
      <c r="M158" s="133">
        <f>'3a DF'!N26</f>
        <v>171.60428014369325</v>
      </c>
      <c r="N158" s="133">
        <f>'3a DF'!O26</f>
        <v>190.94537799365256</v>
      </c>
      <c r="O158" s="31"/>
      <c r="P158" s="133">
        <f>'3a DF'!Q26</f>
        <v>190.94537799365256</v>
      </c>
      <c r="Q158" s="133">
        <f>'3a DF'!R26</f>
        <v>220.28334141228603</v>
      </c>
      <c r="R158" s="133">
        <f>'3a DF'!S26</f>
        <v>195.69560821631683</v>
      </c>
      <c r="S158" s="133">
        <f>'3a DF'!T26</f>
        <v>178.0007472485604</v>
      </c>
      <c r="T158" s="133" t="str">
        <f>'3a DF'!U26</f>
        <v>-</v>
      </c>
      <c r="U158" s="133" t="str">
        <f>'3a DF'!V26</f>
        <v>-</v>
      </c>
      <c r="V158" s="133" t="str">
        <f>'3a DF'!W26</f>
        <v>-</v>
      </c>
      <c r="W158" s="133" t="str">
        <f>'3a DF'!X26</f>
        <v>-</v>
      </c>
      <c r="X158" s="133" t="str">
        <f>'3a DF'!Y26</f>
        <v>-</v>
      </c>
      <c r="Y158" s="133" t="str">
        <f>'3a DF'!Z26</f>
        <v>-</v>
      </c>
      <c r="Z158" s="133" t="str">
        <f>'3a DF'!AA26</f>
        <v>-</v>
      </c>
      <c r="AA158" s="29"/>
    </row>
    <row r="159" spans="1:27" s="30" customFormat="1" ht="11.25" x14ac:dyDescent="0.15">
      <c r="A159" s="267">
        <v>2</v>
      </c>
      <c r="B159" s="187" t="s">
        <v>350</v>
      </c>
      <c r="C159" s="187" t="s">
        <v>300</v>
      </c>
      <c r="D159" s="139" t="s">
        <v>329</v>
      </c>
      <c r="E159" s="135"/>
      <c r="F159" s="31"/>
      <c r="G159" s="133">
        <f>IF('3b CM'!G26="-","-",'3b CM'!G26)</f>
        <v>5.6072589909823813E-2</v>
      </c>
      <c r="H159" s="133">
        <f>'3b CM'!H26</f>
        <v>8.4108884864735722E-2</v>
      </c>
      <c r="I159" s="133">
        <f>'3b CM'!I26</f>
        <v>0.26484973505339465</v>
      </c>
      <c r="J159" s="133">
        <f>'3b CM'!J26</f>
        <v>0.26933898970721293</v>
      </c>
      <c r="K159" s="133">
        <f>'3b CM'!K26</f>
        <v>3.459334383329669</v>
      </c>
      <c r="L159" s="133">
        <f>'3b CM'!L26</f>
        <v>3.3559039108443711</v>
      </c>
      <c r="M159" s="133">
        <f>'3b CM'!M26</f>
        <v>11.38196650616657</v>
      </c>
      <c r="N159" s="133">
        <f>'3b CM'!N26</f>
        <v>10.820021119555937</v>
      </c>
      <c r="O159" s="31"/>
      <c r="P159" s="133">
        <f>'3b CM'!P26</f>
        <v>10.820021119555937</v>
      </c>
      <c r="Q159" s="133">
        <f>'3b CM'!Q26</f>
        <v>14.328685699058877</v>
      </c>
      <c r="R159" s="133">
        <f>'3b CM'!R26</f>
        <v>14.185156414919366</v>
      </c>
      <c r="S159" s="133">
        <f>'3b CM'!S26</f>
        <v>16.817862047615261</v>
      </c>
      <c r="T159" s="133" t="str">
        <f>'3b CM'!T26</f>
        <v>-</v>
      </c>
      <c r="U159" s="133" t="str">
        <f>'3b CM'!U26</f>
        <v>-</v>
      </c>
      <c r="V159" s="133" t="str">
        <f>'3b CM'!V26</f>
        <v>-</v>
      </c>
      <c r="W159" s="133" t="str">
        <f>'3b CM'!W26</f>
        <v>-</v>
      </c>
      <c r="X159" s="133" t="str">
        <f>'3b CM'!X26</f>
        <v>-</v>
      </c>
      <c r="Y159" s="133" t="str">
        <f>'3b CM'!Y26</f>
        <v>-</v>
      </c>
      <c r="Z159" s="133" t="str">
        <f>'3b CM'!Z26</f>
        <v>-</v>
      </c>
      <c r="AA159" s="29"/>
    </row>
    <row r="160" spans="1:27" s="30" customFormat="1" ht="11.25" x14ac:dyDescent="0.15">
      <c r="A160" s="267">
        <v>3</v>
      </c>
      <c r="B160" s="187" t="s">
        <v>2</v>
      </c>
      <c r="C160" s="187" t="s">
        <v>342</v>
      </c>
      <c r="D160" s="139" t="s">
        <v>329</v>
      </c>
      <c r="E160" s="135"/>
      <c r="F160" s="31"/>
      <c r="G160" s="133">
        <f>IF('3c PC'!G27="-","-",'3c PC'!G27)</f>
        <v>68.697157313013491</v>
      </c>
      <c r="H160" s="133">
        <f>'3c PC'!H27</f>
        <v>68.676977780389578</v>
      </c>
      <c r="I160" s="133">
        <f>'3c PC'!I27</f>
        <v>86.638075303725927</v>
      </c>
      <c r="J160" s="133">
        <f>'3c PC'!J27</f>
        <v>85.632815258881649</v>
      </c>
      <c r="K160" s="133">
        <f>'3c PC'!K27</f>
        <v>97.940918651094151</v>
      </c>
      <c r="L160" s="133">
        <f>'3c PC'!L27</f>
        <v>97.121632485490977</v>
      </c>
      <c r="M160" s="133">
        <f>'3c PC'!M27</f>
        <v>118.20051942227433</v>
      </c>
      <c r="N160" s="133">
        <f>'3c PC'!N27</f>
        <v>116.12349457950175</v>
      </c>
      <c r="O160" s="31"/>
      <c r="P160" s="133">
        <f>'3c PC'!P27</f>
        <v>116.12349457950175</v>
      </c>
      <c r="Q160" s="133">
        <f>'3c PC'!Q27</f>
        <v>129.5743879868638</v>
      </c>
      <c r="R160" s="133">
        <f>'3c PC'!R27</f>
        <v>131.41347519919506</v>
      </c>
      <c r="S160" s="133">
        <f>'3c PC'!S27</f>
        <v>142.89787628597503</v>
      </c>
      <c r="T160" s="133" t="str">
        <f>'3c PC'!T27</f>
        <v>-</v>
      </c>
      <c r="U160" s="133" t="str">
        <f>'3c PC'!U27</f>
        <v>-</v>
      </c>
      <c r="V160" s="133" t="str">
        <f>'3c PC'!V27</f>
        <v>-</v>
      </c>
      <c r="W160" s="133" t="str">
        <f>'3c PC'!W27</f>
        <v>-</v>
      </c>
      <c r="X160" s="133" t="str">
        <f>'3c PC'!X27</f>
        <v>-</v>
      </c>
      <c r="Y160" s="133" t="str">
        <f>'3c PC'!Y27</f>
        <v>-</v>
      </c>
      <c r="Z160" s="133" t="str">
        <f>'3c PC'!Z27</f>
        <v>-</v>
      </c>
      <c r="AA160" s="29"/>
    </row>
    <row r="161" spans="1:27" s="30" customFormat="1" ht="11.25" x14ac:dyDescent="0.15">
      <c r="A161" s="267">
        <v>4</v>
      </c>
      <c r="B161" s="187" t="s">
        <v>352</v>
      </c>
      <c r="C161" s="187" t="s">
        <v>343</v>
      </c>
      <c r="D161" s="139" t="s">
        <v>329</v>
      </c>
      <c r="E161" s="135"/>
      <c r="F161" s="31"/>
      <c r="G161" s="133">
        <f>IF('3d NC-Elec'!H41="-","-",'3d NC-Elec'!H41)</f>
        <v>148.83755254249516</v>
      </c>
      <c r="H161" s="133">
        <f>'3d NC-Elec'!I41</f>
        <v>149.58596648207978</v>
      </c>
      <c r="I161" s="133">
        <f>'3d NC-Elec'!J41</f>
        <v>178.77397635531861</v>
      </c>
      <c r="J161" s="133">
        <f>'3d NC-Elec'!K41</f>
        <v>178.21106816077142</v>
      </c>
      <c r="K161" s="133">
        <f>'3d NC-Elec'!L41</f>
        <v>169.86460557365865</v>
      </c>
      <c r="L161" s="133">
        <f>'3d NC-Elec'!M41</f>
        <v>170.76181475205237</v>
      </c>
      <c r="M161" s="133">
        <f>'3d NC-Elec'!N41</f>
        <v>155.43898208447044</v>
      </c>
      <c r="N161" s="133">
        <f>'3d NC-Elec'!O41</f>
        <v>155.04840246901301</v>
      </c>
      <c r="O161" s="31"/>
      <c r="P161" s="133">
        <f>'3d NC-Elec'!Q41</f>
        <v>155.04840246901301</v>
      </c>
      <c r="Q161" s="133">
        <f>'3d NC-Elec'!R41</f>
        <v>154.32708952990532</v>
      </c>
      <c r="R161" s="133">
        <f>'3d NC-Elec'!S41</f>
        <v>155.68171664214671</v>
      </c>
      <c r="S161" s="133">
        <f>'3d NC-Elec'!T41</f>
        <v>164.73860302391074</v>
      </c>
      <c r="T161" s="133" t="str">
        <f>'3d NC-Elec'!U41</f>
        <v>-</v>
      </c>
      <c r="U161" s="133" t="str">
        <f>'3d NC-Elec'!V41</f>
        <v>-</v>
      </c>
      <c r="V161" s="133" t="str">
        <f>'3d NC-Elec'!W41</f>
        <v>-</v>
      </c>
      <c r="W161" s="133" t="str">
        <f>'3d NC-Elec'!X41</f>
        <v>-</v>
      </c>
      <c r="X161" s="133" t="str">
        <f>'3d NC-Elec'!Y41</f>
        <v>-</v>
      </c>
      <c r="Y161" s="133" t="str">
        <f>'3d NC-Elec'!Z41</f>
        <v>-</v>
      </c>
      <c r="Z161" s="133" t="str">
        <f>'3d NC-Elec'!AA41</f>
        <v>-</v>
      </c>
      <c r="AA161" s="29"/>
    </row>
    <row r="162" spans="1:27" s="30" customFormat="1" ht="11.25" x14ac:dyDescent="0.15">
      <c r="A162" s="267">
        <v>5</v>
      </c>
      <c r="B162" s="187" t="s">
        <v>349</v>
      </c>
      <c r="C162" s="187" t="s">
        <v>344</v>
      </c>
      <c r="D162" s="139" t="s">
        <v>329</v>
      </c>
      <c r="E162" s="135"/>
      <c r="F162" s="31"/>
      <c r="G162" s="133">
        <f>IF('3f CPIH'!C$16="-","-",'3g OC '!$E$8*('3f CPIH'!C$16/'3f CPIH'!$G$16))</f>
        <v>76.502677103718199</v>
      </c>
      <c r="H162" s="133">
        <f>IF('3f CPIH'!D$16="-","-",'3g OC '!$E$8*('3f CPIH'!D$16/'3f CPIH'!$G$16))</f>
        <v>76.655835616438353</v>
      </c>
      <c r="I162" s="133">
        <f>IF('3f CPIH'!E$16="-","-",'3g OC '!$E$8*('3f CPIH'!E$16/'3f CPIH'!$G$16))</f>
        <v>76.885573385518597</v>
      </c>
      <c r="J162" s="133">
        <f>IF('3f CPIH'!F$16="-","-",'3g OC '!$E$8*('3f CPIH'!F$16/'3f CPIH'!$G$16))</f>
        <v>77.345048923679059</v>
      </c>
      <c r="K162" s="133">
        <f>IF('3f CPIH'!G$16="-","-",'3g OC '!$E$8*('3f CPIH'!G$16/'3f CPIH'!$G$16))</f>
        <v>78.263999999999996</v>
      </c>
      <c r="L162" s="133">
        <f>IF('3f CPIH'!H$16="-","-",'3g OC '!$E$8*('3f CPIH'!H$16/'3f CPIH'!$G$16))</f>
        <v>79.259530332681024</v>
      </c>
      <c r="M162" s="133">
        <f>IF('3f CPIH'!I$16="-","-",'3g OC '!$E$8*('3f CPIH'!I$16/'3f CPIH'!$G$16))</f>
        <v>80.408219178082177</v>
      </c>
      <c r="N162" s="133">
        <f>IF('3f CPIH'!J$16="-","-",'3g OC '!$E$8*('3f CPIH'!J$16/'3f CPIH'!$G$16))</f>
        <v>81.097432485322898</v>
      </c>
      <c r="O162" s="31"/>
      <c r="P162" s="133">
        <f>IF('3f CPIH'!L$16="-","-",'3g OC '!$E$8*('3f CPIH'!L$16/'3f CPIH'!$G$16))</f>
        <v>81.097432485322898</v>
      </c>
      <c r="Q162" s="133">
        <f>IF('3f CPIH'!M$16="-","-",'3g OC '!$E$8*('3f CPIH'!M$16/'3f CPIH'!$G$16))</f>
        <v>82.016383561643835</v>
      </c>
      <c r="R162" s="133">
        <f>IF('3f CPIH'!N$16="-","-",'3g OC '!$E$8*('3f CPIH'!N$16/'3f CPIH'!$G$16))</f>
        <v>82.62901761252445</v>
      </c>
      <c r="S162" s="133">
        <f>IF('3f CPIH'!O$16="-","-",'3g OC '!$E$8*('3f CPIH'!O$16/'3f CPIH'!$G$16))</f>
        <v>83.088493150684926</v>
      </c>
      <c r="T162" s="133" t="str">
        <f>IF('3f CPIH'!P$16="-","-",'3g OC '!$E$8*('3f CPIH'!P$16/'3f CPIH'!$G$16))</f>
        <v>-</v>
      </c>
      <c r="U162" s="133" t="str">
        <f>IF('3f CPIH'!Q$16="-","-",'3g OC '!$E$8*('3f CPIH'!Q$16/'3f CPIH'!$G$16))</f>
        <v>-</v>
      </c>
      <c r="V162" s="133" t="str">
        <f>IF('3f CPIH'!R$16="-","-",'3g OC '!$E$8*('3f CPIH'!R$16/'3f CPIH'!$G$16))</f>
        <v>-</v>
      </c>
      <c r="W162" s="133" t="str">
        <f>IF('3f CPIH'!S$16="-","-",'3g OC '!$E$8*('3f CPIH'!S$16/'3f CPIH'!$G$16))</f>
        <v>-</v>
      </c>
      <c r="X162" s="133" t="str">
        <f>IF('3f CPIH'!T$16="-","-",'3g OC '!$E$8*('3f CPIH'!T$16/'3f CPIH'!$G$16))</f>
        <v>-</v>
      </c>
      <c r="Y162" s="133" t="str">
        <f>IF('3f CPIH'!U$16="-","-",'3g OC '!$E$8*('3f CPIH'!U$16/'3f CPIH'!$G$16))</f>
        <v>-</v>
      </c>
      <c r="Z162" s="133" t="str">
        <f>IF('3f CPIH'!V$16="-","-",'3g OC '!$E$8*('3f CPIH'!V$16/'3f CPIH'!$G$16))</f>
        <v>-</v>
      </c>
      <c r="AA162" s="29"/>
    </row>
    <row r="163" spans="1:27" s="30" customFormat="1" ht="11.25" x14ac:dyDescent="0.15">
      <c r="A163" s="267">
        <v>6</v>
      </c>
      <c r="B163" s="187" t="s">
        <v>349</v>
      </c>
      <c r="C163" s="187" t="s">
        <v>43</v>
      </c>
      <c r="D163" s="139" t="s">
        <v>329</v>
      </c>
      <c r="E163" s="135"/>
      <c r="F163" s="31"/>
      <c r="G163" s="133" t="s">
        <v>333</v>
      </c>
      <c r="H163" s="133" t="s">
        <v>333</v>
      </c>
      <c r="I163" s="133" t="s">
        <v>333</v>
      </c>
      <c r="J163" s="133" t="s">
        <v>333</v>
      </c>
      <c r="K163" s="133">
        <f>IF('3h SMNCC'!F$36="-","-",'3h SMNCC'!F$36)</f>
        <v>0</v>
      </c>
      <c r="L163" s="133">
        <f>IF('3h SMNCC'!G$36="-","-",'3h SMNCC'!G$36)</f>
        <v>-0.18995176814939541</v>
      </c>
      <c r="M163" s="133">
        <f>IF('3h SMNCC'!H$36="-","-",'3h SMNCC'!H$36)</f>
        <v>2.3898674656215144</v>
      </c>
      <c r="N163" s="133">
        <f>IF('3h SMNCC'!I$36="-","-",'3h SMNCC'!I$36)</f>
        <v>11.485463558514653</v>
      </c>
      <c r="O163" s="31"/>
      <c r="P163" s="133">
        <f>IF('3h SMNCC'!K$36="-","-",'3h SMNCC'!K$36)</f>
        <v>11.485463558514653</v>
      </c>
      <c r="Q163" s="133">
        <f>IF('3h SMNCC'!L$36="-","-",'3h SMNCC'!L$36)</f>
        <v>13.905095596481768</v>
      </c>
      <c r="R163" s="133">
        <f>IF('3h SMNCC'!M$36="-","-",'3h SMNCC'!M$36)</f>
        <v>14.008016342776511</v>
      </c>
      <c r="S163" s="133">
        <f>IF('3h SMNCC'!N$36="-","-",'3h SMNCC'!N$36)</f>
        <v>16.592254432324484</v>
      </c>
      <c r="T163" s="133" t="str">
        <f>IF('3h SMNCC'!O$36="-","-",'3h SMNCC'!O$36)</f>
        <v>-</v>
      </c>
      <c r="U163" s="133" t="str">
        <f>IF('3h SMNCC'!P$36="-","-",'3h SMNCC'!P$36)</f>
        <v>-</v>
      </c>
      <c r="V163" s="133" t="str">
        <f>IF('3h SMNCC'!Q$36="-","-",'3h SMNCC'!Q$36)</f>
        <v>-</v>
      </c>
      <c r="W163" s="133" t="str">
        <f>IF('3h SMNCC'!R$36="-","-",'3h SMNCC'!R$36)</f>
        <v>-</v>
      </c>
      <c r="X163" s="133" t="str">
        <f>IF('3h SMNCC'!S$36="-","-",'3h SMNCC'!S$36)</f>
        <v>-</v>
      </c>
      <c r="Y163" s="133" t="str">
        <f>IF('3h SMNCC'!T$36="-","-",'3h SMNCC'!T$36)</f>
        <v>-</v>
      </c>
      <c r="Z163" s="133" t="str">
        <f>IF('3h SMNCC'!U$36="-","-",'3h SMNCC'!U$36)</f>
        <v>-</v>
      </c>
      <c r="AA163" s="29"/>
    </row>
    <row r="164" spans="1:27" s="30" customFormat="1" ht="11.25" x14ac:dyDescent="0.15">
      <c r="A164" s="267">
        <v>7</v>
      </c>
      <c r="B164" s="187" t="s">
        <v>349</v>
      </c>
      <c r="C164" s="187" t="s">
        <v>394</v>
      </c>
      <c r="D164" s="139" t="s">
        <v>329</v>
      </c>
      <c r="E164" s="135"/>
      <c r="F164" s="31"/>
      <c r="G164" s="133">
        <f>IF('3f CPIH'!C$16="-","-",'3i PAAC PAP'!$G$10*('3f CPIH'!C$16/'3f CPIH'!$G$16))</f>
        <v>3.3460635029354204</v>
      </c>
      <c r="H164" s="133">
        <f>IF('3f CPIH'!D$16="-","-",'3i PAAC PAP'!$G$10*('3f CPIH'!D$16/'3f CPIH'!$G$16))</f>
        <v>3.3527623287671227</v>
      </c>
      <c r="I164" s="133">
        <f>IF('3f CPIH'!E$16="-","-",'3i PAAC PAP'!$G$10*('3f CPIH'!E$16/'3f CPIH'!$G$16))</f>
        <v>3.3628105675146771</v>
      </c>
      <c r="J164" s="133">
        <f>IF('3f CPIH'!F$16="-","-",'3i PAAC PAP'!$G$10*('3f CPIH'!F$16/'3f CPIH'!$G$16))</f>
        <v>3.3829070450097847</v>
      </c>
      <c r="K164" s="133">
        <f>IF('3f CPIH'!G$16="-","-",'3i PAAC PAP'!$G$10*('3f CPIH'!G$16/'3f CPIH'!$G$16))</f>
        <v>3.4230999999999998</v>
      </c>
      <c r="L164" s="133">
        <f>IF('3f CPIH'!H$16="-","-",'3i PAAC PAP'!$G$10*('3f CPIH'!H$16/'3f CPIH'!$G$16))</f>
        <v>3.4666423679060667</v>
      </c>
      <c r="M164" s="133">
        <f>IF('3f CPIH'!I$16="-","-",'3i PAAC PAP'!$G$10*('3f CPIH'!I$16/'3f CPIH'!$G$16))</f>
        <v>3.516883561643835</v>
      </c>
      <c r="N164" s="133">
        <f>IF('3f CPIH'!J$16="-","-",'3i PAAC PAP'!$G$10*('3f CPIH'!J$16/'3f CPIH'!$G$16))</f>
        <v>3.547028277886497</v>
      </c>
      <c r="O164" s="31"/>
      <c r="P164" s="133">
        <f>IF('3f CPIH'!L$16="-","-",'3i PAAC PAP'!$G$10*('3f CPIH'!L$16/'3f CPIH'!$G$16))</f>
        <v>3.547028277886497</v>
      </c>
      <c r="Q164" s="133">
        <f>IF('3f CPIH'!M$16="-","-",'3i PAAC PAP'!$G$10*('3f CPIH'!M$16/'3f CPIH'!$G$16))</f>
        <v>3.5872212328767121</v>
      </c>
      <c r="R164" s="133">
        <f>IF('3f CPIH'!N$16="-","-",'3i PAAC PAP'!$G$10*('3f CPIH'!N$16/'3f CPIH'!$G$16))</f>
        <v>3.6140165362035224</v>
      </c>
      <c r="S164" s="133">
        <f>IF('3f CPIH'!O$16="-","-",'3i PAAC PAP'!$G$10*('3f CPIH'!O$16/'3f CPIH'!$G$16))</f>
        <v>3.6341130136986299</v>
      </c>
      <c r="T164" s="133" t="str">
        <f>IF('3f CPIH'!P$16="-","-",'3i PAAC PAP'!$G$10*('3f CPIH'!P$16/'3f CPIH'!$G$16))</f>
        <v>-</v>
      </c>
      <c r="U164" s="133" t="str">
        <f>IF('3f CPIH'!Q$16="-","-",'3i PAAC PAP'!$G$10*('3f CPIH'!Q$16/'3f CPIH'!$G$16))</f>
        <v>-</v>
      </c>
      <c r="V164" s="133" t="str">
        <f>IF('3f CPIH'!R$16="-","-",'3i PAAC PAP'!$G$10*('3f CPIH'!R$16/'3f CPIH'!$G$16))</f>
        <v>-</v>
      </c>
      <c r="W164" s="133" t="str">
        <f>IF('3f CPIH'!S$16="-","-",'3i PAAC PAP'!$G$10*('3f CPIH'!S$16/'3f CPIH'!$G$16))</f>
        <v>-</v>
      </c>
      <c r="X164" s="133" t="str">
        <f>IF('3f CPIH'!T$16="-","-",'3i PAAC PAP'!$G$10*('3f CPIH'!T$16/'3f CPIH'!$G$16))</f>
        <v>-</v>
      </c>
      <c r="Y164" s="133" t="str">
        <f>IF('3f CPIH'!U$16="-","-",'3i PAAC PAP'!$G$10*('3f CPIH'!U$16/'3f CPIH'!$G$16))</f>
        <v>-</v>
      </c>
      <c r="Z164" s="133" t="str">
        <f>IF('3f CPIH'!V$16="-","-",'3i PAAC PAP'!$G$10*('3f CPIH'!V$16/'3f CPIH'!$G$16))</f>
        <v>-</v>
      </c>
      <c r="AA164" s="29"/>
    </row>
    <row r="165" spans="1:27" s="30" customFormat="1" ht="11.25" x14ac:dyDescent="0.15">
      <c r="A165" s="267">
        <v>8</v>
      </c>
      <c r="B165" s="187" t="s">
        <v>349</v>
      </c>
      <c r="C165" s="136" t="s">
        <v>412</v>
      </c>
      <c r="D165" s="139" t="s">
        <v>329</v>
      </c>
      <c r="E165" s="135"/>
      <c r="F165" s="31"/>
      <c r="G165" s="133">
        <f>IF(G158="-","-",SUM(G158:G163)*'3i PAAC PAP'!$G$22)</f>
        <v>2.3540710038801045</v>
      </c>
      <c r="H165" s="133">
        <f>IF(H158="-","-",SUM(H158:H163)*'3i PAAC PAP'!$G$22)</f>
        <v>2.2619382982475655</v>
      </c>
      <c r="I165" s="133">
        <f>IF(I158="-","-",SUM(I158:I163)*'3i PAAC PAP'!$G$22)</f>
        <v>2.4104549896937253</v>
      </c>
      <c r="J165" s="133">
        <f>IF(J158="-","-",SUM(J158:J163)*'3i PAAC PAP'!$G$22)</f>
        <v>2.3679479855258316</v>
      </c>
      <c r="K165" s="133">
        <f>IF(K158="-","-",SUM(K158:K163)*'3i PAAC PAP'!$G$22)</f>
        <v>2.5277912993126299</v>
      </c>
      <c r="L165" s="133">
        <f>IF(L158="-","-",SUM(L158:L163)*'3i PAAC PAP'!$G$22)</f>
        <v>2.4993617755835333</v>
      </c>
      <c r="M165" s="133">
        <f>IF(M158="-","-",SUM(M158:M163)*'3i PAAC PAP'!$G$22)</f>
        <v>2.6183632941206958</v>
      </c>
      <c r="N165" s="133">
        <f>IF(N158="-","-",SUM(N158:N163)*'3i PAAC PAP'!$G$22)</f>
        <v>2.7450350129657926</v>
      </c>
      <c r="O165" s="31"/>
      <c r="P165" s="133">
        <f>IF(P158="-","-",SUM(P158:P163)*'3i PAAC PAP'!$G$22)</f>
        <v>2.7450350129657926</v>
      </c>
      <c r="Q165" s="133">
        <f>IF(Q158="-","-",SUM(Q158:Q163)*'3i PAAC PAP'!$G$22)</f>
        <v>2.9824674112984071</v>
      </c>
      <c r="R165" s="133">
        <f>IF(R158="-","-",SUM(R158:R163)*'3i PAAC PAP'!$G$22)</f>
        <v>2.8813974555369239</v>
      </c>
      <c r="S165" s="133">
        <f>IF(S158="-","-",SUM(S158:S163)*'3i PAAC PAP'!$G$22)</f>
        <v>2.9227673488617496</v>
      </c>
      <c r="T165" s="133" t="str">
        <f>IF(T158="-","-",SUM(T158:T163)*'3i PAAC PAP'!$G$22)</f>
        <v>-</v>
      </c>
      <c r="U165" s="133" t="str">
        <f>IF(U158="-","-",SUM(U158:U163)*'3i PAAC PAP'!$G$22)</f>
        <v>-</v>
      </c>
      <c r="V165" s="133" t="str">
        <f>IF(V158="-","-",SUM(V158:V163)*'3i PAAC PAP'!$G$22)</f>
        <v>-</v>
      </c>
      <c r="W165" s="133" t="str">
        <f>IF(W158="-","-",SUM(W158:W163)*'3i PAAC PAP'!$G$22)</f>
        <v>-</v>
      </c>
      <c r="X165" s="133" t="str">
        <f>IF(X158="-","-",SUM(X158:X163)*'3i PAAC PAP'!$G$22)</f>
        <v>-</v>
      </c>
      <c r="Y165" s="133" t="str">
        <f>IF(Y158="-","-",SUM(Y158:Y163)*'3i PAAC PAP'!$G$22)</f>
        <v>-</v>
      </c>
      <c r="Z165" s="133" t="str">
        <f>IF(Z158="-","-",SUM(Z158:Z163)*'3i PAAC PAP'!$G$22)</f>
        <v>-</v>
      </c>
      <c r="AA165" s="29"/>
    </row>
    <row r="166" spans="1:27" s="30" customFormat="1" ht="11.25" x14ac:dyDescent="0.15">
      <c r="A166" s="267">
        <v>9</v>
      </c>
      <c r="B166" s="187" t="s">
        <v>393</v>
      </c>
      <c r="C166" s="187" t="s">
        <v>536</v>
      </c>
      <c r="D166" s="139" t="s">
        <v>329</v>
      </c>
      <c r="E166" s="135"/>
      <c r="F166" s="31"/>
      <c r="G166" s="133">
        <f>IF(G158="-","-",SUM(G158:G165)*'3j EBIT'!$E$8)</f>
        <v>9.503405397371484</v>
      </c>
      <c r="H166" s="133">
        <f>IF(H158="-","-",SUM(H158:H165)*'3j EBIT'!$E$8)</f>
        <v>9.1341309688925278</v>
      </c>
      <c r="I166" s="133">
        <f>IF(I158="-","-",SUM(I158:I165)*'3j EBIT'!$E$8)</f>
        <v>9.7298001755831436</v>
      </c>
      <c r="J166" s="133">
        <f>IF(J158="-","-",SUM(J158:J165)*'3j EBIT'!$E$8)</f>
        <v>9.5597584530341155</v>
      </c>
      <c r="K166" s="133">
        <f>IF(K158="-","-",SUM(K158:K165)*'3j EBIT'!$E$8)</f>
        <v>10.201425359818794</v>
      </c>
      <c r="L166" s="133">
        <f>IF(L158="-","-",SUM(L158:L165)*'3j EBIT'!$E$8)</f>
        <v>10.088281102965132</v>
      </c>
      <c r="M166" s="133">
        <f>IF(M158="-","-",SUM(M158:M165)*'3j EBIT'!$E$8)</f>
        <v>10.566388293514818</v>
      </c>
      <c r="N166" s="133">
        <f>IF(N158="-","-",SUM(N158:N165)*'3j EBIT'!$E$8)</f>
        <v>11.07485976445453</v>
      </c>
      <c r="O166" s="31"/>
      <c r="P166" s="133">
        <f>IF(P158="-","-",SUM(P158:P165)*'3j EBIT'!$E$8)</f>
        <v>11.07485976445453</v>
      </c>
      <c r="Q166" s="133">
        <f>IF(Q158="-","-",SUM(Q158:Q165)*'3j EBIT'!$E$8)</f>
        <v>12.027618495632273</v>
      </c>
      <c r="R166" s="133">
        <f>IF(R158="-","-",SUM(R158:R165)*'3j EBIT'!$E$8)</f>
        <v>11.622899576799187</v>
      </c>
      <c r="S166" s="133">
        <f>IF(S158="-","-",SUM(S158:S165)*'3j EBIT'!$E$8)</f>
        <v>11.789160534171993</v>
      </c>
      <c r="T166" s="133" t="str">
        <f>IF(T158="-","-",SUM(T158:T165)*'3j EBIT'!$E$8)</f>
        <v>-</v>
      </c>
      <c r="U166" s="133" t="str">
        <f>IF(U158="-","-",SUM(U158:U165)*'3j EBIT'!$E$8)</f>
        <v>-</v>
      </c>
      <c r="V166" s="133" t="str">
        <f>IF(V158="-","-",SUM(V158:V165)*'3j EBIT'!$E$8)</f>
        <v>-</v>
      </c>
      <c r="W166" s="133" t="str">
        <f>IF(W158="-","-",SUM(W158:W165)*'3j EBIT'!$E$8)</f>
        <v>-</v>
      </c>
      <c r="X166" s="133" t="str">
        <f>IF(X158="-","-",SUM(X158:X165)*'3j EBIT'!$E$8)</f>
        <v>-</v>
      </c>
      <c r="Y166" s="133" t="str">
        <f>IF(Y158="-","-",SUM(Y158:Y165)*'3j EBIT'!$E$8)</f>
        <v>-</v>
      </c>
      <c r="Z166" s="133" t="str">
        <f>IF(Z158="-","-",SUM(Z158:Z165)*'3j EBIT'!$E$8)</f>
        <v>-</v>
      </c>
      <c r="AA166" s="29"/>
    </row>
    <row r="167" spans="1:27" s="30" customFormat="1" ht="11.25" x14ac:dyDescent="0.15">
      <c r="A167" s="267">
        <v>10</v>
      </c>
      <c r="B167" s="185" t="s">
        <v>292</v>
      </c>
      <c r="C167" s="185" t="s">
        <v>537</v>
      </c>
      <c r="D167" s="139" t="s">
        <v>329</v>
      </c>
      <c r="E167" s="135"/>
      <c r="F167" s="31"/>
      <c r="G167" s="133">
        <f>IF(G158="-","-",SUM(G158:G160,G162:G166)*'3k HAP'!$E$9)</f>
        <v>5.1439904959127993</v>
      </c>
      <c r="H167" s="133">
        <f>IF(H158="-","-",SUM(H158:H160,H162:H166)*'3k HAP'!$E$9)</f>
        <v>4.848477984572134</v>
      </c>
      <c r="I167" s="133">
        <f>IF(I158="-","-",SUM(I158:I160,I162:I166)*'3k HAP'!$E$9)</f>
        <v>4.880146292694211</v>
      </c>
      <c r="J167" s="133">
        <f>IF(J158="-","-",SUM(J158:J160,J162:J166)*'3k HAP'!$E$9)</f>
        <v>4.7573573141225332</v>
      </c>
      <c r="K167" s="133">
        <f>IF(K158="-","-",SUM(K158:K160,K162:K166)*'3k HAP'!$E$9)</f>
        <v>5.374012678215883</v>
      </c>
      <c r="L167" s="133">
        <f>IF(L158="-","-",SUM(L158:L160,L162:L166)*'3k HAP'!$E$9)</f>
        <v>5.2736900923005736</v>
      </c>
      <c r="M167" s="133">
        <f>IF(M158="-","-",SUM(M158:M160,M162:M166)*'3k HAP'!$E$9)</f>
        <v>5.8664508688331809</v>
      </c>
      <c r="N167" s="133">
        <f>IF(N158="-","-",SUM(N158:N160,N162:N166)*'3k HAP'!$E$9)</f>
        <v>6.2639865939855435</v>
      </c>
      <c r="O167" s="31"/>
      <c r="P167" s="133">
        <f>IF(P158="-","-",SUM(P158:P160,P162:P166)*'3k HAP'!$E$9)</f>
        <v>6.2639865939855435</v>
      </c>
      <c r="Q167" s="133">
        <f>IF(Q158="-","-",SUM(Q158:Q160,Q162:Q166)*'3k HAP'!$E$9)</f>
        <v>7.0087228536409096</v>
      </c>
      <c r="R167" s="133">
        <f>IF(R158="-","-",SUM(R158:R160,R162:R166)*'3k HAP'!$E$9)</f>
        <v>6.6770220084538927</v>
      </c>
      <c r="S167" s="133">
        <f>IF(S158="-","-",SUM(S158:S160,S162:S166)*'3k HAP'!$E$9)</f>
        <v>6.6725372755401668</v>
      </c>
      <c r="T167" s="133" t="str">
        <f>IF(T158="-","-",SUM(T158:T160,T162:T166)*'3k HAP'!$E$9)</f>
        <v>-</v>
      </c>
      <c r="U167" s="133" t="str">
        <f>IF(U158="-","-",SUM(U158:U160,U162:U166)*'3k HAP'!$E$9)</f>
        <v>-</v>
      </c>
      <c r="V167" s="133" t="str">
        <f>IF(V158="-","-",SUM(V158:V160,V162:V166)*'3k HAP'!$E$9)</f>
        <v>-</v>
      </c>
      <c r="W167" s="133" t="str">
        <f>IF(W158="-","-",SUM(W158:W160,W162:W166)*'3k HAP'!$E$9)</f>
        <v>-</v>
      </c>
      <c r="X167" s="133" t="str">
        <f>IF(X158="-","-",SUM(X158:X160,X162:X166)*'3k HAP'!$E$9)</f>
        <v>-</v>
      </c>
      <c r="Y167" s="133" t="str">
        <f>IF(Y158="-","-",SUM(Y158:Y160,Y162:Y166)*'3k HAP'!$E$9)</f>
        <v>-</v>
      </c>
      <c r="Z167" s="133" t="str">
        <f>IF(Z158="-","-",SUM(Z158:Z160,Z162:Z166)*'3k HAP'!$E$9)</f>
        <v>-</v>
      </c>
      <c r="AA167" s="29"/>
    </row>
    <row r="168" spans="1:27" s="30" customFormat="1" ht="11.25" x14ac:dyDescent="0.15">
      <c r="A168" s="267">
        <v>11</v>
      </c>
      <c r="B168" s="187" t="s">
        <v>44</v>
      </c>
      <c r="C168" s="187" t="str">
        <f>B168&amp;"_"&amp;D168</f>
        <v>Total_Northern Scotland</v>
      </c>
      <c r="D168" s="139" t="s">
        <v>329</v>
      </c>
      <c r="E168" s="135"/>
      <c r="F168" s="31"/>
      <c r="G168" s="133">
        <f t="shared" ref="G168:N168" si="26">IF(G158="-","-",SUM(G158:G167))</f>
        <v>505.32301533625645</v>
      </c>
      <c r="H168" s="133">
        <f t="shared" si="26"/>
        <v>485.59201461706067</v>
      </c>
      <c r="I168" s="133">
        <f t="shared" si="26"/>
        <v>516.9746808540242</v>
      </c>
      <c r="J168" s="133">
        <f t="shared" si="26"/>
        <v>507.90233122740636</v>
      </c>
      <c r="K168" s="133">
        <f t="shared" si="26"/>
        <v>542.29091510426736</v>
      </c>
      <c r="L168" s="133">
        <f t="shared" si="26"/>
        <v>536.23563409102837</v>
      </c>
      <c r="M168" s="133">
        <f t="shared" si="26"/>
        <v>561.99192081842079</v>
      </c>
      <c r="N168" s="133">
        <f t="shared" si="26"/>
        <v>589.15110185485332</v>
      </c>
      <c r="O168" s="31"/>
      <c r="P168" s="133">
        <f t="shared" ref="P168:Z168" si="27">IF(P158="-","-",SUM(P158:P167))</f>
        <v>589.15110185485332</v>
      </c>
      <c r="Q168" s="133">
        <f t="shared" si="27"/>
        <v>640.041013779688</v>
      </c>
      <c r="R168" s="133">
        <f t="shared" si="27"/>
        <v>618.40832600487249</v>
      </c>
      <c r="S168" s="133">
        <f t="shared" si="27"/>
        <v>627.15441436134336</v>
      </c>
      <c r="T168" s="133" t="str">
        <f t="shared" si="27"/>
        <v>-</v>
      </c>
      <c r="U168" s="133" t="str">
        <f t="shared" si="27"/>
        <v>-</v>
      </c>
      <c r="V168" s="133" t="str">
        <f t="shared" si="27"/>
        <v>-</v>
      </c>
      <c r="W168" s="133" t="str">
        <f t="shared" si="27"/>
        <v>-</v>
      </c>
      <c r="X168" s="133" t="str">
        <f t="shared" si="27"/>
        <v>-</v>
      </c>
      <c r="Y168" s="133" t="str">
        <f t="shared" si="27"/>
        <v>-</v>
      </c>
      <c r="Z168" s="133" t="str">
        <f t="shared" si="27"/>
        <v>-</v>
      </c>
      <c r="AA168" s="29"/>
    </row>
    <row r="169" spans="1:27" s="30" customFormat="1" ht="11.25" x14ac:dyDescent="0.15">
      <c r="A169" s="267"/>
      <c r="B169" s="140" t="s">
        <v>350</v>
      </c>
      <c r="C169" s="140" t="s">
        <v>341</v>
      </c>
      <c r="D169" s="138" t="s">
        <v>291</v>
      </c>
      <c r="E169" s="132"/>
      <c r="F169" s="31"/>
      <c r="G169" s="41">
        <f t="shared" ref="G169:N179" si="28">IF(G15="-","-",AVERAGE(G15,G26,G37,G48,G59,G70,G81,G92,G103,G114,G125,G136,G147,G158))</f>
        <v>189.5451268505233</v>
      </c>
      <c r="H169" s="41">
        <f t="shared" si="28"/>
        <v>169.79422467944352</v>
      </c>
      <c r="I169" s="41">
        <f t="shared" si="28"/>
        <v>152.950206581613</v>
      </c>
      <c r="J169" s="41">
        <f t="shared" si="28"/>
        <v>145.35090100526227</v>
      </c>
      <c r="K169" s="41">
        <f t="shared" si="28"/>
        <v>170.03642726367752</v>
      </c>
      <c r="L169" s="41">
        <f t="shared" si="28"/>
        <v>163.44591331709927</v>
      </c>
      <c r="M169" s="41">
        <f t="shared" si="28"/>
        <v>173.1580607671678</v>
      </c>
      <c r="N169" s="41">
        <f t="shared" si="28"/>
        <v>192.6742814232181</v>
      </c>
      <c r="O169" s="31"/>
      <c r="P169" s="41">
        <f t="shared" ref="P169:Z169" si="29">IF(P15="-","-",AVERAGE(P15,P26,P37,P48,P59,P70,P81,P92,P103,P114,P125,P136,P147,P158))</f>
        <v>192.6742814232181</v>
      </c>
      <c r="Q169" s="41">
        <f t="shared" si="29"/>
        <v>224.78348842636913</v>
      </c>
      <c r="R169" s="41">
        <f t="shared" si="29"/>
        <v>200.62671806184008</v>
      </c>
      <c r="S169" s="41">
        <f t="shared" si="29"/>
        <v>184.21027679335489</v>
      </c>
      <c r="T169" s="41" t="str">
        <f t="shared" si="29"/>
        <v>-</v>
      </c>
      <c r="U169" s="41" t="str">
        <f t="shared" si="29"/>
        <v>-</v>
      </c>
      <c r="V169" s="41" t="str">
        <f t="shared" si="29"/>
        <v>-</v>
      </c>
      <c r="W169" s="41" t="str">
        <f t="shared" si="29"/>
        <v>-</v>
      </c>
      <c r="X169" s="41" t="str">
        <f t="shared" si="29"/>
        <v>-</v>
      </c>
      <c r="Y169" s="41" t="str">
        <f t="shared" si="29"/>
        <v>-</v>
      </c>
      <c r="Z169" s="41" t="str">
        <f t="shared" si="29"/>
        <v>-</v>
      </c>
      <c r="AA169" s="29"/>
    </row>
    <row r="170" spans="1:27" s="30" customFormat="1" ht="11.25" x14ac:dyDescent="0.15">
      <c r="A170" s="267"/>
      <c r="B170" s="140" t="s">
        <v>350</v>
      </c>
      <c r="C170" s="140" t="s">
        <v>300</v>
      </c>
      <c r="D170" s="138" t="s">
        <v>291</v>
      </c>
      <c r="E170" s="132"/>
      <c r="F170" s="31"/>
      <c r="G170" s="41">
        <f t="shared" si="28"/>
        <v>5.6162549708796881E-2</v>
      </c>
      <c r="H170" s="41">
        <f t="shared" si="28"/>
        <v>8.4243824563195346E-2</v>
      </c>
      <c r="I170" s="41">
        <f t="shared" si="28"/>
        <v>0.26527464549469565</v>
      </c>
      <c r="J170" s="41">
        <f t="shared" si="28"/>
        <v>0.26977110246335001</v>
      </c>
      <c r="K170" s="41">
        <f t="shared" si="28"/>
        <v>3.4648843503671367</v>
      </c>
      <c r="L170" s="41">
        <f t="shared" si="28"/>
        <v>3.3612879396840958</v>
      </c>
      <c r="M170" s="41">
        <f t="shared" si="28"/>
        <v>11.652403061262774</v>
      </c>
      <c r="N170" s="41">
        <f t="shared" si="28"/>
        <v>11.077105801368656</v>
      </c>
      <c r="O170" s="31"/>
      <c r="P170" s="41">
        <f t="shared" ref="P170:Z170" si="30">IF(P16="-","-",AVERAGE(P16,P27,P38,P49,P60,P71,P82,P93,P104,P115,P126,P137,P148,P159))</f>
        <v>11.077105801368656</v>
      </c>
      <c r="Q170" s="41">
        <f t="shared" si="30"/>
        <v>14.883230646022749</v>
      </c>
      <c r="R170" s="41">
        <f t="shared" si="30"/>
        <v>14.819176551301227</v>
      </c>
      <c r="S170" s="41">
        <f t="shared" si="30"/>
        <v>17.646102036866232</v>
      </c>
      <c r="T170" s="41" t="str">
        <f t="shared" si="30"/>
        <v>-</v>
      </c>
      <c r="U170" s="41" t="str">
        <f t="shared" si="30"/>
        <v>-</v>
      </c>
      <c r="V170" s="41" t="str">
        <f t="shared" si="30"/>
        <v>-</v>
      </c>
      <c r="W170" s="41" t="str">
        <f t="shared" si="30"/>
        <v>-</v>
      </c>
      <c r="X170" s="41" t="str">
        <f t="shared" si="30"/>
        <v>-</v>
      </c>
      <c r="Y170" s="41" t="str">
        <f t="shared" si="30"/>
        <v>-</v>
      </c>
      <c r="Z170" s="41" t="str">
        <f t="shared" si="30"/>
        <v>-</v>
      </c>
      <c r="AA170" s="29"/>
    </row>
    <row r="171" spans="1:27" s="30" customFormat="1" ht="11.25" x14ac:dyDescent="0.15">
      <c r="A171" s="267"/>
      <c r="B171" s="140" t="s">
        <v>2</v>
      </c>
      <c r="C171" s="140" t="s">
        <v>342</v>
      </c>
      <c r="D171" s="138" t="s">
        <v>291</v>
      </c>
      <c r="E171" s="132"/>
      <c r="F171" s="31"/>
      <c r="G171" s="41">
        <f t="shared" si="28"/>
        <v>68.691006025834241</v>
      </c>
      <c r="H171" s="41">
        <f t="shared" si="28"/>
        <v>68.670909905229934</v>
      </c>
      <c r="I171" s="41">
        <f t="shared" si="28"/>
        <v>86.611630129917302</v>
      </c>
      <c r="J171" s="41">
        <f t="shared" si="28"/>
        <v>85.612644205010028</v>
      </c>
      <c r="K171" s="41">
        <f t="shared" si="28"/>
        <v>97.872125918163235</v>
      </c>
      <c r="L171" s="41">
        <f t="shared" si="28"/>
        <v>97.060884386883117</v>
      </c>
      <c r="M171" s="41">
        <f t="shared" si="28"/>
        <v>118.32747921691032</v>
      </c>
      <c r="N171" s="41">
        <f t="shared" si="28"/>
        <v>116.23082485051968</v>
      </c>
      <c r="O171" s="31"/>
      <c r="P171" s="41">
        <f t="shared" ref="P171:Z171" si="31">IF(P17="-","-",AVERAGE(P17,P28,P39,P50,P61,P72,P83,P94,P105,P116,P127,P138,P149,P160))</f>
        <v>116.23082485051968</v>
      </c>
      <c r="Q171" s="41">
        <f t="shared" si="31"/>
        <v>129.95702823945112</v>
      </c>
      <c r="R171" s="41">
        <f t="shared" si="31"/>
        <v>131.90480608382356</v>
      </c>
      <c r="S171" s="41">
        <f t="shared" si="31"/>
        <v>143.86971317294169</v>
      </c>
      <c r="T171" s="41" t="str">
        <f t="shared" si="31"/>
        <v>-</v>
      </c>
      <c r="U171" s="41" t="str">
        <f t="shared" si="31"/>
        <v>-</v>
      </c>
      <c r="V171" s="41" t="str">
        <f t="shared" si="31"/>
        <v>-</v>
      </c>
      <c r="W171" s="41" t="str">
        <f t="shared" si="31"/>
        <v>-</v>
      </c>
      <c r="X171" s="41" t="str">
        <f t="shared" si="31"/>
        <v>-</v>
      </c>
      <c r="Y171" s="41" t="str">
        <f t="shared" si="31"/>
        <v>-</v>
      </c>
      <c r="Z171" s="41" t="str">
        <f t="shared" si="31"/>
        <v>-</v>
      </c>
      <c r="AA171" s="29"/>
    </row>
    <row r="172" spans="1:27" s="30" customFormat="1" ht="11.25" x14ac:dyDescent="0.15">
      <c r="A172" s="267"/>
      <c r="B172" s="140" t="s">
        <v>352</v>
      </c>
      <c r="C172" s="140" t="s">
        <v>343</v>
      </c>
      <c r="D172" s="138" t="s">
        <v>291</v>
      </c>
      <c r="E172" s="132"/>
      <c r="F172" s="31"/>
      <c r="G172" s="41">
        <f t="shared" si="28"/>
        <v>127.99845935686922</v>
      </c>
      <c r="H172" s="41">
        <f t="shared" si="28"/>
        <v>128.74163155879677</v>
      </c>
      <c r="I172" s="41">
        <f t="shared" si="28"/>
        <v>142.60110367858115</v>
      </c>
      <c r="J172" s="41">
        <f t="shared" si="28"/>
        <v>142.04213797751888</v>
      </c>
      <c r="K172" s="41">
        <f t="shared" si="28"/>
        <v>134.94626558994401</v>
      </c>
      <c r="L172" s="41">
        <f t="shared" si="28"/>
        <v>135.83719089936108</v>
      </c>
      <c r="M172" s="41">
        <f t="shared" si="28"/>
        <v>131.67837067324322</v>
      </c>
      <c r="N172" s="41">
        <f t="shared" si="28"/>
        <v>131.2842545781717</v>
      </c>
      <c r="O172" s="31"/>
      <c r="P172" s="41">
        <f t="shared" ref="P172:Z172" si="32">IF(P18="-","-",AVERAGE(P18,P29,P40,P51,P62,P73,P84,P95,P106,P117,P128,P139,P150,P161))</f>
        <v>131.2842545781717</v>
      </c>
      <c r="Q172" s="41">
        <f t="shared" si="32"/>
        <v>138.51639149164146</v>
      </c>
      <c r="R172" s="41">
        <f t="shared" si="32"/>
        <v>140.23783389769395</v>
      </c>
      <c r="S172" s="41">
        <f t="shared" si="32"/>
        <v>140.5199304149771</v>
      </c>
      <c r="T172" s="41" t="str">
        <f t="shared" si="32"/>
        <v>-</v>
      </c>
      <c r="U172" s="41" t="str">
        <f t="shared" si="32"/>
        <v>-</v>
      </c>
      <c r="V172" s="41" t="str">
        <f t="shared" si="32"/>
        <v>-</v>
      </c>
      <c r="W172" s="41" t="str">
        <f t="shared" si="32"/>
        <v>-</v>
      </c>
      <c r="X172" s="41" t="str">
        <f t="shared" si="32"/>
        <v>-</v>
      </c>
      <c r="Y172" s="41" t="str">
        <f t="shared" si="32"/>
        <v>-</v>
      </c>
      <c r="Z172" s="41" t="str">
        <f t="shared" si="32"/>
        <v>-</v>
      </c>
      <c r="AA172" s="29"/>
    </row>
    <row r="173" spans="1:27" s="30" customFormat="1" ht="11.25" x14ac:dyDescent="0.15">
      <c r="A173" s="267"/>
      <c r="B173" s="140" t="s">
        <v>349</v>
      </c>
      <c r="C173" s="140" t="s">
        <v>344</v>
      </c>
      <c r="D173" s="138" t="s">
        <v>291</v>
      </c>
      <c r="E173" s="132"/>
      <c r="F173" s="31"/>
      <c r="G173" s="41">
        <f t="shared" si="28"/>
        <v>76.502677103718185</v>
      </c>
      <c r="H173" s="41">
        <f t="shared" si="28"/>
        <v>76.655835616438353</v>
      </c>
      <c r="I173" s="41">
        <f t="shared" si="28"/>
        <v>76.885573385518583</v>
      </c>
      <c r="J173" s="41">
        <f t="shared" si="28"/>
        <v>77.345048923679073</v>
      </c>
      <c r="K173" s="41">
        <f t="shared" si="28"/>
        <v>78.263999999999996</v>
      </c>
      <c r="L173" s="41">
        <f t="shared" si="28"/>
        <v>79.259530332681024</v>
      </c>
      <c r="M173" s="41">
        <f t="shared" si="28"/>
        <v>80.408219178082177</v>
      </c>
      <c r="N173" s="41">
        <f t="shared" si="28"/>
        <v>81.097432485322898</v>
      </c>
      <c r="O173" s="31"/>
      <c r="P173" s="41">
        <f t="shared" ref="P173:Z173" si="33">IF(P19="-","-",AVERAGE(P19,P30,P41,P52,P63,P74,P85,P96,P107,P118,P129,P140,P151,P162))</f>
        <v>81.097432485322898</v>
      </c>
      <c r="Q173" s="41">
        <f t="shared" si="33"/>
        <v>82.016383561643821</v>
      </c>
      <c r="R173" s="41">
        <f t="shared" si="33"/>
        <v>82.629017612524436</v>
      </c>
      <c r="S173" s="41">
        <f t="shared" si="33"/>
        <v>83.088493150684926</v>
      </c>
      <c r="T173" s="41" t="str">
        <f t="shared" si="33"/>
        <v>-</v>
      </c>
      <c r="U173" s="41" t="str">
        <f t="shared" si="33"/>
        <v>-</v>
      </c>
      <c r="V173" s="41" t="str">
        <f t="shared" si="33"/>
        <v>-</v>
      </c>
      <c r="W173" s="41" t="str">
        <f t="shared" si="33"/>
        <v>-</v>
      </c>
      <c r="X173" s="41" t="str">
        <f t="shared" si="33"/>
        <v>-</v>
      </c>
      <c r="Y173" s="41" t="str">
        <f t="shared" si="33"/>
        <v>-</v>
      </c>
      <c r="Z173" s="41" t="str">
        <f t="shared" si="33"/>
        <v>-</v>
      </c>
      <c r="AA173" s="29"/>
    </row>
    <row r="174" spans="1:27" s="30" customFormat="1" ht="11.25" x14ac:dyDescent="0.15">
      <c r="A174" s="267"/>
      <c r="B174" s="140" t="s">
        <v>349</v>
      </c>
      <c r="C174" s="140" t="s">
        <v>43</v>
      </c>
      <c r="D174" s="138" t="s">
        <v>291</v>
      </c>
      <c r="E174" s="132"/>
      <c r="F174" s="31"/>
      <c r="G174" s="41" t="str">
        <f>IF(G20="-","-",AVERAGE(G20,G31,G42,G53,G64,G75,G86,G97,G108,G119,G130,G141,G152,G163))</f>
        <v>-</v>
      </c>
      <c r="H174" s="41" t="str">
        <f t="shared" si="28"/>
        <v>-</v>
      </c>
      <c r="I174" s="41" t="str">
        <f t="shared" si="28"/>
        <v>-</v>
      </c>
      <c r="J174" s="41" t="str">
        <f t="shared" si="28"/>
        <v>-</v>
      </c>
      <c r="K174" s="41">
        <f t="shared" si="28"/>
        <v>0</v>
      </c>
      <c r="L174" s="41">
        <f t="shared" si="28"/>
        <v>-0.18995176814939541</v>
      </c>
      <c r="M174" s="41">
        <f t="shared" si="28"/>
        <v>2.389867465621514</v>
      </c>
      <c r="N174" s="41">
        <f t="shared" si="28"/>
        <v>11.485463558514653</v>
      </c>
      <c r="O174" s="31"/>
      <c r="P174" s="41">
        <f t="shared" ref="P174:Z174" si="34">IF(P20="-","-",AVERAGE(P20,P31,P42,P53,P64,P75,P86,P97,P108,P119,P130,P141,P152,P163))</f>
        <v>11.485463558514653</v>
      </c>
      <c r="Q174" s="41">
        <f t="shared" si="34"/>
        <v>13.90509559648177</v>
      </c>
      <c r="R174" s="41">
        <f t="shared" si="34"/>
        <v>14.008016342776509</v>
      </c>
      <c r="S174" s="41">
        <f t="shared" si="34"/>
        <v>16.592254432324488</v>
      </c>
      <c r="T174" s="41" t="str">
        <f t="shared" si="34"/>
        <v>-</v>
      </c>
      <c r="U174" s="41" t="str">
        <f t="shared" si="34"/>
        <v>-</v>
      </c>
      <c r="V174" s="41" t="str">
        <f t="shared" si="34"/>
        <v>-</v>
      </c>
      <c r="W174" s="41" t="str">
        <f t="shared" si="34"/>
        <v>-</v>
      </c>
      <c r="X174" s="41" t="str">
        <f t="shared" si="34"/>
        <v>-</v>
      </c>
      <c r="Y174" s="41" t="str">
        <f t="shared" si="34"/>
        <v>-</v>
      </c>
      <c r="Z174" s="41" t="str">
        <f t="shared" si="34"/>
        <v>-</v>
      </c>
      <c r="AA174" s="29"/>
    </row>
    <row r="175" spans="1:27" s="30" customFormat="1" ht="11.25" x14ac:dyDescent="0.15">
      <c r="A175" s="267"/>
      <c r="B175" s="140" t="s">
        <v>349</v>
      </c>
      <c r="C175" s="140" t="s">
        <v>394</v>
      </c>
      <c r="D175" s="138" t="s">
        <v>291</v>
      </c>
      <c r="E175" s="132"/>
      <c r="F175" s="31"/>
      <c r="G175" s="41">
        <f t="shared" si="28"/>
        <v>3.3460635029354218</v>
      </c>
      <c r="H175" s="41">
        <f t="shared" si="28"/>
        <v>3.3527623287671227</v>
      </c>
      <c r="I175" s="41">
        <f t="shared" si="28"/>
        <v>3.362810567514678</v>
      </c>
      <c r="J175" s="41">
        <f t="shared" si="28"/>
        <v>3.3829070450097851</v>
      </c>
      <c r="K175" s="41">
        <f t="shared" si="28"/>
        <v>3.4230999999999985</v>
      </c>
      <c r="L175" s="41">
        <f t="shared" si="28"/>
        <v>3.4666423679060681</v>
      </c>
      <c r="M175" s="41">
        <f t="shared" si="28"/>
        <v>3.516883561643835</v>
      </c>
      <c r="N175" s="41">
        <f t="shared" si="28"/>
        <v>3.547028277886497</v>
      </c>
      <c r="O175" s="31"/>
      <c r="P175" s="41">
        <f t="shared" ref="P175:Z175" si="35">IF(P21="-","-",AVERAGE(P21,P32,P43,P54,P65,P76,P87,P98,P109,P120,P131,P142,P153,P164))</f>
        <v>3.547028277886497</v>
      </c>
      <c r="Q175" s="41">
        <f t="shared" si="35"/>
        <v>3.5872212328767126</v>
      </c>
      <c r="R175" s="41">
        <f t="shared" si="35"/>
        <v>3.6140165362035224</v>
      </c>
      <c r="S175" s="41">
        <f t="shared" si="35"/>
        <v>3.6341130136986304</v>
      </c>
      <c r="T175" s="41" t="str">
        <f t="shared" si="35"/>
        <v>-</v>
      </c>
      <c r="U175" s="41" t="str">
        <f t="shared" si="35"/>
        <v>-</v>
      </c>
      <c r="V175" s="41" t="str">
        <f t="shared" si="35"/>
        <v>-</v>
      </c>
      <c r="W175" s="41" t="str">
        <f t="shared" si="35"/>
        <v>-</v>
      </c>
      <c r="X175" s="41" t="str">
        <f t="shared" si="35"/>
        <v>-</v>
      </c>
      <c r="Y175" s="41" t="str">
        <f t="shared" si="35"/>
        <v>-</v>
      </c>
      <c r="Z175" s="41" t="str">
        <f t="shared" si="35"/>
        <v>-</v>
      </c>
      <c r="AA175" s="29"/>
    </row>
    <row r="176" spans="1:27" s="30" customFormat="1" ht="11.25" x14ac:dyDescent="0.15">
      <c r="A176" s="267"/>
      <c r="B176" s="140" t="s">
        <v>349</v>
      </c>
      <c r="C176" s="140" t="s">
        <v>412</v>
      </c>
      <c r="D176" s="138" t="s">
        <v>291</v>
      </c>
      <c r="E176" s="132"/>
      <c r="F176" s="31"/>
      <c r="G176" s="41">
        <f t="shared" si="28"/>
        <v>2.2463993183778168</v>
      </c>
      <c r="H176" s="41">
        <f t="shared" si="28"/>
        <v>2.1549179884670262</v>
      </c>
      <c r="I176" s="41">
        <f t="shared" si="28"/>
        <v>2.2295091289961393</v>
      </c>
      <c r="J176" s="41">
        <f t="shared" si="28"/>
        <v>2.1873119226004336</v>
      </c>
      <c r="K176" s="41">
        <f t="shared" si="28"/>
        <v>2.3521692949549258</v>
      </c>
      <c r="L176" s="41">
        <f t="shared" si="28"/>
        <v>2.3239731466920923</v>
      </c>
      <c r="M176" s="41">
        <f t="shared" si="28"/>
        <v>2.5125002993585452</v>
      </c>
      <c r="N176" s="41">
        <f t="shared" si="28"/>
        <v>2.6398448065318001</v>
      </c>
      <c r="O176" s="31"/>
      <c r="P176" s="41">
        <f t="shared" ref="P176:Z176" si="36">IF(P22="-","-",AVERAGE(P22,P33,P44,P55,P66,P77,P88,P99,P110,P121,P132,P143,P154,P165))</f>
        <v>2.6398448065318001</v>
      </c>
      <c r="Q176" s="41">
        <f t="shared" si="36"/>
        <v>2.9321150935856553</v>
      </c>
      <c r="R176" s="41">
        <f t="shared" si="36"/>
        <v>2.8358309097415044</v>
      </c>
      <c r="S176" s="41">
        <f t="shared" si="36"/>
        <v>2.8440885415855779</v>
      </c>
      <c r="T176" s="41" t="str">
        <f t="shared" si="36"/>
        <v>-</v>
      </c>
      <c r="U176" s="41" t="str">
        <f t="shared" si="36"/>
        <v>-</v>
      </c>
      <c r="V176" s="41" t="str">
        <f t="shared" si="36"/>
        <v>-</v>
      </c>
      <c r="W176" s="41" t="str">
        <f t="shared" si="36"/>
        <v>-</v>
      </c>
      <c r="X176" s="41" t="str">
        <f t="shared" si="36"/>
        <v>-</v>
      </c>
      <c r="Y176" s="41" t="str">
        <f t="shared" si="36"/>
        <v>-</v>
      </c>
      <c r="Z176" s="41" t="str">
        <f t="shared" si="36"/>
        <v>-</v>
      </c>
      <c r="AA176" s="29"/>
    </row>
    <row r="177" spans="1:27" s="30" customFormat="1" ht="11.25" x14ac:dyDescent="0.15">
      <c r="A177" s="267"/>
      <c r="B177" s="140" t="s">
        <v>393</v>
      </c>
      <c r="C177" s="140" t="s">
        <v>536</v>
      </c>
      <c r="D177" s="138" t="s">
        <v>291</v>
      </c>
      <c r="E177" s="132"/>
      <c r="F177" s="31"/>
      <c r="G177" s="41">
        <f t="shared" si="28"/>
        <v>9.0716980087039047</v>
      </c>
      <c r="H177" s="41">
        <f t="shared" si="28"/>
        <v>8.7050352576642407</v>
      </c>
      <c r="I177" s="41">
        <f t="shared" si="28"/>
        <v>9.0043015020223631</v>
      </c>
      <c r="J177" s="41">
        <f t="shared" si="28"/>
        <v>8.8355019072121408</v>
      </c>
      <c r="K177" s="41">
        <f t="shared" si="28"/>
        <v>9.4972725777745239</v>
      </c>
      <c r="L177" s="41">
        <f t="shared" si="28"/>
        <v>9.385064035009945</v>
      </c>
      <c r="M177" s="41">
        <f t="shared" si="28"/>
        <v>10.141932812836684</v>
      </c>
      <c r="N177" s="41">
        <f t="shared" si="28"/>
        <v>10.65310181461675</v>
      </c>
      <c r="O177" s="31"/>
      <c r="P177" s="41">
        <f t="shared" ref="P177:Z177" si="37">IF(P23="-","-",AVERAGE(P23,P34,P45,P56,P67,P78,P89,P100,P111,P122,P133,P144,P155,P166))</f>
        <v>10.65310181461675</v>
      </c>
      <c r="Q177" s="41">
        <f t="shared" si="37"/>
        <v>11.825731922651386</v>
      </c>
      <c r="R177" s="41">
        <f t="shared" si="37"/>
        <v>11.440201457008683</v>
      </c>
      <c r="S177" s="41">
        <f t="shared" si="37"/>
        <v>11.473699489105003</v>
      </c>
      <c r="T177" s="41" t="str">
        <f t="shared" si="37"/>
        <v>-</v>
      </c>
      <c r="U177" s="41" t="str">
        <f t="shared" si="37"/>
        <v>-</v>
      </c>
      <c r="V177" s="41" t="str">
        <f t="shared" si="37"/>
        <v>-</v>
      </c>
      <c r="W177" s="41" t="str">
        <f t="shared" si="37"/>
        <v>-</v>
      </c>
      <c r="X177" s="41" t="str">
        <f t="shared" si="37"/>
        <v>-</v>
      </c>
      <c r="Y177" s="41" t="str">
        <f t="shared" si="37"/>
        <v>-</v>
      </c>
      <c r="Z177" s="41" t="str">
        <f t="shared" si="37"/>
        <v>-</v>
      </c>
      <c r="AA177" s="29"/>
    </row>
    <row r="178" spans="1:27" s="30" customFormat="1" ht="11.25" x14ac:dyDescent="0.15">
      <c r="A178" s="267"/>
      <c r="B178" s="140" t="s">
        <v>292</v>
      </c>
      <c r="C178" s="140" t="s">
        <v>537</v>
      </c>
      <c r="D178" s="138" t="s">
        <v>291</v>
      </c>
      <c r="E178" s="132"/>
      <c r="F178" s="31"/>
      <c r="G178" s="41">
        <f t="shared" si="28"/>
        <v>5.1164311715208575</v>
      </c>
      <c r="H178" s="41">
        <f t="shared" si="28"/>
        <v>4.8230079072819949</v>
      </c>
      <c r="I178" s="41">
        <f t="shared" si="28"/>
        <v>4.8506995482833037</v>
      </c>
      <c r="J178" s="41">
        <f t="shared" si="28"/>
        <v>4.7288100047546227</v>
      </c>
      <c r="K178" s="41">
        <f t="shared" si="28"/>
        <v>5.3426470084676874</v>
      </c>
      <c r="L178" s="41">
        <f t="shared" si="28"/>
        <v>5.243137465958041</v>
      </c>
      <c r="M178" s="41">
        <f t="shared" si="28"/>
        <v>5.8872536580989792</v>
      </c>
      <c r="N178" s="41">
        <f t="shared" si="28"/>
        <v>6.286919820466232</v>
      </c>
      <c r="O178" s="31"/>
      <c r="P178" s="41">
        <f t="shared" ref="P178:Z178" si="38">IF(P24="-","-",AVERAGE(P24,P35,P46,P57,P68,P79,P90,P101,P112,P123,P134,P145,P156,P167))</f>
        <v>6.286919820466232</v>
      </c>
      <c r="Q178" s="41">
        <f t="shared" si="38"/>
        <v>7.0846378049820826</v>
      </c>
      <c r="R178" s="41">
        <f t="shared" si="38"/>
        <v>6.7623526290319669</v>
      </c>
      <c r="S178" s="41">
        <f t="shared" si="38"/>
        <v>6.7840353215720501</v>
      </c>
      <c r="T178" s="41" t="str">
        <f t="shared" si="38"/>
        <v>-</v>
      </c>
      <c r="U178" s="41" t="str">
        <f t="shared" si="38"/>
        <v>-</v>
      </c>
      <c r="V178" s="41" t="str">
        <f t="shared" si="38"/>
        <v>-</v>
      </c>
      <c r="W178" s="41" t="str">
        <f t="shared" si="38"/>
        <v>-</v>
      </c>
      <c r="X178" s="41" t="str">
        <f t="shared" si="38"/>
        <v>-</v>
      </c>
      <c r="Y178" s="41" t="str">
        <f t="shared" si="38"/>
        <v>-</v>
      </c>
      <c r="Z178" s="41" t="str">
        <f t="shared" si="38"/>
        <v>-</v>
      </c>
      <c r="AA178" s="29"/>
    </row>
    <row r="179" spans="1:27" s="30" customFormat="1" ht="11.25" x14ac:dyDescent="0.15">
      <c r="A179" s="267"/>
      <c r="B179" s="140" t="s">
        <v>44</v>
      </c>
      <c r="C179" s="140" t="str">
        <f>B179&amp;"_"&amp;D179</f>
        <v>Total_GB average</v>
      </c>
      <c r="D179" s="131" t="s">
        <v>291</v>
      </c>
      <c r="E179" s="132"/>
      <c r="F179" s="31"/>
      <c r="G179" s="41">
        <f t="shared" si="28"/>
        <v>482.57402388819173</v>
      </c>
      <c r="H179" s="41">
        <f t="shared" si="28"/>
        <v>462.98256906665227</v>
      </c>
      <c r="I179" s="41">
        <f t="shared" si="28"/>
        <v>478.76110916794113</v>
      </c>
      <c r="J179" s="41">
        <f t="shared" si="28"/>
        <v>469.75503409351057</v>
      </c>
      <c r="K179" s="41">
        <f t="shared" si="28"/>
        <v>505.1988920033491</v>
      </c>
      <c r="L179" s="41">
        <f t="shared" si="28"/>
        <v>499.19367212312534</v>
      </c>
      <c r="M179" s="41">
        <f t="shared" si="28"/>
        <v>539.67297069422591</v>
      </c>
      <c r="N179" s="41">
        <f t="shared" si="28"/>
        <v>566.97625741661693</v>
      </c>
      <c r="O179" s="31"/>
      <c r="P179" s="41">
        <f t="shared" ref="P179:Z179" si="39">IF(P25="-","-",AVERAGE(P25,P36,P47,P58,P69,P80,P91,P102,P113,P124,P135,P146,P157,P168))</f>
        <v>566.97625741661693</v>
      </c>
      <c r="Q179" s="41">
        <f t="shared" si="39"/>
        <v>629.4913240157058</v>
      </c>
      <c r="R179" s="41">
        <f t="shared" si="39"/>
        <v>608.87797008194536</v>
      </c>
      <c r="S179" s="41">
        <f t="shared" si="39"/>
        <v>610.66270636711056</v>
      </c>
      <c r="T179" s="41" t="str">
        <f t="shared" si="39"/>
        <v>-</v>
      </c>
      <c r="U179" s="41" t="str">
        <f t="shared" si="39"/>
        <v>-</v>
      </c>
      <c r="V179" s="41" t="str">
        <f t="shared" si="39"/>
        <v>-</v>
      </c>
      <c r="W179" s="41" t="str">
        <f t="shared" si="39"/>
        <v>-</v>
      </c>
      <c r="X179" s="41" t="str">
        <f t="shared" si="39"/>
        <v>-</v>
      </c>
      <c r="Y179" s="41" t="str">
        <f t="shared" si="39"/>
        <v>-</v>
      </c>
      <c r="Z179" s="41" t="str">
        <f t="shared" si="39"/>
        <v>-</v>
      </c>
      <c r="AA179" s="29"/>
    </row>
    <row r="180" spans="1:27" x14ac:dyDescent="0.2"/>
    <row r="181" spans="1:27" x14ac:dyDescent="0.2">
      <c r="N181" s="142"/>
      <c r="P181" s="142"/>
    </row>
    <row r="182" spans="1:27" x14ac:dyDescent="0.2">
      <c r="N182" s="142"/>
      <c r="P182" s="142"/>
    </row>
    <row r="183" spans="1:27" x14ac:dyDescent="0.2">
      <c r="N183" s="142"/>
      <c r="P183" s="142"/>
    </row>
    <row r="184" spans="1:27" x14ac:dyDescent="0.2">
      <c r="N184" s="142"/>
    </row>
    <row r="185" spans="1:27" x14ac:dyDescent="0.2">
      <c r="N185" s="142"/>
    </row>
    <row r="186" spans="1:27" x14ac:dyDescent="0.2">
      <c r="N186" s="142"/>
    </row>
    <row r="187" spans="1:27" x14ac:dyDescent="0.2">
      <c r="N187" s="142"/>
    </row>
    <row r="188" spans="1:27" x14ac:dyDescent="0.2"/>
    <row r="189" spans="1:27" x14ac:dyDescent="0.2"/>
    <row r="190" spans="1:27" x14ac:dyDescent="0.2"/>
    <row r="191" spans="1:27" x14ac:dyDescent="0.2"/>
    <row r="192" spans="1:27"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sheetData>
  <sortState ref="A15:AA182">
    <sortCondition ref="A15:A182"/>
  </sortState>
  <mergeCells count="9">
    <mergeCell ref="B3:H3"/>
    <mergeCell ref="B10:B14"/>
    <mergeCell ref="C10:C14"/>
    <mergeCell ref="G10:N10"/>
    <mergeCell ref="P10:Z10"/>
    <mergeCell ref="G11:N11"/>
    <mergeCell ref="P11:Z11"/>
    <mergeCell ref="D10:D14"/>
    <mergeCell ref="E10:E11"/>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A446"/>
  <sheetViews>
    <sheetView workbookViewId="0"/>
  </sheetViews>
  <sheetFormatPr defaultColWidth="0" defaultRowHeight="14.25" zeroHeight="1" x14ac:dyDescent="0.2"/>
  <cols>
    <col min="1" max="1" width="9" style="266" customWidth="1"/>
    <col min="2" max="2" width="33.375" style="44" customWidth="1"/>
    <col min="3" max="3" width="21.375" style="44" customWidth="1"/>
    <col min="4" max="4" width="19.75" style="44" customWidth="1"/>
    <col min="5" max="5" width="25.125" style="44" customWidth="1"/>
    <col min="6" max="6" width="2.5" style="44" customWidth="1"/>
    <col min="7" max="14" width="15.625" style="44" customWidth="1"/>
    <col min="15" max="15" width="2.5" style="44" customWidth="1"/>
    <col min="16" max="26" width="15.625" style="44" customWidth="1"/>
    <col min="27" max="27" width="9" style="44" customWidth="1"/>
    <col min="28" max="16384" width="0" style="44" hidden="1"/>
  </cols>
  <sheetData>
    <row r="1" spans="1:27" s="73" customFormat="1" ht="12.4" customHeight="1" x14ac:dyDescent="0.2">
      <c r="A1" s="265"/>
    </row>
    <row r="2" spans="1:27" s="73" customFormat="1" ht="18.399999999999999" customHeight="1" x14ac:dyDescent="0.25">
      <c r="A2" s="265"/>
      <c r="B2" s="27" t="s">
        <v>461</v>
      </c>
      <c r="C2" s="27"/>
      <c r="D2" s="27"/>
    </row>
    <row r="3" spans="1:27" s="73" customFormat="1" ht="24.4" customHeight="1" x14ac:dyDescent="0.2">
      <c r="A3" s="265"/>
      <c r="B3" s="424" t="s">
        <v>526</v>
      </c>
      <c r="C3" s="424"/>
      <c r="D3" s="424"/>
      <c r="E3" s="424"/>
      <c r="F3" s="424"/>
      <c r="G3" s="424"/>
      <c r="H3" s="424"/>
      <c r="I3" s="75"/>
      <c r="J3" s="75"/>
      <c r="K3" s="75"/>
      <c r="L3" s="75"/>
      <c r="M3" s="75"/>
      <c r="N3" s="75"/>
      <c r="O3" s="75"/>
      <c r="P3" s="75"/>
      <c r="Q3" s="75"/>
    </row>
    <row r="4" spans="1:27" s="73" customFormat="1" ht="16.149999999999999" customHeight="1" x14ac:dyDescent="0.2">
      <c r="A4" s="265"/>
      <c r="B4" s="165"/>
      <c r="C4" s="165"/>
      <c r="D4" s="165"/>
      <c r="E4" s="165"/>
      <c r="F4" s="74"/>
      <c r="G4" s="74"/>
      <c r="I4" s="75"/>
      <c r="J4" s="75"/>
      <c r="K4" s="75"/>
      <c r="L4" s="75"/>
      <c r="M4" s="75"/>
      <c r="N4" s="75"/>
      <c r="O4" s="75"/>
      <c r="P4" s="75"/>
      <c r="Q4" s="75"/>
    </row>
    <row r="5" spans="1:27" ht="16.149999999999999" customHeight="1" x14ac:dyDescent="0.2">
      <c r="B5" s="78"/>
      <c r="C5" s="78"/>
      <c r="D5" s="78"/>
      <c r="E5" s="78"/>
      <c r="F5" s="78"/>
      <c r="G5" s="78"/>
      <c r="I5" s="79"/>
      <c r="J5" s="79"/>
      <c r="K5" s="79"/>
      <c r="L5" s="79"/>
      <c r="M5" s="79"/>
      <c r="N5" s="79"/>
      <c r="O5" s="79"/>
      <c r="P5" s="79"/>
      <c r="Q5" s="79"/>
    </row>
    <row r="6" spans="1:27" ht="23.25" x14ac:dyDescent="0.2">
      <c r="B6" s="82" t="s">
        <v>373</v>
      </c>
      <c r="C6" s="84" t="s">
        <v>497</v>
      </c>
      <c r="D6" s="78"/>
      <c r="E6" s="78"/>
      <c r="F6" s="78"/>
      <c r="G6" s="78"/>
      <c r="I6" s="79"/>
      <c r="J6" s="79"/>
      <c r="K6" s="79"/>
      <c r="L6" s="79"/>
      <c r="M6" s="79"/>
      <c r="N6" s="79"/>
      <c r="O6" s="79"/>
      <c r="P6" s="79"/>
      <c r="Q6" s="79"/>
    </row>
    <row r="7" spans="1:27" ht="14.65" customHeight="1" x14ac:dyDescent="0.2">
      <c r="B7" s="82" t="s">
        <v>485</v>
      </c>
      <c r="C7" s="84" t="s">
        <v>533</v>
      </c>
      <c r="D7" s="78"/>
      <c r="E7" s="78"/>
      <c r="F7" s="78"/>
      <c r="G7" s="78"/>
      <c r="I7" s="79"/>
      <c r="J7" s="79"/>
      <c r="K7" s="79"/>
      <c r="L7" s="79"/>
      <c r="M7" s="79"/>
      <c r="N7" s="79"/>
      <c r="O7" s="79"/>
      <c r="P7" s="79"/>
      <c r="Q7" s="79"/>
    </row>
    <row r="8" spans="1:27" ht="12.4" customHeight="1" x14ac:dyDescent="0.2">
      <c r="B8" s="83" t="s">
        <v>345</v>
      </c>
      <c r="C8" s="85" t="s">
        <v>1</v>
      </c>
    </row>
    <row r="9" spans="1:27" s="29" customFormat="1" ht="11.25" x14ac:dyDescent="0.15">
      <c r="A9" s="267"/>
    </row>
    <row r="10" spans="1:27" s="30" customFormat="1" ht="11.25" customHeight="1" x14ac:dyDescent="0.15">
      <c r="A10" s="267"/>
      <c r="B10" s="473" t="s">
        <v>346</v>
      </c>
      <c r="C10" s="473" t="s">
        <v>351</v>
      </c>
      <c r="D10" s="482" t="s">
        <v>302</v>
      </c>
      <c r="E10" s="483"/>
      <c r="F10" s="31"/>
      <c r="G10" s="474" t="s">
        <v>500</v>
      </c>
      <c r="H10" s="475"/>
      <c r="I10" s="475"/>
      <c r="J10" s="475"/>
      <c r="K10" s="475"/>
      <c r="L10" s="475"/>
      <c r="M10" s="475"/>
      <c r="N10" s="476"/>
      <c r="O10" s="31"/>
      <c r="P10" s="474" t="s">
        <v>492</v>
      </c>
      <c r="Q10" s="477"/>
      <c r="R10" s="477"/>
      <c r="S10" s="477"/>
      <c r="T10" s="477"/>
      <c r="U10" s="477"/>
      <c r="V10" s="477"/>
      <c r="W10" s="477"/>
      <c r="X10" s="477"/>
      <c r="Y10" s="477"/>
      <c r="Z10" s="478"/>
      <c r="AA10" s="29"/>
    </row>
    <row r="11" spans="1:27" s="30" customFormat="1" ht="11.25" customHeight="1" x14ac:dyDescent="0.15">
      <c r="A11" s="267"/>
      <c r="B11" s="473"/>
      <c r="C11" s="473"/>
      <c r="D11" s="482"/>
      <c r="E11" s="484"/>
      <c r="F11" s="31"/>
      <c r="G11" s="479" t="s">
        <v>479</v>
      </c>
      <c r="H11" s="480"/>
      <c r="I11" s="480"/>
      <c r="J11" s="480"/>
      <c r="K11" s="480"/>
      <c r="L11" s="480"/>
      <c r="M11" s="480"/>
      <c r="N11" s="481"/>
      <c r="O11" s="31"/>
      <c r="P11" s="479" t="s">
        <v>493</v>
      </c>
      <c r="Q11" s="480"/>
      <c r="R11" s="480"/>
      <c r="S11" s="480"/>
      <c r="T11" s="480"/>
      <c r="U11" s="480"/>
      <c r="V11" s="480"/>
      <c r="W11" s="480"/>
      <c r="X11" s="480"/>
      <c r="Y11" s="480"/>
      <c r="Z11" s="481"/>
      <c r="AA11" s="29"/>
    </row>
    <row r="12" spans="1:27" s="30" customFormat="1" ht="25.5" customHeight="1" x14ac:dyDescent="0.15">
      <c r="A12" s="267"/>
      <c r="B12" s="473"/>
      <c r="C12" s="473"/>
      <c r="D12" s="482"/>
      <c r="E12" s="32" t="s">
        <v>5</v>
      </c>
      <c r="F12" s="31"/>
      <c r="G12" s="111" t="s">
        <v>303</v>
      </c>
      <c r="H12" s="111" t="s">
        <v>297</v>
      </c>
      <c r="I12" s="111" t="s">
        <v>298</v>
      </c>
      <c r="J12" s="111" t="s">
        <v>299</v>
      </c>
      <c r="K12" s="111" t="s">
        <v>6</v>
      </c>
      <c r="L12" s="33" t="s">
        <v>7</v>
      </c>
      <c r="M12" s="111" t="s">
        <v>8</v>
      </c>
      <c r="N12" s="111" t="s">
        <v>304</v>
      </c>
      <c r="O12" s="31"/>
      <c r="P12" s="110" t="s">
        <v>467</v>
      </c>
      <c r="Q12" s="110" t="s">
        <v>9</v>
      </c>
      <c r="R12" s="110" t="s">
        <v>10</v>
      </c>
      <c r="S12" s="35" t="s">
        <v>11</v>
      </c>
      <c r="T12" s="110" t="s">
        <v>12</v>
      </c>
      <c r="U12" s="110" t="s">
        <v>13</v>
      </c>
      <c r="V12" s="110" t="s">
        <v>14</v>
      </c>
      <c r="W12" s="110" t="s">
        <v>15</v>
      </c>
      <c r="X12" s="110" t="s">
        <v>16</v>
      </c>
      <c r="Y12" s="110" t="s">
        <v>17</v>
      </c>
      <c r="Z12" s="110" t="s">
        <v>18</v>
      </c>
      <c r="AA12" s="29"/>
    </row>
    <row r="13" spans="1:27" s="30" customFormat="1" ht="15" customHeight="1" x14ac:dyDescent="0.15">
      <c r="A13" s="267"/>
      <c r="B13" s="473"/>
      <c r="C13" s="473"/>
      <c r="D13" s="482"/>
      <c r="E13" s="32" t="s">
        <v>379</v>
      </c>
      <c r="F13" s="31"/>
      <c r="G13" s="36" t="s">
        <v>305</v>
      </c>
      <c r="H13" s="36" t="s">
        <v>306</v>
      </c>
      <c r="I13" s="36" t="s">
        <v>307</v>
      </c>
      <c r="J13" s="36" t="s">
        <v>308</v>
      </c>
      <c r="K13" s="36" t="s">
        <v>19</v>
      </c>
      <c r="L13" s="37" t="s">
        <v>20</v>
      </c>
      <c r="M13" s="36" t="s">
        <v>21</v>
      </c>
      <c r="N13" s="36" t="s">
        <v>309</v>
      </c>
      <c r="O13" s="31"/>
      <c r="P13" s="36" t="s">
        <v>310</v>
      </c>
      <c r="Q13" s="36" t="s">
        <v>22</v>
      </c>
      <c r="R13" s="36" t="s">
        <v>23</v>
      </c>
      <c r="S13" s="38" t="s">
        <v>24</v>
      </c>
      <c r="T13" s="36" t="s">
        <v>25</v>
      </c>
      <c r="U13" s="36" t="s">
        <v>26</v>
      </c>
      <c r="V13" s="36" t="s">
        <v>27</v>
      </c>
      <c r="W13" s="36" t="s">
        <v>28</v>
      </c>
      <c r="X13" s="36" t="s">
        <v>29</v>
      </c>
      <c r="Y13" s="36" t="s">
        <v>30</v>
      </c>
      <c r="Z13" s="36" t="s">
        <v>31</v>
      </c>
      <c r="AA13" s="29"/>
    </row>
    <row r="14" spans="1:27" s="30" customFormat="1" ht="15" customHeight="1" x14ac:dyDescent="0.15">
      <c r="A14" s="267"/>
      <c r="B14" s="473"/>
      <c r="C14" s="473"/>
      <c r="D14" s="482"/>
      <c r="E14" s="40" t="s">
        <v>335</v>
      </c>
      <c r="F14" s="31"/>
      <c r="G14" s="110" t="s">
        <v>312</v>
      </c>
      <c r="H14" s="110" t="s">
        <v>312</v>
      </c>
      <c r="I14" s="110" t="s">
        <v>313</v>
      </c>
      <c r="J14" s="110" t="s">
        <v>313</v>
      </c>
      <c r="K14" s="110" t="s">
        <v>34</v>
      </c>
      <c r="L14" s="76" t="s">
        <v>34</v>
      </c>
      <c r="M14" s="110" t="s">
        <v>35</v>
      </c>
      <c r="N14" s="110" t="s">
        <v>35</v>
      </c>
      <c r="O14" s="31"/>
      <c r="P14" s="110" t="s">
        <v>314</v>
      </c>
      <c r="Q14" s="110" t="s">
        <v>36</v>
      </c>
      <c r="R14" s="110" t="s">
        <v>36</v>
      </c>
      <c r="S14" s="35" t="s">
        <v>37</v>
      </c>
      <c r="T14" s="110" t="s">
        <v>37</v>
      </c>
      <c r="U14" s="110" t="s">
        <v>38</v>
      </c>
      <c r="V14" s="110" t="s">
        <v>38</v>
      </c>
      <c r="W14" s="110" t="s">
        <v>39</v>
      </c>
      <c r="X14" s="110" t="s">
        <v>39</v>
      </c>
      <c r="Y14" s="110" t="s">
        <v>40</v>
      </c>
      <c r="Z14" s="110" t="s">
        <v>40</v>
      </c>
      <c r="AA14" s="29"/>
    </row>
    <row r="15" spans="1:27" s="30" customFormat="1" ht="12.4" customHeight="1" x14ac:dyDescent="0.15">
      <c r="A15" s="267">
        <v>1</v>
      </c>
      <c r="B15" s="140" t="s">
        <v>350</v>
      </c>
      <c r="C15" s="140" t="s">
        <v>341</v>
      </c>
      <c r="D15" s="131" t="s">
        <v>315</v>
      </c>
      <c r="E15" s="132"/>
      <c r="F15" s="31"/>
      <c r="G15" s="41">
        <f>IF('3a DF'!H13="-","-",'3a DF'!H13)</f>
        <v>191.97091994295369</v>
      </c>
      <c r="H15" s="41">
        <f>'3a DF'!I13</f>
        <v>171.96724629284955</v>
      </c>
      <c r="I15" s="41">
        <f>'3a DF'!J13</f>
        <v>154.90765893492028</v>
      </c>
      <c r="J15" s="41">
        <f>'3a DF'!K13</f>
        <v>147.21109766394588</v>
      </c>
      <c r="K15" s="41">
        <f>'3a DF'!L13</f>
        <v>172.21254857880399</v>
      </c>
      <c r="L15" s="41">
        <f>'3a DF'!M13</f>
        <v>165.53768942392196</v>
      </c>
      <c r="M15" s="41">
        <f>'3a DF'!N13</f>
        <v>174.32210247101548</v>
      </c>
      <c r="N15" s="41">
        <f>'3a DF'!O13</f>
        <v>193.96951941469163</v>
      </c>
      <c r="O15" s="31"/>
      <c r="P15" s="41">
        <f>'3a DF'!Q13</f>
        <v>193.96951941469163</v>
      </c>
      <c r="Q15" s="41">
        <f>'3a DF'!R13</f>
        <v>227.10500288338588</v>
      </c>
      <c r="R15" s="41">
        <f>'3a DF'!S13</f>
        <v>202.69800409075677</v>
      </c>
      <c r="S15" s="41">
        <f>'3a DF'!T13</f>
        <v>185.70165658710286</v>
      </c>
      <c r="T15" s="41" t="str">
        <f>'3a DF'!U13</f>
        <v>-</v>
      </c>
      <c r="U15" s="41" t="str">
        <f>'3a DF'!V13</f>
        <v>-</v>
      </c>
      <c r="V15" s="41" t="str">
        <f>'3a DF'!W13</f>
        <v>-</v>
      </c>
      <c r="W15" s="41" t="str">
        <f>'3a DF'!X13</f>
        <v>-</v>
      </c>
      <c r="X15" s="41" t="str">
        <f>'3a DF'!Y13</f>
        <v>-</v>
      </c>
      <c r="Y15" s="41" t="str">
        <f>'3a DF'!Z13</f>
        <v>-</v>
      </c>
      <c r="Z15" s="41" t="str">
        <f>'3a DF'!AA13</f>
        <v>-</v>
      </c>
      <c r="AA15" s="29"/>
    </row>
    <row r="16" spans="1:27" s="30" customFormat="1" ht="11.25" x14ac:dyDescent="0.15">
      <c r="A16" s="267">
        <v>2</v>
      </c>
      <c r="B16" s="140" t="s">
        <v>350</v>
      </c>
      <c r="C16" s="140" t="s">
        <v>300</v>
      </c>
      <c r="D16" s="131" t="s">
        <v>315</v>
      </c>
      <c r="E16" s="132"/>
      <c r="F16" s="31"/>
      <c r="G16" s="41">
        <f>IF('3b CM'!G13="-","-",'3b CM'!G13)</f>
        <v>5.7199162492486987E-2</v>
      </c>
      <c r="H16" s="41">
        <f>'3b CM'!H13</f>
        <v>8.5798743738730476E-2</v>
      </c>
      <c r="I16" s="41">
        <f>'3b CM'!I13</f>
        <v>0.27017091694487855</v>
      </c>
      <c r="J16" s="41">
        <f>'3b CM'!J13</f>
        <v>0.2747503666693672</v>
      </c>
      <c r="K16" s="41">
        <f>'3b CM'!K13</f>
        <v>3.5288369919445137</v>
      </c>
      <c r="L16" s="41">
        <f>'3b CM'!L13</f>
        <v>3.4233284643042605</v>
      </c>
      <c r="M16" s="41">
        <f>'3b CM'!M13</f>
        <v>11.820075926151441</v>
      </c>
      <c r="N16" s="41">
        <f>'3b CM'!N13</f>
        <v>11.23650039616815</v>
      </c>
      <c r="O16" s="31"/>
      <c r="P16" s="41">
        <f>'3b CM'!P13</f>
        <v>11.23650039616815</v>
      </c>
      <c r="Q16" s="41">
        <f>'3b CM'!Q13</f>
        <v>15.217885194859468</v>
      </c>
      <c r="R16" s="41">
        <f>'3b CM'!R13</f>
        <v>15.148042252053873</v>
      </c>
      <c r="S16" s="41">
        <f>'3b CM'!S13</f>
        <v>17.904770251104306</v>
      </c>
      <c r="T16" s="41" t="str">
        <f>'3b CM'!T13</f>
        <v>-</v>
      </c>
      <c r="U16" s="41" t="str">
        <f>'3b CM'!U13</f>
        <v>-</v>
      </c>
      <c r="V16" s="41" t="str">
        <f>'3b CM'!V13</f>
        <v>-</v>
      </c>
      <c r="W16" s="41" t="str">
        <f>'3b CM'!W13</f>
        <v>-</v>
      </c>
      <c r="X16" s="41" t="str">
        <f>'3b CM'!X13</f>
        <v>-</v>
      </c>
      <c r="Y16" s="41" t="str">
        <f>'3b CM'!Y13</f>
        <v>-</v>
      </c>
      <c r="Z16" s="41" t="str">
        <f>'3b CM'!Z13</f>
        <v>-</v>
      </c>
      <c r="AA16" s="29"/>
    </row>
    <row r="17" spans="1:27" s="30" customFormat="1" ht="11.25" x14ac:dyDescent="0.15">
      <c r="A17" s="267">
        <v>3</v>
      </c>
      <c r="B17" s="140" t="s">
        <v>2</v>
      </c>
      <c r="C17" s="140" t="s">
        <v>342</v>
      </c>
      <c r="D17" s="131" t="s">
        <v>315</v>
      </c>
      <c r="E17" s="132"/>
      <c r="F17" s="31"/>
      <c r="G17" s="41">
        <f>IF('3c PC'!G14="-","-",'3c PC'!G14)</f>
        <v>68.702166793238945</v>
      </c>
      <c r="H17" s="41">
        <f>'3c PC'!H14</f>
        <v>68.681919333337049</v>
      </c>
      <c r="I17" s="41">
        <f>'3c PC'!I14</f>
        <v>86.659614008099624</v>
      </c>
      <c r="J17" s="41">
        <f>'3c PC'!J14</f>
        <v>85.649243705648431</v>
      </c>
      <c r="K17" s="41">
        <f>'3c PC'!K14</f>
        <v>97.996949103895901</v>
      </c>
      <c r="L17" s="41">
        <f>'3c PC'!L14</f>
        <v>97.17111065327714</v>
      </c>
      <c r="M17" s="41">
        <f>'3c PC'!M14</f>
        <v>118.43145127194565</v>
      </c>
      <c r="N17" s="41">
        <f>'3c PC'!N14</f>
        <v>116.32028588097357</v>
      </c>
      <c r="O17" s="31"/>
      <c r="P17" s="41">
        <f>'3c PC'!P14</f>
        <v>116.32028588097357</v>
      </c>
      <c r="Q17" s="41">
        <f>'3c PC'!Q14</f>
        <v>130.16555083702036</v>
      </c>
      <c r="R17" s="41">
        <f>'3c PC'!R14</f>
        <v>132.12008341140648</v>
      </c>
      <c r="S17" s="41">
        <f>'3c PC'!S14</f>
        <v>144.10927049452181</v>
      </c>
      <c r="T17" s="41" t="str">
        <f>'3c PC'!T14</f>
        <v>-</v>
      </c>
      <c r="U17" s="41" t="str">
        <f>'3c PC'!U14</f>
        <v>-</v>
      </c>
      <c r="V17" s="41" t="str">
        <f>'3c PC'!V14</f>
        <v>-</v>
      </c>
      <c r="W17" s="41" t="str">
        <f>'3c PC'!W14</f>
        <v>-</v>
      </c>
      <c r="X17" s="41" t="str">
        <f>'3c PC'!X14</f>
        <v>-</v>
      </c>
      <c r="Y17" s="41" t="str">
        <f>'3c PC'!Y14</f>
        <v>-</v>
      </c>
      <c r="Z17" s="41" t="str">
        <f>'3c PC'!Z14</f>
        <v>-</v>
      </c>
      <c r="AA17" s="29"/>
    </row>
    <row r="18" spans="1:27" s="30" customFormat="1" ht="11.25" x14ac:dyDescent="0.15">
      <c r="A18" s="267">
        <v>4</v>
      </c>
      <c r="B18" s="140" t="s">
        <v>352</v>
      </c>
      <c r="C18" s="140" t="s">
        <v>343</v>
      </c>
      <c r="D18" s="131" t="s">
        <v>315</v>
      </c>
      <c r="E18" s="132"/>
      <c r="F18" s="31"/>
      <c r="G18" s="41">
        <f>IF('3d NC-Elec'!H28="-","-",'3d NC-Elec'!H28)</f>
        <v>115.97143199632869</v>
      </c>
      <c r="H18" s="41">
        <f>'3d NC-Elec'!I28</f>
        <v>116.72411529476335</v>
      </c>
      <c r="I18" s="41">
        <f>'3d NC-Elec'!J28</f>
        <v>124.54757237832575</v>
      </c>
      <c r="J18" s="41">
        <f>'3d NC-Elec'!K28</f>
        <v>123.98145305026669</v>
      </c>
      <c r="K18" s="41">
        <f>'3d NC-Elec'!L28</f>
        <v>129.7556311380325</v>
      </c>
      <c r="L18" s="41">
        <f>'3d NC-Elec'!M28</f>
        <v>130.657958483985</v>
      </c>
      <c r="M18" s="41">
        <f>'3d NC-Elec'!N28</f>
        <v>128.76541027017333</v>
      </c>
      <c r="N18" s="41">
        <f>'3d NC-Elec'!O28</f>
        <v>128.36864476005991</v>
      </c>
      <c r="O18" s="31"/>
      <c r="P18" s="41">
        <f>'3d NC-Elec'!Q28</f>
        <v>128.36864476005991</v>
      </c>
      <c r="Q18" s="41">
        <f>'3d NC-Elec'!R28</f>
        <v>137.40795696361235</v>
      </c>
      <c r="R18" s="41">
        <f>'3d NC-Elec'!S28</f>
        <v>139.21047793705696</v>
      </c>
      <c r="S18" s="41">
        <f>'3d NC-Elec'!T28</f>
        <v>138.56313107721894</v>
      </c>
      <c r="T18" s="41" t="str">
        <f>'3d NC-Elec'!U28</f>
        <v>-</v>
      </c>
      <c r="U18" s="41" t="str">
        <f>'3d NC-Elec'!V28</f>
        <v>-</v>
      </c>
      <c r="V18" s="41" t="str">
        <f>'3d NC-Elec'!W28</f>
        <v>-</v>
      </c>
      <c r="W18" s="41" t="str">
        <f>'3d NC-Elec'!X28</f>
        <v>-</v>
      </c>
      <c r="X18" s="41" t="str">
        <f>'3d NC-Elec'!Y28</f>
        <v>-</v>
      </c>
      <c r="Y18" s="41" t="str">
        <f>'3d NC-Elec'!Z28</f>
        <v>-</v>
      </c>
      <c r="Z18" s="41" t="str">
        <f>'3d NC-Elec'!AA28</f>
        <v>-</v>
      </c>
      <c r="AA18" s="29"/>
    </row>
    <row r="19" spans="1:27" s="30" customFormat="1" ht="11.25" x14ac:dyDescent="0.15">
      <c r="A19" s="267">
        <v>5</v>
      </c>
      <c r="B19" s="140" t="s">
        <v>349</v>
      </c>
      <c r="C19" s="140" t="s">
        <v>344</v>
      </c>
      <c r="D19" s="131" t="s">
        <v>315</v>
      </c>
      <c r="E19" s="132"/>
      <c r="F19" s="31"/>
      <c r="G19" s="41">
        <f>IF('3f CPIH'!C$16="-","-",'3g OC '!$E$8*('3f CPIH'!C$16/'3f CPIH'!$G$16))</f>
        <v>76.502677103718199</v>
      </c>
      <c r="H19" s="41">
        <f>IF('3f CPIH'!D$16="-","-",'3g OC '!$E$8*('3f CPIH'!D$16/'3f CPIH'!$G$16))</f>
        <v>76.655835616438353</v>
      </c>
      <c r="I19" s="41">
        <f>IF('3f CPIH'!E$16="-","-",'3g OC '!$E$8*('3f CPIH'!E$16/'3f CPIH'!$G$16))</f>
        <v>76.885573385518597</v>
      </c>
      <c r="J19" s="41">
        <f>IF('3f CPIH'!F$16="-","-",'3g OC '!$E$8*('3f CPIH'!F$16/'3f CPIH'!$G$16))</f>
        <v>77.345048923679059</v>
      </c>
      <c r="K19" s="41">
        <f>IF('3f CPIH'!G$16="-","-",'3g OC '!$E$8*('3f CPIH'!G$16/'3f CPIH'!$G$16))</f>
        <v>78.263999999999996</v>
      </c>
      <c r="L19" s="41">
        <f>IF('3f CPIH'!H$16="-","-",'3g OC '!$E$8*('3f CPIH'!H$16/'3f CPIH'!$G$16))</f>
        <v>79.259530332681024</v>
      </c>
      <c r="M19" s="41">
        <f>IF('3f CPIH'!I$16="-","-",'3g OC '!$E$8*('3f CPIH'!I$16/'3f CPIH'!$G$16))</f>
        <v>80.408219178082177</v>
      </c>
      <c r="N19" s="41">
        <f>IF('3f CPIH'!J$16="-","-",'3g OC '!$E$8*('3f CPIH'!J$16/'3f CPIH'!$G$16))</f>
        <v>81.097432485322898</v>
      </c>
      <c r="O19" s="31"/>
      <c r="P19" s="41">
        <f>IF('3f CPIH'!L$16="-","-",'3g OC '!$E$8*('3f CPIH'!L$16/'3f CPIH'!$G$16))</f>
        <v>81.097432485322898</v>
      </c>
      <c r="Q19" s="41">
        <f>IF('3f CPIH'!M$16="-","-",'3g OC '!$E$8*('3f CPIH'!M$16/'3f CPIH'!$G$16))</f>
        <v>82.016383561643835</v>
      </c>
      <c r="R19" s="41">
        <f>IF('3f CPIH'!N$16="-","-",'3g OC '!$E$8*('3f CPIH'!N$16/'3f CPIH'!$G$16))</f>
        <v>82.62901761252445</v>
      </c>
      <c r="S19" s="41">
        <f>IF('3f CPIH'!O$16="-","-",'3g OC '!$E$8*('3f CPIH'!O$16/'3f CPIH'!$G$16))</f>
        <v>83.088493150684926</v>
      </c>
      <c r="T19" s="41" t="str">
        <f>IF('3f CPIH'!P$16="-","-",'3g OC '!$E$8*('3f CPIH'!P$16/'3f CPIH'!$G$16))</f>
        <v>-</v>
      </c>
      <c r="U19" s="41" t="str">
        <f>IF('3f CPIH'!Q$16="-","-",'3g OC '!$E$8*('3f CPIH'!Q$16/'3f CPIH'!$G$16))</f>
        <v>-</v>
      </c>
      <c r="V19" s="41" t="str">
        <f>IF('3f CPIH'!R$16="-","-",'3g OC '!$E$8*('3f CPIH'!R$16/'3f CPIH'!$G$16))</f>
        <v>-</v>
      </c>
      <c r="W19" s="41" t="str">
        <f>IF('3f CPIH'!S$16="-","-",'3g OC '!$E$8*('3f CPIH'!S$16/'3f CPIH'!$G$16))</f>
        <v>-</v>
      </c>
      <c r="X19" s="41" t="str">
        <f>IF('3f CPIH'!T$16="-","-",'3g OC '!$E$8*('3f CPIH'!T$16/'3f CPIH'!$G$16))</f>
        <v>-</v>
      </c>
      <c r="Y19" s="41" t="str">
        <f>IF('3f CPIH'!U$16="-","-",'3g OC '!$E$8*('3f CPIH'!U$16/'3f CPIH'!$G$16))</f>
        <v>-</v>
      </c>
      <c r="Z19" s="41" t="str">
        <f>IF('3f CPIH'!V$16="-","-",'3g OC '!$E$8*('3f CPIH'!V$16/'3f CPIH'!$G$16))</f>
        <v>-</v>
      </c>
      <c r="AA19" s="29"/>
    </row>
    <row r="20" spans="1:27" s="30" customFormat="1" ht="11.25" x14ac:dyDescent="0.15">
      <c r="A20" s="267">
        <v>6</v>
      </c>
      <c r="B20" s="140" t="s">
        <v>349</v>
      </c>
      <c r="C20" s="140" t="s">
        <v>43</v>
      </c>
      <c r="D20" s="131" t="s">
        <v>315</v>
      </c>
      <c r="E20" s="132"/>
      <c r="F20" s="31"/>
      <c r="G20" s="41" t="s">
        <v>333</v>
      </c>
      <c r="H20" s="41" t="s">
        <v>333</v>
      </c>
      <c r="I20" s="41" t="s">
        <v>333</v>
      </c>
      <c r="J20" s="41" t="s">
        <v>333</v>
      </c>
      <c r="K20" s="41">
        <f>IF('3h SMNCC'!F$36="-","-",'3h SMNCC'!F$36)</f>
        <v>0</v>
      </c>
      <c r="L20" s="41">
        <f>IF('3h SMNCC'!G$36="-","-",'3h SMNCC'!G$36)</f>
        <v>-0.18995176814939541</v>
      </c>
      <c r="M20" s="41">
        <f>IF('3h SMNCC'!H$36="-","-",'3h SMNCC'!H$36)</f>
        <v>2.3898674656215144</v>
      </c>
      <c r="N20" s="41">
        <f>IF('3h SMNCC'!I$36="-","-",'3h SMNCC'!I$36)</f>
        <v>11.485463558514653</v>
      </c>
      <c r="O20" s="31"/>
      <c r="P20" s="41">
        <f>IF('3h SMNCC'!K$36="-","-",'3h SMNCC'!K$36)</f>
        <v>11.485463558514653</v>
      </c>
      <c r="Q20" s="41">
        <f>IF('3h SMNCC'!L$36="-","-",'3h SMNCC'!L$36)</f>
        <v>13.905095596481768</v>
      </c>
      <c r="R20" s="41">
        <f>IF('3h SMNCC'!M$36="-","-",'3h SMNCC'!M$36)</f>
        <v>14.008016342776511</v>
      </c>
      <c r="S20" s="41">
        <f>IF('3h SMNCC'!N$36="-","-",'3h SMNCC'!N$36)</f>
        <v>16.592254432324484</v>
      </c>
      <c r="T20" s="41" t="str">
        <f>IF('3h SMNCC'!O$36="-","-",'3h SMNCC'!O$36)</f>
        <v>-</v>
      </c>
      <c r="U20" s="41" t="str">
        <f>IF('3h SMNCC'!P$36="-","-",'3h SMNCC'!P$36)</f>
        <v>-</v>
      </c>
      <c r="V20" s="41" t="str">
        <f>IF('3h SMNCC'!Q$36="-","-",'3h SMNCC'!Q$36)</f>
        <v>-</v>
      </c>
      <c r="W20" s="41" t="str">
        <f>IF('3h SMNCC'!R$36="-","-",'3h SMNCC'!R$36)</f>
        <v>-</v>
      </c>
      <c r="X20" s="41" t="str">
        <f>IF('3h SMNCC'!S$36="-","-",'3h SMNCC'!S$36)</f>
        <v>-</v>
      </c>
      <c r="Y20" s="41" t="str">
        <f>IF('3h SMNCC'!T$36="-","-",'3h SMNCC'!T$36)</f>
        <v>-</v>
      </c>
      <c r="Z20" s="41" t="str">
        <f>IF('3h SMNCC'!U$36="-","-",'3h SMNCC'!U$36)</f>
        <v>-</v>
      </c>
      <c r="AA20" s="29"/>
    </row>
    <row r="21" spans="1:27" s="30" customFormat="1" ht="11.25" x14ac:dyDescent="0.15">
      <c r="A21" s="267">
        <v>7</v>
      </c>
      <c r="B21" s="140" t="s">
        <v>349</v>
      </c>
      <c r="C21" s="140" t="s">
        <v>394</v>
      </c>
      <c r="D21" s="131" t="s">
        <v>315</v>
      </c>
      <c r="E21" s="132"/>
      <c r="F21" s="31"/>
      <c r="G21" s="41">
        <f>IF('3f CPIH'!C$16="-","-",'3i PAAC PAP'!$G$8*('3f CPIH'!C$16/'3f CPIH'!$G$16))</f>
        <v>13.436452250489236</v>
      </c>
      <c r="H21" s="41">
        <f>IF('3f CPIH'!D$16="-","-",'3i PAAC PAP'!$G$8*('3f CPIH'!D$16/'3f CPIH'!$G$16))</f>
        <v>13.463352054794518</v>
      </c>
      <c r="I21" s="41">
        <f>IF('3f CPIH'!E$16="-","-",'3i PAAC PAP'!$G$8*('3f CPIH'!E$16/'3f CPIH'!$G$16))</f>
        <v>13.503701761252445</v>
      </c>
      <c r="J21" s="41">
        <f>IF('3f CPIH'!F$16="-","-",'3i PAAC PAP'!$G$8*('3f CPIH'!F$16/'3f CPIH'!$G$16))</f>
        <v>13.584401174168297</v>
      </c>
      <c r="K21" s="41">
        <f>IF('3f CPIH'!G$16="-","-",'3i PAAC PAP'!$G$8*('3f CPIH'!G$16/'3f CPIH'!$G$16))</f>
        <v>13.745799999999999</v>
      </c>
      <c r="L21" s="41">
        <f>IF('3f CPIH'!H$16="-","-",'3i PAAC PAP'!$G$8*('3f CPIH'!H$16/'3f CPIH'!$G$16))</f>
        <v>13.920648727984345</v>
      </c>
      <c r="M21" s="41">
        <f>IF('3f CPIH'!I$16="-","-",'3i PAAC PAP'!$G$8*('3f CPIH'!I$16/'3f CPIH'!$G$16))</f>
        <v>14.122397260273971</v>
      </c>
      <c r="N21" s="41">
        <f>IF('3f CPIH'!J$16="-","-",'3i PAAC PAP'!$G$8*('3f CPIH'!J$16/'3f CPIH'!$G$16))</f>
        <v>14.24344637964775</v>
      </c>
      <c r="O21" s="31"/>
      <c r="P21" s="41">
        <f>IF('3f CPIH'!L$16="-","-",'3i PAAC PAP'!$G$8*('3f CPIH'!L$16/'3f CPIH'!$G$16))</f>
        <v>14.24344637964775</v>
      </c>
      <c r="Q21" s="41">
        <f>IF('3f CPIH'!M$16="-","-",'3i PAAC PAP'!$G$8*('3f CPIH'!M$16/'3f CPIH'!$G$16))</f>
        <v>14.40484520547945</v>
      </c>
      <c r="R21" s="41">
        <f>IF('3f CPIH'!N$16="-","-",'3i PAAC PAP'!$G$8*('3f CPIH'!N$16/'3f CPIH'!$G$16))</f>
        <v>14.512444422700586</v>
      </c>
      <c r="S21" s="41">
        <f>IF('3f CPIH'!O$16="-","-",'3i PAAC PAP'!$G$8*('3f CPIH'!O$16/'3f CPIH'!$G$16))</f>
        <v>14.593143835616438</v>
      </c>
      <c r="T21" s="41" t="str">
        <f>IF('3f CPIH'!P$16="-","-",'3i PAAC PAP'!$G$8*('3f CPIH'!P$16/'3f CPIH'!$G$16))</f>
        <v>-</v>
      </c>
      <c r="U21" s="41" t="str">
        <f>IF('3f CPIH'!Q$16="-","-",'3i PAAC PAP'!$G$8*('3f CPIH'!Q$16/'3f CPIH'!$G$16))</f>
        <v>-</v>
      </c>
      <c r="V21" s="41" t="str">
        <f>IF('3f CPIH'!R$16="-","-",'3i PAAC PAP'!$G$8*('3f CPIH'!R$16/'3f CPIH'!$G$16))</f>
        <v>-</v>
      </c>
      <c r="W21" s="41" t="str">
        <f>IF('3f CPIH'!S$16="-","-",'3i PAAC PAP'!$G$8*('3f CPIH'!S$16/'3f CPIH'!$G$16))</f>
        <v>-</v>
      </c>
      <c r="X21" s="41" t="str">
        <f>IF('3f CPIH'!T$16="-","-",'3i PAAC PAP'!$G$8*('3f CPIH'!T$16/'3f CPIH'!$G$16))</f>
        <v>-</v>
      </c>
      <c r="Y21" s="41" t="str">
        <f>IF('3f CPIH'!U$16="-","-",'3i PAAC PAP'!$G$8*('3f CPIH'!U$16/'3f CPIH'!$G$16))</f>
        <v>-</v>
      </c>
      <c r="Z21" s="41" t="str">
        <f>IF('3f CPIH'!V$16="-","-",'3i PAAC PAP'!$G$8*('3f CPIH'!V$16/'3f CPIH'!$G$16))</f>
        <v>-</v>
      </c>
      <c r="AA21" s="29"/>
    </row>
    <row r="22" spans="1:27" s="30" customFormat="1" ht="11.25" x14ac:dyDescent="0.15">
      <c r="A22" s="267">
        <v>8</v>
      </c>
      <c r="B22" s="140" t="s">
        <v>349</v>
      </c>
      <c r="C22" s="140" t="s">
        <v>412</v>
      </c>
      <c r="D22" s="131" t="s">
        <v>315</v>
      </c>
      <c r="E22" s="132"/>
      <c r="F22" s="31"/>
      <c r="G22" s="41">
        <f>IF(G15="-","-",SUM(G15:G20)*'3i PAAC PAP'!$G$20)</f>
        <v>26.429973907536056</v>
      </c>
      <c r="H22" s="41">
        <f>IF(H15="-","-",SUM(H15:H20)*'3i PAAC PAP'!$G$20)</f>
        <v>25.31671362936477</v>
      </c>
      <c r="I22" s="41">
        <f>IF(I15="-","-",SUM(I15:I20)*'3i PAAC PAP'!$G$20)</f>
        <v>25.850654245681298</v>
      </c>
      <c r="J22" s="41">
        <f>IF(J15="-","-",SUM(J15:J20)*'3i PAAC PAP'!$G$20)</f>
        <v>25.336931221991993</v>
      </c>
      <c r="K22" s="41">
        <f>IF(K15="-","-",SUM(K15:K20)*'3i PAAC PAP'!$G$20)</f>
        <v>28.095161050263695</v>
      </c>
      <c r="L22" s="41">
        <f>IF(L15="-","-",SUM(L15:L20)*'3i PAAC PAP'!$G$20)</f>
        <v>27.751183977878785</v>
      </c>
      <c r="M22" s="41">
        <f>IF(M15="-","-",SUM(M15:M20)*'3i PAAC PAP'!$G$20)</f>
        <v>30.100084948066787</v>
      </c>
      <c r="N22" s="41">
        <f>IF(N15="-","-",SUM(N15:N20)*'3i PAAC PAP'!$G$20)</f>
        <v>31.636223051938028</v>
      </c>
      <c r="O22" s="31"/>
      <c r="P22" s="41">
        <f>IF(P15="-","-",SUM(P15:P20)*'3i PAAC PAP'!$G$20)</f>
        <v>31.636223051938028</v>
      </c>
      <c r="Q22" s="41">
        <f>IF(Q15="-","-",SUM(Q15:Q20)*'3i PAAC PAP'!$G$20)</f>
        <v>35.330086836407972</v>
      </c>
      <c r="R22" s="41">
        <f>IF(R15="-","-",SUM(R15:R20)*'3i PAAC PAP'!$G$20)</f>
        <v>34.163479953544964</v>
      </c>
      <c r="S22" s="41">
        <f>IF(S15="-","-",SUM(S15:S20)*'3i PAAC PAP'!$G$20)</f>
        <v>34.171990552757286</v>
      </c>
      <c r="T22" s="41" t="str">
        <f>IF(T15="-","-",SUM(T15:T20)*'3i PAAC PAP'!$G$20)</f>
        <v>-</v>
      </c>
      <c r="U22" s="41" t="str">
        <f>IF(U15="-","-",SUM(U15:U20)*'3i PAAC PAP'!$G$20)</f>
        <v>-</v>
      </c>
      <c r="V22" s="41" t="str">
        <f>IF(V15="-","-",SUM(V15:V20)*'3i PAAC PAP'!$G$20)</f>
        <v>-</v>
      </c>
      <c r="W22" s="41" t="str">
        <f>IF(W15="-","-",SUM(W15:W20)*'3i PAAC PAP'!$G$20)</f>
        <v>-</v>
      </c>
      <c r="X22" s="41" t="str">
        <f>IF(X15="-","-",SUM(X15:X20)*'3i PAAC PAP'!$G$20)</f>
        <v>-</v>
      </c>
      <c r="Y22" s="41" t="str">
        <f>IF(Y15="-","-",SUM(Y15:Y20)*'3i PAAC PAP'!$G$20)</f>
        <v>-</v>
      </c>
      <c r="Z22" s="41" t="str">
        <f>IF(Z15="-","-",SUM(Z15:Z20)*'3i PAAC PAP'!$G$20)</f>
        <v>-</v>
      </c>
      <c r="AA22" s="29"/>
    </row>
    <row r="23" spans="1:27" s="30" customFormat="1" ht="11.25" x14ac:dyDescent="0.15">
      <c r="A23" s="267">
        <v>9</v>
      </c>
      <c r="B23" s="140" t="s">
        <v>393</v>
      </c>
      <c r="C23" s="140" t="s">
        <v>536</v>
      </c>
      <c r="D23" s="131" t="s">
        <v>315</v>
      </c>
      <c r="E23" s="132"/>
      <c r="F23" s="31"/>
      <c r="G23" s="41">
        <f>IF(G15="-","-",SUM(G15:G22)*'3j EBIT'!$E$8)</f>
        <v>9.5497956641640762</v>
      </c>
      <c r="H23" s="41">
        <f>IF(H15="-","-",SUM(H15:H22)*'3j EBIT'!$E$8)</f>
        <v>9.1590299913356663</v>
      </c>
      <c r="I23" s="41">
        <f>IF(I15="-","-",SUM(I15:I22)*'3j EBIT'!$E$8)</f>
        <v>9.3474799469762271</v>
      </c>
      <c r="J23" s="41">
        <f>IF(J15="-","-",SUM(J15:J22)*'3j EBIT'!$E$8)</f>
        <v>9.1684805128281681</v>
      </c>
      <c r="K23" s="41">
        <f>IF(K15="-","-",SUM(K15:K22)*'3j EBIT'!$E$8)</f>
        <v>10.141064015481435</v>
      </c>
      <c r="L23" s="41">
        <f>IF(L15="-","-",SUM(L15:L22)*'3j EBIT'!$E$8)</f>
        <v>10.023550058994664</v>
      </c>
      <c r="M23" s="41">
        <f>IF(M15="-","-",SUM(M15:M22)*'3j EBIT'!$E$8)</f>
        <v>10.853044903070485</v>
      </c>
      <c r="N23" s="41">
        <f>IF(N15="-","-",SUM(N15:N22)*'3j EBIT'!$E$8)</f>
        <v>11.395308368480267</v>
      </c>
      <c r="O23" s="31"/>
      <c r="P23" s="41">
        <f>IF(P15="-","-",SUM(P15:P22)*'3j EBIT'!$E$8)</f>
        <v>11.395308368480267</v>
      </c>
      <c r="Q23" s="41">
        <f>IF(Q15="-","-",SUM(Q15:Q22)*'3j EBIT'!$E$8)</f>
        <v>12.69674676750396</v>
      </c>
      <c r="R23" s="41">
        <f>IF(R15="-","-",SUM(R15:R22)*'3j EBIT'!$E$8)</f>
        <v>12.288793914729991</v>
      </c>
      <c r="S23" s="41">
        <f>IF(S15="-","-",SUM(S15:S22)*'3j EBIT'!$E$8)</f>
        <v>12.293348190665618</v>
      </c>
      <c r="T23" s="41" t="str">
        <f>IF(T15="-","-",SUM(T15:T22)*'3j EBIT'!$E$8)</f>
        <v>-</v>
      </c>
      <c r="U23" s="41" t="str">
        <f>IF(U15="-","-",SUM(U15:U22)*'3j EBIT'!$E$8)</f>
        <v>-</v>
      </c>
      <c r="V23" s="41" t="str">
        <f>IF(V15="-","-",SUM(V15:V22)*'3j EBIT'!$E$8)</f>
        <v>-</v>
      </c>
      <c r="W23" s="41" t="str">
        <f>IF(W15="-","-",SUM(W15:W22)*'3j EBIT'!$E$8)</f>
        <v>-</v>
      </c>
      <c r="X23" s="41" t="str">
        <f>IF(X15="-","-",SUM(X15:X22)*'3j EBIT'!$E$8)</f>
        <v>-</v>
      </c>
      <c r="Y23" s="41" t="str">
        <f>IF(Y15="-","-",SUM(Y15:Y22)*'3j EBIT'!$E$8)</f>
        <v>-</v>
      </c>
      <c r="Z23" s="41" t="str">
        <f>IF(Z15="-","-",SUM(Z15:Z22)*'3j EBIT'!$E$8)</f>
        <v>-</v>
      </c>
      <c r="AA23" s="29"/>
    </row>
    <row r="24" spans="1:27" s="30" customFormat="1" ht="11.25" x14ac:dyDescent="0.15">
      <c r="A24" s="267">
        <v>10</v>
      </c>
      <c r="B24" s="140" t="s">
        <v>292</v>
      </c>
      <c r="C24" s="188" t="s">
        <v>537</v>
      </c>
      <c r="D24" s="131" t="s">
        <v>315</v>
      </c>
      <c r="E24" s="131"/>
      <c r="F24" s="31"/>
      <c r="G24" s="41">
        <f>IF(G15="-","-",SUM(G15:G17,G19:G23)*'3k HAP'!$E$9)</f>
        <v>5.6609307150168622</v>
      </c>
      <c r="H24" s="41">
        <f>IF(H15="-","-",SUM(H15:H17,H19:H23)*'3k HAP'!$E$9)</f>
        <v>5.3487950023852724</v>
      </c>
      <c r="I24" s="41">
        <f>IF(I15="-","-",SUM(I15:I17,I19:I23)*'3k HAP'!$E$9)</f>
        <v>5.3794672756923188</v>
      </c>
      <c r="J24" s="41">
        <f>IF(J15="-","-",SUM(J15:J17,J19:J23)*'3k HAP'!$E$9)</f>
        <v>5.2498226902027225</v>
      </c>
      <c r="K24" s="41">
        <f>IF(K15="-","-",SUM(K15:K17,K19:K23)*'3k HAP'!$E$9)</f>
        <v>5.9147350109590429</v>
      </c>
      <c r="L24" s="41">
        <f>IF(L15="-","-",SUM(L15:L17,L19:L23)*'3k HAP'!$E$9)</f>
        <v>5.8109702927997411</v>
      </c>
      <c r="M24" s="41">
        <f>IF(M15="-","-",SUM(M15:M17,M19:M23)*'3k HAP'!$E$9)</f>
        <v>6.4778700909741147</v>
      </c>
      <c r="N24" s="41">
        <f>IF(N15="-","-",SUM(N15:N17,N19:N23)*'3k HAP'!$E$9)</f>
        <v>6.901535772582724</v>
      </c>
      <c r="O24" s="31"/>
      <c r="P24" s="41">
        <f>IF(P15="-","-",SUM(P15:P17,P19:P23)*'3k HAP'!$E$9)</f>
        <v>6.901535772582724</v>
      </c>
      <c r="Q24" s="41">
        <f>IF(Q15="-","-",SUM(Q15:Q17,Q19:Q23)*'3k HAP'!$E$9)</f>
        <v>7.7720518199608213</v>
      </c>
      <c r="R24" s="41">
        <f>IF(R15="-","-",SUM(R15:R17,R19:R23)*'3k HAP'!$E$9)</f>
        <v>7.4313013603692273</v>
      </c>
      <c r="S24" s="41">
        <f>IF(S15="-","-",SUM(S15:S17,S19:S23)*'3k HAP'!$E$9)</f>
        <v>7.4442885934510397</v>
      </c>
      <c r="T24" s="41" t="str">
        <f>IF(T15="-","-",SUM(T15:T17,T19:T23)*'3k HAP'!$E$9)</f>
        <v>-</v>
      </c>
      <c r="U24" s="41" t="str">
        <f>IF(U15="-","-",SUM(U15:U17,U19:U23)*'3k HAP'!$E$9)</f>
        <v>-</v>
      </c>
      <c r="V24" s="41" t="str">
        <f>IF(V15="-","-",SUM(V15:V17,V19:V23)*'3k HAP'!$E$9)</f>
        <v>-</v>
      </c>
      <c r="W24" s="41" t="str">
        <f>IF(W15="-","-",SUM(W15:W17,W19:W23)*'3k HAP'!$E$9)</f>
        <v>-</v>
      </c>
      <c r="X24" s="41" t="str">
        <f>IF(X15="-","-",SUM(X15:X17,X19:X23)*'3k HAP'!$E$9)</f>
        <v>-</v>
      </c>
      <c r="Y24" s="41" t="str">
        <f>IF(Y15="-","-",SUM(Y15:Y17,Y19:Y23)*'3k HAP'!$E$9)</f>
        <v>-</v>
      </c>
      <c r="Z24" s="41" t="str">
        <f>IF(Z15="-","-",SUM(Z15:Z17,Z19:Z23)*'3k HAP'!$E$9)</f>
        <v>-</v>
      </c>
      <c r="AA24" s="29"/>
    </row>
    <row r="25" spans="1:27" s="30" customFormat="1" ht="11.25" x14ac:dyDescent="0.15">
      <c r="A25" s="267">
        <v>11</v>
      </c>
      <c r="B25" s="140" t="s">
        <v>44</v>
      </c>
      <c r="C25" s="140" t="str">
        <f>B25&amp;"_"&amp;D25</f>
        <v>Total_Eastern</v>
      </c>
      <c r="D25" s="131" t="s">
        <v>315</v>
      </c>
      <c r="E25" s="132"/>
      <c r="F25" s="31"/>
      <c r="G25" s="41">
        <f t="shared" ref="G25:N25" si="0">IF(G15="-","-",SUM(G15:G24))</f>
        <v>508.28154753593833</v>
      </c>
      <c r="H25" s="41">
        <f t="shared" si="0"/>
        <v>487.40280595900731</v>
      </c>
      <c r="I25" s="41">
        <f t="shared" si="0"/>
        <v>497.35189285341141</v>
      </c>
      <c r="J25" s="41">
        <f t="shared" si="0"/>
        <v>487.80122930940064</v>
      </c>
      <c r="K25" s="41">
        <f t="shared" si="0"/>
        <v>539.6547258893811</v>
      </c>
      <c r="L25" s="41">
        <f t="shared" si="0"/>
        <v>533.36601864767761</v>
      </c>
      <c r="M25" s="41">
        <f t="shared" si="0"/>
        <v>577.69052378537481</v>
      </c>
      <c r="N25" s="41">
        <f t="shared" si="0"/>
        <v>606.65436006837956</v>
      </c>
      <c r="O25" s="31"/>
      <c r="P25" s="41">
        <f>IF(P15="-","-",SUM(P15:P24))</f>
        <v>606.65436006837956</v>
      </c>
      <c r="Q25" s="41">
        <f t="shared" ref="Q25:Z25" si="1">IF(Q15="-","-",SUM(Q15:Q24))</f>
        <v>676.02160566635575</v>
      </c>
      <c r="R25" s="41">
        <f t="shared" si="1"/>
        <v>654.20966129791998</v>
      </c>
      <c r="S25" s="41">
        <f t="shared" si="1"/>
        <v>654.46234716544757</v>
      </c>
      <c r="T25" s="41" t="str">
        <f t="shared" si="1"/>
        <v>-</v>
      </c>
      <c r="U25" s="41" t="str">
        <f t="shared" si="1"/>
        <v>-</v>
      </c>
      <c r="V25" s="41" t="str">
        <f t="shared" si="1"/>
        <v>-</v>
      </c>
      <c r="W25" s="41" t="str">
        <f t="shared" si="1"/>
        <v>-</v>
      </c>
      <c r="X25" s="41" t="str">
        <f t="shared" si="1"/>
        <v>-</v>
      </c>
      <c r="Y25" s="41" t="str">
        <f t="shared" si="1"/>
        <v>-</v>
      </c>
      <c r="Z25" s="41" t="str">
        <f t="shared" si="1"/>
        <v>-</v>
      </c>
      <c r="AA25" s="29"/>
    </row>
    <row r="26" spans="1:27" s="30" customFormat="1" ht="11.25" x14ac:dyDescent="0.15">
      <c r="A26" s="267">
        <v>1</v>
      </c>
      <c r="B26" s="136" t="s">
        <v>350</v>
      </c>
      <c r="C26" s="136" t="s">
        <v>341</v>
      </c>
      <c r="D26" s="134" t="s">
        <v>317</v>
      </c>
      <c r="E26" s="135"/>
      <c r="F26" s="31"/>
      <c r="G26" s="133">
        <f>IF('3a DF'!H14="-","-",'3a DF'!H14)</f>
        <v>187.73122808241266</v>
      </c>
      <c r="H26" s="133">
        <f>'3a DF'!I14</f>
        <v>168.16933703344657</v>
      </c>
      <c r="I26" s="133">
        <f>'3a DF'!J14</f>
        <v>151.48651191475173</v>
      </c>
      <c r="J26" s="133">
        <f>'3a DF'!K14</f>
        <v>143.95992976449207</v>
      </c>
      <c r="K26" s="133">
        <f>'3a DF'!L14</f>
        <v>168.40922180040678</v>
      </c>
      <c r="L26" s="133">
        <f>'3a DF'!M14</f>
        <v>161.88177739999705</v>
      </c>
      <c r="M26" s="133">
        <f>'3a DF'!N14</f>
        <v>172.14662653320042</v>
      </c>
      <c r="N26" s="133">
        <f>'3a DF'!O14</f>
        <v>191.54885091554721</v>
      </c>
      <c r="O26" s="31"/>
      <c r="P26" s="133">
        <f>'3a DF'!Q14</f>
        <v>191.54885091554721</v>
      </c>
      <c r="Q26" s="133">
        <f>'3a DF'!R14</f>
        <v>222.70710980886139</v>
      </c>
      <c r="R26" s="133">
        <f>'3a DF'!S14</f>
        <v>198.77353090117069</v>
      </c>
      <c r="S26" s="133">
        <f>'3a DF'!T14</f>
        <v>182.62300518042201</v>
      </c>
      <c r="T26" s="133" t="str">
        <f>'3a DF'!U14</f>
        <v>-</v>
      </c>
      <c r="U26" s="133" t="str">
        <f>'3a DF'!V14</f>
        <v>-</v>
      </c>
      <c r="V26" s="133" t="str">
        <f>'3a DF'!W14</f>
        <v>-</v>
      </c>
      <c r="W26" s="133" t="str">
        <f>'3a DF'!X14</f>
        <v>-</v>
      </c>
      <c r="X26" s="133" t="str">
        <f>'3a DF'!Y14</f>
        <v>-</v>
      </c>
      <c r="Y26" s="133" t="str">
        <f>'3a DF'!Z14</f>
        <v>-</v>
      </c>
      <c r="Z26" s="133" t="str">
        <f>'3a DF'!AA14</f>
        <v>-</v>
      </c>
      <c r="AA26" s="29"/>
    </row>
    <row r="27" spans="1:27" s="30" customFormat="1" ht="11.25" x14ac:dyDescent="0.15">
      <c r="A27" s="267">
        <v>2</v>
      </c>
      <c r="B27" s="136" t="s">
        <v>350</v>
      </c>
      <c r="C27" s="136" t="s">
        <v>300</v>
      </c>
      <c r="D27" s="134" t="s">
        <v>317</v>
      </c>
      <c r="E27" s="135"/>
      <c r="F27" s="31"/>
      <c r="G27" s="133">
        <f>IF('3b CM'!G14="-","-",'3b CM'!G14)</f>
        <v>5.5304472239826249E-2</v>
      </c>
      <c r="H27" s="133">
        <f>'3b CM'!H14</f>
        <v>8.2956708359739381E-2</v>
      </c>
      <c r="I27" s="133">
        <f>'3b CM'!I14</f>
        <v>0.26122165649101947</v>
      </c>
      <c r="J27" s="133">
        <f>'3b CM'!J14</f>
        <v>0.26564941450574442</v>
      </c>
      <c r="K27" s="133">
        <f>'3b CM'!K14</f>
        <v>3.4119462410922781</v>
      </c>
      <c r="L27" s="133">
        <f>'3b CM'!L14</f>
        <v>3.3099326243944498</v>
      </c>
      <c r="M27" s="133">
        <f>'3b CM'!M14</f>
        <v>11.513796865231745</v>
      </c>
      <c r="N27" s="133">
        <f>'3b CM'!N14</f>
        <v>10.945342808783455</v>
      </c>
      <c r="O27" s="31"/>
      <c r="P27" s="133">
        <f>'3b CM'!P14</f>
        <v>10.945342808783455</v>
      </c>
      <c r="Q27" s="133">
        <f>'3b CM'!Q14</f>
        <v>14.665239004197298</v>
      </c>
      <c r="R27" s="133">
        <f>'3b CM'!R14</f>
        <v>14.597846166128626</v>
      </c>
      <c r="S27" s="133">
        <f>'3b CM'!S14</f>
        <v>17.390021956752758</v>
      </c>
      <c r="T27" s="133" t="str">
        <f>'3b CM'!T14</f>
        <v>-</v>
      </c>
      <c r="U27" s="133" t="str">
        <f>'3b CM'!U14</f>
        <v>-</v>
      </c>
      <c r="V27" s="133" t="str">
        <f>'3b CM'!V14</f>
        <v>-</v>
      </c>
      <c r="W27" s="133" t="str">
        <f>'3b CM'!W14</f>
        <v>-</v>
      </c>
      <c r="X27" s="133" t="str">
        <f>'3b CM'!X14</f>
        <v>-</v>
      </c>
      <c r="Y27" s="133" t="str">
        <f>'3b CM'!Y14</f>
        <v>-</v>
      </c>
      <c r="Z27" s="133" t="str">
        <f>'3b CM'!Z14</f>
        <v>-</v>
      </c>
      <c r="AA27" s="29"/>
    </row>
    <row r="28" spans="1:27" s="30" customFormat="1" ht="12.4" customHeight="1" x14ac:dyDescent="0.15">
      <c r="A28" s="267">
        <v>3</v>
      </c>
      <c r="B28" s="136" t="s">
        <v>2</v>
      </c>
      <c r="C28" s="136" t="s">
        <v>342</v>
      </c>
      <c r="D28" s="134" t="s">
        <v>317</v>
      </c>
      <c r="E28" s="135"/>
      <c r="F28" s="31"/>
      <c r="G28" s="133">
        <f>IF('3c PC'!G15="-","-",'3c PC'!G15)</f>
        <v>68.68266085677898</v>
      </c>
      <c r="H28" s="133">
        <f>'3c PC'!H15</f>
        <v>68.662677895270846</v>
      </c>
      <c r="I28" s="133">
        <f>'3c PC'!I15</f>
        <v>86.575750300526337</v>
      </c>
      <c r="J28" s="133">
        <f>'3c PC'!J15</f>
        <v>85.585277115439624</v>
      </c>
      <c r="K28" s="133">
        <f>'3c PC'!K15</f>
        <v>97.778789138865818</v>
      </c>
      <c r="L28" s="133">
        <f>'3c PC'!L15</f>
        <v>96.978462519301218</v>
      </c>
      <c r="M28" s="133">
        <f>'3c PC'!M15</f>
        <v>118.23185463682731</v>
      </c>
      <c r="N28" s="133">
        <f>'3c PC'!N15</f>
        <v>116.14769270493946</v>
      </c>
      <c r="O28" s="31"/>
      <c r="P28" s="133">
        <f>'3c PC'!P15</f>
        <v>116.14769270493946</v>
      </c>
      <c r="Q28" s="133">
        <f>'3c PC'!Q15</f>
        <v>129.76616503451402</v>
      </c>
      <c r="R28" s="133">
        <f>'3c PC'!R15</f>
        <v>131.70771861921571</v>
      </c>
      <c r="S28" s="133">
        <f>'3c PC'!S15</f>
        <v>143.60871675438014</v>
      </c>
      <c r="T28" s="133" t="str">
        <f>'3c PC'!T15</f>
        <v>-</v>
      </c>
      <c r="U28" s="133" t="str">
        <f>'3c PC'!U15</f>
        <v>-</v>
      </c>
      <c r="V28" s="133" t="str">
        <f>'3c PC'!V15</f>
        <v>-</v>
      </c>
      <c r="W28" s="133" t="str">
        <f>'3c PC'!W15</f>
        <v>-</v>
      </c>
      <c r="X28" s="133" t="str">
        <f>'3c PC'!X15</f>
        <v>-</v>
      </c>
      <c r="Y28" s="133" t="str">
        <f>'3c PC'!Y15</f>
        <v>-</v>
      </c>
      <c r="Z28" s="133" t="str">
        <f>'3c PC'!Z15</f>
        <v>-</v>
      </c>
      <c r="AA28" s="29"/>
    </row>
    <row r="29" spans="1:27" s="30" customFormat="1" ht="11.25" x14ac:dyDescent="0.15">
      <c r="A29" s="267">
        <v>4</v>
      </c>
      <c r="B29" s="136" t="s">
        <v>352</v>
      </c>
      <c r="C29" s="136" t="s">
        <v>343</v>
      </c>
      <c r="D29" s="134" t="s">
        <v>317</v>
      </c>
      <c r="E29" s="135"/>
      <c r="F29" s="31"/>
      <c r="G29" s="133">
        <f>IF('3d NC-Elec'!H29="-","-",'3d NC-Elec'!H29)</f>
        <v>112.65171748942137</v>
      </c>
      <c r="H29" s="133">
        <f>'3d NC-Elec'!I29</f>
        <v>113.38777772195164</v>
      </c>
      <c r="I29" s="133">
        <f>'3d NC-Elec'!J29</f>
        <v>127.49543556558233</v>
      </c>
      <c r="J29" s="133">
        <f>'3d NC-Elec'!K29</f>
        <v>126.94181902444527</v>
      </c>
      <c r="K29" s="133">
        <f>'3d NC-Elec'!L29</f>
        <v>119.9753223983208</v>
      </c>
      <c r="L29" s="133">
        <f>'3d NC-Elec'!M29</f>
        <v>120.85772177859329</v>
      </c>
      <c r="M29" s="133">
        <f>'3d NC-Elec'!N29</f>
        <v>118.12031929224496</v>
      </c>
      <c r="N29" s="133">
        <f>'3d NC-Elec'!O29</f>
        <v>117.72850527025595</v>
      </c>
      <c r="O29" s="31"/>
      <c r="P29" s="133">
        <f>'3d NC-Elec'!Q29</f>
        <v>117.72850527025595</v>
      </c>
      <c r="Q29" s="133">
        <f>'3d NC-Elec'!R29</f>
        <v>123.41143106422412</v>
      </c>
      <c r="R29" s="133">
        <f>'3d NC-Elec'!S29</f>
        <v>125.13398866587869</v>
      </c>
      <c r="S29" s="133">
        <f>'3d NC-Elec'!T29</f>
        <v>124.45269245974913</v>
      </c>
      <c r="T29" s="133" t="str">
        <f>'3d NC-Elec'!U29</f>
        <v>-</v>
      </c>
      <c r="U29" s="133" t="str">
        <f>'3d NC-Elec'!V29</f>
        <v>-</v>
      </c>
      <c r="V29" s="133" t="str">
        <f>'3d NC-Elec'!W29</f>
        <v>-</v>
      </c>
      <c r="W29" s="133" t="str">
        <f>'3d NC-Elec'!X29</f>
        <v>-</v>
      </c>
      <c r="X29" s="133" t="str">
        <f>'3d NC-Elec'!Y29</f>
        <v>-</v>
      </c>
      <c r="Y29" s="133" t="str">
        <f>'3d NC-Elec'!Z29</f>
        <v>-</v>
      </c>
      <c r="Z29" s="133" t="str">
        <f>'3d NC-Elec'!AA29</f>
        <v>-</v>
      </c>
      <c r="AA29" s="29"/>
    </row>
    <row r="30" spans="1:27" s="30" customFormat="1" ht="11.25" x14ac:dyDescent="0.15">
      <c r="A30" s="267">
        <v>5</v>
      </c>
      <c r="B30" s="136" t="s">
        <v>349</v>
      </c>
      <c r="C30" s="136" t="s">
        <v>344</v>
      </c>
      <c r="D30" s="134" t="s">
        <v>317</v>
      </c>
      <c r="E30" s="135"/>
      <c r="F30" s="31"/>
      <c r="G30" s="133">
        <f>IF('3f CPIH'!C$16="-","-",'3g OC '!$E$8*('3f CPIH'!C$16/'3f CPIH'!$G$16))</f>
        <v>76.502677103718199</v>
      </c>
      <c r="H30" s="133">
        <f>IF('3f CPIH'!D$16="-","-",'3g OC '!$E$8*('3f CPIH'!D$16/'3f CPIH'!$G$16))</f>
        <v>76.655835616438353</v>
      </c>
      <c r="I30" s="133">
        <f>IF('3f CPIH'!E$16="-","-",'3g OC '!$E$8*('3f CPIH'!E$16/'3f CPIH'!$G$16))</f>
        <v>76.885573385518597</v>
      </c>
      <c r="J30" s="133">
        <f>IF('3f CPIH'!F$16="-","-",'3g OC '!$E$8*('3f CPIH'!F$16/'3f CPIH'!$G$16))</f>
        <v>77.345048923679059</v>
      </c>
      <c r="K30" s="133">
        <f>IF('3f CPIH'!G$16="-","-",'3g OC '!$E$8*('3f CPIH'!G$16/'3f CPIH'!$G$16))</f>
        <v>78.263999999999996</v>
      </c>
      <c r="L30" s="133">
        <f>IF('3f CPIH'!H$16="-","-",'3g OC '!$E$8*('3f CPIH'!H$16/'3f CPIH'!$G$16))</f>
        <v>79.259530332681024</v>
      </c>
      <c r="M30" s="133">
        <f>IF('3f CPIH'!I$16="-","-",'3g OC '!$E$8*('3f CPIH'!I$16/'3f CPIH'!$G$16))</f>
        <v>80.408219178082177</v>
      </c>
      <c r="N30" s="133">
        <f>IF('3f CPIH'!J$16="-","-",'3g OC '!$E$8*('3f CPIH'!J$16/'3f CPIH'!$G$16))</f>
        <v>81.097432485322898</v>
      </c>
      <c r="O30" s="31"/>
      <c r="P30" s="133">
        <f>IF('3f CPIH'!L$16="-","-",'3g OC '!$E$8*('3f CPIH'!L$16/'3f CPIH'!$G$16))</f>
        <v>81.097432485322898</v>
      </c>
      <c r="Q30" s="133">
        <f>IF('3f CPIH'!M$16="-","-",'3g OC '!$E$8*('3f CPIH'!M$16/'3f CPIH'!$G$16))</f>
        <v>82.016383561643835</v>
      </c>
      <c r="R30" s="133">
        <f>IF('3f CPIH'!N$16="-","-",'3g OC '!$E$8*('3f CPIH'!N$16/'3f CPIH'!$G$16))</f>
        <v>82.62901761252445</v>
      </c>
      <c r="S30" s="133">
        <f>IF('3f CPIH'!O$16="-","-",'3g OC '!$E$8*('3f CPIH'!O$16/'3f CPIH'!$G$16))</f>
        <v>83.088493150684926</v>
      </c>
      <c r="T30" s="133" t="str">
        <f>IF('3f CPIH'!P$16="-","-",'3g OC '!$E$8*('3f CPIH'!P$16/'3f CPIH'!$G$16))</f>
        <v>-</v>
      </c>
      <c r="U30" s="133" t="str">
        <f>IF('3f CPIH'!Q$16="-","-",'3g OC '!$E$8*('3f CPIH'!Q$16/'3f CPIH'!$G$16))</f>
        <v>-</v>
      </c>
      <c r="V30" s="133" t="str">
        <f>IF('3f CPIH'!R$16="-","-",'3g OC '!$E$8*('3f CPIH'!R$16/'3f CPIH'!$G$16))</f>
        <v>-</v>
      </c>
      <c r="W30" s="133" t="str">
        <f>IF('3f CPIH'!S$16="-","-",'3g OC '!$E$8*('3f CPIH'!S$16/'3f CPIH'!$G$16))</f>
        <v>-</v>
      </c>
      <c r="X30" s="133" t="str">
        <f>IF('3f CPIH'!T$16="-","-",'3g OC '!$E$8*('3f CPIH'!T$16/'3f CPIH'!$G$16))</f>
        <v>-</v>
      </c>
      <c r="Y30" s="133" t="str">
        <f>IF('3f CPIH'!U$16="-","-",'3g OC '!$E$8*('3f CPIH'!U$16/'3f CPIH'!$G$16))</f>
        <v>-</v>
      </c>
      <c r="Z30" s="133" t="str">
        <f>IF('3f CPIH'!V$16="-","-",'3g OC '!$E$8*('3f CPIH'!V$16/'3f CPIH'!$G$16))</f>
        <v>-</v>
      </c>
      <c r="AA30" s="29"/>
    </row>
    <row r="31" spans="1:27" s="30" customFormat="1" ht="11.25" x14ac:dyDescent="0.15">
      <c r="A31" s="267">
        <v>6</v>
      </c>
      <c r="B31" s="136" t="s">
        <v>349</v>
      </c>
      <c r="C31" s="136" t="s">
        <v>43</v>
      </c>
      <c r="D31" s="134" t="s">
        <v>317</v>
      </c>
      <c r="E31" s="135"/>
      <c r="F31" s="31"/>
      <c r="G31" s="133" t="s">
        <v>333</v>
      </c>
      <c r="H31" s="133" t="s">
        <v>333</v>
      </c>
      <c r="I31" s="133" t="s">
        <v>333</v>
      </c>
      <c r="J31" s="133" t="s">
        <v>333</v>
      </c>
      <c r="K31" s="133">
        <f>IF('3h SMNCC'!F$36="-","-",'3h SMNCC'!F$36)</f>
        <v>0</v>
      </c>
      <c r="L31" s="133">
        <f>IF('3h SMNCC'!G$36="-","-",'3h SMNCC'!G$36)</f>
        <v>-0.18995176814939541</v>
      </c>
      <c r="M31" s="133">
        <f>IF('3h SMNCC'!H$36="-","-",'3h SMNCC'!H$36)</f>
        <v>2.3898674656215144</v>
      </c>
      <c r="N31" s="133">
        <f>IF('3h SMNCC'!I$36="-","-",'3h SMNCC'!I$36)</f>
        <v>11.485463558514653</v>
      </c>
      <c r="O31" s="31"/>
      <c r="P31" s="133">
        <f>IF('3h SMNCC'!K$36="-","-",'3h SMNCC'!K$36)</f>
        <v>11.485463558514653</v>
      </c>
      <c r="Q31" s="133">
        <f>IF('3h SMNCC'!L$36="-","-",'3h SMNCC'!L$36)</f>
        <v>13.905095596481768</v>
      </c>
      <c r="R31" s="133">
        <f>IF('3h SMNCC'!M$36="-","-",'3h SMNCC'!M$36)</f>
        <v>14.008016342776511</v>
      </c>
      <c r="S31" s="133">
        <f>IF('3h SMNCC'!N$36="-","-",'3h SMNCC'!N$36)</f>
        <v>16.592254432324484</v>
      </c>
      <c r="T31" s="133" t="str">
        <f>IF('3h SMNCC'!O$36="-","-",'3h SMNCC'!O$36)</f>
        <v>-</v>
      </c>
      <c r="U31" s="133" t="str">
        <f>IF('3h SMNCC'!P$36="-","-",'3h SMNCC'!P$36)</f>
        <v>-</v>
      </c>
      <c r="V31" s="133" t="str">
        <f>IF('3h SMNCC'!Q$36="-","-",'3h SMNCC'!Q$36)</f>
        <v>-</v>
      </c>
      <c r="W31" s="133" t="str">
        <f>IF('3h SMNCC'!R$36="-","-",'3h SMNCC'!R$36)</f>
        <v>-</v>
      </c>
      <c r="X31" s="133" t="str">
        <f>IF('3h SMNCC'!S$36="-","-",'3h SMNCC'!S$36)</f>
        <v>-</v>
      </c>
      <c r="Y31" s="133" t="str">
        <f>IF('3h SMNCC'!T$36="-","-",'3h SMNCC'!T$36)</f>
        <v>-</v>
      </c>
      <c r="Z31" s="133" t="str">
        <f>IF('3h SMNCC'!U$36="-","-",'3h SMNCC'!U$36)</f>
        <v>-</v>
      </c>
      <c r="AA31" s="29"/>
    </row>
    <row r="32" spans="1:27" s="30" customFormat="1" ht="11.25" x14ac:dyDescent="0.15">
      <c r="A32" s="267">
        <v>7</v>
      </c>
      <c r="B32" s="136" t="s">
        <v>349</v>
      </c>
      <c r="C32" s="136" t="s">
        <v>394</v>
      </c>
      <c r="D32" s="134" t="s">
        <v>317</v>
      </c>
      <c r="E32" s="135"/>
      <c r="F32" s="31"/>
      <c r="G32" s="133">
        <f>IF('3f CPIH'!C$16="-","-",'3i PAAC PAP'!$G$8*('3f CPIH'!C$16/'3f CPIH'!$G$16))</f>
        <v>13.436452250489236</v>
      </c>
      <c r="H32" s="133">
        <f>IF('3f CPIH'!D$16="-","-",'3i PAAC PAP'!$G$8*('3f CPIH'!D$16/'3f CPIH'!$G$16))</f>
        <v>13.463352054794518</v>
      </c>
      <c r="I32" s="133">
        <f>IF('3f CPIH'!E$16="-","-",'3i PAAC PAP'!$G$8*('3f CPIH'!E$16/'3f CPIH'!$G$16))</f>
        <v>13.503701761252445</v>
      </c>
      <c r="J32" s="133">
        <f>IF('3f CPIH'!F$16="-","-",'3i PAAC PAP'!$G$8*('3f CPIH'!F$16/'3f CPIH'!$G$16))</f>
        <v>13.584401174168297</v>
      </c>
      <c r="K32" s="133">
        <f>IF('3f CPIH'!G$16="-","-",'3i PAAC PAP'!$G$8*('3f CPIH'!G$16/'3f CPIH'!$G$16))</f>
        <v>13.745799999999999</v>
      </c>
      <c r="L32" s="133">
        <f>IF('3f CPIH'!H$16="-","-",'3i PAAC PAP'!$G$8*('3f CPIH'!H$16/'3f CPIH'!$G$16))</f>
        <v>13.920648727984345</v>
      </c>
      <c r="M32" s="133">
        <f>IF('3f CPIH'!I$16="-","-",'3i PAAC PAP'!$G$8*('3f CPIH'!I$16/'3f CPIH'!$G$16))</f>
        <v>14.122397260273971</v>
      </c>
      <c r="N32" s="133">
        <f>IF('3f CPIH'!J$16="-","-",'3i PAAC PAP'!$G$8*('3f CPIH'!J$16/'3f CPIH'!$G$16))</f>
        <v>14.24344637964775</v>
      </c>
      <c r="O32" s="31"/>
      <c r="P32" s="133">
        <f>IF('3f CPIH'!L$16="-","-",'3i PAAC PAP'!$G$8*('3f CPIH'!L$16/'3f CPIH'!$G$16))</f>
        <v>14.24344637964775</v>
      </c>
      <c r="Q32" s="133">
        <f>IF('3f CPIH'!M$16="-","-",'3i PAAC PAP'!$G$8*('3f CPIH'!M$16/'3f CPIH'!$G$16))</f>
        <v>14.40484520547945</v>
      </c>
      <c r="R32" s="133">
        <f>IF('3f CPIH'!N$16="-","-",'3i PAAC PAP'!$G$8*('3f CPIH'!N$16/'3f CPIH'!$G$16))</f>
        <v>14.512444422700586</v>
      </c>
      <c r="S32" s="133">
        <f>IF('3f CPIH'!O$16="-","-",'3i PAAC PAP'!$G$8*('3f CPIH'!O$16/'3f CPIH'!$G$16))</f>
        <v>14.593143835616438</v>
      </c>
      <c r="T32" s="133" t="str">
        <f>IF('3f CPIH'!P$16="-","-",'3i PAAC PAP'!$G$8*('3f CPIH'!P$16/'3f CPIH'!$G$16))</f>
        <v>-</v>
      </c>
      <c r="U32" s="133" t="str">
        <f>IF('3f CPIH'!Q$16="-","-",'3i PAAC PAP'!$G$8*('3f CPIH'!Q$16/'3f CPIH'!$G$16))</f>
        <v>-</v>
      </c>
      <c r="V32" s="133" t="str">
        <f>IF('3f CPIH'!R$16="-","-",'3i PAAC PAP'!$G$8*('3f CPIH'!R$16/'3f CPIH'!$G$16))</f>
        <v>-</v>
      </c>
      <c r="W32" s="133" t="str">
        <f>IF('3f CPIH'!S$16="-","-",'3i PAAC PAP'!$G$8*('3f CPIH'!S$16/'3f CPIH'!$G$16))</f>
        <v>-</v>
      </c>
      <c r="X32" s="133" t="str">
        <f>IF('3f CPIH'!T$16="-","-",'3i PAAC PAP'!$G$8*('3f CPIH'!T$16/'3f CPIH'!$G$16))</f>
        <v>-</v>
      </c>
      <c r="Y32" s="133" t="str">
        <f>IF('3f CPIH'!U$16="-","-",'3i PAAC PAP'!$G$8*('3f CPIH'!U$16/'3f CPIH'!$G$16))</f>
        <v>-</v>
      </c>
      <c r="Z32" s="133" t="str">
        <f>IF('3f CPIH'!V$16="-","-",'3i PAAC PAP'!$G$8*('3f CPIH'!V$16/'3f CPIH'!$G$16))</f>
        <v>-</v>
      </c>
      <c r="AA32" s="29"/>
    </row>
    <row r="33" spans="1:27" s="30" customFormat="1" ht="11.25" x14ac:dyDescent="0.15">
      <c r="A33" s="267">
        <v>8</v>
      </c>
      <c r="B33" s="136" t="s">
        <v>349</v>
      </c>
      <c r="C33" s="136" t="s">
        <v>412</v>
      </c>
      <c r="D33" s="134" t="s">
        <v>317</v>
      </c>
      <c r="E33" s="135"/>
      <c r="F33" s="31"/>
      <c r="G33" s="133">
        <f>IF(G26="-","-",SUM(G26:G31)*'3i PAAC PAP'!$G$20)</f>
        <v>25.987876405250578</v>
      </c>
      <c r="H33" s="133">
        <f>IF(H26="-","-",SUM(H26:H31)*'3i PAAC PAP'!$G$20)</f>
        <v>24.899370758599293</v>
      </c>
      <c r="I33" s="133">
        <f>IF(I26="-","-",SUM(I26:I31)*'3i PAAC PAP'!$G$20)</f>
        <v>25.817640612444137</v>
      </c>
      <c r="J33" s="133">
        <f>IF(J26="-","-",SUM(J26:J31)*'3i PAAC PAP'!$G$20)</f>
        <v>25.315711082377717</v>
      </c>
      <c r="K33" s="133">
        <f>IF(K26="-","-",SUM(K26:K31)*'3i PAAC PAP'!$G$20)</f>
        <v>27.283451106469794</v>
      </c>
      <c r="L33" s="133">
        <f>IF(L26="-","-",SUM(L26:L31)*'3i PAAC PAP'!$G$20)</f>
        <v>26.948600423813431</v>
      </c>
      <c r="M33" s="133">
        <f>IF(M26="-","-",SUM(M26:M31)*'3i PAAC PAP'!$G$20)</f>
        <v>29.322913467832915</v>
      </c>
      <c r="N33" s="133">
        <f>IF(N26="-","-",SUM(N26:N31)*'3i PAAC PAP'!$G$20)</f>
        <v>30.847497834617478</v>
      </c>
      <c r="O33" s="31"/>
      <c r="P33" s="133">
        <f>IF(P26="-","-",SUM(P26:P31)*'3i PAAC PAP'!$G$20)</f>
        <v>30.847497834617478</v>
      </c>
      <c r="Q33" s="133">
        <f>IF(Q26="-","-",SUM(Q26:Q31)*'3i PAAC PAP'!$G$20)</f>
        <v>34.201840508909733</v>
      </c>
      <c r="R33" s="133">
        <f>IF(R26="-","-",SUM(R26:R31)*'3i PAAC PAP'!$G$20)</f>
        <v>33.057565199468137</v>
      </c>
      <c r="S33" s="133">
        <f>IF(S26="-","-",SUM(S26:S31)*'3i PAAC PAP'!$G$20)</f>
        <v>33.110346816681293</v>
      </c>
      <c r="T33" s="133" t="str">
        <f>IF(T26="-","-",SUM(T26:T31)*'3i PAAC PAP'!$G$20)</f>
        <v>-</v>
      </c>
      <c r="U33" s="133" t="str">
        <f>IF(U26="-","-",SUM(U26:U31)*'3i PAAC PAP'!$G$20)</f>
        <v>-</v>
      </c>
      <c r="V33" s="133" t="str">
        <f>IF(V26="-","-",SUM(V26:V31)*'3i PAAC PAP'!$G$20)</f>
        <v>-</v>
      </c>
      <c r="W33" s="133" t="str">
        <f>IF(W26="-","-",SUM(W26:W31)*'3i PAAC PAP'!$G$20)</f>
        <v>-</v>
      </c>
      <c r="X33" s="133" t="str">
        <f>IF(X26="-","-",SUM(X26:X31)*'3i PAAC PAP'!$G$20)</f>
        <v>-</v>
      </c>
      <c r="Y33" s="133" t="str">
        <f>IF(Y26="-","-",SUM(Y26:Y31)*'3i PAAC PAP'!$G$20)</f>
        <v>-</v>
      </c>
      <c r="Z33" s="133" t="str">
        <f>IF(Z26="-","-",SUM(Z26:Z31)*'3i PAAC PAP'!$G$20)</f>
        <v>-</v>
      </c>
      <c r="AA33" s="29"/>
    </row>
    <row r="34" spans="1:27" s="30" customFormat="1" ht="11.25" x14ac:dyDescent="0.15">
      <c r="A34" s="267">
        <v>9</v>
      </c>
      <c r="B34" s="136" t="s">
        <v>393</v>
      </c>
      <c r="C34" s="136" t="s">
        <v>536</v>
      </c>
      <c r="D34" s="134" t="s">
        <v>317</v>
      </c>
      <c r="E34" s="135"/>
      <c r="F34" s="31"/>
      <c r="G34" s="133">
        <f>IF(G26="-","-",SUM(G26:G33)*'3j EBIT'!$E$8)</f>
        <v>9.3944080498769011</v>
      </c>
      <c r="H34" s="133">
        <f>IF(H26="-","-",SUM(H26:H33)*'3j EBIT'!$E$8)</f>
        <v>9.0123430892546583</v>
      </c>
      <c r="I34" s="133">
        <f>IF(I26="-","-",SUM(I26:I33)*'3j EBIT'!$E$8)</f>
        <v>9.3358763760871017</v>
      </c>
      <c r="J34" s="133">
        <f>IF(J26="-","-",SUM(J26:J33)*'3j EBIT'!$E$8)</f>
        <v>9.1610220973147189</v>
      </c>
      <c r="K34" s="133">
        <f>IF(K26="-","-",SUM(K26:K33)*'3j EBIT'!$E$8)</f>
        <v>9.8557657023100909</v>
      </c>
      <c r="L34" s="133">
        <f>IF(L26="-","-",SUM(L26:L33)*'3j EBIT'!$E$8)</f>
        <v>9.7414594724439034</v>
      </c>
      <c r="M34" s="133">
        <f>IF(M26="-","-",SUM(M26:M33)*'3j EBIT'!$E$8)</f>
        <v>10.579886105336334</v>
      </c>
      <c r="N34" s="133">
        <f>IF(N26="-","-",SUM(N26:N33)*'3j EBIT'!$E$8)</f>
        <v>11.118088684555353</v>
      </c>
      <c r="O34" s="31"/>
      <c r="P34" s="133">
        <f>IF(P26="-","-",SUM(P26:P33)*'3j EBIT'!$E$8)</f>
        <v>11.118088684555353</v>
      </c>
      <c r="Q34" s="133">
        <f>IF(Q26="-","-",SUM(Q26:Q33)*'3j EBIT'!$E$8)</f>
        <v>12.300192830302546</v>
      </c>
      <c r="R34" s="133">
        <f>IF(R26="-","-",SUM(R26:R33)*'3j EBIT'!$E$8)</f>
        <v>11.900089037745595</v>
      </c>
      <c r="S34" s="133">
        <f>IF(S26="-","-",SUM(S26:S33)*'3j EBIT'!$E$8)</f>
        <v>11.920203609393484</v>
      </c>
      <c r="T34" s="133" t="str">
        <f>IF(T26="-","-",SUM(T26:T33)*'3j EBIT'!$E$8)</f>
        <v>-</v>
      </c>
      <c r="U34" s="133" t="str">
        <f>IF(U26="-","-",SUM(U26:U33)*'3j EBIT'!$E$8)</f>
        <v>-</v>
      </c>
      <c r="V34" s="133" t="str">
        <f>IF(V26="-","-",SUM(V26:V33)*'3j EBIT'!$E$8)</f>
        <v>-</v>
      </c>
      <c r="W34" s="133" t="str">
        <f>IF(W26="-","-",SUM(W26:W33)*'3j EBIT'!$E$8)</f>
        <v>-</v>
      </c>
      <c r="X34" s="133" t="str">
        <f>IF(X26="-","-",SUM(X26:X33)*'3j EBIT'!$E$8)</f>
        <v>-</v>
      </c>
      <c r="Y34" s="133" t="str">
        <f>IF(Y26="-","-",SUM(Y26:Y33)*'3j EBIT'!$E$8)</f>
        <v>-</v>
      </c>
      <c r="Z34" s="133" t="str">
        <f>IF(Z26="-","-",SUM(Z26:Z33)*'3j EBIT'!$E$8)</f>
        <v>-</v>
      </c>
      <c r="AA34" s="29"/>
    </row>
    <row r="35" spans="1:27" s="30" customFormat="1" ht="11.25" x14ac:dyDescent="0.15">
      <c r="A35" s="267">
        <v>10</v>
      </c>
      <c r="B35" s="136" t="s">
        <v>292</v>
      </c>
      <c r="C35" s="186" t="s">
        <v>537</v>
      </c>
      <c r="D35" s="134" t="s">
        <v>317</v>
      </c>
      <c r="E35" s="134"/>
      <c r="F35" s="31"/>
      <c r="G35" s="133">
        <f>IF(G26="-","-",SUM(G26:G28,G30:G34)*'3k HAP'!$E$9)</f>
        <v>5.5897962803192414</v>
      </c>
      <c r="H35" s="133">
        <f>IF(H26="-","-",SUM(H26:H28,H30:H34)*'3k HAP'!$E$9)</f>
        <v>5.2846085288793967</v>
      </c>
      <c r="I35" s="133">
        <f>IF(I26="-","-",SUM(I26:I28,I30:I34)*'3k HAP'!$E$9)</f>
        <v>5.3273661470195313</v>
      </c>
      <c r="J35" s="133">
        <f>IF(J26="-","-",SUM(J26:J28,J30:J34)*'3k HAP'!$E$9)</f>
        <v>5.2007326763733186</v>
      </c>
      <c r="K35" s="133">
        <f>IF(K26="-","-",SUM(K26:K28,K30:K34)*'3k HAP'!$E$9)</f>
        <v>5.838083728175067</v>
      </c>
      <c r="L35" s="133">
        <f>IF(L26="-","-",SUM(L26:L28,L30:L34)*'3k HAP'!$E$9)</f>
        <v>5.7370825809430359</v>
      </c>
      <c r="M35" s="133">
        <f>IF(M26="-","-",SUM(M26:M28,M30:M34)*'3k HAP'!$E$9)</f>
        <v>6.4232345361031422</v>
      </c>
      <c r="N35" s="133">
        <f>IF(N26="-","-",SUM(N26:N28,N30:N34)*'3k HAP'!$E$9)</f>
        <v>6.8436984908604011</v>
      </c>
      <c r="O35" s="31"/>
      <c r="P35" s="133">
        <f>IF(P26="-","-",SUM(P26:P28,P30:P34)*'3k HAP'!$E$9)</f>
        <v>6.8436984908604011</v>
      </c>
      <c r="Q35" s="133">
        <f>IF(Q26="-","-",SUM(Q26:Q28,Q30:Q34)*'3k HAP'!$E$9)</f>
        <v>7.6713989663692619</v>
      </c>
      <c r="R35" s="133">
        <f>IF(R26="-","-",SUM(R26:R28,R30:R34)*'3k HAP'!$E$9)</f>
        <v>7.3378675685656329</v>
      </c>
      <c r="S35" s="133">
        <f>IF(S26="-","-",SUM(S26:S28,S30:S34)*'3k HAP'!$E$9)</f>
        <v>7.3633422853645163</v>
      </c>
      <c r="T35" s="133" t="str">
        <f>IF(T26="-","-",SUM(T26:T28,T30:T34)*'3k HAP'!$E$9)</f>
        <v>-</v>
      </c>
      <c r="U35" s="133" t="str">
        <f>IF(U26="-","-",SUM(U26:U28,U30:U34)*'3k HAP'!$E$9)</f>
        <v>-</v>
      </c>
      <c r="V35" s="133" t="str">
        <f>IF(V26="-","-",SUM(V26:V28,V30:V34)*'3k HAP'!$E$9)</f>
        <v>-</v>
      </c>
      <c r="W35" s="133" t="str">
        <f>IF(W26="-","-",SUM(W26:W28,W30:W34)*'3k HAP'!$E$9)</f>
        <v>-</v>
      </c>
      <c r="X35" s="133" t="str">
        <f>IF(X26="-","-",SUM(X26:X28,X30:X34)*'3k HAP'!$E$9)</f>
        <v>-</v>
      </c>
      <c r="Y35" s="133" t="str">
        <f>IF(Y26="-","-",SUM(Y26:Y28,Y30:Y34)*'3k HAP'!$E$9)</f>
        <v>-</v>
      </c>
      <c r="Z35" s="133" t="str">
        <f>IF(Z26="-","-",SUM(Z26:Z28,Z30:Z34)*'3k HAP'!$E$9)</f>
        <v>-</v>
      </c>
      <c r="AA35" s="29"/>
    </row>
    <row r="36" spans="1:27" s="30" customFormat="1" ht="11.25" x14ac:dyDescent="0.15">
      <c r="A36" s="267">
        <v>11</v>
      </c>
      <c r="B36" s="136" t="s">
        <v>44</v>
      </c>
      <c r="C36" s="136" t="str">
        <f>B36&amp;"_"&amp;D36</f>
        <v>Total_East Midlands</v>
      </c>
      <c r="D36" s="134" t="s">
        <v>317</v>
      </c>
      <c r="E36" s="135"/>
      <c r="F36" s="31"/>
      <c r="G36" s="133">
        <f t="shared" ref="G36:N36" si="2">IF(G26="-","-",SUM(G26:G35))</f>
        <v>500.03212099050711</v>
      </c>
      <c r="H36" s="133">
        <f t="shared" si="2"/>
        <v>479.61825940699504</v>
      </c>
      <c r="I36" s="133">
        <f t="shared" si="2"/>
        <v>496.68907771967326</v>
      </c>
      <c r="J36" s="133">
        <f t="shared" si="2"/>
        <v>487.35959127279585</v>
      </c>
      <c r="K36" s="133">
        <f t="shared" si="2"/>
        <v>524.56238011564062</v>
      </c>
      <c r="L36" s="133">
        <f t="shared" si="2"/>
        <v>518.44526409200239</v>
      </c>
      <c r="M36" s="133">
        <f t="shared" si="2"/>
        <v>563.25911534075442</v>
      </c>
      <c r="N36" s="133">
        <f t="shared" si="2"/>
        <v>592.00601913304456</v>
      </c>
      <c r="O36" s="31"/>
      <c r="P36" s="133">
        <f t="shared" ref="P36:Z36" si="3">IF(P26="-","-",SUM(P26:P35))</f>
        <v>592.00601913304456</v>
      </c>
      <c r="Q36" s="133">
        <f t="shared" si="3"/>
        <v>655.04970158098331</v>
      </c>
      <c r="R36" s="133">
        <f t="shared" si="3"/>
        <v>633.65808453617467</v>
      </c>
      <c r="S36" s="133">
        <f t="shared" si="3"/>
        <v>634.74222048136915</v>
      </c>
      <c r="T36" s="133" t="str">
        <f t="shared" si="3"/>
        <v>-</v>
      </c>
      <c r="U36" s="133" t="str">
        <f t="shared" si="3"/>
        <v>-</v>
      </c>
      <c r="V36" s="133" t="str">
        <f t="shared" si="3"/>
        <v>-</v>
      </c>
      <c r="W36" s="133" t="str">
        <f t="shared" si="3"/>
        <v>-</v>
      </c>
      <c r="X36" s="133" t="str">
        <f t="shared" si="3"/>
        <v>-</v>
      </c>
      <c r="Y36" s="133" t="str">
        <f t="shared" si="3"/>
        <v>-</v>
      </c>
      <c r="Z36" s="133" t="str">
        <f t="shared" si="3"/>
        <v>-</v>
      </c>
      <c r="AA36" s="29"/>
    </row>
    <row r="37" spans="1:27" s="30" customFormat="1" ht="11.25" x14ac:dyDescent="0.15">
      <c r="A37" s="267">
        <v>1</v>
      </c>
      <c r="B37" s="140" t="s">
        <v>350</v>
      </c>
      <c r="C37" s="140" t="s">
        <v>341</v>
      </c>
      <c r="D37" s="131" t="s">
        <v>318</v>
      </c>
      <c r="E37" s="132"/>
      <c r="F37" s="31"/>
      <c r="G37" s="41">
        <f>IF('3a DF'!H15="-","-",'3a DF'!H15)</f>
        <v>189.65040724187483</v>
      </c>
      <c r="H37" s="41">
        <f>'3a DF'!I15</f>
        <v>169.8885346874111</v>
      </c>
      <c r="I37" s="41">
        <f>'3a DF'!J15</f>
        <v>153.03516079739146</v>
      </c>
      <c r="J37" s="41">
        <f>'3a DF'!K15</f>
        <v>145.43163428495879</v>
      </c>
      <c r="K37" s="41">
        <f>'3a DF'!L15</f>
        <v>170.13087179994068</v>
      </c>
      <c r="L37" s="41">
        <f>'3a DF'!M15</f>
        <v>163.53669723755536</v>
      </c>
      <c r="M37" s="41">
        <f>'3a DF'!N15</f>
        <v>175.81856626263644</v>
      </c>
      <c r="N37" s="41">
        <f>'3a DF'!O15</f>
        <v>195.63464597275654</v>
      </c>
      <c r="O37" s="31"/>
      <c r="P37" s="41">
        <f>'3a DF'!Q15</f>
        <v>195.63464597275654</v>
      </c>
      <c r="Q37" s="41">
        <f>'3a DF'!R15</f>
        <v>228.27326184711356</v>
      </c>
      <c r="R37" s="41">
        <f>'3a DF'!S15</f>
        <v>203.74044657158009</v>
      </c>
      <c r="S37" s="41">
        <f>'3a DF'!T15</f>
        <v>187.24162712489229</v>
      </c>
      <c r="T37" s="41" t="str">
        <f>'3a DF'!U15</f>
        <v>-</v>
      </c>
      <c r="U37" s="41" t="str">
        <f>'3a DF'!V15</f>
        <v>-</v>
      </c>
      <c r="V37" s="41" t="str">
        <f>'3a DF'!W15</f>
        <v>-</v>
      </c>
      <c r="W37" s="41" t="str">
        <f>'3a DF'!X15</f>
        <v>-</v>
      </c>
      <c r="X37" s="41" t="str">
        <f>'3a DF'!Y15</f>
        <v>-</v>
      </c>
      <c r="Y37" s="41" t="str">
        <f>'3a DF'!Z15</f>
        <v>-</v>
      </c>
      <c r="Z37" s="41" t="str">
        <f>'3a DF'!AA15</f>
        <v>-</v>
      </c>
      <c r="AA37" s="29"/>
    </row>
    <row r="38" spans="1:27" s="30" customFormat="1" ht="11.25" x14ac:dyDescent="0.15">
      <c r="A38" s="267">
        <v>2</v>
      </c>
      <c r="B38" s="140" t="s">
        <v>350</v>
      </c>
      <c r="C38" s="140" t="s">
        <v>300</v>
      </c>
      <c r="D38" s="131" t="s">
        <v>318</v>
      </c>
      <c r="E38" s="132"/>
      <c r="F38" s="31"/>
      <c r="G38" s="41">
        <f>IF('3b CM'!G15="-","-",'3b CM'!G15)</f>
        <v>5.6226213443823357E-2</v>
      </c>
      <c r="H38" s="41">
        <f>'3b CM'!H15</f>
        <v>8.4339320165735032E-2</v>
      </c>
      <c r="I38" s="41">
        <f>'3b CM'!I15</f>
        <v>0.2655753507658698</v>
      </c>
      <c r="J38" s="41">
        <f>'3b CM'!J15</f>
        <v>0.27007690474750684</v>
      </c>
      <c r="K38" s="41">
        <f>'3b CM'!K15</f>
        <v>3.4688120117771488</v>
      </c>
      <c r="L38" s="41">
        <f>'3b CM'!L15</f>
        <v>3.3650981681343572</v>
      </c>
      <c r="M38" s="41">
        <f>'3b CM'!M15</f>
        <v>11.907204039153976</v>
      </c>
      <c r="N38" s="41">
        <f>'3b CM'!N15</f>
        <v>11.319326858738016</v>
      </c>
      <c r="O38" s="31"/>
      <c r="P38" s="41">
        <f>'3b CM'!P15</f>
        <v>11.319326858738016</v>
      </c>
      <c r="Q38" s="41">
        <f>'3b CM'!Q15</f>
        <v>15.232508313769655</v>
      </c>
      <c r="R38" s="41">
        <f>'3b CM'!R15</f>
        <v>15.162636096084153</v>
      </c>
      <c r="S38" s="41">
        <f>'3b CM'!S15</f>
        <v>18.010418613276087</v>
      </c>
      <c r="T38" s="41" t="str">
        <f>'3b CM'!T15</f>
        <v>-</v>
      </c>
      <c r="U38" s="41" t="str">
        <f>'3b CM'!U15</f>
        <v>-</v>
      </c>
      <c r="V38" s="41" t="str">
        <f>'3b CM'!V15</f>
        <v>-</v>
      </c>
      <c r="W38" s="41" t="str">
        <f>'3b CM'!W15</f>
        <v>-</v>
      </c>
      <c r="X38" s="41" t="str">
        <f>'3b CM'!X15</f>
        <v>-</v>
      </c>
      <c r="Y38" s="41" t="str">
        <f>'3b CM'!Y15</f>
        <v>-</v>
      </c>
      <c r="Z38" s="41" t="str">
        <f>'3b CM'!Z15</f>
        <v>-</v>
      </c>
      <c r="AA38" s="29"/>
    </row>
    <row r="39" spans="1:27" s="30" customFormat="1" ht="11.25" x14ac:dyDescent="0.15">
      <c r="A39" s="267">
        <v>3</v>
      </c>
      <c r="B39" s="140" t="s">
        <v>2</v>
      </c>
      <c r="C39" s="140" t="s">
        <v>342</v>
      </c>
      <c r="D39" s="131" t="s">
        <v>318</v>
      </c>
      <c r="E39" s="132"/>
      <c r="F39" s="31"/>
      <c r="G39" s="41">
        <f>IF('3c PC'!G16="-","-",'3c PC'!G16)</f>
        <v>68.691489961573978</v>
      </c>
      <c r="H39" s="41">
        <f>'3c PC'!H16</f>
        <v>68.67138727993634</v>
      </c>
      <c r="I39" s="41">
        <f>'3c PC'!I16</f>
        <v>86.613712200026143</v>
      </c>
      <c r="J39" s="41">
        <f>'3c PC'!J16</f>
        <v>85.614232169105591</v>
      </c>
      <c r="K39" s="41">
        <f>'3c PC'!K16</f>
        <v>97.877542817071387</v>
      </c>
      <c r="L39" s="41">
        <f>'3c PC'!L16</f>
        <v>97.06566778235171</v>
      </c>
      <c r="M39" s="41">
        <f>'3c PC'!M16</f>
        <v>118.56217933957592</v>
      </c>
      <c r="N39" s="41">
        <f>'3c PC'!N16</f>
        <v>116.43229437115814</v>
      </c>
      <c r="O39" s="31"/>
      <c r="P39" s="41">
        <f>'3c PC'!P16</f>
        <v>116.43229437115814</v>
      </c>
      <c r="Q39" s="41">
        <f>'3c PC'!Q16</f>
        <v>130.26226917667123</v>
      </c>
      <c r="R39" s="41">
        <f>'3c PC'!R16</f>
        <v>132.21990716682578</v>
      </c>
      <c r="S39" s="41">
        <f>'3c PC'!S16</f>
        <v>144.34605575986936</v>
      </c>
      <c r="T39" s="41" t="str">
        <f>'3c PC'!T16</f>
        <v>-</v>
      </c>
      <c r="U39" s="41" t="str">
        <f>'3c PC'!U16</f>
        <v>-</v>
      </c>
      <c r="V39" s="41" t="str">
        <f>'3c PC'!V16</f>
        <v>-</v>
      </c>
      <c r="W39" s="41" t="str">
        <f>'3c PC'!W16</f>
        <v>-</v>
      </c>
      <c r="X39" s="41" t="str">
        <f>'3c PC'!X16</f>
        <v>-</v>
      </c>
      <c r="Y39" s="41" t="str">
        <f>'3c PC'!Y16</f>
        <v>-</v>
      </c>
      <c r="Z39" s="41" t="str">
        <f>'3c PC'!Z16</f>
        <v>-</v>
      </c>
      <c r="AA39" s="29"/>
    </row>
    <row r="40" spans="1:27" s="30" customFormat="1" ht="11.25" x14ac:dyDescent="0.15">
      <c r="A40" s="267">
        <v>4</v>
      </c>
      <c r="B40" s="140" t="s">
        <v>352</v>
      </c>
      <c r="C40" s="140" t="s">
        <v>343</v>
      </c>
      <c r="D40" s="131" t="s">
        <v>318</v>
      </c>
      <c r="E40" s="132"/>
      <c r="F40" s="31"/>
      <c r="G40" s="41">
        <f>IF('3d NC-Elec'!H30="-","-",'3d NC-Elec'!H30)</f>
        <v>107.6690008178043</v>
      </c>
      <c r="H40" s="41">
        <f>'3d NC-Elec'!I30</f>
        <v>108.41258580512795</v>
      </c>
      <c r="I40" s="41">
        <f>'3d NC-Elec'!J30</f>
        <v>121.65288893089296</v>
      </c>
      <c r="J40" s="41">
        <f>'3d NC-Elec'!K30</f>
        <v>121.09361275955513</v>
      </c>
      <c r="K40" s="41">
        <f>'3d NC-Elec'!L30</f>
        <v>107.46045132117443</v>
      </c>
      <c r="L40" s="41">
        <f>'3d NC-Elec'!M30</f>
        <v>108.35187148354184</v>
      </c>
      <c r="M40" s="41">
        <f>'3d NC-Elec'!N30</f>
        <v>111.26268585112042</v>
      </c>
      <c r="N40" s="41">
        <f>'3d NC-Elec'!O30</f>
        <v>110.86251431726572</v>
      </c>
      <c r="O40" s="31"/>
      <c r="P40" s="41">
        <f>'3d NC-Elec'!Q30</f>
        <v>110.86251431726572</v>
      </c>
      <c r="Q40" s="41">
        <f>'3d NC-Elec'!R30</f>
        <v>121.7067934726884</v>
      </c>
      <c r="R40" s="41">
        <f>'3d NC-Elec'!S30</f>
        <v>123.44226602651445</v>
      </c>
      <c r="S40" s="41">
        <f>'3d NC-Elec'!T30</f>
        <v>128.32608261340272</v>
      </c>
      <c r="T40" s="41" t="str">
        <f>'3d NC-Elec'!U30</f>
        <v>-</v>
      </c>
      <c r="U40" s="41" t="str">
        <f>'3d NC-Elec'!V30</f>
        <v>-</v>
      </c>
      <c r="V40" s="41" t="str">
        <f>'3d NC-Elec'!W30</f>
        <v>-</v>
      </c>
      <c r="W40" s="41" t="str">
        <f>'3d NC-Elec'!X30</f>
        <v>-</v>
      </c>
      <c r="X40" s="41" t="str">
        <f>'3d NC-Elec'!Y30</f>
        <v>-</v>
      </c>
      <c r="Y40" s="41" t="str">
        <f>'3d NC-Elec'!Z30</f>
        <v>-</v>
      </c>
      <c r="Z40" s="41" t="str">
        <f>'3d NC-Elec'!AA30</f>
        <v>-</v>
      </c>
      <c r="AA40" s="29"/>
    </row>
    <row r="41" spans="1:27" s="30" customFormat="1" ht="12.4" customHeight="1" x14ac:dyDescent="0.15">
      <c r="A41" s="267">
        <v>5</v>
      </c>
      <c r="B41" s="140" t="s">
        <v>349</v>
      </c>
      <c r="C41" s="140" t="s">
        <v>344</v>
      </c>
      <c r="D41" s="131" t="s">
        <v>318</v>
      </c>
      <c r="E41" s="132"/>
      <c r="F41" s="31"/>
      <c r="G41" s="41">
        <f>IF('3f CPIH'!C$16="-","-",'3g OC '!$E$8*('3f CPIH'!C$16/'3f CPIH'!$G$16))</f>
        <v>76.502677103718199</v>
      </c>
      <c r="H41" s="41">
        <f>IF('3f CPIH'!D$16="-","-",'3g OC '!$E$8*('3f CPIH'!D$16/'3f CPIH'!$G$16))</f>
        <v>76.655835616438353</v>
      </c>
      <c r="I41" s="41">
        <f>IF('3f CPIH'!E$16="-","-",'3g OC '!$E$8*('3f CPIH'!E$16/'3f CPIH'!$G$16))</f>
        <v>76.885573385518597</v>
      </c>
      <c r="J41" s="41">
        <f>IF('3f CPIH'!F$16="-","-",'3g OC '!$E$8*('3f CPIH'!F$16/'3f CPIH'!$G$16))</f>
        <v>77.345048923679059</v>
      </c>
      <c r="K41" s="41">
        <f>IF('3f CPIH'!G$16="-","-",'3g OC '!$E$8*('3f CPIH'!G$16/'3f CPIH'!$G$16))</f>
        <v>78.263999999999996</v>
      </c>
      <c r="L41" s="41">
        <f>IF('3f CPIH'!H$16="-","-",'3g OC '!$E$8*('3f CPIH'!H$16/'3f CPIH'!$G$16))</f>
        <v>79.259530332681024</v>
      </c>
      <c r="M41" s="41">
        <f>IF('3f CPIH'!I$16="-","-",'3g OC '!$E$8*('3f CPIH'!I$16/'3f CPIH'!$G$16))</f>
        <v>80.408219178082177</v>
      </c>
      <c r="N41" s="41">
        <f>IF('3f CPIH'!J$16="-","-",'3g OC '!$E$8*('3f CPIH'!J$16/'3f CPIH'!$G$16))</f>
        <v>81.097432485322898</v>
      </c>
      <c r="O41" s="31"/>
      <c r="P41" s="41">
        <f>IF('3f CPIH'!L$16="-","-",'3g OC '!$E$8*('3f CPIH'!L$16/'3f CPIH'!$G$16))</f>
        <v>81.097432485322898</v>
      </c>
      <c r="Q41" s="41">
        <f>IF('3f CPIH'!M$16="-","-",'3g OC '!$E$8*('3f CPIH'!M$16/'3f CPIH'!$G$16))</f>
        <v>82.016383561643835</v>
      </c>
      <c r="R41" s="41">
        <f>IF('3f CPIH'!N$16="-","-",'3g OC '!$E$8*('3f CPIH'!N$16/'3f CPIH'!$G$16))</f>
        <v>82.62901761252445</v>
      </c>
      <c r="S41" s="41">
        <f>IF('3f CPIH'!O$16="-","-",'3g OC '!$E$8*('3f CPIH'!O$16/'3f CPIH'!$G$16))</f>
        <v>83.088493150684926</v>
      </c>
      <c r="T41" s="41" t="str">
        <f>IF('3f CPIH'!P$16="-","-",'3g OC '!$E$8*('3f CPIH'!P$16/'3f CPIH'!$G$16))</f>
        <v>-</v>
      </c>
      <c r="U41" s="41" t="str">
        <f>IF('3f CPIH'!Q$16="-","-",'3g OC '!$E$8*('3f CPIH'!Q$16/'3f CPIH'!$G$16))</f>
        <v>-</v>
      </c>
      <c r="V41" s="41" t="str">
        <f>IF('3f CPIH'!R$16="-","-",'3g OC '!$E$8*('3f CPIH'!R$16/'3f CPIH'!$G$16))</f>
        <v>-</v>
      </c>
      <c r="W41" s="41" t="str">
        <f>IF('3f CPIH'!S$16="-","-",'3g OC '!$E$8*('3f CPIH'!S$16/'3f CPIH'!$G$16))</f>
        <v>-</v>
      </c>
      <c r="X41" s="41" t="str">
        <f>IF('3f CPIH'!T$16="-","-",'3g OC '!$E$8*('3f CPIH'!T$16/'3f CPIH'!$G$16))</f>
        <v>-</v>
      </c>
      <c r="Y41" s="41" t="str">
        <f>IF('3f CPIH'!U$16="-","-",'3g OC '!$E$8*('3f CPIH'!U$16/'3f CPIH'!$G$16))</f>
        <v>-</v>
      </c>
      <c r="Z41" s="41" t="str">
        <f>IF('3f CPIH'!V$16="-","-",'3g OC '!$E$8*('3f CPIH'!V$16/'3f CPIH'!$G$16))</f>
        <v>-</v>
      </c>
      <c r="AA41" s="29"/>
    </row>
    <row r="42" spans="1:27" s="30" customFormat="1" ht="11.25" x14ac:dyDescent="0.15">
      <c r="A42" s="267">
        <v>6</v>
      </c>
      <c r="B42" s="140" t="s">
        <v>349</v>
      </c>
      <c r="C42" s="140" t="s">
        <v>43</v>
      </c>
      <c r="D42" s="131" t="s">
        <v>318</v>
      </c>
      <c r="E42" s="132"/>
      <c r="F42" s="31"/>
      <c r="G42" s="41" t="s">
        <v>333</v>
      </c>
      <c r="H42" s="41" t="s">
        <v>333</v>
      </c>
      <c r="I42" s="41" t="s">
        <v>333</v>
      </c>
      <c r="J42" s="41" t="s">
        <v>333</v>
      </c>
      <c r="K42" s="41">
        <f>IF('3h SMNCC'!F$36="-","-",'3h SMNCC'!F$36)</f>
        <v>0</v>
      </c>
      <c r="L42" s="41">
        <f>IF('3h SMNCC'!G$36="-","-",'3h SMNCC'!G$36)</f>
        <v>-0.18995176814939541</v>
      </c>
      <c r="M42" s="41">
        <f>IF('3h SMNCC'!H$36="-","-",'3h SMNCC'!H$36)</f>
        <v>2.3898674656215144</v>
      </c>
      <c r="N42" s="41">
        <f>IF('3h SMNCC'!I$36="-","-",'3h SMNCC'!I$36)</f>
        <v>11.485463558514653</v>
      </c>
      <c r="O42" s="31"/>
      <c r="P42" s="41">
        <f>IF('3h SMNCC'!K$36="-","-",'3h SMNCC'!K$36)</f>
        <v>11.485463558514653</v>
      </c>
      <c r="Q42" s="41">
        <f>IF('3h SMNCC'!L$36="-","-",'3h SMNCC'!L$36)</f>
        <v>13.905095596481768</v>
      </c>
      <c r="R42" s="41">
        <f>IF('3h SMNCC'!M$36="-","-",'3h SMNCC'!M$36)</f>
        <v>14.008016342776511</v>
      </c>
      <c r="S42" s="41">
        <f>IF('3h SMNCC'!N$36="-","-",'3h SMNCC'!N$36)</f>
        <v>16.592254432324484</v>
      </c>
      <c r="T42" s="41" t="str">
        <f>IF('3h SMNCC'!O$36="-","-",'3h SMNCC'!O$36)</f>
        <v>-</v>
      </c>
      <c r="U42" s="41" t="str">
        <f>IF('3h SMNCC'!P$36="-","-",'3h SMNCC'!P$36)</f>
        <v>-</v>
      </c>
      <c r="V42" s="41" t="str">
        <f>IF('3h SMNCC'!Q$36="-","-",'3h SMNCC'!Q$36)</f>
        <v>-</v>
      </c>
      <c r="W42" s="41" t="str">
        <f>IF('3h SMNCC'!R$36="-","-",'3h SMNCC'!R$36)</f>
        <v>-</v>
      </c>
      <c r="X42" s="41" t="str">
        <f>IF('3h SMNCC'!S$36="-","-",'3h SMNCC'!S$36)</f>
        <v>-</v>
      </c>
      <c r="Y42" s="41" t="str">
        <f>IF('3h SMNCC'!T$36="-","-",'3h SMNCC'!T$36)</f>
        <v>-</v>
      </c>
      <c r="Z42" s="41" t="str">
        <f>IF('3h SMNCC'!U$36="-","-",'3h SMNCC'!U$36)</f>
        <v>-</v>
      </c>
      <c r="AA42" s="29"/>
    </row>
    <row r="43" spans="1:27" s="30" customFormat="1" ht="11.25" x14ac:dyDescent="0.15">
      <c r="A43" s="267">
        <v>7</v>
      </c>
      <c r="B43" s="140" t="s">
        <v>349</v>
      </c>
      <c r="C43" s="140" t="s">
        <v>394</v>
      </c>
      <c r="D43" s="131" t="s">
        <v>318</v>
      </c>
      <c r="E43" s="132"/>
      <c r="F43" s="31"/>
      <c r="G43" s="41">
        <f>IF('3f CPIH'!C$16="-","-",'3i PAAC PAP'!$G$8*('3f CPIH'!C$16/'3f CPIH'!$G$16))</f>
        <v>13.436452250489236</v>
      </c>
      <c r="H43" s="41">
        <f>IF('3f CPIH'!D$16="-","-",'3i PAAC PAP'!$G$8*('3f CPIH'!D$16/'3f CPIH'!$G$16))</f>
        <v>13.463352054794518</v>
      </c>
      <c r="I43" s="41">
        <f>IF('3f CPIH'!E$16="-","-",'3i PAAC PAP'!$G$8*('3f CPIH'!E$16/'3f CPIH'!$G$16))</f>
        <v>13.503701761252445</v>
      </c>
      <c r="J43" s="41">
        <f>IF('3f CPIH'!F$16="-","-",'3i PAAC PAP'!$G$8*('3f CPIH'!F$16/'3f CPIH'!$G$16))</f>
        <v>13.584401174168297</v>
      </c>
      <c r="K43" s="41">
        <f>IF('3f CPIH'!G$16="-","-",'3i PAAC PAP'!$G$8*('3f CPIH'!G$16/'3f CPIH'!$G$16))</f>
        <v>13.745799999999999</v>
      </c>
      <c r="L43" s="41">
        <f>IF('3f CPIH'!H$16="-","-",'3i PAAC PAP'!$G$8*('3f CPIH'!H$16/'3f CPIH'!$G$16))</f>
        <v>13.920648727984345</v>
      </c>
      <c r="M43" s="41">
        <f>IF('3f CPIH'!I$16="-","-",'3i PAAC PAP'!$G$8*('3f CPIH'!I$16/'3f CPIH'!$G$16))</f>
        <v>14.122397260273971</v>
      </c>
      <c r="N43" s="41">
        <f>IF('3f CPIH'!J$16="-","-",'3i PAAC PAP'!$G$8*('3f CPIH'!J$16/'3f CPIH'!$G$16))</f>
        <v>14.24344637964775</v>
      </c>
      <c r="O43" s="31"/>
      <c r="P43" s="41">
        <f>IF('3f CPIH'!L$16="-","-",'3i PAAC PAP'!$G$8*('3f CPIH'!L$16/'3f CPIH'!$G$16))</f>
        <v>14.24344637964775</v>
      </c>
      <c r="Q43" s="41">
        <f>IF('3f CPIH'!M$16="-","-",'3i PAAC PAP'!$G$8*('3f CPIH'!M$16/'3f CPIH'!$G$16))</f>
        <v>14.40484520547945</v>
      </c>
      <c r="R43" s="41">
        <f>IF('3f CPIH'!N$16="-","-",'3i PAAC PAP'!$G$8*('3f CPIH'!N$16/'3f CPIH'!$G$16))</f>
        <v>14.512444422700586</v>
      </c>
      <c r="S43" s="41">
        <f>IF('3f CPIH'!O$16="-","-",'3i PAAC PAP'!$G$8*('3f CPIH'!O$16/'3f CPIH'!$G$16))</f>
        <v>14.593143835616438</v>
      </c>
      <c r="T43" s="41" t="str">
        <f>IF('3f CPIH'!P$16="-","-",'3i PAAC PAP'!$G$8*('3f CPIH'!P$16/'3f CPIH'!$G$16))</f>
        <v>-</v>
      </c>
      <c r="U43" s="41" t="str">
        <f>IF('3f CPIH'!Q$16="-","-",'3i PAAC PAP'!$G$8*('3f CPIH'!Q$16/'3f CPIH'!$G$16))</f>
        <v>-</v>
      </c>
      <c r="V43" s="41" t="str">
        <f>IF('3f CPIH'!R$16="-","-",'3i PAAC PAP'!$G$8*('3f CPIH'!R$16/'3f CPIH'!$G$16))</f>
        <v>-</v>
      </c>
      <c r="W43" s="41" t="str">
        <f>IF('3f CPIH'!S$16="-","-",'3i PAAC PAP'!$G$8*('3f CPIH'!S$16/'3f CPIH'!$G$16))</f>
        <v>-</v>
      </c>
      <c r="X43" s="41" t="str">
        <f>IF('3f CPIH'!T$16="-","-",'3i PAAC PAP'!$G$8*('3f CPIH'!T$16/'3f CPIH'!$G$16))</f>
        <v>-</v>
      </c>
      <c r="Y43" s="41" t="str">
        <f>IF('3f CPIH'!U$16="-","-",'3i PAAC PAP'!$G$8*('3f CPIH'!U$16/'3f CPIH'!$G$16))</f>
        <v>-</v>
      </c>
      <c r="Z43" s="41" t="str">
        <f>IF('3f CPIH'!V$16="-","-",'3i PAAC PAP'!$G$8*('3f CPIH'!V$16/'3f CPIH'!$G$16))</f>
        <v>-</v>
      </c>
      <c r="AA43" s="29"/>
    </row>
    <row r="44" spans="1:27" s="30" customFormat="1" ht="11.25" x14ac:dyDescent="0.15">
      <c r="A44" s="267">
        <v>8</v>
      </c>
      <c r="B44" s="140" t="s">
        <v>349</v>
      </c>
      <c r="C44" s="140" t="s">
        <v>412</v>
      </c>
      <c r="D44" s="131" t="s">
        <v>318</v>
      </c>
      <c r="E44" s="132"/>
      <c r="F44" s="31"/>
      <c r="G44" s="41">
        <f>IF(G37="-","-",SUM(G37:G42)*'3i PAAC PAP'!$G$20)</f>
        <v>25.809785674453696</v>
      </c>
      <c r="H44" s="41">
        <f>IF(H37="-","-",SUM(H37:H42)*'3i PAAC PAP'!$G$20)</f>
        <v>24.710076230228097</v>
      </c>
      <c r="I44" s="41">
        <f>IF(I37="-","-",SUM(I37:I42)*'3i PAAC PAP'!$G$20)</f>
        <v>25.569696844137855</v>
      </c>
      <c r="J44" s="41">
        <f>IF(J37="-","-",SUM(J37:J42)*'3i PAAC PAP'!$G$20)</f>
        <v>25.062429056842042</v>
      </c>
      <c r="K44" s="41">
        <f>IF(K37="-","-",SUM(K37:K42)*'3i PAAC PAP'!$G$20)</f>
        <v>26.663087454685982</v>
      </c>
      <c r="L44" s="41">
        <f>IF(L37="-","-",SUM(L37:L42)*'3i PAAC PAP'!$G$20)</f>
        <v>26.324098642103749</v>
      </c>
      <c r="M44" s="41">
        <f>IF(M37="-","-",SUM(M37:M42)*'3i PAAC PAP'!$G$20)</f>
        <v>29.179336777538357</v>
      </c>
      <c r="N44" s="41">
        <f>IF(N37="-","-",SUM(N37:N42)*'3i PAAC PAP'!$G$20)</f>
        <v>30.723769772163124</v>
      </c>
      <c r="O44" s="31"/>
      <c r="P44" s="41">
        <f>IF(P37="-","-",SUM(P37:P42)*'3i PAAC PAP'!$G$20)</f>
        <v>30.723769772163124</v>
      </c>
      <c r="Q44" s="41">
        <f>IF(Q37="-","-",SUM(Q37:Q42)*'3i PAAC PAP'!$G$20)</f>
        <v>34.489050121371314</v>
      </c>
      <c r="R44" s="41">
        <f>IF(R37="-","-",SUM(R37:R42)*'3i PAAC PAP'!$G$20)</f>
        <v>33.311375137507305</v>
      </c>
      <c r="S44" s="41">
        <f>IF(S37="-","-",SUM(S37:S42)*'3i PAAC PAP'!$G$20)</f>
        <v>33.68476440655693</v>
      </c>
      <c r="T44" s="41" t="str">
        <f>IF(T37="-","-",SUM(T37:T42)*'3i PAAC PAP'!$G$20)</f>
        <v>-</v>
      </c>
      <c r="U44" s="41" t="str">
        <f>IF(U37="-","-",SUM(U37:U42)*'3i PAAC PAP'!$G$20)</f>
        <v>-</v>
      </c>
      <c r="V44" s="41" t="str">
        <f>IF(V37="-","-",SUM(V37:V42)*'3i PAAC PAP'!$G$20)</f>
        <v>-</v>
      </c>
      <c r="W44" s="41" t="str">
        <f>IF(W37="-","-",SUM(W37:W42)*'3i PAAC PAP'!$G$20)</f>
        <v>-</v>
      </c>
      <c r="X44" s="41" t="str">
        <f>IF(X37="-","-",SUM(X37:X42)*'3i PAAC PAP'!$G$20)</f>
        <v>-</v>
      </c>
      <c r="Y44" s="41" t="str">
        <f>IF(Y37="-","-",SUM(Y37:Y42)*'3i PAAC PAP'!$G$20)</f>
        <v>-</v>
      </c>
      <c r="Z44" s="41" t="str">
        <f>IF(Z37="-","-",SUM(Z37:Z42)*'3i PAAC PAP'!$G$20)</f>
        <v>-</v>
      </c>
      <c r="AA44" s="29"/>
    </row>
    <row r="45" spans="1:27" s="30" customFormat="1" ht="11.25" x14ac:dyDescent="0.15">
      <c r="A45" s="267">
        <v>9</v>
      </c>
      <c r="B45" s="140" t="s">
        <v>393</v>
      </c>
      <c r="C45" s="140" t="s">
        <v>536</v>
      </c>
      <c r="D45" s="138" t="s">
        <v>318</v>
      </c>
      <c r="E45" s="132"/>
      <c r="F45" s="31"/>
      <c r="G45" s="41">
        <f>IF(G37="-","-",SUM(G37:G44)*'3j EBIT'!$E$8)</f>
        <v>9.3318130484527195</v>
      </c>
      <c r="H45" s="41">
        <f>IF(H37="-","-",SUM(H37:H44)*'3j EBIT'!$E$8)</f>
        <v>8.9458101977337687</v>
      </c>
      <c r="I45" s="41">
        <f>IF(I37="-","-",SUM(I37:I44)*'3j EBIT'!$E$8)</f>
        <v>9.2487295579410755</v>
      </c>
      <c r="J45" s="41">
        <f>IF(J37="-","-",SUM(J37:J44)*'3j EBIT'!$E$8)</f>
        <v>9.0719989983685565</v>
      </c>
      <c r="K45" s="41">
        <f>IF(K37="-","-",SUM(K37:K44)*'3j EBIT'!$E$8)</f>
        <v>9.637721430757253</v>
      </c>
      <c r="L45" s="41">
        <f>IF(L37="-","-",SUM(L37:L44)*'3j EBIT'!$E$8)</f>
        <v>9.5219607386209404</v>
      </c>
      <c r="M45" s="41">
        <f>IF(M37="-","-",SUM(M37:M44)*'3j EBIT'!$E$8)</f>
        <v>10.529422035178087</v>
      </c>
      <c r="N45" s="41">
        <f>IF(N37="-","-",SUM(N37:N44)*'3j EBIT'!$E$8)</f>
        <v>11.074600973483097</v>
      </c>
      <c r="O45" s="31"/>
      <c r="P45" s="41">
        <f>IF(P37="-","-",SUM(P37:P44)*'3j EBIT'!$E$8)</f>
        <v>11.074600973483097</v>
      </c>
      <c r="Q45" s="41">
        <f>IF(Q37="-","-",SUM(Q37:Q44)*'3j EBIT'!$E$8)</f>
        <v>12.401140734893804</v>
      </c>
      <c r="R45" s="41">
        <f>IF(R37="-","-",SUM(R37:R44)*'3j EBIT'!$E$8)</f>
        <v>11.98929768640431</v>
      </c>
      <c r="S45" s="41">
        <f>IF(S37="-","-",SUM(S37:S44)*'3j EBIT'!$E$8)</f>
        <v>12.122098843892518</v>
      </c>
      <c r="T45" s="41" t="str">
        <f>IF(T37="-","-",SUM(T37:T44)*'3j EBIT'!$E$8)</f>
        <v>-</v>
      </c>
      <c r="U45" s="41" t="str">
        <f>IF(U37="-","-",SUM(U37:U44)*'3j EBIT'!$E$8)</f>
        <v>-</v>
      </c>
      <c r="V45" s="41" t="str">
        <f>IF(V37="-","-",SUM(V37:V44)*'3j EBIT'!$E$8)</f>
        <v>-</v>
      </c>
      <c r="W45" s="41" t="str">
        <f>IF(W37="-","-",SUM(W37:W44)*'3j EBIT'!$E$8)</f>
        <v>-</v>
      </c>
      <c r="X45" s="41" t="str">
        <f>IF(X37="-","-",SUM(X37:X44)*'3j EBIT'!$E$8)</f>
        <v>-</v>
      </c>
      <c r="Y45" s="41" t="str">
        <f>IF(Y37="-","-",SUM(Y37:Y44)*'3j EBIT'!$E$8)</f>
        <v>-</v>
      </c>
      <c r="Z45" s="41" t="str">
        <f>IF(Z37="-","-",SUM(Z37:Z44)*'3j EBIT'!$E$8)</f>
        <v>-</v>
      </c>
      <c r="AA45" s="29"/>
    </row>
    <row r="46" spans="1:27" s="30" customFormat="1" ht="11.25" x14ac:dyDescent="0.15">
      <c r="A46" s="267">
        <v>10</v>
      </c>
      <c r="B46" s="140" t="s">
        <v>292</v>
      </c>
      <c r="C46" s="188" t="s">
        <v>537</v>
      </c>
      <c r="D46" s="138" t="s">
        <v>318</v>
      </c>
      <c r="E46" s="131"/>
      <c r="F46" s="31"/>
      <c r="G46" s="41">
        <f>IF(G37="-","-",SUM(G37:G39,G41:G45)*'3k HAP'!$E$9)</f>
        <v>5.6145138647237491</v>
      </c>
      <c r="H46" s="41">
        <f>IF(H37="-","-",SUM(H37:H39,H41:H45)*'3k HAP'!$E$9)</f>
        <v>5.3061814893967894</v>
      </c>
      <c r="I46" s="41">
        <f>IF(I37="-","-",SUM(I37:I39,I41:I45)*'3k HAP'!$E$9)</f>
        <v>5.3457533966424657</v>
      </c>
      <c r="J46" s="41">
        <f>IF(J37="-","-",SUM(J37:J39,J41:J45)*'3k HAP'!$E$9)</f>
        <v>5.2177569667552861</v>
      </c>
      <c r="K46" s="41">
        <f>IF(K37="-","-",SUM(K37:K39,K41:K45)*'3k HAP'!$E$9)</f>
        <v>5.8532936997638769</v>
      </c>
      <c r="L46" s="41">
        <f>IF(L37="-","-",SUM(L37:L39,L41:L45)*'3k HAP'!$E$9)</f>
        <v>5.7510397017190309</v>
      </c>
      <c r="M46" s="41">
        <f>IF(M37="-","-",SUM(M37:M39,M41:M45)*'3k HAP'!$E$9)</f>
        <v>6.4847506133143638</v>
      </c>
      <c r="N46" s="41">
        <f>IF(N37="-","-",SUM(N37:N39,N41:N45)*'3k HAP'!$E$9)</f>
        <v>6.9107127636232919</v>
      </c>
      <c r="O46" s="31"/>
      <c r="P46" s="41">
        <f>IF(P37="-","-",SUM(P37:P39,P41:P45)*'3k HAP'!$E$9)</f>
        <v>6.9107127636232919</v>
      </c>
      <c r="Q46" s="41">
        <f>IF(Q37="-","-",SUM(Q37:Q39,Q41:Q45)*'3k HAP'!$E$9)</f>
        <v>7.7741448632752537</v>
      </c>
      <c r="R46" s="41">
        <f>IF(R37="-","-",SUM(R37:R39,R41:R45)*'3k HAP'!$E$9)</f>
        <v>7.431378357913978</v>
      </c>
      <c r="S46" s="41">
        <f>IF(S37="-","-",SUM(S37:S39,S41:S45)*'3k HAP'!$E$9)</f>
        <v>7.4622081331427017</v>
      </c>
      <c r="T46" s="41" t="str">
        <f>IF(T37="-","-",SUM(T37:T39,T41:T45)*'3k HAP'!$E$9)</f>
        <v>-</v>
      </c>
      <c r="U46" s="41" t="str">
        <f>IF(U37="-","-",SUM(U37:U39,U41:U45)*'3k HAP'!$E$9)</f>
        <v>-</v>
      </c>
      <c r="V46" s="41" t="str">
        <f>IF(V37="-","-",SUM(V37:V39,V41:V45)*'3k HAP'!$E$9)</f>
        <v>-</v>
      </c>
      <c r="W46" s="41" t="str">
        <f>IF(W37="-","-",SUM(W37:W39,W41:W45)*'3k HAP'!$E$9)</f>
        <v>-</v>
      </c>
      <c r="X46" s="41" t="str">
        <f>IF(X37="-","-",SUM(X37:X39,X41:X45)*'3k HAP'!$E$9)</f>
        <v>-</v>
      </c>
      <c r="Y46" s="41" t="str">
        <f>IF(Y37="-","-",SUM(Y37:Y39,Y41:Y45)*'3k HAP'!$E$9)</f>
        <v>-</v>
      </c>
      <c r="Z46" s="41" t="str">
        <f>IF(Z37="-","-",SUM(Z37:Z39,Z41:Z45)*'3k HAP'!$E$9)</f>
        <v>-</v>
      </c>
      <c r="AA46" s="29"/>
    </row>
    <row r="47" spans="1:27" s="30" customFormat="1" ht="11.25" x14ac:dyDescent="0.15">
      <c r="A47" s="267">
        <v>11</v>
      </c>
      <c r="B47" s="140" t="s">
        <v>44</v>
      </c>
      <c r="C47" s="140" t="str">
        <f>B47&amp;"_"&amp;D47</f>
        <v>Total_London</v>
      </c>
      <c r="D47" s="138" t="s">
        <v>318</v>
      </c>
      <c r="E47" s="132"/>
      <c r="F47" s="31"/>
      <c r="G47" s="41">
        <f t="shared" ref="G47:N47" si="4">IF(G37="-","-",SUM(G37:G46))</f>
        <v>496.76236617653456</v>
      </c>
      <c r="H47" s="41">
        <f t="shared" si="4"/>
        <v>476.13810268123262</v>
      </c>
      <c r="I47" s="41">
        <f t="shared" si="4"/>
        <v>492.1207922245689</v>
      </c>
      <c r="J47" s="41">
        <f t="shared" si="4"/>
        <v>482.69119123818024</v>
      </c>
      <c r="K47" s="41">
        <f t="shared" si="4"/>
        <v>513.1015805351708</v>
      </c>
      <c r="L47" s="41">
        <f t="shared" si="4"/>
        <v>506.90666104654298</v>
      </c>
      <c r="M47" s="41">
        <f t="shared" si="4"/>
        <v>560.66462882249527</v>
      </c>
      <c r="N47" s="41">
        <f t="shared" si="4"/>
        <v>589.78420745267329</v>
      </c>
      <c r="O47" s="31"/>
      <c r="P47" s="41">
        <f t="shared" ref="P47:Z47" si="5">IF(P37="-","-",SUM(P37:P46))</f>
        <v>589.78420745267329</v>
      </c>
      <c r="Q47" s="41">
        <f t="shared" si="5"/>
        <v>660.46549289338827</v>
      </c>
      <c r="R47" s="41">
        <f t="shared" si="5"/>
        <v>638.44678542083159</v>
      </c>
      <c r="S47" s="41">
        <f t="shared" si="5"/>
        <v>645.46714691365844</v>
      </c>
      <c r="T47" s="41" t="str">
        <f t="shared" si="5"/>
        <v>-</v>
      </c>
      <c r="U47" s="41" t="str">
        <f t="shared" si="5"/>
        <v>-</v>
      </c>
      <c r="V47" s="41" t="str">
        <f t="shared" si="5"/>
        <v>-</v>
      </c>
      <c r="W47" s="41" t="str">
        <f t="shared" si="5"/>
        <v>-</v>
      </c>
      <c r="X47" s="41" t="str">
        <f t="shared" si="5"/>
        <v>-</v>
      </c>
      <c r="Y47" s="41" t="str">
        <f t="shared" si="5"/>
        <v>-</v>
      </c>
      <c r="Z47" s="41" t="str">
        <f t="shared" si="5"/>
        <v>-</v>
      </c>
      <c r="AA47" s="29"/>
    </row>
    <row r="48" spans="1:27" s="30" customFormat="1" ht="11.25" x14ac:dyDescent="0.15">
      <c r="A48" s="267">
        <v>1</v>
      </c>
      <c r="B48" s="136" t="s">
        <v>350</v>
      </c>
      <c r="C48" s="136" t="s">
        <v>341</v>
      </c>
      <c r="D48" s="139" t="s">
        <v>319</v>
      </c>
      <c r="E48" s="135"/>
      <c r="F48" s="31"/>
      <c r="G48" s="133">
        <f>IF('3a DF'!H16="-","-",'3a DF'!H16)</f>
        <v>191.96482988995277</v>
      </c>
      <c r="H48" s="133">
        <f>'3a DF'!I16</f>
        <v>171.96179083300876</v>
      </c>
      <c r="I48" s="133">
        <f>'3a DF'!J16</f>
        <v>154.90274467054394</v>
      </c>
      <c r="J48" s="133">
        <f>'3a DF'!K16</f>
        <v>147.2064275639778</v>
      </c>
      <c r="K48" s="133">
        <f>'3a DF'!L16</f>
        <v>172.20708533703495</v>
      </c>
      <c r="L48" s="133">
        <f>'3a DF'!M16</f>
        <v>165.53243793425602</v>
      </c>
      <c r="M48" s="133">
        <f>'3a DF'!N16</f>
        <v>177.09463188341488</v>
      </c>
      <c r="N48" s="133">
        <f>'3a DF'!O16</f>
        <v>197.05453382229163</v>
      </c>
      <c r="O48" s="31"/>
      <c r="P48" s="133">
        <f>'3a DF'!Q16</f>
        <v>197.05453382229163</v>
      </c>
      <c r="Q48" s="133">
        <f>'3a DF'!R16</f>
        <v>229.99728029828802</v>
      </c>
      <c r="R48" s="133">
        <f>'3a DF'!S16</f>
        <v>205.28957699618584</v>
      </c>
      <c r="S48" s="133">
        <f>'3a DF'!T16</f>
        <v>188.95690139324483</v>
      </c>
      <c r="T48" s="133" t="str">
        <f>'3a DF'!U16</f>
        <v>-</v>
      </c>
      <c r="U48" s="133" t="str">
        <f>'3a DF'!V16</f>
        <v>-</v>
      </c>
      <c r="V48" s="133" t="str">
        <f>'3a DF'!W16</f>
        <v>-</v>
      </c>
      <c r="W48" s="133" t="str">
        <f>'3a DF'!X16</f>
        <v>-</v>
      </c>
      <c r="X48" s="133" t="str">
        <f>'3a DF'!Y16</f>
        <v>-</v>
      </c>
      <c r="Y48" s="133" t="str">
        <f>'3a DF'!Z16</f>
        <v>-</v>
      </c>
      <c r="Z48" s="133" t="str">
        <f>'3a DF'!AA16</f>
        <v>-</v>
      </c>
      <c r="AA48" s="29"/>
    </row>
    <row r="49" spans="1:27" s="30" customFormat="1" ht="11.25" x14ac:dyDescent="0.15">
      <c r="A49" s="267">
        <v>2</v>
      </c>
      <c r="B49" s="136" t="s">
        <v>350</v>
      </c>
      <c r="C49" s="136" t="s">
        <v>300</v>
      </c>
      <c r="D49" s="139" t="s">
        <v>319</v>
      </c>
      <c r="E49" s="135"/>
      <c r="F49" s="31"/>
      <c r="G49" s="133">
        <f>IF('3b CM'!G16="-","-",'3b CM'!G16)</f>
        <v>5.7506409560486027E-2</v>
      </c>
      <c r="H49" s="133">
        <f>'3b CM'!H16</f>
        <v>8.6259614340729041E-2</v>
      </c>
      <c r="I49" s="133">
        <f>'3b CM'!I16</f>
        <v>0.27162214836982868</v>
      </c>
      <c r="J49" s="133">
        <f>'3b CM'!J16</f>
        <v>0.27622619674995474</v>
      </c>
      <c r="K49" s="133">
        <f>'3b CM'!K16</f>
        <v>3.547792248839472</v>
      </c>
      <c r="L49" s="133">
        <f>'3b CM'!L16</f>
        <v>3.4417169788842301</v>
      </c>
      <c r="M49" s="133">
        <f>'3b CM'!M16</f>
        <v>12.060640597709659</v>
      </c>
      <c r="N49" s="133">
        <f>'3b CM'!N16</f>
        <v>11.465188015787197</v>
      </c>
      <c r="O49" s="31"/>
      <c r="P49" s="133">
        <f>'3b CM'!P16</f>
        <v>11.465188015787197</v>
      </c>
      <c r="Q49" s="133">
        <f>'3b CM'!Q16</f>
        <v>15.382265186051335</v>
      </c>
      <c r="R49" s="133">
        <f>'3b CM'!R16</f>
        <v>15.311437840011674</v>
      </c>
      <c r="S49" s="133">
        <f>'3b CM'!S16</f>
        <v>18.362914083511907</v>
      </c>
      <c r="T49" s="133" t="str">
        <f>'3b CM'!T16</f>
        <v>-</v>
      </c>
      <c r="U49" s="133" t="str">
        <f>'3b CM'!U16</f>
        <v>-</v>
      </c>
      <c r="V49" s="133" t="str">
        <f>'3b CM'!V16</f>
        <v>-</v>
      </c>
      <c r="W49" s="133" t="str">
        <f>'3b CM'!W16</f>
        <v>-</v>
      </c>
      <c r="X49" s="133" t="str">
        <f>'3b CM'!X16</f>
        <v>-</v>
      </c>
      <c r="Y49" s="133" t="str">
        <f>'3b CM'!Y16</f>
        <v>-</v>
      </c>
      <c r="Z49" s="133" t="str">
        <f>'3b CM'!Z16</f>
        <v>-</v>
      </c>
      <c r="AA49" s="29"/>
    </row>
    <row r="50" spans="1:27" s="30" customFormat="1" ht="11.25" x14ac:dyDescent="0.15">
      <c r="A50" s="267">
        <v>3</v>
      </c>
      <c r="B50" s="136" t="s">
        <v>2</v>
      </c>
      <c r="C50" s="136" t="s">
        <v>342</v>
      </c>
      <c r="D50" s="139" t="s">
        <v>319</v>
      </c>
      <c r="E50" s="135"/>
      <c r="F50" s="31"/>
      <c r="G50" s="133">
        <f>IF('3c PC'!G17="-","-",'3c PC'!G17)</f>
        <v>68.702138276297916</v>
      </c>
      <c r="H50" s="133">
        <f>'3c PC'!H17</f>
        <v>68.681891204315647</v>
      </c>
      <c r="I50" s="133">
        <f>'3c PC'!I17</f>
        <v>86.659493041459967</v>
      </c>
      <c r="J50" s="133">
        <f>'3c PC'!J17</f>
        <v>85.649151298243794</v>
      </c>
      <c r="K50" s="133">
        <f>'3c PC'!K17</f>
        <v>97.996635197901782</v>
      </c>
      <c r="L50" s="133">
        <f>'3c PC'!L17</f>
        <v>97.170833403152713</v>
      </c>
      <c r="M50" s="133">
        <f>'3c PC'!M17</f>
        <v>118.68818431066661</v>
      </c>
      <c r="N50" s="133">
        <f>'3c PC'!N17</f>
        <v>116.54265627588583</v>
      </c>
      <c r="O50" s="31"/>
      <c r="P50" s="133">
        <f>'3c PC'!P17</f>
        <v>116.54265627588583</v>
      </c>
      <c r="Q50" s="133">
        <f>'3c PC'!Q17</f>
        <v>130.42967406328486</v>
      </c>
      <c r="R50" s="133">
        <f>'3c PC'!R17</f>
        <v>132.39388107904591</v>
      </c>
      <c r="S50" s="133">
        <f>'3c PC'!S17</f>
        <v>144.64163247079003</v>
      </c>
      <c r="T50" s="133" t="str">
        <f>'3c PC'!T17</f>
        <v>-</v>
      </c>
      <c r="U50" s="133" t="str">
        <f>'3c PC'!U17</f>
        <v>-</v>
      </c>
      <c r="V50" s="133" t="str">
        <f>'3c PC'!V17</f>
        <v>-</v>
      </c>
      <c r="W50" s="133" t="str">
        <f>'3c PC'!W17</f>
        <v>-</v>
      </c>
      <c r="X50" s="133" t="str">
        <f>'3c PC'!X17</f>
        <v>-</v>
      </c>
      <c r="Y50" s="133" t="str">
        <f>'3c PC'!Y17</f>
        <v>-</v>
      </c>
      <c r="Z50" s="133" t="str">
        <f>'3c PC'!Z17</f>
        <v>-</v>
      </c>
      <c r="AA50" s="29"/>
    </row>
    <row r="51" spans="1:27" s="30" customFormat="1" ht="11.25" x14ac:dyDescent="0.15">
      <c r="A51" s="267">
        <v>4</v>
      </c>
      <c r="B51" s="136" t="s">
        <v>352</v>
      </c>
      <c r="C51" s="136" t="s">
        <v>343</v>
      </c>
      <c r="D51" s="139" t="s">
        <v>319</v>
      </c>
      <c r="E51" s="135"/>
      <c r="F51" s="31"/>
      <c r="G51" s="133">
        <f>IF('3d NC-Elec'!H31="-","-",'3d NC-Elec'!H31)</f>
        <v>161.57721102085605</v>
      </c>
      <c r="H51" s="133">
        <f>'3d NC-Elec'!I31</f>
        <v>162.32987044129305</v>
      </c>
      <c r="I51" s="133">
        <f>'3d NC-Elec'!J31</f>
        <v>154.84449600166258</v>
      </c>
      <c r="J51" s="133">
        <f>'3d NC-Elec'!K31</f>
        <v>154.27839463307734</v>
      </c>
      <c r="K51" s="133">
        <f>'3d NC-Elec'!L31</f>
        <v>151.73200363701548</v>
      </c>
      <c r="L51" s="133">
        <f>'3d NC-Elec'!M31</f>
        <v>152.63430235768783</v>
      </c>
      <c r="M51" s="133">
        <f>'3d NC-Elec'!N31</f>
        <v>146.06936183262013</v>
      </c>
      <c r="N51" s="133">
        <f>'3d NC-Elec'!O31</f>
        <v>145.6662859118874</v>
      </c>
      <c r="O51" s="31"/>
      <c r="P51" s="133">
        <f>'3d NC-Elec'!Q31</f>
        <v>145.6662859118874</v>
      </c>
      <c r="Q51" s="133">
        <f>'3d NC-Elec'!R31</f>
        <v>164.45778617802256</v>
      </c>
      <c r="R51" s="133">
        <f>'3d NC-Elec'!S31</f>
        <v>166.20889591530698</v>
      </c>
      <c r="S51" s="133">
        <f>'3d NC-Elec'!T31</f>
        <v>167.84962473614425</v>
      </c>
      <c r="T51" s="133" t="str">
        <f>'3d NC-Elec'!U31</f>
        <v>-</v>
      </c>
      <c r="U51" s="133" t="str">
        <f>'3d NC-Elec'!V31</f>
        <v>-</v>
      </c>
      <c r="V51" s="133" t="str">
        <f>'3d NC-Elec'!W31</f>
        <v>-</v>
      </c>
      <c r="W51" s="133" t="str">
        <f>'3d NC-Elec'!X31</f>
        <v>-</v>
      </c>
      <c r="X51" s="133" t="str">
        <f>'3d NC-Elec'!Y31</f>
        <v>-</v>
      </c>
      <c r="Y51" s="133" t="str">
        <f>'3d NC-Elec'!Z31</f>
        <v>-</v>
      </c>
      <c r="Z51" s="133" t="str">
        <f>'3d NC-Elec'!AA31</f>
        <v>-</v>
      </c>
      <c r="AA51" s="29"/>
    </row>
    <row r="52" spans="1:27" s="30" customFormat="1" ht="11.25" x14ac:dyDescent="0.15">
      <c r="A52" s="267">
        <v>5</v>
      </c>
      <c r="B52" s="136" t="s">
        <v>349</v>
      </c>
      <c r="C52" s="136" t="s">
        <v>344</v>
      </c>
      <c r="D52" s="139" t="s">
        <v>319</v>
      </c>
      <c r="E52" s="135"/>
      <c r="F52" s="31"/>
      <c r="G52" s="133">
        <f>IF('3f CPIH'!C$16="-","-",'3g OC '!$E$8*('3f CPIH'!C$16/'3f CPIH'!$G$16))</f>
        <v>76.502677103718199</v>
      </c>
      <c r="H52" s="133">
        <f>IF('3f CPIH'!D$16="-","-",'3g OC '!$E$8*('3f CPIH'!D$16/'3f CPIH'!$G$16))</f>
        <v>76.655835616438353</v>
      </c>
      <c r="I52" s="133">
        <f>IF('3f CPIH'!E$16="-","-",'3g OC '!$E$8*('3f CPIH'!E$16/'3f CPIH'!$G$16))</f>
        <v>76.885573385518597</v>
      </c>
      <c r="J52" s="133">
        <f>IF('3f CPIH'!F$16="-","-",'3g OC '!$E$8*('3f CPIH'!F$16/'3f CPIH'!$G$16))</f>
        <v>77.345048923679059</v>
      </c>
      <c r="K52" s="133">
        <f>IF('3f CPIH'!G$16="-","-",'3g OC '!$E$8*('3f CPIH'!G$16/'3f CPIH'!$G$16))</f>
        <v>78.263999999999996</v>
      </c>
      <c r="L52" s="133">
        <f>IF('3f CPIH'!H$16="-","-",'3g OC '!$E$8*('3f CPIH'!H$16/'3f CPIH'!$G$16))</f>
        <v>79.259530332681024</v>
      </c>
      <c r="M52" s="133">
        <f>IF('3f CPIH'!I$16="-","-",'3g OC '!$E$8*('3f CPIH'!I$16/'3f CPIH'!$G$16))</f>
        <v>80.408219178082177</v>
      </c>
      <c r="N52" s="133">
        <f>IF('3f CPIH'!J$16="-","-",'3g OC '!$E$8*('3f CPIH'!J$16/'3f CPIH'!$G$16))</f>
        <v>81.097432485322898</v>
      </c>
      <c r="O52" s="31"/>
      <c r="P52" s="133">
        <f>IF('3f CPIH'!L$16="-","-",'3g OC '!$E$8*('3f CPIH'!L$16/'3f CPIH'!$G$16))</f>
        <v>81.097432485322898</v>
      </c>
      <c r="Q52" s="133">
        <f>IF('3f CPIH'!M$16="-","-",'3g OC '!$E$8*('3f CPIH'!M$16/'3f CPIH'!$G$16))</f>
        <v>82.016383561643835</v>
      </c>
      <c r="R52" s="133">
        <f>IF('3f CPIH'!N$16="-","-",'3g OC '!$E$8*('3f CPIH'!N$16/'3f CPIH'!$G$16))</f>
        <v>82.62901761252445</v>
      </c>
      <c r="S52" s="133">
        <f>IF('3f CPIH'!O$16="-","-",'3g OC '!$E$8*('3f CPIH'!O$16/'3f CPIH'!$G$16))</f>
        <v>83.088493150684926</v>
      </c>
      <c r="T52" s="133" t="str">
        <f>IF('3f CPIH'!P$16="-","-",'3g OC '!$E$8*('3f CPIH'!P$16/'3f CPIH'!$G$16))</f>
        <v>-</v>
      </c>
      <c r="U52" s="133" t="str">
        <f>IF('3f CPIH'!Q$16="-","-",'3g OC '!$E$8*('3f CPIH'!Q$16/'3f CPIH'!$G$16))</f>
        <v>-</v>
      </c>
      <c r="V52" s="133" t="str">
        <f>IF('3f CPIH'!R$16="-","-",'3g OC '!$E$8*('3f CPIH'!R$16/'3f CPIH'!$G$16))</f>
        <v>-</v>
      </c>
      <c r="W52" s="133" t="str">
        <f>IF('3f CPIH'!S$16="-","-",'3g OC '!$E$8*('3f CPIH'!S$16/'3f CPIH'!$G$16))</f>
        <v>-</v>
      </c>
      <c r="X52" s="133" t="str">
        <f>IF('3f CPIH'!T$16="-","-",'3g OC '!$E$8*('3f CPIH'!T$16/'3f CPIH'!$G$16))</f>
        <v>-</v>
      </c>
      <c r="Y52" s="133" t="str">
        <f>IF('3f CPIH'!U$16="-","-",'3g OC '!$E$8*('3f CPIH'!U$16/'3f CPIH'!$G$16))</f>
        <v>-</v>
      </c>
      <c r="Z52" s="133" t="str">
        <f>IF('3f CPIH'!V$16="-","-",'3g OC '!$E$8*('3f CPIH'!V$16/'3f CPIH'!$G$16))</f>
        <v>-</v>
      </c>
      <c r="AA52" s="29"/>
    </row>
    <row r="53" spans="1:27" s="30" customFormat="1" ht="11.25" x14ac:dyDescent="0.15">
      <c r="A53" s="267">
        <v>6</v>
      </c>
      <c r="B53" s="136" t="s">
        <v>349</v>
      </c>
      <c r="C53" s="136" t="s">
        <v>43</v>
      </c>
      <c r="D53" s="139" t="s">
        <v>319</v>
      </c>
      <c r="E53" s="135"/>
      <c r="F53" s="31"/>
      <c r="G53" s="133" t="s">
        <v>333</v>
      </c>
      <c r="H53" s="133" t="s">
        <v>333</v>
      </c>
      <c r="I53" s="133" t="s">
        <v>333</v>
      </c>
      <c r="J53" s="133" t="s">
        <v>333</v>
      </c>
      <c r="K53" s="133">
        <f>IF('3h SMNCC'!F$36="-","-",'3h SMNCC'!F$36)</f>
        <v>0</v>
      </c>
      <c r="L53" s="133">
        <f>IF('3h SMNCC'!G$36="-","-",'3h SMNCC'!G$36)</f>
        <v>-0.18995176814939541</v>
      </c>
      <c r="M53" s="133">
        <f>IF('3h SMNCC'!H$36="-","-",'3h SMNCC'!H$36)</f>
        <v>2.3898674656215144</v>
      </c>
      <c r="N53" s="133">
        <f>IF('3h SMNCC'!I$36="-","-",'3h SMNCC'!I$36)</f>
        <v>11.485463558514653</v>
      </c>
      <c r="O53" s="31"/>
      <c r="P53" s="133">
        <f>IF('3h SMNCC'!K$36="-","-",'3h SMNCC'!K$36)</f>
        <v>11.485463558514653</v>
      </c>
      <c r="Q53" s="133">
        <f>IF('3h SMNCC'!L$36="-","-",'3h SMNCC'!L$36)</f>
        <v>13.905095596481768</v>
      </c>
      <c r="R53" s="133">
        <f>IF('3h SMNCC'!M$36="-","-",'3h SMNCC'!M$36)</f>
        <v>14.008016342776511</v>
      </c>
      <c r="S53" s="133">
        <f>IF('3h SMNCC'!N$36="-","-",'3h SMNCC'!N$36)</f>
        <v>16.592254432324484</v>
      </c>
      <c r="T53" s="133" t="str">
        <f>IF('3h SMNCC'!O$36="-","-",'3h SMNCC'!O$36)</f>
        <v>-</v>
      </c>
      <c r="U53" s="133" t="str">
        <f>IF('3h SMNCC'!P$36="-","-",'3h SMNCC'!P$36)</f>
        <v>-</v>
      </c>
      <c r="V53" s="133" t="str">
        <f>IF('3h SMNCC'!Q$36="-","-",'3h SMNCC'!Q$36)</f>
        <v>-</v>
      </c>
      <c r="W53" s="133" t="str">
        <f>IF('3h SMNCC'!R$36="-","-",'3h SMNCC'!R$36)</f>
        <v>-</v>
      </c>
      <c r="X53" s="133" t="str">
        <f>IF('3h SMNCC'!S$36="-","-",'3h SMNCC'!S$36)</f>
        <v>-</v>
      </c>
      <c r="Y53" s="133" t="str">
        <f>IF('3h SMNCC'!T$36="-","-",'3h SMNCC'!T$36)</f>
        <v>-</v>
      </c>
      <c r="Z53" s="133" t="str">
        <f>IF('3h SMNCC'!U$36="-","-",'3h SMNCC'!U$36)</f>
        <v>-</v>
      </c>
      <c r="AA53" s="29"/>
    </row>
    <row r="54" spans="1:27" s="30" customFormat="1" ht="12.4" customHeight="1" x14ac:dyDescent="0.15">
      <c r="A54" s="267">
        <v>7</v>
      </c>
      <c r="B54" s="136" t="s">
        <v>349</v>
      </c>
      <c r="C54" s="136" t="s">
        <v>394</v>
      </c>
      <c r="D54" s="139" t="s">
        <v>319</v>
      </c>
      <c r="E54" s="135"/>
      <c r="F54" s="31"/>
      <c r="G54" s="133">
        <f>IF('3f CPIH'!C$16="-","-",'3i PAAC PAP'!$G$8*('3f CPIH'!C$16/'3f CPIH'!$G$16))</f>
        <v>13.436452250489236</v>
      </c>
      <c r="H54" s="133">
        <f>IF('3f CPIH'!D$16="-","-",'3i PAAC PAP'!$G$8*('3f CPIH'!D$16/'3f CPIH'!$G$16))</f>
        <v>13.463352054794518</v>
      </c>
      <c r="I54" s="133">
        <f>IF('3f CPIH'!E$16="-","-",'3i PAAC PAP'!$G$8*('3f CPIH'!E$16/'3f CPIH'!$G$16))</f>
        <v>13.503701761252445</v>
      </c>
      <c r="J54" s="133">
        <f>IF('3f CPIH'!F$16="-","-",'3i PAAC PAP'!$G$8*('3f CPIH'!F$16/'3f CPIH'!$G$16))</f>
        <v>13.584401174168297</v>
      </c>
      <c r="K54" s="133">
        <f>IF('3f CPIH'!G$16="-","-",'3i PAAC PAP'!$G$8*('3f CPIH'!G$16/'3f CPIH'!$G$16))</f>
        <v>13.745799999999999</v>
      </c>
      <c r="L54" s="133">
        <f>IF('3f CPIH'!H$16="-","-",'3i PAAC PAP'!$G$8*('3f CPIH'!H$16/'3f CPIH'!$G$16))</f>
        <v>13.920648727984345</v>
      </c>
      <c r="M54" s="133">
        <f>IF('3f CPIH'!I$16="-","-",'3i PAAC PAP'!$G$8*('3f CPIH'!I$16/'3f CPIH'!$G$16))</f>
        <v>14.122397260273971</v>
      </c>
      <c r="N54" s="133">
        <f>IF('3f CPIH'!J$16="-","-",'3i PAAC PAP'!$G$8*('3f CPIH'!J$16/'3f CPIH'!$G$16))</f>
        <v>14.24344637964775</v>
      </c>
      <c r="O54" s="31"/>
      <c r="P54" s="133">
        <f>IF('3f CPIH'!L$16="-","-",'3i PAAC PAP'!$G$8*('3f CPIH'!L$16/'3f CPIH'!$G$16))</f>
        <v>14.24344637964775</v>
      </c>
      <c r="Q54" s="133">
        <f>IF('3f CPIH'!M$16="-","-",'3i PAAC PAP'!$G$8*('3f CPIH'!M$16/'3f CPIH'!$G$16))</f>
        <v>14.40484520547945</v>
      </c>
      <c r="R54" s="133">
        <f>IF('3f CPIH'!N$16="-","-",'3i PAAC PAP'!$G$8*('3f CPIH'!N$16/'3f CPIH'!$G$16))</f>
        <v>14.512444422700586</v>
      </c>
      <c r="S54" s="133">
        <f>IF('3f CPIH'!O$16="-","-",'3i PAAC PAP'!$G$8*('3f CPIH'!O$16/'3f CPIH'!$G$16))</f>
        <v>14.593143835616438</v>
      </c>
      <c r="T54" s="133" t="str">
        <f>IF('3f CPIH'!P$16="-","-",'3i PAAC PAP'!$G$8*('3f CPIH'!P$16/'3f CPIH'!$G$16))</f>
        <v>-</v>
      </c>
      <c r="U54" s="133" t="str">
        <f>IF('3f CPIH'!Q$16="-","-",'3i PAAC PAP'!$G$8*('3f CPIH'!Q$16/'3f CPIH'!$G$16))</f>
        <v>-</v>
      </c>
      <c r="V54" s="133" t="str">
        <f>IF('3f CPIH'!R$16="-","-",'3i PAAC PAP'!$G$8*('3f CPIH'!R$16/'3f CPIH'!$G$16))</f>
        <v>-</v>
      </c>
      <c r="W54" s="133" t="str">
        <f>IF('3f CPIH'!S$16="-","-",'3i PAAC PAP'!$G$8*('3f CPIH'!S$16/'3f CPIH'!$G$16))</f>
        <v>-</v>
      </c>
      <c r="X54" s="133" t="str">
        <f>IF('3f CPIH'!T$16="-","-",'3i PAAC PAP'!$G$8*('3f CPIH'!T$16/'3f CPIH'!$G$16))</f>
        <v>-</v>
      </c>
      <c r="Y54" s="133" t="str">
        <f>IF('3f CPIH'!U$16="-","-",'3i PAAC PAP'!$G$8*('3f CPIH'!U$16/'3f CPIH'!$G$16))</f>
        <v>-</v>
      </c>
      <c r="Z54" s="133" t="str">
        <f>IF('3f CPIH'!V$16="-","-",'3i PAAC PAP'!$G$8*('3f CPIH'!V$16/'3f CPIH'!$G$16))</f>
        <v>-</v>
      </c>
      <c r="AA54" s="29"/>
    </row>
    <row r="55" spans="1:27" s="30" customFormat="1" ht="11.25" x14ac:dyDescent="0.15">
      <c r="A55" s="267">
        <v>8</v>
      </c>
      <c r="B55" s="136" t="s">
        <v>349</v>
      </c>
      <c r="C55" s="136" t="s">
        <v>412</v>
      </c>
      <c r="D55" s="139" t="s">
        <v>319</v>
      </c>
      <c r="E55" s="135"/>
      <c r="F55" s="31"/>
      <c r="G55" s="133">
        <f>IF(G48="-","-",SUM(G48:G53)*'3i PAAC PAP'!$G$20)</f>
        <v>29.089272823961082</v>
      </c>
      <c r="H55" s="133">
        <f>IF(H48="-","-",SUM(H48:H53)*'3i PAAC PAP'!$G$20)</f>
        <v>27.976057143116588</v>
      </c>
      <c r="I55" s="133">
        <f>IF(I48="-","-",SUM(I48:I53)*'3i PAAC PAP'!$G$20)</f>
        <v>27.61730122585891</v>
      </c>
      <c r="J55" s="133">
        <f>IF(J48="-","-",SUM(J48:J53)*'3i PAAC PAP'!$G$20)</f>
        <v>27.103596588772024</v>
      </c>
      <c r="K55" s="133">
        <f>IF(K48="-","-",SUM(K48:K53)*'3i PAAC PAP'!$G$20)</f>
        <v>29.377547662627734</v>
      </c>
      <c r="L55" s="133">
        <f>IF(L48="-","-",SUM(L48:L53)*'3i PAAC PAP'!$G$20)</f>
        <v>29.033550356251567</v>
      </c>
      <c r="M55" s="133">
        <f>IF(M48="-","-",SUM(M48:M53)*'3i PAAC PAP'!$G$20)</f>
        <v>31.299906573425929</v>
      </c>
      <c r="N55" s="133">
        <f>IF(N48="-","-",SUM(N48:N53)*'3i PAAC PAP'!$G$20)</f>
        <v>32.851203560144157</v>
      </c>
      <c r="O55" s="31"/>
      <c r="P55" s="133">
        <f>IF(P48="-","-",SUM(P48:P53)*'3i PAAC PAP'!$G$20)</f>
        <v>32.851203560144157</v>
      </c>
      <c r="Q55" s="133">
        <f>IF(Q48="-","-",SUM(Q48:Q53)*'3i PAAC PAP'!$G$20)</f>
        <v>37.10124006145184</v>
      </c>
      <c r="R55" s="133">
        <f>IF(R48="-","-",SUM(R48:R53)*'3i PAAC PAP'!$G$20)</f>
        <v>35.91460527817928</v>
      </c>
      <c r="S55" s="133">
        <f>IF(S48="-","-",SUM(S48:S53)*'3i PAAC PAP'!$G$20)</f>
        <v>36.127523974313434</v>
      </c>
      <c r="T55" s="133" t="str">
        <f>IF(T48="-","-",SUM(T48:T53)*'3i PAAC PAP'!$G$20)</f>
        <v>-</v>
      </c>
      <c r="U55" s="133" t="str">
        <f>IF(U48="-","-",SUM(U48:U53)*'3i PAAC PAP'!$G$20)</f>
        <v>-</v>
      </c>
      <c r="V55" s="133" t="str">
        <f>IF(V48="-","-",SUM(V48:V53)*'3i PAAC PAP'!$G$20)</f>
        <v>-</v>
      </c>
      <c r="W55" s="133" t="str">
        <f>IF(W48="-","-",SUM(W48:W53)*'3i PAAC PAP'!$G$20)</f>
        <v>-</v>
      </c>
      <c r="X55" s="133" t="str">
        <f>IF(X48="-","-",SUM(X48:X53)*'3i PAAC PAP'!$G$20)</f>
        <v>-</v>
      </c>
      <c r="Y55" s="133" t="str">
        <f>IF(Y48="-","-",SUM(Y48:Y53)*'3i PAAC PAP'!$G$20)</f>
        <v>-</v>
      </c>
      <c r="Z55" s="133" t="str">
        <f>IF(Z48="-","-",SUM(Z48:Z53)*'3i PAAC PAP'!$G$20)</f>
        <v>-</v>
      </c>
      <c r="AA55" s="29"/>
    </row>
    <row r="56" spans="1:27" s="30" customFormat="1" ht="11.25" x14ac:dyDescent="0.15">
      <c r="A56" s="267">
        <v>9</v>
      </c>
      <c r="B56" s="136" t="s">
        <v>393</v>
      </c>
      <c r="C56" s="136" t="s">
        <v>536</v>
      </c>
      <c r="D56" s="139" t="s">
        <v>319</v>
      </c>
      <c r="E56" s="135"/>
      <c r="F56" s="31"/>
      <c r="G56" s="133">
        <f>IF(G48="-","-",SUM(G48:G55)*'3j EBIT'!$E$8)</f>
        <v>10.48448114002302</v>
      </c>
      <c r="H56" s="133">
        <f>IF(H48="-","-",SUM(H48:H55)*'3j EBIT'!$E$8)</f>
        <v>10.093731142180735</v>
      </c>
      <c r="I56" s="133">
        <f>IF(I48="-","-",SUM(I48:I55)*'3j EBIT'!$E$8)</f>
        <v>9.9684177675210179</v>
      </c>
      <c r="J56" s="133">
        <f>IF(J48="-","-",SUM(J48:J55)*'3j EBIT'!$E$8)</f>
        <v>9.7894247958620468</v>
      </c>
      <c r="K56" s="133">
        <f>IF(K48="-","-",SUM(K48:K55)*'3j EBIT'!$E$8)</f>
        <v>10.59179489556767</v>
      </c>
      <c r="L56" s="133">
        <f>IF(L48="-","-",SUM(L48:L55)*'3j EBIT'!$E$8)</f>
        <v>10.47427382727499</v>
      </c>
      <c r="M56" s="133">
        <f>IF(M48="-","-",SUM(M48:M55)*'3j EBIT'!$E$8)</f>
        <v>11.27475599388395</v>
      </c>
      <c r="N56" s="133">
        <f>IF(N48="-","-",SUM(N48:N55)*'3j EBIT'!$E$8)</f>
        <v>11.822347475463637</v>
      </c>
      <c r="O56" s="31"/>
      <c r="P56" s="133">
        <f>IF(P48="-","-",SUM(P48:P55)*'3j EBIT'!$E$8)</f>
        <v>11.822347475463637</v>
      </c>
      <c r="Q56" s="133">
        <f>IF(Q48="-","-",SUM(Q48:Q55)*'3j EBIT'!$E$8)</f>
        <v>13.319268434678827</v>
      </c>
      <c r="R56" s="133">
        <f>IF(R48="-","-",SUM(R48:R55)*'3j EBIT'!$E$8)</f>
        <v>12.904276212427011</v>
      </c>
      <c r="S56" s="133">
        <f>IF(S48="-","-",SUM(S48:S55)*'3j EBIT'!$E$8)</f>
        <v>12.980675469068174</v>
      </c>
      <c r="T56" s="133" t="str">
        <f>IF(T48="-","-",SUM(T48:T55)*'3j EBIT'!$E$8)</f>
        <v>-</v>
      </c>
      <c r="U56" s="133" t="str">
        <f>IF(U48="-","-",SUM(U48:U55)*'3j EBIT'!$E$8)</f>
        <v>-</v>
      </c>
      <c r="V56" s="133" t="str">
        <f>IF(V48="-","-",SUM(V48:V55)*'3j EBIT'!$E$8)</f>
        <v>-</v>
      </c>
      <c r="W56" s="133" t="str">
        <f>IF(W48="-","-",SUM(W48:W55)*'3j EBIT'!$E$8)</f>
        <v>-</v>
      </c>
      <c r="X56" s="133" t="str">
        <f>IF(X48="-","-",SUM(X48:X55)*'3j EBIT'!$E$8)</f>
        <v>-</v>
      </c>
      <c r="Y56" s="133" t="str">
        <f>IF(Y48="-","-",SUM(Y48:Y55)*'3j EBIT'!$E$8)</f>
        <v>-</v>
      </c>
      <c r="Z56" s="133" t="str">
        <f>IF(Z48="-","-",SUM(Z48:Z55)*'3j EBIT'!$E$8)</f>
        <v>-</v>
      </c>
      <c r="AA56" s="29"/>
    </row>
    <row r="57" spans="1:27" s="30" customFormat="1" ht="11.25" x14ac:dyDescent="0.15">
      <c r="A57" s="267">
        <v>10</v>
      </c>
      <c r="B57" s="136" t="s">
        <v>292</v>
      </c>
      <c r="C57" s="186" t="s">
        <v>537</v>
      </c>
      <c r="D57" s="139" t="s">
        <v>319</v>
      </c>
      <c r="E57" s="134"/>
      <c r="F57" s="31"/>
      <c r="G57" s="133">
        <f>IF(G48="-","-",SUM(G48:G50,G52:G56)*'3k HAP'!$E$9)</f>
        <v>5.7134651569260946</v>
      </c>
      <c r="H57" s="133">
        <f>IF(H48="-","-",SUM(H48:H50,H52:H56)*'3k HAP'!$E$9)</f>
        <v>5.4013418727015878</v>
      </c>
      <c r="I57" s="133">
        <f>IF(I48="-","-",SUM(I48:I50,I52:I56)*'3k HAP'!$E$9)</f>
        <v>5.4143714314216824</v>
      </c>
      <c r="J57" s="133">
        <f>IF(J48="-","-",SUM(J48:J50,J52:J56)*'3k HAP'!$E$9)</f>
        <v>5.2847315628434126</v>
      </c>
      <c r="K57" s="133">
        <f>IF(K48="-","-",SUM(K48:K50,K52:K56)*'3k HAP'!$E$9)</f>
        <v>5.9403025248618055</v>
      </c>
      <c r="L57" s="133">
        <f>IF(L48="-","-",SUM(L48:L50,L52:L56)*'3k HAP'!$E$9)</f>
        <v>5.8365327455995839</v>
      </c>
      <c r="M57" s="133">
        <f>IF(M48="-","-",SUM(M48:M50,M52:M56)*'3k HAP'!$E$9)</f>
        <v>6.5494844903747351</v>
      </c>
      <c r="N57" s="133">
        <f>IF(N48="-","-",SUM(N48:N50,N52:N56)*'3k HAP'!$E$9)</f>
        <v>6.9773482181011381</v>
      </c>
      <c r="O57" s="31"/>
      <c r="P57" s="133">
        <f>IF(P48="-","-",SUM(P48:P50,P52:P56)*'3k HAP'!$E$9)</f>
        <v>6.9773482181011381</v>
      </c>
      <c r="Q57" s="133">
        <f>IF(Q48="-","-",SUM(Q48:Q50,Q52:Q56)*'3k HAP'!$E$9)</f>
        <v>7.8557171632961573</v>
      </c>
      <c r="R57" s="133">
        <f>IF(R48="-","-",SUM(R48:R50,R52:R56)*'3k HAP'!$E$9)</f>
        <v>7.5102950279313649</v>
      </c>
      <c r="S57" s="133">
        <f>IF(S48="-","-",SUM(S48:S50,S52:S56)*'3k HAP'!$E$9)</f>
        <v>7.5451447517106818</v>
      </c>
      <c r="T57" s="133" t="str">
        <f>IF(T48="-","-",SUM(T48:T50,T52:T56)*'3k HAP'!$E$9)</f>
        <v>-</v>
      </c>
      <c r="U57" s="133" t="str">
        <f>IF(U48="-","-",SUM(U48:U50,U52:U56)*'3k HAP'!$E$9)</f>
        <v>-</v>
      </c>
      <c r="V57" s="133" t="str">
        <f>IF(V48="-","-",SUM(V48:V50,V52:V56)*'3k HAP'!$E$9)</f>
        <v>-</v>
      </c>
      <c r="W57" s="133" t="str">
        <f>IF(W48="-","-",SUM(W48:W50,W52:W56)*'3k HAP'!$E$9)</f>
        <v>-</v>
      </c>
      <c r="X57" s="133" t="str">
        <f>IF(X48="-","-",SUM(X48:X50,X52:X56)*'3k HAP'!$E$9)</f>
        <v>-</v>
      </c>
      <c r="Y57" s="133" t="str">
        <f>IF(Y48="-","-",SUM(Y48:Y50,Y52:Y56)*'3k HAP'!$E$9)</f>
        <v>-</v>
      </c>
      <c r="Z57" s="133" t="str">
        <f>IF(Z48="-","-",SUM(Z48:Z50,Z52:Z56)*'3k HAP'!$E$9)</f>
        <v>-</v>
      </c>
      <c r="AA57" s="29"/>
    </row>
    <row r="58" spans="1:27" s="30" customFormat="1" ht="11.25" x14ac:dyDescent="0.15">
      <c r="A58" s="267">
        <v>11</v>
      </c>
      <c r="B58" s="136" t="s">
        <v>44</v>
      </c>
      <c r="C58" s="136" t="str">
        <f>B58&amp;"_"&amp;D58</f>
        <v>Total_N Wales and Mersey</v>
      </c>
      <c r="D58" s="139" t="s">
        <v>319</v>
      </c>
      <c r="E58" s="135"/>
      <c r="F58" s="31"/>
      <c r="G58" s="133">
        <f t="shared" ref="G58:N58" si="6">IF(G48="-","-",SUM(G48:G57))</f>
        <v>557.52803407178487</v>
      </c>
      <c r="H58" s="133">
        <f t="shared" si="6"/>
        <v>536.65012992218999</v>
      </c>
      <c r="I58" s="133">
        <f t="shared" si="6"/>
        <v>530.06772143360911</v>
      </c>
      <c r="J58" s="133">
        <f t="shared" si="6"/>
        <v>520.51740273737369</v>
      </c>
      <c r="K58" s="133">
        <f t="shared" si="6"/>
        <v>563.40296150384893</v>
      </c>
      <c r="L58" s="133">
        <f t="shared" si="6"/>
        <v>557.11387489562287</v>
      </c>
      <c r="M58" s="133">
        <f t="shared" si="6"/>
        <v>599.95744958607349</v>
      </c>
      <c r="N58" s="133">
        <f t="shared" si="6"/>
        <v>629.20590570304626</v>
      </c>
      <c r="O58" s="31"/>
      <c r="P58" s="133">
        <f t="shared" ref="P58:Z58" si="7">IF(P48="-","-",SUM(P48:P57))</f>
        <v>629.20590570304626</v>
      </c>
      <c r="Q58" s="133">
        <f t="shared" si="7"/>
        <v>708.86955574867864</v>
      </c>
      <c r="R58" s="133">
        <f t="shared" si="7"/>
        <v>686.68244672708965</v>
      </c>
      <c r="S58" s="133">
        <f t="shared" si="7"/>
        <v>690.73830829740916</v>
      </c>
      <c r="T58" s="133" t="str">
        <f t="shared" si="7"/>
        <v>-</v>
      </c>
      <c r="U58" s="133" t="str">
        <f t="shared" si="7"/>
        <v>-</v>
      </c>
      <c r="V58" s="133" t="str">
        <f t="shared" si="7"/>
        <v>-</v>
      </c>
      <c r="W58" s="133" t="str">
        <f t="shared" si="7"/>
        <v>-</v>
      </c>
      <c r="X58" s="133" t="str">
        <f t="shared" si="7"/>
        <v>-</v>
      </c>
      <c r="Y58" s="133" t="str">
        <f t="shared" si="7"/>
        <v>-</v>
      </c>
      <c r="Z58" s="133" t="str">
        <f t="shared" si="7"/>
        <v>-</v>
      </c>
      <c r="AA58" s="29"/>
    </row>
    <row r="59" spans="1:27" s="30" customFormat="1" ht="11.25" x14ac:dyDescent="0.15">
      <c r="A59" s="267">
        <v>1</v>
      </c>
      <c r="B59" s="140" t="s">
        <v>350</v>
      </c>
      <c r="C59" s="140" t="s">
        <v>341</v>
      </c>
      <c r="D59" s="138" t="s">
        <v>320</v>
      </c>
      <c r="E59" s="132"/>
      <c r="F59" s="31"/>
      <c r="G59" s="41">
        <f>IF('3a DF'!H17="-","-",'3a DF'!H17)</f>
        <v>188.12599832717561</v>
      </c>
      <c r="H59" s="41">
        <f>'3a DF'!I17</f>
        <v>168.52297159398529</v>
      </c>
      <c r="I59" s="41">
        <f>'3a DF'!J17</f>
        <v>151.80506502921077</v>
      </c>
      <c r="J59" s="41">
        <f>'3a DF'!K17</f>
        <v>144.26265562043884</v>
      </c>
      <c r="K59" s="41">
        <f>'3a DF'!L17</f>
        <v>168.76336080215719</v>
      </c>
      <c r="L59" s="41">
        <f>'3a DF'!M17</f>
        <v>162.22219017809277</v>
      </c>
      <c r="M59" s="41">
        <f>'3a DF'!N17</f>
        <v>173.40253709408012</v>
      </c>
      <c r="N59" s="41">
        <f>'3a DF'!O17</f>
        <v>192.94631207777806</v>
      </c>
      <c r="O59" s="31"/>
      <c r="P59" s="41">
        <f>'3a DF'!Q17</f>
        <v>192.94631207777806</v>
      </c>
      <c r="Q59" s="41">
        <f>'3a DF'!R17</f>
        <v>225.20086846576584</v>
      </c>
      <c r="R59" s="41">
        <f>'3a DF'!S17</f>
        <v>200.99960965019901</v>
      </c>
      <c r="S59" s="41">
        <f>'3a DF'!T17</f>
        <v>185.56690578166118</v>
      </c>
      <c r="T59" s="41" t="str">
        <f>'3a DF'!U17</f>
        <v>-</v>
      </c>
      <c r="U59" s="41" t="str">
        <f>'3a DF'!V17</f>
        <v>-</v>
      </c>
      <c r="V59" s="41" t="str">
        <f>'3a DF'!W17</f>
        <v>-</v>
      </c>
      <c r="W59" s="41" t="str">
        <f>'3a DF'!X17</f>
        <v>-</v>
      </c>
      <c r="X59" s="41" t="str">
        <f>'3a DF'!Y17</f>
        <v>-</v>
      </c>
      <c r="Y59" s="41" t="str">
        <f>'3a DF'!Z17</f>
        <v>-</v>
      </c>
      <c r="Z59" s="41" t="str">
        <f>'3a DF'!AA17</f>
        <v>-</v>
      </c>
      <c r="AA59" s="29"/>
    </row>
    <row r="60" spans="1:27" s="30" customFormat="1" ht="11.25" x14ac:dyDescent="0.15">
      <c r="A60" s="267">
        <v>2</v>
      </c>
      <c r="B60" s="140" t="s">
        <v>350</v>
      </c>
      <c r="C60" s="140" t="s">
        <v>300</v>
      </c>
      <c r="D60" s="138" t="s">
        <v>320</v>
      </c>
      <c r="E60" s="132"/>
      <c r="F60" s="31"/>
      <c r="G60" s="41">
        <f>IF('3b CM'!G17="-","-",'3b CM'!G17)</f>
        <v>5.5662927152491819E-2</v>
      </c>
      <c r="H60" s="41">
        <f>'3b CM'!H17</f>
        <v>8.3494390728737725E-2</v>
      </c>
      <c r="I60" s="41">
        <f>'3b CM'!I17</f>
        <v>0.26291475982012807</v>
      </c>
      <c r="J60" s="41">
        <f>'3b CM'!J17</f>
        <v>0.2673712162664299</v>
      </c>
      <c r="K60" s="41">
        <f>'3b CM'!K17</f>
        <v>3.4340607074697291</v>
      </c>
      <c r="L60" s="41">
        <f>'3b CM'!L17</f>
        <v>3.3313858914044152</v>
      </c>
      <c r="M60" s="41">
        <f>'3b CM'!M17</f>
        <v>11.64388002361488</v>
      </c>
      <c r="N60" s="41">
        <f>'3b CM'!N17</f>
        <v>11.069003559343694</v>
      </c>
      <c r="O60" s="31"/>
      <c r="P60" s="41">
        <f>'3b CM'!P17</f>
        <v>11.069003559343694</v>
      </c>
      <c r="Q60" s="41">
        <f>'3b CM'!Q17</f>
        <v>14.865594162418741</v>
      </c>
      <c r="R60" s="41">
        <f>'3b CM'!R17</f>
        <v>14.797332801348015</v>
      </c>
      <c r="S60" s="41">
        <f>'3b CM'!S17</f>
        <v>17.741474539120862</v>
      </c>
      <c r="T60" s="41" t="str">
        <f>'3b CM'!T17</f>
        <v>-</v>
      </c>
      <c r="U60" s="41" t="str">
        <f>'3b CM'!U17</f>
        <v>-</v>
      </c>
      <c r="V60" s="41" t="str">
        <f>'3b CM'!V17</f>
        <v>-</v>
      </c>
      <c r="W60" s="41" t="str">
        <f>'3b CM'!W17</f>
        <v>-</v>
      </c>
      <c r="X60" s="41" t="str">
        <f>'3b CM'!X17</f>
        <v>-</v>
      </c>
      <c r="Y60" s="41" t="str">
        <f>'3b CM'!Y17</f>
        <v>-</v>
      </c>
      <c r="Z60" s="41" t="str">
        <f>'3b CM'!Z17</f>
        <v>-</v>
      </c>
      <c r="AA60" s="29"/>
    </row>
    <row r="61" spans="1:27" s="30" customFormat="1" ht="11.25" x14ac:dyDescent="0.15">
      <c r="A61" s="267">
        <v>3</v>
      </c>
      <c r="B61" s="140" t="s">
        <v>2</v>
      </c>
      <c r="C61" s="140" t="s">
        <v>342</v>
      </c>
      <c r="D61" s="138" t="s">
        <v>320</v>
      </c>
      <c r="E61" s="132"/>
      <c r="F61" s="31"/>
      <c r="G61" s="41">
        <f>IF('3c PC'!G18="-","-",'3c PC'!G18)</f>
        <v>68.684476774518345</v>
      </c>
      <c r="H61" s="41">
        <f>'3c PC'!H18</f>
        <v>68.664469190197863</v>
      </c>
      <c r="I61" s="41">
        <f>'3c PC'!I18</f>
        <v>86.583558758063532</v>
      </c>
      <c r="J61" s="41">
        <f>'3c PC'!J18</f>
        <v>85.591232878808256</v>
      </c>
      <c r="K61" s="41">
        <f>'3c PC'!K18</f>
        <v>97.799102296882751</v>
      </c>
      <c r="L61" s="41">
        <f>'3c PC'!L18</f>
        <v>96.996400201886203</v>
      </c>
      <c r="M61" s="41">
        <f>'3c PC'!M18</f>
        <v>118.34158282603606</v>
      </c>
      <c r="N61" s="41">
        <f>'3c PC'!N18</f>
        <v>116.24171076313387</v>
      </c>
      <c r="O61" s="31"/>
      <c r="P61" s="41">
        <f>'3c PC'!P18</f>
        <v>116.24171076313387</v>
      </c>
      <c r="Q61" s="41">
        <f>'3c PC'!Q18</f>
        <v>129.98539137079723</v>
      </c>
      <c r="R61" s="41">
        <f>'3c PC'!R18</f>
        <v>131.93412031396682</v>
      </c>
      <c r="S61" s="41">
        <f>'3c PC'!S18</f>
        <v>144.07852972114327</v>
      </c>
      <c r="T61" s="41" t="str">
        <f>'3c PC'!T18</f>
        <v>-</v>
      </c>
      <c r="U61" s="41" t="str">
        <f>'3c PC'!U18</f>
        <v>-</v>
      </c>
      <c r="V61" s="41" t="str">
        <f>'3c PC'!V18</f>
        <v>-</v>
      </c>
      <c r="W61" s="41" t="str">
        <f>'3c PC'!W18</f>
        <v>-</v>
      </c>
      <c r="X61" s="41" t="str">
        <f>'3c PC'!X18</f>
        <v>-</v>
      </c>
      <c r="Y61" s="41" t="str">
        <f>'3c PC'!Y18</f>
        <v>-</v>
      </c>
      <c r="Z61" s="41" t="str">
        <f>'3c PC'!Z18</f>
        <v>-</v>
      </c>
      <c r="AA61" s="29"/>
    </row>
    <row r="62" spans="1:27" s="30" customFormat="1" ht="11.25" x14ac:dyDescent="0.15">
      <c r="A62" s="267">
        <v>4</v>
      </c>
      <c r="B62" s="140" t="s">
        <v>352</v>
      </c>
      <c r="C62" s="140" t="s">
        <v>343</v>
      </c>
      <c r="D62" s="138" t="s">
        <v>320</v>
      </c>
      <c r="E62" s="132"/>
      <c r="F62" s="31"/>
      <c r="G62" s="41">
        <f>IF('3d NC-Elec'!H32="-","-",'3d NC-Elec'!H32)</f>
        <v>118.14897952531841</v>
      </c>
      <c r="H62" s="41">
        <f>'3d NC-Elec'!I32</f>
        <v>118.88658758066497</v>
      </c>
      <c r="I62" s="41">
        <f>'3d NC-Elec'!J32</f>
        <v>137.4367438636757</v>
      </c>
      <c r="J62" s="41">
        <f>'3d NC-Elec'!K32</f>
        <v>136.88196315108098</v>
      </c>
      <c r="K62" s="41">
        <f>'3d NC-Elec'!L32</f>
        <v>128.90158599060413</v>
      </c>
      <c r="L62" s="41">
        <f>'3d NC-Elec'!M32</f>
        <v>129.78584092268272</v>
      </c>
      <c r="M62" s="41">
        <f>'3d NC-Elec'!N32</f>
        <v>129.922768407202</v>
      </c>
      <c r="N62" s="41">
        <f>'3d NC-Elec'!O32</f>
        <v>129.52809587222305</v>
      </c>
      <c r="O62" s="31"/>
      <c r="P62" s="41">
        <f>'3d NC-Elec'!Q32</f>
        <v>129.52809587222305</v>
      </c>
      <c r="Q62" s="41">
        <f>'3d NC-Elec'!R32</f>
        <v>133.31285824859731</v>
      </c>
      <c r="R62" s="41">
        <f>'3d NC-Elec'!S32</f>
        <v>135.06553441241385</v>
      </c>
      <c r="S62" s="41">
        <f>'3d NC-Elec'!T32</f>
        <v>129.52711479681824</v>
      </c>
      <c r="T62" s="41" t="str">
        <f>'3d NC-Elec'!U32</f>
        <v>-</v>
      </c>
      <c r="U62" s="41" t="str">
        <f>'3d NC-Elec'!V32</f>
        <v>-</v>
      </c>
      <c r="V62" s="41" t="str">
        <f>'3d NC-Elec'!W32</f>
        <v>-</v>
      </c>
      <c r="W62" s="41" t="str">
        <f>'3d NC-Elec'!X32</f>
        <v>-</v>
      </c>
      <c r="X62" s="41" t="str">
        <f>'3d NC-Elec'!Y32</f>
        <v>-</v>
      </c>
      <c r="Y62" s="41" t="str">
        <f>'3d NC-Elec'!Z32</f>
        <v>-</v>
      </c>
      <c r="Z62" s="41" t="str">
        <f>'3d NC-Elec'!AA32</f>
        <v>-</v>
      </c>
      <c r="AA62" s="29"/>
    </row>
    <row r="63" spans="1:27" s="30" customFormat="1" ht="11.25" x14ac:dyDescent="0.15">
      <c r="A63" s="267">
        <v>5</v>
      </c>
      <c r="B63" s="140" t="s">
        <v>349</v>
      </c>
      <c r="C63" s="140" t="s">
        <v>344</v>
      </c>
      <c r="D63" s="138" t="s">
        <v>320</v>
      </c>
      <c r="E63" s="132"/>
      <c r="F63" s="31"/>
      <c r="G63" s="41">
        <f>IF('3f CPIH'!C$16="-","-",'3g OC '!$E$8*('3f CPIH'!C$16/'3f CPIH'!$G$16))</f>
        <v>76.502677103718199</v>
      </c>
      <c r="H63" s="41">
        <f>IF('3f CPIH'!D$16="-","-",'3g OC '!$E$8*('3f CPIH'!D$16/'3f CPIH'!$G$16))</f>
        <v>76.655835616438353</v>
      </c>
      <c r="I63" s="41">
        <f>IF('3f CPIH'!E$16="-","-",'3g OC '!$E$8*('3f CPIH'!E$16/'3f CPIH'!$G$16))</f>
        <v>76.885573385518597</v>
      </c>
      <c r="J63" s="41">
        <f>IF('3f CPIH'!F$16="-","-",'3g OC '!$E$8*('3f CPIH'!F$16/'3f CPIH'!$G$16))</f>
        <v>77.345048923679059</v>
      </c>
      <c r="K63" s="41">
        <f>IF('3f CPIH'!G$16="-","-",'3g OC '!$E$8*('3f CPIH'!G$16/'3f CPIH'!$G$16))</f>
        <v>78.263999999999996</v>
      </c>
      <c r="L63" s="41">
        <f>IF('3f CPIH'!H$16="-","-",'3g OC '!$E$8*('3f CPIH'!H$16/'3f CPIH'!$G$16))</f>
        <v>79.259530332681024</v>
      </c>
      <c r="M63" s="41">
        <f>IF('3f CPIH'!I$16="-","-",'3g OC '!$E$8*('3f CPIH'!I$16/'3f CPIH'!$G$16))</f>
        <v>80.408219178082177</v>
      </c>
      <c r="N63" s="41">
        <f>IF('3f CPIH'!J$16="-","-",'3g OC '!$E$8*('3f CPIH'!J$16/'3f CPIH'!$G$16))</f>
        <v>81.097432485322898</v>
      </c>
      <c r="O63" s="31"/>
      <c r="P63" s="41">
        <f>IF('3f CPIH'!L$16="-","-",'3g OC '!$E$8*('3f CPIH'!L$16/'3f CPIH'!$G$16))</f>
        <v>81.097432485322898</v>
      </c>
      <c r="Q63" s="41">
        <f>IF('3f CPIH'!M$16="-","-",'3g OC '!$E$8*('3f CPIH'!M$16/'3f CPIH'!$G$16))</f>
        <v>82.016383561643835</v>
      </c>
      <c r="R63" s="41">
        <f>IF('3f CPIH'!N$16="-","-",'3g OC '!$E$8*('3f CPIH'!N$16/'3f CPIH'!$G$16))</f>
        <v>82.62901761252445</v>
      </c>
      <c r="S63" s="41">
        <f>IF('3f CPIH'!O$16="-","-",'3g OC '!$E$8*('3f CPIH'!O$16/'3f CPIH'!$G$16))</f>
        <v>83.088493150684926</v>
      </c>
      <c r="T63" s="41" t="str">
        <f>IF('3f CPIH'!P$16="-","-",'3g OC '!$E$8*('3f CPIH'!P$16/'3f CPIH'!$G$16))</f>
        <v>-</v>
      </c>
      <c r="U63" s="41" t="str">
        <f>IF('3f CPIH'!Q$16="-","-",'3g OC '!$E$8*('3f CPIH'!Q$16/'3f CPIH'!$G$16))</f>
        <v>-</v>
      </c>
      <c r="V63" s="41" t="str">
        <f>IF('3f CPIH'!R$16="-","-",'3g OC '!$E$8*('3f CPIH'!R$16/'3f CPIH'!$G$16))</f>
        <v>-</v>
      </c>
      <c r="W63" s="41" t="str">
        <f>IF('3f CPIH'!S$16="-","-",'3g OC '!$E$8*('3f CPIH'!S$16/'3f CPIH'!$G$16))</f>
        <v>-</v>
      </c>
      <c r="X63" s="41" t="str">
        <f>IF('3f CPIH'!T$16="-","-",'3g OC '!$E$8*('3f CPIH'!T$16/'3f CPIH'!$G$16))</f>
        <v>-</v>
      </c>
      <c r="Y63" s="41" t="str">
        <f>IF('3f CPIH'!U$16="-","-",'3g OC '!$E$8*('3f CPIH'!U$16/'3f CPIH'!$G$16))</f>
        <v>-</v>
      </c>
      <c r="Z63" s="41" t="str">
        <f>IF('3f CPIH'!V$16="-","-",'3g OC '!$E$8*('3f CPIH'!V$16/'3f CPIH'!$G$16))</f>
        <v>-</v>
      </c>
      <c r="AA63" s="29"/>
    </row>
    <row r="64" spans="1:27" s="30" customFormat="1" ht="11.25" x14ac:dyDescent="0.15">
      <c r="A64" s="267">
        <v>6</v>
      </c>
      <c r="B64" s="140" t="s">
        <v>349</v>
      </c>
      <c r="C64" s="140" t="s">
        <v>43</v>
      </c>
      <c r="D64" s="138" t="s">
        <v>320</v>
      </c>
      <c r="E64" s="132"/>
      <c r="F64" s="31"/>
      <c r="G64" s="41" t="s">
        <v>333</v>
      </c>
      <c r="H64" s="41" t="s">
        <v>333</v>
      </c>
      <c r="I64" s="41" t="s">
        <v>333</v>
      </c>
      <c r="J64" s="41" t="s">
        <v>333</v>
      </c>
      <c r="K64" s="41">
        <f>IF('3h SMNCC'!F$36="-","-",'3h SMNCC'!F$36)</f>
        <v>0</v>
      </c>
      <c r="L64" s="41">
        <f>IF('3h SMNCC'!G$36="-","-",'3h SMNCC'!G$36)</f>
        <v>-0.18995176814939541</v>
      </c>
      <c r="M64" s="41">
        <f>IF('3h SMNCC'!H$36="-","-",'3h SMNCC'!H$36)</f>
        <v>2.3898674656215144</v>
      </c>
      <c r="N64" s="41">
        <f>IF('3h SMNCC'!I$36="-","-",'3h SMNCC'!I$36)</f>
        <v>11.485463558514653</v>
      </c>
      <c r="O64" s="31"/>
      <c r="P64" s="41">
        <f>IF('3h SMNCC'!K$36="-","-",'3h SMNCC'!K$36)</f>
        <v>11.485463558514653</v>
      </c>
      <c r="Q64" s="41">
        <f>IF('3h SMNCC'!L$36="-","-",'3h SMNCC'!L$36)</f>
        <v>13.905095596481768</v>
      </c>
      <c r="R64" s="41">
        <f>IF('3h SMNCC'!M$36="-","-",'3h SMNCC'!M$36)</f>
        <v>14.008016342776511</v>
      </c>
      <c r="S64" s="41">
        <f>IF('3h SMNCC'!N$36="-","-",'3h SMNCC'!N$36)</f>
        <v>16.592254432324484</v>
      </c>
      <c r="T64" s="41" t="str">
        <f>IF('3h SMNCC'!O$36="-","-",'3h SMNCC'!O$36)</f>
        <v>-</v>
      </c>
      <c r="U64" s="41" t="str">
        <f>IF('3h SMNCC'!P$36="-","-",'3h SMNCC'!P$36)</f>
        <v>-</v>
      </c>
      <c r="V64" s="41" t="str">
        <f>IF('3h SMNCC'!Q$36="-","-",'3h SMNCC'!Q$36)</f>
        <v>-</v>
      </c>
      <c r="W64" s="41" t="str">
        <f>IF('3h SMNCC'!R$36="-","-",'3h SMNCC'!R$36)</f>
        <v>-</v>
      </c>
      <c r="X64" s="41" t="str">
        <f>IF('3h SMNCC'!S$36="-","-",'3h SMNCC'!S$36)</f>
        <v>-</v>
      </c>
      <c r="Y64" s="41" t="str">
        <f>IF('3h SMNCC'!T$36="-","-",'3h SMNCC'!T$36)</f>
        <v>-</v>
      </c>
      <c r="Z64" s="41" t="str">
        <f>IF('3h SMNCC'!U$36="-","-",'3h SMNCC'!U$36)</f>
        <v>-</v>
      </c>
      <c r="AA64" s="29"/>
    </row>
    <row r="65" spans="1:27" s="30" customFormat="1" ht="11.25" x14ac:dyDescent="0.15">
      <c r="A65" s="267">
        <v>7</v>
      </c>
      <c r="B65" s="140" t="s">
        <v>349</v>
      </c>
      <c r="C65" s="140" t="s">
        <v>394</v>
      </c>
      <c r="D65" s="138" t="s">
        <v>320</v>
      </c>
      <c r="E65" s="132"/>
      <c r="F65" s="31"/>
      <c r="G65" s="41">
        <f>IF('3f CPIH'!C$16="-","-",'3i PAAC PAP'!$G$8*('3f CPIH'!C$16/'3f CPIH'!$G$16))</f>
        <v>13.436452250489236</v>
      </c>
      <c r="H65" s="41">
        <f>IF('3f CPIH'!D$16="-","-",'3i PAAC PAP'!$G$8*('3f CPIH'!D$16/'3f CPIH'!$G$16))</f>
        <v>13.463352054794518</v>
      </c>
      <c r="I65" s="41">
        <f>IF('3f CPIH'!E$16="-","-",'3i PAAC PAP'!$G$8*('3f CPIH'!E$16/'3f CPIH'!$G$16))</f>
        <v>13.503701761252445</v>
      </c>
      <c r="J65" s="41">
        <f>IF('3f CPIH'!F$16="-","-",'3i PAAC PAP'!$G$8*('3f CPIH'!F$16/'3f CPIH'!$G$16))</f>
        <v>13.584401174168297</v>
      </c>
      <c r="K65" s="41">
        <f>IF('3f CPIH'!G$16="-","-",'3i PAAC PAP'!$G$8*('3f CPIH'!G$16/'3f CPIH'!$G$16))</f>
        <v>13.745799999999999</v>
      </c>
      <c r="L65" s="41">
        <f>IF('3f CPIH'!H$16="-","-",'3i PAAC PAP'!$G$8*('3f CPIH'!H$16/'3f CPIH'!$G$16))</f>
        <v>13.920648727984345</v>
      </c>
      <c r="M65" s="41">
        <f>IF('3f CPIH'!I$16="-","-",'3i PAAC PAP'!$G$8*('3f CPIH'!I$16/'3f CPIH'!$G$16))</f>
        <v>14.122397260273971</v>
      </c>
      <c r="N65" s="41">
        <f>IF('3f CPIH'!J$16="-","-",'3i PAAC PAP'!$G$8*('3f CPIH'!J$16/'3f CPIH'!$G$16))</f>
        <v>14.24344637964775</v>
      </c>
      <c r="O65" s="31"/>
      <c r="P65" s="41">
        <f>IF('3f CPIH'!L$16="-","-",'3i PAAC PAP'!$G$8*('3f CPIH'!L$16/'3f CPIH'!$G$16))</f>
        <v>14.24344637964775</v>
      </c>
      <c r="Q65" s="41">
        <f>IF('3f CPIH'!M$16="-","-",'3i PAAC PAP'!$G$8*('3f CPIH'!M$16/'3f CPIH'!$G$16))</f>
        <v>14.40484520547945</v>
      </c>
      <c r="R65" s="41">
        <f>IF('3f CPIH'!N$16="-","-",'3i PAAC PAP'!$G$8*('3f CPIH'!N$16/'3f CPIH'!$G$16))</f>
        <v>14.512444422700586</v>
      </c>
      <c r="S65" s="41">
        <f>IF('3f CPIH'!O$16="-","-",'3i PAAC PAP'!$G$8*('3f CPIH'!O$16/'3f CPIH'!$G$16))</f>
        <v>14.593143835616438</v>
      </c>
      <c r="T65" s="41" t="str">
        <f>IF('3f CPIH'!P$16="-","-",'3i PAAC PAP'!$G$8*('3f CPIH'!P$16/'3f CPIH'!$G$16))</f>
        <v>-</v>
      </c>
      <c r="U65" s="41" t="str">
        <f>IF('3f CPIH'!Q$16="-","-",'3i PAAC PAP'!$G$8*('3f CPIH'!Q$16/'3f CPIH'!$G$16))</f>
        <v>-</v>
      </c>
      <c r="V65" s="41" t="str">
        <f>IF('3f CPIH'!R$16="-","-",'3i PAAC PAP'!$G$8*('3f CPIH'!R$16/'3f CPIH'!$G$16))</f>
        <v>-</v>
      </c>
      <c r="W65" s="41" t="str">
        <f>IF('3f CPIH'!S$16="-","-",'3i PAAC PAP'!$G$8*('3f CPIH'!S$16/'3f CPIH'!$G$16))</f>
        <v>-</v>
      </c>
      <c r="X65" s="41" t="str">
        <f>IF('3f CPIH'!T$16="-","-",'3i PAAC PAP'!$G$8*('3f CPIH'!T$16/'3f CPIH'!$G$16))</f>
        <v>-</v>
      </c>
      <c r="Y65" s="41" t="str">
        <f>IF('3f CPIH'!U$16="-","-",'3i PAAC PAP'!$G$8*('3f CPIH'!U$16/'3f CPIH'!$G$16))</f>
        <v>-</v>
      </c>
      <c r="Z65" s="41" t="str">
        <f>IF('3f CPIH'!V$16="-","-",'3i PAAC PAP'!$G$8*('3f CPIH'!V$16/'3f CPIH'!$G$16))</f>
        <v>-</v>
      </c>
      <c r="AA65" s="29"/>
    </row>
    <row r="66" spans="1:27" s="30" customFormat="1" ht="11.25" x14ac:dyDescent="0.15">
      <c r="A66" s="267">
        <v>8</v>
      </c>
      <c r="B66" s="140" t="s">
        <v>349</v>
      </c>
      <c r="C66" s="140" t="s">
        <v>412</v>
      </c>
      <c r="D66" s="138" t="s">
        <v>320</v>
      </c>
      <c r="E66" s="132"/>
      <c r="F66" s="31"/>
      <c r="G66" s="41">
        <f>IF(G59="-","-",SUM(G59:G64)*'3i PAAC PAP'!$G$20)</f>
        <v>26.331614748858424</v>
      </c>
      <c r="H66" s="41">
        <f>IF(H59="-","-",SUM(H59:H64)*'3i PAAC PAP'!$G$20)</f>
        <v>25.240809433539184</v>
      </c>
      <c r="I66" s="41">
        <f>IF(I59="-","-",SUM(I59:I64)*'3i PAAC PAP'!$G$20)</f>
        <v>26.416529322327968</v>
      </c>
      <c r="J66" s="41">
        <f>IF(J59="-","-",SUM(J59:J64)*'3i PAAC PAP'!$G$20)</f>
        <v>25.913502514265172</v>
      </c>
      <c r="K66" s="41">
        <f>IF(K59="-","-",SUM(K59:K64)*'3i PAAC PAP'!$G$20)</f>
        <v>27.827139919148085</v>
      </c>
      <c r="L66" s="41">
        <f>IF(L59="-","-",SUM(L59:L64)*'3i PAAC PAP'!$G$20)</f>
        <v>27.491419869849906</v>
      </c>
      <c r="M66" s="41">
        <f>IF(M59="-","-",SUM(M59:M64)*'3i PAAC PAP'!$G$20)</f>
        <v>30.098436205577229</v>
      </c>
      <c r="N66" s="41">
        <f>IF(N59="-","-",SUM(N59:N64)*'3i PAAC PAP'!$G$20)</f>
        <v>31.629818092170932</v>
      </c>
      <c r="O66" s="31"/>
      <c r="P66" s="41">
        <f>IF(P59="-","-",SUM(P59:P64)*'3i PAAC PAP'!$G$20)</f>
        <v>31.629818092170932</v>
      </c>
      <c r="Q66" s="41">
        <f>IF(Q59="-","-",SUM(Q59:Q64)*'3i PAAC PAP'!$G$20)</f>
        <v>34.949172110397889</v>
      </c>
      <c r="R66" s="41">
        <f>IF(R59="-","-",SUM(R59:R64)*'3i PAAC PAP'!$G$20)</f>
        <v>33.791410500427624</v>
      </c>
      <c r="S66" s="41">
        <f>IF(S59="-","-",SUM(S59:S64)*'3i PAAC PAP'!$G$20)</f>
        <v>33.625853938091794</v>
      </c>
      <c r="T66" s="41" t="str">
        <f>IF(T59="-","-",SUM(T59:T64)*'3i PAAC PAP'!$G$20)</f>
        <v>-</v>
      </c>
      <c r="U66" s="41" t="str">
        <f>IF(U59="-","-",SUM(U59:U64)*'3i PAAC PAP'!$G$20)</f>
        <v>-</v>
      </c>
      <c r="V66" s="41" t="str">
        <f>IF(V59="-","-",SUM(V59:V64)*'3i PAAC PAP'!$G$20)</f>
        <v>-</v>
      </c>
      <c r="W66" s="41" t="str">
        <f>IF(W59="-","-",SUM(W59:W64)*'3i PAAC PAP'!$G$20)</f>
        <v>-</v>
      </c>
      <c r="X66" s="41" t="str">
        <f>IF(X59="-","-",SUM(X59:X64)*'3i PAAC PAP'!$G$20)</f>
        <v>-</v>
      </c>
      <c r="Y66" s="41" t="str">
        <f>IF(Y59="-","-",SUM(Y59:Y64)*'3i PAAC PAP'!$G$20)</f>
        <v>-</v>
      </c>
      <c r="Z66" s="41" t="str">
        <f>IF(Z59="-","-",SUM(Z59:Z64)*'3i PAAC PAP'!$G$20)</f>
        <v>-</v>
      </c>
      <c r="AA66" s="29"/>
    </row>
    <row r="67" spans="1:27" s="30" customFormat="1" ht="11.25" x14ac:dyDescent="0.15">
      <c r="A67" s="267">
        <v>9</v>
      </c>
      <c r="B67" s="140" t="s">
        <v>393</v>
      </c>
      <c r="C67" s="140" t="s">
        <v>536</v>
      </c>
      <c r="D67" s="138" t="s">
        <v>320</v>
      </c>
      <c r="E67" s="132"/>
      <c r="F67" s="31"/>
      <c r="G67" s="41">
        <f>IF(G59="-","-",SUM(G59:G66)*'3j EBIT'!$E$8)</f>
        <v>9.5152245685772439</v>
      </c>
      <c r="H67" s="41">
        <f>IF(H59="-","-",SUM(H59:H66)*'3j EBIT'!$E$8)</f>
        <v>9.1323513246552377</v>
      </c>
      <c r="I67" s="41">
        <f>IF(I59="-","-",SUM(I59:I66)*'3j EBIT'!$E$8)</f>
        <v>9.5463726746893052</v>
      </c>
      <c r="J67" s="41">
        <f>IF(J59="-","-",SUM(J59:J66)*'3j EBIT'!$E$8)</f>
        <v>9.3711327266715987</v>
      </c>
      <c r="K67" s="41">
        <f>IF(K59="-","-",SUM(K59:K66)*'3j EBIT'!$E$8)</f>
        <v>10.04686044290456</v>
      </c>
      <c r="L67" s="41">
        <f>IF(L59="-","-",SUM(L59:L66)*'3j EBIT'!$E$8)</f>
        <v>9.9322486496553761</v>
      </c>
      <c r="M67" s="41">
        <f>IF(M59="-","-",SUM(M59:M66)*'3j EBIT'!$E$8)</f>
        <v>10.852465406102729</v>
      </c>
      <c r="N67" s="41">
        <f>IF(N59="-","-",SUM(N59:N66)*'3j EBIT'!$E$8)</f>
        <v>11.393057165040595</v>
      </c>
      <c r="O67" s="31"/>
      <c r="P67" s="41">
        <f>IF(P59="-","-",SUM(P59:P66)*'3j EBIT'!$E$8)</f>
        <v>11.393057165040595</v>
      </c>
      <c r="Q67" s="41">
        <f>IF(Q59="-","-",SUM(Q59:Q66)*'3j EBIT'!$E$8)</f>
        <v>12.562863562519599</v>
      </c>
      <c r="R67" s="41">
        <f>IF(R59="-","-",SUM(R59:R66)*'3j EBIT'!$E$8)</f>
        <v>12.158019629939519</v>
      </c>
      <c r="S67" s="41">
        <f>IF(S59="-","-",SUM(S59:S66)*'3j EBIT'!$E$8)</f>
        <v>12.101393101145693</v>
      </c>
      <c r="T67" s="41" t="str">
        <f>IF(T59="-","-",SUM(T59:T66)*'3j EBIT'!$E$8)</f>
        <v>-</v>
      </c>
      <c r="U67" s="41" t="str">
        <f>IF(U59="-","-",SUM(U59:U66)*'3j EBIT'!$E$8)</f>
        <v>-</v>
      </c>
      <c r="V67" s="41" t="str">
        <f>IF(V59="-","-",SUM(V59:V66)*'3j EBIT'!$E$8)</f>
        <v>-</v>
      </c>
      <c r="W67" s="41" t="str">
        <f>IF(W59="-","-",SUM(W59:W66)*'3j EBIT'!$E$8)</f>
        <v>-</v>
      </c>
      <c r="X67" s="41" t="str">
        <f>IF(X59="-","-",SUM(X59:X66)*'3j EBIT'!$E$8)</f>
        <v>-</v>
      </c>
      <c r="Y67" s="41" t="str">
        <f>IF(Y59="-","-",SUM(Y59:Y66)*'3j EBIT'!$E$8)</f>
        <v>-</v>
      </c>
      <c r="Z67" s="41" t="str">
        <f>IF(Z59="-","-",SUM(Z59:Z66)*'3j EBIT'!$E$8)</f>
        <v>-</v>
      </c>
      <c r="AA67" s="29"/>
    </row>
    <row r="68" spans="1:27" s="30" customFormat="1" ht="11.25" x14ac:dyDescent="0.15">
      <c r="A68" s="267">
        <v>10</v>
      </c>
      <c r="B68" s="140" t="s">
        <v>292</v>
      </c>
      <c r="C68" s="188" t="s">
        <v>537</v>
      </c>
      <c r="D68" s="138" t="s">
        <v>320</v>
      </c>
      <c r="E68" s="131"/>
      <c r="F68" s="31"/>
      <c r="G68" s="41">
        <f>IF(G59="-","-",SUM(G59:G61,G63:G67)*'3k HAP'!$E$9)</f>
        <v>5.6024094942018676</v>
      </c>
      <c r="H68" s="41">
        <f>IF(H59="-","-",SUM(H59:H61,H63:H67)*'3k HAP'!$E$9)</f>
        <v>5.2965762352511305</v>
      </c>
      <c r="I68" s="41">
        <f>IF(I59="-","-",SUM(I59:I61,I63:I67)*'3k HAP'!$E$9)</f>
        <v>5.3440194014302138</v>
      </c>
      <c r="J68" s="41">
        <f>IF(J59="-","-",SUM(J59:J61,J63:J67)*'3k HAP'!$E$9)</f>
        <v>5.217105786939972</v>
      </c>
      <c r="K68" s="41">
        <f>IF(K59="-","-",SUM(K59:K61,K63:K67)*'3k HAP'!$E$9)</f>
        <v>5.854647826151921</v>
      </c>
      <c r="L68" s="41">
        <f>IF(L59="-","-",SUM(L59:L61,L63:L67)*'3k HAP'!$E$9)</f>
        <v>5.7533840511731276</v>
      </c>
      <c r="M68" s="41">
        <f>IF(M59="-","-",SUM(M59:M61,M63:M67)*'3k HAP'!$E$9)</f>
        <v>6.4604786625109103</v>
      </c>
      <c r="N68" s="41">
        <f>IF(N59="-","-",SUM(N59:N61,N63:N67)*'3k HAP'!$E$9)</f>
        <v>6.8828255195892245</v>
      </c>
      <c r="O68" s="31"/>
      <c r="P68" s="41">
        <f>IF(P59="-","-",SUM(P59:P61,P63:P67)*'3k HAP'!$E$9)</f>
        <v>6.8828255195892245</v>
      </c>
      <c r="Q68" s="41">
        <f>IF(Q59="-","-",SUM(Q59:Q61,Q63:Q67)*'3k HAP'!$E$9)</f>
        <v>7.7288406236938201</v>
      </c>
      <c r="R68" s="41">
        <f>IF(R59="-","-",SUM(R59:R61,R63:R67)*'3k HAP'!$E$9)</f>
        <v>7.3912156094209127</v>
      </c>
      <c r="S68" s="41">
        <f>IF(S59="-","-",SUM(S59:S61,S63:S67)*'3k HAP'!$E$9)</f>
        <v>7.4286684180854046</v>
      </c>
      <c r="T68" s="41" t="str">
        <f>IF(T59="-","-",SUM(T59:T61,T63:T67)*'3k HAP'!$E$9)</f>
        <v>-</v>
      </c>
      <c r="U68" s="41" t="str">
        <f>IF(U59="-","-",SUM(U59:U61,U63:U67)*'3k HAP'!$E$9)</f>
        <v>-</v>
      </c>
      <c r="V68" s="41" t="str">
        <f>IF(V59="-","-",SUM(V59:V61,V63:V67)*'3k HAP'!$E$9)</f>
        <v>-</v>
      </c>
      <c r="W68" s="41" t="str">
        <f>IF(W59="-","-",SUM(W59:W61,W63:W67)*'3k HAP'!$E$9)</f>
        <v>-</v>
      </c>
      <c r="X68" s="41" t="str">
        <f>IF(X59="-","-",SUM(X59:X61,X63:X67)*'3k HAP'!$E$9)</f>
        <v>-</v>
      </c>
      <c r="Y68" s="41" t="str">
        <f>IF(Y59="-","-",SUM(Y59:Y61,Y63:Y67)*'3k HAP'!$E$9)</f>
        <v>-</v>
      </c>
      <c r="Z68" s="41" t="str">
        <f>IF(Z59="-","-",SUM(Z59:Z61,Z63:Z67)*'3k HAP'!$E$9)</f>
        <v>-</v>
      </c>
      <c r="AA68" s="29"/>
    </row>
    <row r="69" spans="1:27" s="30" customFormat="1" ht="11.25" x14ac:dyDescent="0.15">
      <c r="A69" s="267">
        <v>11</v>
      </c>
      <c r="B69" s="140" t="s">
        <v>44</v>
      </c>
      <c r="C69" s="140" t="str">
        <f>B69&amp;"_"&amp;D69</f>
        <v>Total_Midlands</v>
      </c>
      <c r="D69" s="138" t="s">
        <v>320</v>
      </c>
      <c r="E69" s="132"/>
      <c r="F69" s="31"/>
      <c r="G69" s="41">
        <f t="shared" ref="G69:N69" si="8">IF(G59="-","-",SUM(G59:G68))</f>
        <v>506.40349572000986</v>
      </c>
      <c r="H69" s="41">
        <f t="shared" si="8"/>
        <v>485.94644742025531</v>
      </c>
      <c r="I69" s="41">
        <f t="shared" si="8"/>
        <v>507.78447895598862</v>
      </c>
      <c r="J69" s="41">
        <f t="shared" si="8"/>
        <v>498.43441399231858</v>
      </c>
      <c r="K69" s="41">
        <f t="shared" si="8"/>
        <v>534.63655798531829</v>
      </c>
      <c r="L69" s="41">
        <f t="shared" si="8"/>
        <v>528.50309705726056</v>
      </c>
      <c r="M69" s="41">
        <f t="shared" si="8"/>
        <v>577.64263252910155</v>
      </c>
      <c r="N69" s="41">
        <f t="shared" si="8"/>
        <v>606.51716547276465</v>
      </c>
      <c r="O69" s="31"/>
      <c r="P69" s="41">
        <f t="shared" ref="P69:Z69" si="9">IF(P59="-","-",SUM(P59:P68))</f>
        <v>606.51716547276465</v>
      </c>
      <c r="Q69" s="41">
        <f t="shared" si="9"/>
        <v>668.93191290779544</v>
      </c>
      <c r="R69" s="41">
        <f t="shared" si="9"/>
        <v>647.28672129571726</v>
      </c>
      <c r="S69" s="41">
        <f t="shared" si="9"/>
        <v>644.34383171469233</v>
      </c>
      <c r="T69" s="41" t="str">
        <f t="shared" si="9"/>
        <v>-</v>
      </c>
      <c r="U69" s="41" t="str">
        <f t="shared" si="9"/>
        <v>-</v>
      </c>
      <c r="V69" s="41" t="str">
        <f t="shared" si="9"/>
        <v>-</v>
      </c>
      <c r="W69" s="41" t="str">
        <f t="shared" si="9"/>
        <v>-</v>
      </c>
      <c r="X69" s="41" t="str">
        <f t="shared" si="9"/>
        <v>-</v>
      </c>
      <c r="Y69" s="41" t="str">
        <f t="shared" si="9"/>
        <v>-</v>
      </c>
      <c r="Z69" s="41" t="str">
        <f t="shared" si="9"/>
        <v>-</v>
      </c>
      <c r="AA69" s="29"/>
    </row>
    <row r="70" spans="1:27" s="30" customFormat="1" ht="11.25" x14ac:dyDescent="0.15">
      <c r="A70" s="267">
        <v>1</v>
      </c>
      <c r="B70" s="136" t="s">
        <v>350</v>
      </c>
      <c r="C70" s="136" t="s">
        <v>341</v>
      </c>
      <c r="D70" s="139" t="s">
        <v>321</v>
      </c>
      <c r="E70" s="135"/>
      <c r="F70" s="31"/>
      <c r="G70" s="133">
        <f>IF('3a DF'!H18="-","-",'3a DF'!H18)</f>
        <v>189.64587973832505</v>
      </c>
      <c r="H70" s="133">
        <f>'3a DF'!I18</f>
        <v>169.88447895689592</v>
      </c>
      <c r="I70" s="133">
        <f>'3a DF'!J18</f>
        <v>153.03150740563856</v>
      </c>
      <c r="J70" s="133">
        <f>'3a DF'!K18</f>
        <v>145.42816241136751</v>
      </c>
      <c r="K70" s="133">
        <f>'3a DF'!L18</f>
        <v>170.12681028413797</v>
      </c>
      <c r="L70" s="133">
        <f>'3a DF'!M18</f>
        <v>163.53279314376493</v>
      </c>
      <c r="M70" s="133">
        <f>'3a DF'!N18</f>
        <v>171.31098466799796</v>
      </c>
      <c r="N70" s="133">
        <f>'3a DF'!O18</f>
        <v>190.61902590369556</v>
      </c>
      <c r="O70" s="31"/>
      <c r="P70" s="133">
        <f>'3a DF'!Q18</f>
        <v>190.61902590369556</v>
      </c>
      <c r="Q70" s="133">
        <f>'3a DF'!R18</f>
        <v>221.00726263088399</v>
      </c>
      <c r="R70" s="133">
        <f>'3a DF'!S18</f>
        <v>197.25878268272322</v>
      </c>
      <c r="S70" s="133">
        <f>'3a DF'!T18</f>
        <v>180.46473705907127</v>
      </c>
      <c r="T70" s="133" t="str">
        <f>'3a DF'!U18</f>
        <v>-</v>
      </c>
      <c r="U70" s="133" t="str">
        <f>'3a DF'!V18</f>
        <v>-</v>
      </c>
      <c r="V70" s="133" t="str">
        <f>'3a DF'!W18</f>
        <v>-</v>
      </c>
      <c r="W70" s="133" t="str">
        <f>'3a DF'!X18</f>
        <v>-</v>
      </c>
      <c r="X70" s="133" t="str">
        <f>'3a DF'!Y18</f>
        <v>-</v>
      </c>
      <c r="Y70" s="133" t="str">
        <f>'3a DF'!Z18</f>
        <v>-</v>
      </c>
      <c r="Z70" s="133" t="str">
        <f>'3a DF'!AA18</f>
        <v>-</v>
      </c>
      <c r="AA70" s="29"/>
    </row>
    <row r="71" spans="1:27" s="30" customFormat="1" ht="11.25" x14ac:dyDescent="0.15">
      <c r="A71" s="267">
        <v>2</v>
      </c>
      <c r="B71" s="136" t="s">
        <v>350</v>
      </c>
      <c r="C71" s="136" t="s">
        <v>300</v>
      </c>
      <c r="D71" s="139" t="s">
        <v>321</v>
      </c>
      <c r="E71" s="135"/>
      <c r="F71" s="31"/>
      <c r="G71" s="133">
        <f>IF('3b CM'!G18="-","-",'3b CM'!G18)</f>
        <v>5.6256662357449895E-2</v>
      </c>
      <c r="H71" s="133">
        <f>'3b CM'!H18</f>
        <v>8.4384993536174846E-2</v>
      </c>
      <c r="I71" s="133">
        <f>'3b CM'!I18</f>
        <v>0.26571917124428224</v>
      </c>
      <c r="J71" s="133">
        <f>'3b CM'!J18</f>
        <v>0.2702231630110728</v>
      </c>
      <c r="K71" s="133">
        <f>'3b CM'!K18</f>
        <v>3.4706905227218496</v>
      </c>
      <c r="L71" s="133">
        <f>'3b CM'!L18</f>
        <v>3.3669205135705971</v>
      </c>
      <c r="M71" s="133">
        <f>'3b CM'!M18</f>
        <v>11.48998299740572</v>
      </c>
      <c r="N71" s="133">
        <f>'3b CM'!N18</f>
        <v>10.922704668645167</v>
      </c>
      <c r="O71" s="31"/>
      <c r="P71" s="133">
        <f>'3b CM'!P18</f>
        <v>10.922704668645167</v>
      </c>
      <c r="Q71" s="133">
        <f>'3b CM'!Q18</f>
        <v>14.558987946385416</v>
      </c>
      <c r="R71" s="133">
        <f>'3b CM'!R18</f>
        <v>14.492465736914953</v>
      </c>
      <c r="S71" s="133">
        <f>'3b CM'!S18</f>
        <v>17.181194828314531</v>
      </c>
      <c r="T71" s="133" t="str">
        <f>'3b CM'!T18</f>
        <v>-</v>
      </c>
      <c r="U71" s="133" t="str">
        <f>'3b CM'!U18</f>
        <v>-</v>
      </c>
      <c r="V71" s="133" t="str">
        <f>'3b CM'!V18</f>
        <v>-</v>
      </c>
      <c r="W71" s="133" t="str">
        <f>'3b CM'!W18</f>
        <v>-</v>
      </c>
      <c r="X71" s="133" t="str">
        <f>'3b CM'!X18</f>
        <v>-</v>
      </c>
      <c r="Y71" s="133" t="str">
        <f>'3b CM'!Y18</f>
        <v>-</v>
      </c>
      <c r="Z71" s="133" t="str">
        <f>'3b CM'!Z18</f>
        <v>-</v>
      </c>
      <c r="AA71" s="29"/>
    </row>
    <row r="72" spans="1:27" s="30" customFormat="1" ht="11.25" x14ac:dyDescent="0.15">
      <c r="A72" s="267">
        <v>3</v>
      </c>
      <c r="B72" s="136" t="s">
        <v>2</v>
      </c>
      <c r="C72" s="136" t="s">
        <v>342</v>
      </c>
      <c r="D72" s="139" t="s">
        <v>321</v>
      </c>
      <c r="E72" s="135"/>
      <c r="F72" s="31"/>
      <c r="G72" s="133">
        <f>IF('3c PC'!G19="-","-",'3c PC'!G19)</f>
        <v>68.691469332493085</v>
      </c>
      <c r="H72" s="133">
        <f>'3c PC'!H19</f>
        <v>68.671366930085739</v>
      </c>
      <c r="I72" s="133">
        <f>'3c PC'!I19</f>
        <v>86.613622845767168</v>
      </c>
      <c r="J72" s="133">
        <f>'3c PC'!J19</f>
        <v>85.614164071455562</v>
      </c>
      <c r="K72" s="133">
        <f>'3c PC'!K19</f>
        <v>97.877310062425408</v>
      </c>
      <c r="L72" s="133">
        <f>'3c PC'!L19</f>
        <v>97.06546226748624</v>
      </c>
      <c r="M72" s="133">
        <f>'3c PC'!M19</f>
        <v>118.16325327325271</v>
      </c>
      <c r="N72" s="133">
        <f>'3c PC'!N19</f>
        <v>116.08964127940474</v>
      </c>
      <c r="O72" s="31"/>
      <c r="P72" s="133">
        <f>'3c PC'!P19</f>
        <v>116.08964127940474</v>
      </c>
      <c r="Q72" s="133">
        <f>'3c PC'!Q19</f>
        <v>129.62064120818005</v>
      </c>
      <c r="R72" s="133">
        <f>'3c PC'!R19</f>
        <v>131.55771258692727</v>
      </c>
      <c r="S72" s="133">
        <f>'3c PC'!S19</f>
        <v>143.2691911660786</v>
      </c>
      <c r="T72" s="133" t="str">
        <f>'3c PC'!T19</f>
        <v>-</v>
      </c>
      <c r="U72" s="133" t="str">
        <f>'3c PC'!U19</f>
        <v>-</v>
      </c>
      <c r="V72" s="133" t="str">
        <f>'3c PC'!V19</f>
        <v>-</v>
      </c>
      <c r="W72" s="133" t="str">
        <f>'3c PC'!W19</f>
        <v>-</v>
      </c>
      <c r="X72" s="133" t="str">
        <f>'3c PC'!X19</f>
        <v>-</v>
      </c>
      <c r="Y72" s="133" t="str">
        <f>'3c PC'!Y19</f>
        <v>-</v>
      </c>
      <c r="Z72" s="133" t="str">
        <f>'3c PC'!Z19</f>
        <v>-</v>
      </c>
      <c r="AA72" s="29"/>
    </row>
    <row r="73" spans="1:27" s="30" customFormat="1" ht="11.25" x14ac:dyDescent="0.15">
      <c r="A73" s="267">
        <v>4</v>
      </c>
      <c r="B73" s="136" t="s">
        <v>352</v>
      </c>
      <c r="C73" s="136" t="s">
        <v>343</v>
      </c>
      <c r="D73" s="139" t="s">
        <v>321</v>
      </c>
      <c r="E73" s="135"/>
      <c r="F73" s="31"/>
      <c r="G73" s="133">
        <f>IF('3d NC-Elec'!H33="-","-",'3d NC-Elec'!H33)</f>
        <v>129.24659664648567</v>
      </c>
      <c r="H73" s="133">
        <f>'3d NC-Elec'!I33</f>
        <v>129.99016388228577</v>
      </c>
      <c r="I73" s="133">
        <f>'3d NC-Elec'!J33</f>
        <v>144.63173392265401</v>
      </c>
      <c r="J73" s="133">
        <f>'3d NC-Elec'!K33</f>
        <v>144.07247110285542</v>
      </c>
      <c r="K73" s="133">
        <f>'3d NC-Elec'!L33</f>
        <v>133.80344450903061</v>
      </c>
      <c r="L73" s="133">
        <f>'3d NC-Elec'!M33</f>
        <v>134.6948433906214</v>
      </c>
      <c r="M73" s="133">
        <f>'3d NC-Elec'!N33</f>
        <v>125.52748304179777</v>
      </c>
      <c r="N73" s="133">
        <f>'3d NC-Elec'!O33</f>
        <v>125.13757098098418</v>
      </c>
      <c r="O73" s="31"/>
      <c r="P73" s="133">
        <f>'3d NC-Elec'!Q33</f>
        <v>125.13757098098418</v>
      </c>
      <c r="Q73" s="133">
        <f>'3d NC-Elec'!R33</f>
        <v>132.64000379353573</v>
      </c>
      <c r="R73" s="133">
        <f>'3d NC-Elec'!S33</f>
        <v>134.26488530239789</v>
      </c>
      <c r="S73" s="133">
        <f>'3d NC-Elec'!T33</f>
        <v>138.11137129961392</v>
      </c>
      <c r="T73" s="133" t="str">
        <f>'3d NC-Elec'!U33</f>
        <v>-</v>
      </c>
      <c r="U73" s="133" t="str">
        <f>'3d NC-Elec'!V33</f>
        <v>-</v>
      </c>
      <c r="V73" s="133" t="str">
        <f>'3d NC-Elec'!W33</f>
        <v>-</v>
      </c>
      <c r="W73" s="133" t="str">
        <f>'3d NC-Elec'!X33</f>
        <v>-</v>
      </c>
      <c r="X73" s="133" t="str">
        <f>'3d NC-Elec'!Y33</f>
        <v>-</v>
      </c>
      <c r="Y73" s="133" t="str">
        <f>'3d NC-Elec'!Z33</f>
        <v>-</v>
      </c>
      <c r="Z73" s="133" t="str">
        <f>'3d NC-Elec'!AA33</f>
        <v>-</v>
      </c>
      <c r="AA73" s="29"/>
    </row>
    <row r="74" spans="1:27" s="30" customFormat="1" ht="11.25" x14ac:dyDescent="0.15">
      <c r="A74" s="267">
        <v>5</v>
      </c>
      <c r="B74" s="136" t="s">
        <v>349</v>
      </c>
      <c r="C74" s="136" t="s">
        <v>344</v>
      </c>
      <c r="D74" s="139" t="s">
        <v>321</v>
      </c>
      <c r="E74" s="135"/>
      <c r="F74" s="31"/>
      <c r="G74" s="133">
        <f>IF('3f CPIH'!C$16="-","-",'3g OC '!$E$8*('3f CPIH'!C$16/'3f CPIH'!$G$16))</f>
        <v>76.502677103718199</v>
      </c>
      <c r="H74" s="133">
        <f>IF('3f CPIH'!D$16="-","-",'3g OC '!$E$8*('3f CPIH'!D$16/'3f CPIH'!$G$16))</f>
        <v>76.655835616438353</v>
      </c>
      <c r="I74" s="133">
        <f>IF('3f CPIH'!E$16="-","-",'3g OC '!$E$8*('3f CPIH'!E$16/'3f CPIH'!$G$16))</f>
        <v>76.885573385518597</v>
      </c>
      <c r="J74" s="133">
        <f>IF('3f CPIH'!F$16="-","-",'3g OC '!$E$8*('3f CPIH'!F$16/'3f CPIH'!$G$16))</f>
        <v>77.345048923679059</v>
      </c>
      <c r="K74" s="133">
        <f>IF('3f CPIH'!G$16="-","-",'3g OC '!$E$8*('3f CPIH'!G$16/'3f CPIH'!$G$16))</f>
        <v>78.263999999999996</v>
      </c>
      <c r="L74" s="133">
        <f>IF('3f CPIH'!H$16="-","-",'3g OC '!$E$8*('3f CPIH'!H$16/'3f CPIH'!$G$16))</f>
        <v>79.259530332681024</v>
      </c>
      <c r="M74" s="133">
        <f>IF('3f CPIH'!I$16="-","-",'3g OC '!$E$8*('3f CPIH'!I$16/'3f CPIH'!$G$16))</f>
        <v>80.408219178082177</v>
      </c>
      <c r="N74" s="133">
        <f>IF('3f CPIH'!J$16="-","-",'3g OC '!$E$8*('3f CPIH'!J$16/'3f CPIH'!$G$16))</f>
        <v>81.097432485322898</v>
      </c>
      <c r="O74" s="31"/>
      <c r="P74" s="133">
        <f>IF('3f CPIH'!L$16="-","-",'3g OC '!$E$8*('3f CPIH'!L$16/'3f CPIH'!$G$16))</f>
        <v>81.097432485322898</v>
      </c>
      <c r="Q74" s="133">
        <f>IF('3f CPIH'!M$16="-","-",'3g OC '!$E$8*('3f CPIH'!M$16/'3f CPIH'!$G$16))</f>
        <v>82.016383561643835</v>
      </c>
      <c r="R74" s="133">
        <f>IF('3f CPIH'!N$16="-","-",'3g OC '!$E$8*('3f CPIH'!N$16/'3f CPIH'!$G$16))</f>
        <v>82.62901761252445</v>
      </c>
      <c r="S74" s="133">
        <f>IF('3f CPIH'!O$16="-","-",'3g OC '!$E$8*('3f CPIH'!O$16/'3f CPIH'!$G$16))</f>
        <v>83.088493150684926</v>
      </c>
      <c r="T74" s="133" t="str">
        <f>IF('3f CPIH'!P$16="-","-",'3g OC '!$E$8*('3f CPIH'!P$16/'3f CPIH'!$G$16))</f>
        <v>-</v>
      </c>
      <c r="U74" s="133" t="str">
        <f>IF('3f CPIH'!Q$16="-","-",'3g OC '!$E$8*('3f CPIH'!Q$16/'3f CPIH'!$G$16))</f>
        <v>-</v>
      </c>
      <c r="V74" s="133" t="str">
        <f>IF('3f CPIH'!R$16="-","-",'3g OC '!$E$8*('3f CPIH'!R$16/'3f CPIH'!$G$16))</f>
        <v>-</v>
      </c>
      <c r="W74" s="133" t="str">
        <f>IF('3f CPIH'!S$16="-","-",'3g OC '!$E$8*('3f CPIH'!S$16/'3f CPIH'!$G$16))</f>
        <v>-</v>
      </c>
      <c r="X74" s="133" t="str">
        <f>IF('3f CPIH'!T$16="-","-",'3g OC '!$E$8*('3f CPIH'!T$16/'3f CPIH'!$G$16))</f>
        <v>-</v>
      </c>
      <c r="Y74" s="133" t="str">
        <f>IF('3f CPIH'!U$16="-","-",'3g OC '!$E$8*('3f CPIH'!U$16/'3f CPIH'!$G$16))</f>
        <v>-</v>
      </c>
      <c r="Z74" s="133" t="str">
        <f>IF('3f CPIH'!V$16="-","-",'3g OC '!$E$8*('3f CPIH'!V$16/'3f CPIH'!$G$16))</f>
        <v>-</v>
      </c>
      <c r="AA74" s="29"/>
    </row>
    <row r="75" spans="1:27" s="30" customFormat="1" ht="11.25" x14ac:dyDescent="0.15">
      <c r="A75" s="267">
        <v>6</v>
      </c>
      <c r="B75" s="136" t="s">
        <v>349</v>
      </c>
      <c r="C75" s="136" t="s">
        <v>43</v>
      </c>
      <c r="D75" s="139" t="s">
        <v>321</v>
      </c>
      <c r="E75" s="135"/>
      <c r="F75" s="31"/>
      <c r="G75" s="133" t="s">
        <v>333</v>
      </c>
      <c r="H75" s="133" t="s">
        <v>333</v>
      </c>
      <c r="I75" s="133" t="s">
        <v>333</v>
      </c>
      <c r="J75" s="133" t="s">
        <v>333</v>
      </c>
      <c r="K75" s="133">
        <f>IF('3h SMNCC'!F$36="-","-",'3h SMNCC'!F$36)</f>
        <v>0</v>
      </c>
      <c r="L75" s="133">
        <f>IF('3h SMNCC'!G$36="-","-",'3h SMNCC'!G$36)</f>
        <v>-0.18995176814939541</v>
      </c>
      <c r="M75" s="133">
        <f>IF('3h SMNCC'!H$36="-","-",'3h SMNCC'!H$36)</f>
        <v>2.3898674656215144</v>
      </c>
      <c r="N75" s="133">
        <f>IF('3h SMNCC'!I$36="-","-",'3h SMNCC'!I$36)</f>
        <v>11.485463558514653</v>
      </c>
      <c r="O75" s="31"/>
      <c r="P75" s="133">
        <f>IF('3h SMNCC'!K$36="-","-",'3h SMNCC'!K$36)</f>
        <v>11.485463558514653</v>
      </c>
      <c r="Q75" s="133">
        <f>IF('3h SMNCC'!L$36="-","-",'3h SMNCC'!L$36)</f>
        <v>13.905095596481768</v>
      </c>
      <c r="R75" s="133">
        <f>IF('3h SMNCC'!M$36="-","-",'3h SMNCC'!M$36)</f>
        <v>14.008016342776511</v>
      </c>
      <c r="S75" s="133">
        <f>IF('3h SMNCC'!N$36="-","-",'3h SMNCC'!N$36)</f>
        <v>16.592254432324484</v>
      </c>
      <c r="T75" s="133" t="str">
        <f>IF('3h SMNCC'!O$36="-","-",'3h SMNCC'!O$36)</f>
        <v>-</v>
      </c>
      <c r="U75" s="133" t="str">
        <f>IF('3h SMNCC'!P$36="-","-",'3h SMNCC'!P$36)</f>
        <v>-</v>
      </c>
      <c r="V75" s="133" t="str">
        <f>IF('3h SMNCC'!Q$36="-","-",'3h SMNCC'!Q$36)</f>
        <v>-</v>
      </c>
      <c r="W75" s="133" t="str">
        <f>IF('3h SMNCC'!R$36="-","-",'3h SMNCC'!R$36)</f>
        <v>-</v>
      </c>
      <c r="X75" s="133" t="str">
        <f>IF('3h SMNCC'!S$36="-","-",'3h SMNCC'!S$36)</f>
        <v>-</v>
      </c>
      <c r="Y75" s="133" t="str">
        <f>IF('3h SMNCC'!T$36="-","-",'3h SMNCC'!T$36)</f>
        <v>-</v>
      </c>
      <c r="Z75" s="133" t="str">
        <f>IF('3h SMNCC'!U$36="-","-",'3h SMNCC'!U$36)</f>
        <v>-</v>
      </c>
      <c r="AA75" s="29"/>
    </row>
    <row r="76" spans="1:27" s="30" customFormat="1" ht="11.25" x14ac:dyDescent="0.15">
      <c r="A76" s="267">
        <v>7</v>
      </c>
      <c r="B76" s="136" t="s">
        <v>349</v>
      </c>
      <c r="C76" s="136" t="s">
        <v>394</v>
      </c>
      <c r="D76" s="139" t="s">
        <v>321</v>
      </c>
      <c r="E76" s="135"/>
      <c r="F76" s="31"/>
      <c r="G76" s="133">
        <f>IF('3f CPIH'!C$16="-","-",'3i PAAC PAP'!$G$8*('3f CPIH'!C$16/'3f CPIH'!$G$16))</f>
        <v>13.436452250489236</v>
      </c>
      <c r="H76" s="133">
        <f>IF('3f CPIH'!D$16="-","-",'3i PAAC PAP'!$G$8*('3f CPIH'!D$16/'3f CPIH'!$G$16))</f>
        <v>13.463352054794518</v>
      </c>
      <c r="I76" s="133">
        <f>IF('3f CPIH'!E$16="-","-",'3i PAAC PAP'!$G$8*('3f CPIH'!E$16/'3f CPIH'!$G$16))</f>
        <v>13.503701761252445</v>
      </c>
      <c r="J76" s="133">
        <f>IF('3f CPIH'!F$16="-","-",'3i PAAC PAP'!$G$8*('3f CPIH'!F$16/'3f CPIH'!$G$16))</f>
        <v>13.584401174168297</v>
      </c>
      <c r="K76" s="133">
        <f>IF('3f CPIH'!G$16="-","-",'3i PAAC PAP'!$G$8*('3f CPIH'!G$16/'3f CPIH'!$G$16))</f>
        <v>13.745799999999999</v>
      </c>
      <c r="L76" s="133">
        <f>IF('3f CPIH'!H$16="-","-",'3i PAAC PAP'!$G$8*('3f CPIH'!H$16/'3f CPIH'!$G$16))</f>
        <v>13.920648727984345</v>
      </c>
      <c r="M76" s="133">
        <f>IF('3f CPIH'!I$16="-","-",'3i PAAC PAP'!$G$8*('3f CPIH'!I$16/'3f CPIH'!$G$16))</f>
        <v>14.122397260273971</v>
      </c>
      <c r="N76" s="133">
        <f>IF('3f CPIH'!J$16="-","-",'3i PAAC PAP'!$G$8*('3f CPIH'!J$16/'3f CPIH'!$G$16))</f>
        <v>14.24344637964775</v>
      </c>
      <c r="O76" s="31"/>
      <c r="P76" s="133">
        <f>IF('3f CPIH'!L$16="-","-",'3i PAAC PAP'!$G$8*('3f CPIH'!L$16/'3f CPIH'!$G$16))</f>
        <v>14.24344637964775</v>
      </c>
      <c r="Q76" s="133">
        <f>IF('3f CPIH'!M$16="-","-",'3i PAAC PAP'!$G$8*('3f CPIH'!M$16/'3f CPIH'!$G$16))</f>
        <v>14.40484520547945</v>
      </c>
      <c r="R76" s="133">
        <f>IF('3f CPIH'!N$16="-","-",'3i PAAC PAP'!$G$8*('3f CPIH'!N$16/'3f CPIH'!$G$16))</f>
        <v>14.512444422700586</v>
      </c>
      <c r="S76" s="133">
        <f>IF('3f CPIH'!O$16="-","-",'3i PAAC PAP'!$G$8*('3f CPIH'!O$16/'3f CPIH'!$G$16))</f>
        <v>14.593143835616438</v>
      </c>
      <c r="T76" s="133" t="str">
        <f>IF('3f CPIH'!P$16="-","-",'3i PAAC PAP'!$G$8*('3f CPIH'!P$16/'3f CPIH'!$G$16))</f>
        <v>-</v>
      </c>
      <c r="U76" s="133" t="str">
        <f>IF('3f CPIH'!Q$16="-","-",'3i PAAC PAP'!$G$8*('3f CPIH'!Q$16/'3f CPIH'!$G$16))</f>
        <v>-</v>
      </c>
      <c r="V76" s="133" t="str">
        <f>IF('3f CPIH'!R$16="-","-",'3i PAAC PAP'!$G$8*('3f CPIH'!R$16/'3f CPIH'!$G$16))</f>
        <v>-</v>
      </c>
      <c r="W76" s="133" t="str">
        <f>IF('3f CPIH'!S$16="-","-",'3i PAAC PAP'!$G$8*('3f CPIH'!S$16/'3f CPIH'!$G$16))</f>
        <v>-</v>
      </c>
      <c r="X76" s="133" t="str">
        <f>IF('3f CPIH'!T$16="-","-",'3i PAAC PAP'!$G$8*('3f CPIH'!T$16/'3f CPIH'!$G$16))</f>
        <v>-</v>
      </c>
      <c r="Y76" s="133" t="str">
        <f>IF('3f CPIH'!U$16="-","-",'3i PAAC PAP'!$G$8*('3f CPIH'!U$16/'3f CPIH'!$G$16))</f>
        <v>-</v>
      </c>
      <c r="Z76" s="133" t="str">
        <f>IF('3f CPIH'!V$16="-","-",'3i PAAC PAP'!$G$8*('3f CPIH'!V$16/'3f CPIH'!$G$16))</f>
        <v>-</v>
      </c>
      <c r="AA76" s="29"/>
    </row>
    <row r="77" spans="1:27" s="30" customFormat="1" ht="11.25" x14ac:dyDescent="0.15">
      <c r="A77" s="267">
        <v>8</v>
      </c>
      <c r="B77" s="136" t="s">
        <v>349</v>
      </c>
      <c r="C77" s="136" t="s">
        <v>412</v>
      </c>
      <c r="D77" s="139" t="s">
        <v>321</v>
      </c>
      <c r="E77" s="135"/>
      <c r="F77" s="31"/>
      <c r="G77" s="133">
        <f>IF(G70="-","-",SUM(G70:G75)*'3i PAAC PAP'!$G$20)</f>
        <v>27.067884445711726</v>
      </c>
      <c r="H77" s="133">
        <f>IF(H70="-","-",SUM(H70:H75)*'3i PAAC PAP'!$G$20)</f>
        <v>25.968202383256632</v>
      </c>
      <c r="I77" s="133">
        <f>IF(I70="-","-",SUM(I70:I75)*'3i PAAC PAP'!$G$20)</f>
        <v>26.909567244228114</v>
      </c>
      <c r="J77" s="133">
        <f>IF(J70="-","-",SUM(J70:J75)*'3i PAAC PAP'!$G$20)</f>
        <v>26.402312203153198</v>
      </c>
      <c r="K77" s="133">
        <f>IF(K70="-","-",SUM(K70:K75)*'3i PAAC PAP'!$G$20)</f>
        <v>28.199217249152621</v>
      </c>
      <c r="L77" s="133">
        <f>IF(L70="-","-",SUM(L70:L75)*'3i PAAC PAP'!$G$20)</f>
        <v>27.860234689164372</v>
      </c>
      <c r="M77" s="133">
        <f>IF(M70="-","-",SUM(M70:M75)*'3i PAAC PAP'!$G$20)</f>
        <v>29.700762009619638</v>
      </c>
      <c r="N77" s="133">
        <f>IF(N70="-","-",SUM(N70:N75)*'3i PAAC PAP'!$G$20)</f>
        <v>31.220648539603644</v>
      </c>
      <c r="O77" s="31"/>
      <c r="P77" s="133">
        <f>IF(P70="-","-",SUM(P70:P75)*'3i PAAC PAP'!$G$20)</f>
        <v>31.220648539603644</v>
      </c>
      <c r="Q77" s="133">
        <f>IF(Q70="-","-",SUM(Q70:Q75)*'3i PAAC PAP'!$G$20)</f>
        <v>34.62621771791882</v>
      </c>
      <c r="R77" s="133">
        <f>IF(R70="-","-",SUM(R70:R75)*'3i PAAC PAP'!$G$20)</f>
        <v>33.486830115251372</v>
      </c>
      <c r="S77" s="133">
        <f>IF(S70="-","-",SUM(S70:S75)*'3i PAAC PAP'!$G$20)</f>
        <v>33.749048935228764</v>
      </c>
      <c r="T77" s="133" t="str">
        <f>IF(T70="-","-",SUM(T70:T75)*'3i PAAC PAP'!$G$20)</f>
        <v>-</v>
      </c>
      <c r="U77" s="133" t="str">
        <f>IF(U70="-","-",SUM(U70:U75)*'3i PAAC PAP'!$G$20)</f>
        <v>-</v>
      </c>
      <c r="V77" s="133" t="str">
        <f>IF(V70="-","-",SUM(V70:V75)*'3i PAAC PAP'!$G$20)</f>
        <v>-</v>
      </c>
      <c r="W77" s="133" t="str">
        <f>IF(W70="-","-",SUM(W70:W75)*'3i PAAC PAP'!$G$20)</f>
        <v>-</v>
      </c>
      <c r="X77" s="133" t="str">
        <f>IF(X70="-","-",SUM(X70:X75)*'3i PAAC PAP'!$G$20)</f>
        <v>-</v>
      </c>
      <c r="Y77" s="133" t="str">
        <f>IF(Y70="-","-",SUM(Y70:Y75)*'3i PAAC PAP'!$G$20)</f>
        <v>-</v>
      </c>
      <c r="Z77" s="133" t="str">
        <f>IF(Z70="-","-",SUM(Z70:Z75)*'3i PAAC PAP'!$G$20)</f>
        <v>-</v>
      </c>
      <c r="AA77" s="29"/>
    </row>
    <row r="78" spans="1:27" s="30" customFormat="1" ht="11.25" x14ac:dyDescent="0.15">
      <c r="A78" s="267">
        <v>9</v>
      </c>
      <c r="B78" s="136" t="s">
        <v>393</v>
      </c>
      <c r="C78" s="136" t="s">
        <v>536</v>
      </c>
      <c r="D78" s="139" t="s">
        <v>321</v>
      </c>
      <c r="E78" s="135"/>
      <c r="F78" s="31"/>
      <c r="G78" s="133">
        <f>IF(G70="-","-",SUM(G70:G77)*'3j EBIT'!$E$8)</f>
        <v>9.7740072829661155</v>
      </c>
      <c r="H78" s="133">
        <f>IF(H70="-","-",SUM(H70:H77)*'3j EBIT'!$E$8)</f>
        <v>9.3880140563413335</v>
      </c>
      <c r="I78" s="133">
        <f>IF(I70="-","-",SUM(I70:I77)*'3j EBIT'!$E$8)</f>
        <v>9.7196647336607196</v>
      </c>
      <c r="J78" s="133">
        <f>IF(J70="-","-",SUM(J70:J77)*'3j EBIT'!$E$8)</f>
        <v>9.5429386541064005</v>
      </c>
      <c r="K78" s="133">
        <f>IF(K70="-","-",SUM(K70:K77)*'3j EBIT'!$E$8)</f>
        <v>10.177637496248808</v>
      </c>
      <c r="L78" s="133">
        <f>IF(L70="-","-",SUM(L70:L77)*'3j EBIT'!$E$8)</f>
        <v>10.061879001762689</v>
      </c>
      <c r="M78" s="133">
        <f>IF(M70="-","-",SUM(M70:M77)*'3j EBIT'!$E$8)</f>
        <v>10.712691613547989</v>
      </c>
      <c r="N78" s="133">
        <f>IF(N70="-","-",SUM(N70:N77)*'3j EBIT'!$E$8)</f>
        <v>11.249243005757412</v>
      </c>
      <c r="O78" s="31"/>
      <c r="P78" s="133">
        <f>IF(P70="-","-",SUM(P70:P77)*'3j EBIT'!$E$8)</f>
        <v>11.249243005757412</v>
      </c>
      <c r="Q78" s="133">
        <f>IF(Q70="-","-",SUM(Q70:Q77)*'3j EBIT'!$E$8)</f>
        <v>12.449352148608737</v>
      </c>
      <c r="R78" s="133">
        <f>IF(R70="-","-",SUM(R70:R77)*'3j EBIT'!$E$8)</f>
        <v>12.050966278209325</v>
      </c>
      <c r="S78" s="133">
        <f>IF(S70="-","-",SUM(S70:S77)*'3j EBIT'!$E$8)</f>
        <v>12.144693451403876</v>
      </c>
      <c r="T78" s="133" t="str">
        <f>IF(T70="-","-",SUM(T70:T77)*'3j EBIT'!$E$8)</f>
        <v>-</v>
      </c>
      <c r="U78" s="133" t="str">
        <f>IF(U70="-","-",SUM(U70:U77)*'3j EBIT'!$E$8)</f>
        <v>-</v>
      </c>
      <c r="V78" s="133" t="str">
        <f>IF(V70="-","-",SUM(V70:V77)*'3j EBIT'!$E$8)</f>
        <v>-</v>
      </c>
      <c r="W78" s="133" t="str">
        <f>IF(W70="-","-",SUM(W70:W77)*'3j EBIT'!$E$8)</f>
        <v>-</v>
      </c>
      <c r="X78" s="133" t="str">
        <f>IF(X70="-","-",SUM(X70:X77)*'3j EBIT'!$E$8)</f>
        <v>-</v>
      </c>
      <c r="Y78" s="133" t="str">
        <f>IF(Y70="-","-",SUM(Y70:Y77)*'3j EBIT'!$E$8)</f>
        <v>-</v>
      </c>
      <c r="Z78" s="133" t="str">
        <f>IF(Z70="-","-",SUM(Z70:Z77)*'3j EBIT'!$E$8)</f>
        <v>-</v>
      </c>
      <c r="AA78" s="29"/>
    </row>
    <row r="79" spans="1:27" s="30" customFormat="1" ht="12.4" customHeight="1" x14ac:dyDescent="0.15">
      <c r="A79" s="267">
        <v>10</v>
      </c>
      <c r="B79" s="136" t="s">
        <v>292</v>
      </c>
      <c r="C79" s="186" t="s">
        <v>537</v>
      </c>
      <c r="D79" s="139" t="s">
        <v>321</v>
      </c>
      <c r="E79" s="134"/>
      <c r="F79" s="31"/>
      <c r="G79" s="133">
        <f>IF(G70="-","-",SUM(G70:G72,G74:G78)*'3k HAP'!$E$9)</f>
        <v>5.6393417112139481</v>
      </c>
      <c r="H79" s="133">
        <f>IF(H70="-","-",SUM(H70:H72,H74:H78)*'3k HAP'!$E$9)</f>
        <v>5.3310170119083367</v>
      </c>
      <c r="I79" s="133">
        <f>IF(I70="-","-",SUM(I70:I72,I74:I78)*'3k HAP'!$E$9)</f>
        <v>5.3722127092091636</v>
      </c>
      <c r="J79" s="133">
        <f>IF(J70="-","-",SUM(J70:J72,J74:J78)*'3k HAP'!$E$9)</f>
        <v>5.2442195360483792</v>
      </c>
      <c r="K79" s="133">
        <f>IF(K70="-","-",SUM(K70:K72,K74:K78)*'3k HAP'!$E$9)</f>
        <v>5.8836537180646262</v>
      </c>
      <c r="L79" s="133">
        <f>IF(L70="-","-",SUM(L70:L72,L74:L78)*'3k HAP'!$E$9)</f>
        <v>5.7814017250539056</v>
      </c>
      <c r="M79" s="133">
        <f>IF(M70="-","-",SUM(M70:M72,M74:M78)*'3k HAP'!$E$9)</f>
        <v>6.4171233380978023</v>
      </c>
      <c r="N79" s="133">
        <f>IF(N70="-","-",SUM(N70:N72,N74:N78)*'3k HAP'!$E$9)</f>
        <v>6.8362870768192847</v>
      </c>
      <c r="O79" s="31"/>
      <c r="P79" s="133">
        <f>IF(P70="-","-",SUM(P70:P72,P74:P78)*'3k HAP'!$E$9)</f>
        <v>6.8362870768192847</v>
      </c>
      <c r="Q79" s="133">
        <f>IF(Q70="-","-",SUM(Q70:Q72,Q74:Q78)*'3k HAP'!$E$9)</f>
        <v>7.6512224160541349</v>
      </c>
      <c r="R79" s="133">
        <f>IF(R70="-","-",SUM(R70:R72,R74:R78)*'3k HAP'!$E$9)</f>
        <v>7.3204448880261035</v>
      </c>
      <c r="S79" s="133">
        <f>IF(S70="-","-",SUM(S70:S72,S74:S78)*'3k HAP'!$E$9)</f>
        <v>7.3363526431685617</v>
      </c>
      <c r="T79" s="133" t="str">
        <f>IF(T70="-","-",SUM(T70:T72,T74:T78)*'3k HAP'!$E$9)</f>
        <v>-</v>
      </c>
      <c r="U79" s="133" t="str">
        <f>IF(U70="-","-",SUM(U70:U72,U74:U78)*'3k HAP'!$E$9)</f>
        <v>-</v>
      </c>
      <c r="V79" s="133" t="str">
        <f>IF(V70="-","-",SUM(V70:V72,V74:V78)*'3k HAP'!$E$9)</f>
        <v>-</v>
      </c>
      <c r="W79" s="133" t="str">
        <f>IF(W70="-","-",SUM(W70:W72,W74:W78)*'3k HAP'!$E$9)</f>
        <v>-</v>
      </c>
      <c r="X79" s="133" t="str">
        <f>IF(X70="-","-",SUM(X70:X72,X74:X78)*'3k HAP'!$E$9)</f>
        <v>-</v>
      </c>
      <c r="Y79" s="133" t="str">
        <f>IF(Y70="-","-",SUM(Y70:Y72,Y74:Y78)*'3k HAP'!$E$9)</f>
        <v>-</v>
      </c>
      <c r="Z79" s="133" t="str">
        <f>IF(Z70="-","-",SUM(Z70:Z72,Z74:Z78)*'3k HAP'!$E$9)</f>
        <v>-</v>
      </c>
      <c r="AA79" s="29"/>
    </row>
    <row r="80" spans="1:27" s="30" customFormat="1" ht="11.25" x14ac:dyDescent="0.15">
      <c r="A80" s="267">
        <v>11</v>
      </c>
      <c r="B80" s="136" t="s">
        <v>44</v>
      </c>
      <c r="C80" s="136" t="str">
        <f>B80&amp;"_"&amp;D80</f>
        <v>Total_Northern</v>
      </c>
      <c r="D80" s="139" t="s">
        <v>321</v>
      </c>
      <c r="E80" s="135"/>
      <c r="F80" s="31"/>
      <c r="G80" s="133">
        <f t="shared" ref="G80:N80" si="10">IF(G70="-","-",SUM(G70:G79))</f>
        <v>520.06056517376055</v>
      </c>
      <c r="H80" s="133">
        <f t="shared" si="10"/>
        <v>499.43681588554279</v>
      </c>
      <c r="I80" s="133">
        <f t="shared" si="10"/>
        <v>516.93330317917298</v>
      </c>
      <c r="J80" s="133">
        <f t="shared" si="10"/>
        <v>507.50394123984501</v>
      </c>
      <c r="K80" s="133">
        <f t="shared" si="10"/>
        <v>541.54856384178186</v>
      </c>
      <c r="L80" s="133">
        <f t="shared" si="10"/>
        <v>535.35376202394013</v>
      </c>
      <c r="M80" s="133">
        <f t="shared" si="10"/>
        <v>570.24276484569725</v>
      </c>
      <c r="N80" s="133">
        <f t="shared" si="10"/>
        <v>598.90146387839525</v>
      </c>
      <c r="O80" s="31"/>
      <c r="P80" s="133">
        <f t="shared" ref="P80:Z80" si="11">IF(P70="-","-",SUM(P70:P79))</f>
        <v>598.90146387839525</v>
      </c>
      <c r="Q80" s="133">
        <f t="shared" si="11"/>
        <v>662.88001222517175</v>
      </c>
      <c r="R80" s="133">
        <f t="shared" si="11"/>
        <v>641.58156596845174</v>
      </c>
      <c r="S80" s="133">
        <f t="shared" si="11"/>
        <v>646.53048080150529</v>
      </c>
      <c r="T80" s="133" t="str">
        <f t="shared" si="11"/>
        <v>-</v>
      </c>
      <c r="U80" s="133" t="str">
        <f t="shared" si="11"/>
        <v>-</v>
      </c>
      <c r="V80" s="133" t="str">
        <f t="shared" si="11"/>
        <v>-</v>
      </c>
      <c r="W80" s="133" t="str">
        <f t="shared" si="11"/>
        <v>-</v>
      </c>
      <c r="X80" s="133" t="str">
        <f t="shared" si="11"/>
        <v>-</v>
      </c>
      <c r="Y80" s="133" t="str">
        <f t="shared" si="11"/>
        <v>-</v>
      </c>
      <c r="Z80" s="133" t="str">
        <f t="shared" si="11"/>
        <v>-</v>
      </c>
      <c r="AA80" s="29"/>
    </row>
    <row r="81" spans="1:27" s="30" customFormat="1" ht="11.25" x14ac:dyDescent="0.15">
      <c r="A81" s="267">
        <v>1</v>
      </c>
      <c r="B81" s="140" t="s">
        <v>350</v>
      </c>
      <c r="C81" s="140" t="s">
        <v>341</v>
      </c>
      <c r="D81" s="138" t="s">
        <v>322</v>
      </c>
      <c r="E81" s="132"/>
      <c r="F81" s="31"/>
      <c r="G81" s="41">
        <f>IF('3a DF'!H19="-","-",'3a DF'!H19)</f>
        <v>190.52852232458511</v>
      </c>
      <c r="H81" s="41">
        <f>'3a DF'!I19</f>
        <v>170.67514878889466</v>
      </c>
      <c r="I81" s="41">
        <f>'3a DF'!J19</f>
        <v>153.74374078324823</v>
      </c>
      <c r="J81" s="41">
        <f>'3a DF'!K19</f>
        <v>146.10500859206456</v>
      </c>
      <c r="K81" s="41">
        <f>'3a DF'!L19</f>
        <v>170.91860796531387</v>
      </c>
      <c r="L81" s="41">
        <f>'3a DF'!M19</f>
        <v>164.29390120304842</v>
      </c>
      <c r="M81" s="41">
        <f>'3a DF'!N19</f>
        <v>174.21769516624019</v>
      </c>
      <c r="N81" s="41">
        <f>'3a DF'!O19</f>
        <v>193.85334461847489</v>
      </c>
      <c r="O81" s="31"/>
      <c r="P81" s="41">
        <f>'3a DF'!Q19</f>
        <v>193.85334461847489</v>
      </c>
      <c r="Q81" s="41">
        <f>'3a DF'!R19</f>
        <v>226.01322976441469</v>
      </c>
      <c r="R81" s="41">
        <f>'3a DF'!S19</f>
        <v>201.72940985350638</v>
      </c>
      <c r="S81" s="41">
        <f>'3a DF'!T19</f>
        <v>184.18509410627877</v>
      </c>
      <c r="T81" s="41" t="str">
        <f>'3a DF'!U19</f>
        <v>-</v>
      </c>
      <c r="U81" s="41" t="str">
        <f>'3a DF'!V19</f>
        <v>-</v>
      </c>
      <c r="V81" s="41" t="str">
        <f>'3a DF'!W19</f>
        <v>-</v>
      </c>
      <c r="W81" s="41" t="str">
        <f>'3a DF'!X19</f>
        <v>-</v>
      </c>
      <c r="X81" s="41" t="str">
        <f>'3a DF'!Y19</f>
        <v>-</v>
      </c>
      <c r="Y81" s="41" t="str">
        <f>'3a DF'!Z19</f>
        <v>-</v>
      </c>
      <c r="Z81" s="41" t="str">
        <f>'3a DF'!AA19</f>
        <v>-</v>
      </c>
      <c r="AA81" s="29"/>
    </row>
    <row r="82" spans="1:27" s="30" customFormat="1" ht="11.25" x14ac:dyDescent="0.15">
      <c r="A82" s="267">
        <v>2</v>
      </c>
      <c r="B82" s="140" t="s">
        <v>350</v>
      </c>
      <c r="C82" s="140" t="s">
        <v>300</v>
      </c>
      <c r="D82" s="138" t="s">
        <v>322</v>
      </c>
      <c r="E82" s="132"/>
      <c r="F82" s="31"/>
      <c r="G82" s="41">
        <f>IF('3b CM'!G19="-","-",'3b CM'!G19)</f>
        <v>5.643104482248941E-2</v>
      </c>
      <c r="H82" s="41">
        <f>'3b CM'!H19</f>
        <v>8.4646567233734107E-2</v>
      </c>
      <c r="I82" s="41">
        <f>'3b CM'!I19</f>
        <v>0.26654283838250331</v>
      </c>
      <c r="J82" s="41">
        <f>'3b CM'!J19</f>
        <v>0.27106079146789858</v>
      </c>
      <c r="K82" s="41">
        <f>'3b CM'!K19</f>
        <v>3.4814488497071223</v>
      </c>
      <c r="L82" s="41">
        <f>'3b CM'!L19</f>
        <v>3.3773571778543388</v>
      </c>
      <c r="M82" s="41">
        <f>'3b CM'!M19</f>
        <v>11.713543315665916</v>
      </c>
      <c r="N82" s="41">
        <f>'3b CM'!N19</f>
        <v>11.135227466332141</v>
      </c>
      <c r="O82" s="31"/>
      <c r="P82" s="41">
        <f>'3b CM'!P19</f>
        <v>11.135227466332141</v>
      </c>
      <c r="Q82" s="41">
        <f>'3b CM'!Q19</f>
        <v>14.908847907513994</v>
      </c>
      <c r="R82" s="41">
        <f>'3b CM'!R19</f>
        <v>14.840341561805861</v>
      </c>
      <c r="S82" s="41">
        <f>'3b CM'!S19</f>
        <v>17.65520814469221</v>
      </c>
      <c r="T82" s="41" t="str">
        <f>'3b CM'!T19</f>
        <v>-</v>
      </c>
      <c r="U82" s="41" t="str">
        <f>'3b CM'!U19</f>
        <v>-</v>
      </c>
      <c r="V82" s="41" t="str">
        <f>'3b CM'!V19</f>
        <v>-</v>
      </c>
      <c r="W82" s="41" t="str">
        <f>'3b CM'!W19</f>
        <v>-</v>
      </c>
      <c r="X82" s="41" t="str">
        <f>'3b CM'!X19</f>
        <v>-</v>
      </c>
      <c r="Y82" s="41" t="str">
        <f>'3b CM'!Y19</f>
        <v>-</v>
      </c>
      <c r="Z82" s="41" t="str">
        <f>'3b CM'!Z19</f>
        <v>-</v>
      </c>
      <c r="AA82" s="29"/>
    </row>
    <row r="83" spans="1:27" s="30" customFormat="1" ht="11.25" x14ac:dyDescent="0.15">
      <c r="A83" s="267">
        <v>3</v>
      </c>
      <c r="B83" s="140" t="s">
        <v>2</v>
      </c>
      <c r="C83" s="140" t="s">
        <v>342</v>
      </c>
      <c r="D83" s="138" t="s">
        <v>322</v>
      </c>
      <c r="E83" s="132"/>
      <c r="F83" s="31"/>
      <c r="G83" s="41">
        <f>IF('3c PC'!G20="-","-",'3c PC'!G20)</f>
        <v>68.695530607737979</v>
      </c>
      <c r="H83" s="41">
        <f>'3c PC'!H20</f>
        <v>68.675373133833617</v>
      </c>
      <c r="I83" s="41">
        <f>'3c PC'!I20</f>
        <v>86.631082482246995</v>
      </c>
      <c r="J83" s="41">
        <f>'3c PC'!J20</f>
        <v>85.627481433975092</v>
      </c>
      <c r="K83" s="41">
        <f>'3c PC'!K20</f>
        <v>97.922728265618431</v>
      </c>
      <c r="L83" s="41">
        <f>'3c PC'!L20</f>
        <v>97.105569267855799</v>
      </c>
      <c r="M83" s="41">
        <f>'3c PC'!M20</f>
        <v>118.42842982944278</v>
      </c>
      <c r="N83" s="41">
        <f>'3c PC'!N20</f>
        <v>116.31870460793152</v>
      </c>
      <c r="O83" s="31"/>
      <c r="P83" s="41">
        <f>'3c PC'!P20</f>
        <v>116.31870460793152</v>
      </c>
      <c r="Q83" s="41">
        <f>'3c PC'!Q20</f>
        <v>130.07256983289048</v>
      </c>
      <c r="R83" s="41">
        <f>'3c PC'!R20</f>
        <v>132.02467194812445</v>
      </c>
      <c r="S83" s="41">
        <f>'3c PC'!S20</f>
        <v>143.87286494762401</v>
      </c>
      <c r="T83" s="41" t="str">
        <f>'3c PC'!T20</f>
        <v>-</v>
      </c>
      <c r="U83" s="41" t="str">
        <f>'3c PC'!U20</f>
        <v>-</v>
      </c>
      <c r="V83" s="41" t="str">
        <f>'3c PC'!V20</f>
        <v>-</v>
      </c>
      <c r="W83" s="41" t="str">
        <f>'3c PC'!W20</f>
        <v>-</v>
      </c>
      <c r="X83" s="41" t="str">
        <f>'3c PC'!X20</f>
        <v>-</v>
      </c>
      <c r="Y83" s="41" t="str">
        <f>'3c PC'!Y20</f>
        <v>-</v>
      </c>
      <c r="Z83" s="41" t="str">
        <f>'3c PC'!Z20</f>
        <v>-</v>
      </c>
      <c r="AA83" s="29"/>
    </row>
    <row r="84" spans="1:27" s="30" customFormat="1" ht="11.25" x14ac:dyDescent="0.15">
      <c r="A84" s="267">
        <v>4</v>
      </c>
      <c r="B84" s="140" t="s">
        <v>352</v>
      </c>
      <c r="C84" s="140" t="s">
        <v>343</v>
      </c>
      <c r="D84" s="138" t="s">
        <v>322</v>
      </c>
      <c r="E84" s="132"/>
      <c r="F84" s="31"/>
      <c r="G84" s="41">
        <f>IF('3d NC-Elec'!H34="-","-",'3d NC-Elec'!H34)</f>
        <v>124.32510980430499</v>
      </c>
      <c r="H84" s="41">
        <f>'3d NC-Elec'!I34</f>
        <v>125.0721377222405</v>
      </c>
      <c r="I84" s="41">
        <f>'3d NC-Elec'!J34</f>
        <v>133.59697691662672</v>
      </c>
      <c r="J84" s="41">
        <f>'3d NC-Elec'!K34</f>
        <v>133.03511119724311</v>
      </c>
      <c r="K84" s="41">
        <f>'3d NC-Elec'!L34</f>
        <v>121.99631967072624</v>
      </c>
      <c r="L84" s="41">
        <f>'3d NC-Elec'!M34</f>
        <v>122.89186726683339</v>
      </c>
      <c r="M84" s="41">
        <f>'3d NC-Elec'!N34</f>
        <v>123.93080072985816</v>
      </c>
      <c r="N84" s="41">
        <f>'3d NC-Elec'!O34</f>
        <v>123.53427285580439</v>
      </c>
      <c r="O84" s="31"/>
      <c r="P84" s="41">
        <f>'3d NC-Elec'!Q34</f>
        <v>123.53427285580439</v>
      </c>
      <c r="Q84" s="41">
        <f>'3d NC-Elec'!R34</f>
        <v>133.33143061945938</v>
      </c>
      <c r="R84" s="41">
        <f>'3d NC-Elec'!S34</f>
        <v>135.05132602163874</v>
      </c>
      <c r="S84" s="41">
        <f>'3d NC-Elec'!T34</f>
        <v>127.4839788274648</v>
      </c>
      <c r="T84" s="41" t="str">
        <f>'3d NC-Elec'!U34</f>
        <v>-</v>
      </c>
      <c r="U84" s="41" t="str">
        <f>'3d NC-Elec'!V34</f>
        <v>-</v>
      </c>
      <c r="V84" s="41" t="str">
        <f>'3d NC-Elec'!W34</f>
        <v>-</v>
      </c>
      <c r="W84" s="41" t="str">
        <f>'3d NC-Elec'!X34</f>
        <v>-</v>
      </c>
      <c r="X84" s="41" t="str">
        <f>'3d NC-Elec'!Y34</f>
        <v>-</v>
      </c>
      <c r="Y84" s="41" t="str">
        <f>'3d NC-Elec'!Z34</f>
        <v>-</v>
      </c>
      <c r="Z84" s="41" t="str">
        <f>'3d NC-Elec'!AA34</f>
        <v>-</v>
      </c>
      <c r="AA84" s="29"/>
    </row>
    <row r="85" spans="1:27" s="30" customFormat="1" ht="11.25" x14ac:dyDescent="0.15">
      <c r="A85" s="267">
        <v>5</v>
      </c>
      <c r="B85" s="140" t="s">
        <v>349</v>
      </c>
      <c r="C85" s="140" t="s">
        <v>344</v>
      </c>
      <c r="D85" s="138" t="s">
        <v>322</v>
      </c>
      <c r="E85" s="132"/>
      <c r="F85" s="31"/>
      <c r="G85" s="41">
        <f>IF('3f CPIH'!C$16="-","-",'3g OC '!$E$8*('3f CPIH'!C$16/'3f CPIH'!$G$16))</f>
        <v>76.502677103718199</v>
      </c>
      <c r="H85" s="41">
        <f>IF('3f CPIH'!D$16="-","-",'3g OC '!$E$8*('3f CPIH'!D$16/'3f CPIH'!$G$16))</f>
        <v>76.655835616438353</v>
      </c>
      <c r="I85" s="41">
        <f>IF('3f CPIH'!E$16="-","-",'3g OC '!$E$8*('3f CPIH'!E$16/'3f CPIH'!$G$16))</f>
        <v>76.885573385518597</v>
      </c>
      <c r="J85" s="41">
        <f>IF('3f CPIH'!F$16="-","-",'3g OC '!$E$8*('3f CPIH'!F$16/'3f CPIH'!$G$16))</f>
        <v>77.345048923679059</v>
      </c>
      <c r="K85" s="41">
        <f>IF('3f CPIH'!G$16="-","-",'3g OC '!$E$8*('3f CPIH'!G$16/'3f CPIH'!$G$16))</f>
        <v>78.263999999999996</v>
      </c>
      <c r="L85" s="41">
        <f>IF('3f CPIH'!H$16="-","-",'3g OC '!$E$8*('3f CPIH'!H$16/'3f CPIH'!$G$16))</f>
        <v>79.259530332681024</v>
      </c>
      <c r="M85" s="41">
        <f>IF('3f CPIH'!I$16="-","-",'3g OC '!$E$8*('3f CPIH'!I$16/'3f CPIH'!$G$16))</f>
        <v>80.408219178082177</v>
      </c>
      <c r="N85" s="41">
        <f>IF('3f CPIH'!J$16="-","-",'3g OC '!$E$8*('3f CPIH'!J$16/'3f CPIH'!$G$16))</f>
        <v>81.097432485322898</v>
      </c>
      <c r="O85" s="31"/>
      <c r="P85" s="41">
        <f>IF('3f CPIH'!L$16="-","-",'3g OC '!$E$8*('3f CPIH'!L$16/'3f CPIH'!$G$16))</f>
        <v>81.097432485322898</v>
      </c>
      <c r="Q85" s="41">
        <f>IF('3f CPIH'!M$16="-","-",'3g OC '!$E$8*('3f CPIH'!M$16/'3f CPIH'!$G$16))</f>
        <v>82.016383561643835</v>
      </c>
      <c r="R85" s="41">
        <f>IF('3f CPIH'!N$16="-","-",'3g OC '!$E$8*('3f CPIH'!N$16/'3f CPIH'!$G$16))</f>
        <v>82.62901761252445</v>
      </c>
      <c r="S85" s="41">
        <f>IF('3f CPIH'!O$16="-","-",'3g OC '!$E$8*('3f CPIH'!O$16/'3f CPIH'!$G$16))</f>
        <v>83.088493150684926</v>
      </c>
      <c r="T85" s="41" t="str">
        <f>IF('3f CPIH'!P$16="-","-",'3g OC '!$E$8*('3f CPIH'!P$16/'3f CPIH'!$G$16))</f>
        <v>-</v>
      </c>
      <c r="U85" s="41" t="str">
        <f>IF('3f CPIH'!Q$16="-","-",'3g OC '!$E$8*('3f CPIH'!Q$16/'3f CPIH'!$G$16))</f>
        <v>-</v>
      </c>
      <c r="V85" s="41" t="str">
        <f>IF('3f CPIH'!R$16="-","-",'3g OC '!$E$8*('3f CPIH'!R$16/'3f CPIH'!$G$16))</f>
        <v>-</v>
      </c>
      <c r="W85" s="41" t="str">
        <f>IF('3f CPIH'!S$16="-","-",'3g OC '!$E$8*('3f CPIH'!S$16/'3f CPIH'!$G$16))</f>
        <v>-</v>
      </c>
      <c r="X85" s="41" t="str">
        <f>IF('3f CPIH'!T$16="-","-",'3g OC '!$E$8*('3f CPIH'!T$16/'3f CPIH'!$G$16))</f>
        <v>-</v>
      </c>
      <c r="Y85" s="41" t="str">
        <f>IF('3f CPIH'!U$16="-","-",'3g OC '!$E$8*('3f CPIH'!U$16/'3f CPIH'!$G$16))</f>
        <v>-</v>
      </c>
      <c r="Z85" s="41" t="str">
        <f>IF('3f CPIH'!V$16="-","-",'3g OC '!$E$8*('3f CPIH'!V$16/'3f CPIH'!$G$16))</f>
        <v>-</v>
      </c>
      <c r="AA85" s="29"/>
    </row>
    <row r="86" spans="1:27" s="30" customFormat="1" ht="11.25" x14ac:dyDescent="0.15">
      <c r="A86" s="267">
        <v>6</v>
      </c>
      <c r="B86" s="140" t="s">
        <v>349</v>
      </c>
      <c r="C86" s="140" t="s">
        <v>43</v>
      </c>
      <c r="D86" s="138" t="s">
        <v>322</v>
      </c>
      <c r="E86" s="132"/>
      <c r="F86" s="31"/>
      <c r="G86" s="41" t="s">
        <v>333</v>
      </c>
      <c r="H86" s="41" t="s">
        <v>333</v>
      </c>
      <c r="I86" s="41" t="s">
        <v>333</v>
      </c>
      <c r="J86" s="41" t="s">
        <v>333</v>
      </c>
      <c r="K86" s="41">
        <f>IF('3h SMNCC'!F$36="-","-",'3h SMNCC'!F$36)</f>
        <v>0</v>
      </c>
      <c r="L86" s="41">
        <f>IF('3h SMNCC'!G$36="-","-",'3h SMNCC'!G$36)</f>
        <v>-0.18995176814939541</v>
      </c>
      <c r="M86" s="41">
        <f>IF('3h SMNCC'!H$36="-","-",'3h SMNCC'!H$36)</f>
        <v>2.3898674656215144</v>
      </c>
      <c r="N86" s="41">
        <f>IF('3h SMNCC'!I$36="-","-",'3h SMNCC'!I$36)</f>
        <v>11.485463558514653</v>
      </c>
      <c r="O86" s="31"/>
      <c r="P86" s="41">
        <f>IF('3h SMNCC'!K$36="-","-",'3h SMNCC'!K$36)</f>
        <v>11.485463558514653</v>
      </c>
      <c r="Q86" s="41">
        <f>IF('3h SMNCC'!L$36="-","-",'3h SMNCC'!L$36)</f>
        <v>13.905095596481768</v>
      </c>
      <c r="R86" s="41">
        <f>IF('3h SMNCC'!M$36="-","-",'3h SMNCC'!M$36)</f>
        <v>14.008016342776511</v>
      </c>
      <c r="S86" s="41">
        <f>IF('3h SMNCC'!N$36="-","-",'3h SMNCC'!N$36)</f>
        <v>16.592254432324484</v>
      </c>
      <c r="T86" s="41" t="str">
        <f>IF('3h SMNCC'!O$36="-","-",'3h SMNCC'!O$36)</f>
        <v>-</v>
      </c>
      <c r="U86" s="41" t="str">
        <f>IF('3h SMNCC'!P$36="-","-",'3h SMNCC'!P$36)</f>
        <v>-</v>
      </c>
      <c r="V86" s="41" t="str">
        <f>IF('3h SMNCC'!Q$36="-","-",'3h SMNCC'!Q$36)</f>
        <v>-</v>
      </c>
      <c r="W86" s="41" t="str">
        <f>IF('3h SMNCC'!R$36="-","-",'3h SMNCC'!R$36)</f>
        <v>-</v>
      </c>
      <c r="X86" s="41" t="str">
        <f>IF('3h SMNCC'!S$36="-","-",'3h SMNCC'!S$36)</f>
        <v>-</v>
      </c>
      <c r="Y86" s="41" t="str">
        <f>IF('3h SMNCC'!T$36="-","-",'3h SMNCC'!T$36)</f>
        <v>-</v>
      </c>
      <c r="Z86" s="41" t="str">
        <f>IF('3h SMNCC'!U$36="-","-",'3h SMNCC'!U$36)</f>
        <v>-</v>
      </c>
      <c r="AA86" s="29"/>
    </row>
    <row r="87" spans="1:27" s="30" customFormat="1" ht="11.25" x14ac:dyDescent="0.15">
      <c r="A87" s="267">
        <v>7</v>
      </c>
      <c r="B87" s="140" t="s">
        <v>349</v>
      </c>
      <c r="C87" s="140" t="s">
        <v>394</v>
      </c>
      <c r="D87" s="138" t="s">
        <v>322</v>
      </c>
      <c r="E87" s="132"/>
      <c r="F87" s="31"/>
      <c r="G87" s="41">
        <f>IF('3f CPIH'!C$16="-","-",'3i PAAC PAP'!$G$8*('3f CPIH'!C$16/'3f CPIH'!$G$16))</f>
        <v>13.436452250489236</v>
      </c>
      <c r="H87" s="41">
        <f>IF('3f CPIH'!D$16="-","-",'3i PAAC PAP'!$G$8*('3f CPIH'!D$16/'3f CPIH'!$G$16))</f>
        <v>13.463352054794518</v>
      </c>
      <c r="I87" s="41">
        <f>IF('3f CPIH'!E$16="-","-",'3i PAAC PAP'!$G$8*('3f CPIH'!E$16/'3f CPIH'!$G$16))</f>
        <v>13.503701761252445</v>
      </c>
      <c r="J87" s="41">
        <f>IF('3f CPIH'!F$16="-","-",'3i PAAC PAP'!$G$8*('3f CPIH'!F$16/'3f CPIH'!$G$16))</f>
        <v>13.584401174168297</v>
      </c>
      <c r="K87" s="41">
        <f>IF('3f CPIH'!G$16="-","-",'3i PAAC PAP'!$G$8*('3f CPIH'!G$16/'3f CPIH'!$G$16))</f>
        <v>13.745799999999999</v>
      </c>
      <c r="L87" s="41">
        <f>IF('3f CPIH'!H$16="-","-",'3i PAAC PAP'!$G$8*('3f CPIH'!H$16/'3f CPIH'!$G$16))</f>
        <v>13.920648727984345</v>
      </c>
      <c r="M87" s="41">
        <f>IF('3f CPIH'!I$16="-","-",'3i PAAC PAP'!$G$8*('3f CPIH'!I$16/'3f CPIH'!$G$16))</f>
        <v>14.122397260273971</v>
      </c>
      <c r="N87" s="41">
        <f>IF('3f CPIH'!J$16="-","-",'3i PAAC PAP'!$G$8*('3f CPIH'!J$16/'3f CPIH'!$G$16))</f>
        <v>14.24344637964775</v>
      </c>
      <c r="O87" s="31"/>
      <c r="P87" s="41">
        <f>IF('3f CPIH'!L$16="-","-",'3i PAAC PAP'!$G$8*('3f CPIH'!L$16/'3f CPIH'!$G$16))</f>
        <v>14.24344637964775</v>
      </c>
      <c r="Q87" s="41">
        <f>IF('3f CPIH'!M$16="-","-",'3i PAAC PAP'!$G$8*('3f CPIH'!M$16/'3f CPIH'!$G$16))</f>
        <v>14.40484520547945</v>
      </c>
      <c r="R87" s="41">
        <f>IF('3f CPIH'!N$16="-","-",'3i PAAC PAP'!$G$8*('3f CPIH'!N$16/'3f CPIH'!$G$16))</f>
        <v>14.512444422700586</v>
      </c>
      <c r="S87" s="41">
        <f>IF('3f CPIH'!O$16="-","-",'3i PAAC PAP'!$G$8*('3f CPIH'!O$16/'3f CPIH'!$G$16))</f>
        <v>14.593143835616438</v>
      </c>
      <c r="T87" s="41" t="str">
        <f>IF('3f CPIH'!P$16="-","-",'3i PAAC PAP'!$G$8*('3f CPIH'!P$16/'3f CPIH'!$G$16))</f>
        <v>-</v>
      </c>
      <c r="U87" s="41" t="str">
        <f>IF('3f CPIH'!Q$16="-","-",'3i PAAC PAP'!$G$8*('3f CPIH'!Q$16/'3f CPIH'!$G$16))</f>
        <v>-</v>
      </c>
      <c r="V87" s="41" t="str">
        <f>IF('3f CPIH'!R$16="-","-",'3i PAAC PAP'!$G$8*('3f CPIH'!R$16/'3f CPIH'!$G$16))</f>
        <v>-</v>
      </c>
      <c r="W87" s="41" t="str">
        <f>IF('3f CPIH'!S$16="-","-",'3i PAAC PAP'!$G$8*('3f CPIH'!S$16/'3f CPIH'!$G$16))</f>
        <v>-</v>
      </c>
      <c r="X87" s="41" t="str">
        <f>IF('3f CPIH'!T$16="-","-",'3i PAAC PAP'!$G$8*('3f CPIH'!T$16/'3f CPIH'!$G$16))</f>
        <v>-</v>
      </c>
      <c r="Y87" s="41" t="str">
        <f>IF('3f CPIH'!U$16="-","-",'3i PAAC PAP'!$G$8*('3f CPIH'!U$16/'3f CPIH'!$G$16))</f>
        <v>-</v>
      </c>
      <c r="Z87" s="41" t="str">
        <f>IF('3f CPIH'!V$16="-","-",'3i PAAC PAP'!$G$8*('3f CPIH'!V$16/'3f CPIH'!$G$16))</f>
        <v>-</v>
      </c>
      <c r="AA87" s="29"/>
    </row>
    <row r="88" spans="1:27" s="30" customFormat="1" ht="11.25" x14ac:dyDescent="0.15">
      <c r="A88" s="267">
        <v>8</v>
      </c>
      <c r="B88" s="140" t="s">
        <v>349</v>
      </c>
      <c r="C88" s="140" t="s">
        <v>412</v>
      </c>
      <c r="D88" s="138" t="s">
        <v>322</v>
      </c>
      <c r="E88" s="132"/>
      <c r="F88" s="31"/>
      <c r="G88" s="41">
        <f>IF(G81="-","-",SUM(G81:G86)*'3i PAAC PAP'!$G$20)</f>
        <v>26.832594141481273</v>
      </c>
      <c r="H88" s="41">
        <f>IF(H81="-","-",SUM(H81:H86)*'3i PAAC PAP'!$G$20)</f>
        <v>25.727752105162679</v>
      </c>
      <c r="I88" s="41">
        <f>IF(I81="-","-",SUM(I81:I86)*'3i PAAC PAP'!$G$20)</f>
        <v>26.308644556966449</v>
      </c>
      <c r="J88" s="41">
        <f>IF(J81="-","-",SUM(J81:J86)*'3i PAAC PAP'!$G$20)</f>
        <v>25.798933254507347</v>
      </c>
      <c r="K88" s="41">
        <f>IF(K81="-","-",SUM(K81:K86)*'3i PAAC PAP'!$G$20)</f>
        <v>27.560101502890145</v>
      </c>
      <c r="L88" s="41">
        <f>IF(L81="-","-",SUM(L81:L86)*'3i PAAC PAP'!$G$20)</f>
        <v>27.219242632813849</v>
      </c>
      <c r="M88" s="41">
        <f>IF(M81="-","-",SUM(M81:M86)*'3i PAAC PAP'!$G$20)</f>
        <v>29.805662390432627</v>
      </c>
      <c r="N88" s="41">
        <f>IF(N81="-","-",SUM(N81:N86)*'3i PAAC PAP'!$G$20)</f>
        <v>31.341518818056446</v>
      </c>
      <c r="O88" s="31"/>
      <c r="P88" s="41">
        <f>IF(P81="-","-",SUM(P81:P86)*'3i PAAC PAP'!$G$20)</f>
        <v>31.341518818056446</v>
      </c>
      <c r="Q88" s="41">
        <f>IF(Q81="-","-",SUM(Q81:Q86)*'3i PAAC PAP'!$G$20)</f>
        <v>35.005237045595237</v>
      </c>
      <c r="R88" s="41">
        <f>IF(R81="-","-",SUM(R81:R86)*'3i PAAC PAP'!$G$20)</f>
        <v>33.840931358844067</v>
      </c>
      <c r="S88" s="41">
        <f>IF(S81="-","-",SUM(S81:S86)*'3i PAAC PAP'!$G$20)</f>
        <v>33.409092999493694</v>
      </c>
      <c r="T88" s="41" t="str">
        <f>IF(T81="-","-",SUM(T81:T86)*'3i PAAC PAP'!$G$20)</f>
        <v>-</v>
      </c>
      <c r="U88" s="41" t="str">
        <f>IF(U81="-","-",SUM(U81:U86)*'3i PAAC PAP'!$G$20)</f>
        <v>-</v>
      </c>
      <c r="V88" s="41" t="str">
        <f>IF(V81="-","-",SUM(V81:V86)*'3i PAAC PAP'!$G$20)</f>
        <v>-</v>
      </c>
      <c r="W88" s="41" t="str">
        <f>IF(W81="-","-",SUM(W81:W86)*'3i PAAC PAP'!$G$20)</f>
        <v>-</v>
      </c>
      <c r="X88" s="41" t="str">
        <f>IF(X81="-","-",SUM(X81:X86)*'3i PAAC PAP'!$G$20)</f>
        <v>-</v>
      </c>
      <c r="Y88" s="41" t="str">
        <f>IF(Y81="-","-",SUM(Y81:Y86)*'3i PAAC PAP'!$G$20)</f>
        <v>-</v>
      </c>
      <c r="Z88" s="41" t="str">
        <f>IF(Z81="-","-",SUM(Z81:Z86)*'3i PAAC PAP'!$G$20)</f>
        <v>-</v>
      </c>
      <c r="AA88" s="29"/>
    </row>
    <row r="89" spans="1:27" s="30" customFormat="1" ht="11.25" x14ac:dyDescent="0.15">
      <c r="A89" s="267">
        <v>9</v>
      </c>
      <c r="B89" s="140" t="s">
        <v>393</v>
      </c>
      <c r="C89" s="140" t="s">
        <v>536</v>
      </c>
      <c r="D89" s="138" t="s">
        <v>322</v>
      </c>
      <c r="E89" s="132"/>
      <c r="F89" s="31"/>
      <c r="G89" s="41">
        <f>IF(G81="-","-",SUM(G81:G88)*'3j EBIT'!$E$8)</f>
        <v>9.6913078810236346</v>
      </c>
      <c r="H89" s="41">
        <f>IF(H81="-","-",SUM(H81:H88)*'3j EBIT'!$E$8)</f>
        <v>9.3035010363071677</v>
      </c>
      <c r="I89" s="41">
        <f>IF(I81="-","-",SUM(I81:I88)*'3j EBIT'!$E$8)</f>
        <v>9.5084535364431169</v>
      </c>
      <c r="J89" s="41">
        <f>IF(J81="-","-",SUM(J81:J88)*'3j EBIT'!$E$8)</f>
        <v>9.3308641346700973</v>
      </c>
      <c r="K89" s="41">
        <f>IF(K81="-","-",SUM(K81:K88)*'3j EBIT'!$E$8)</f>
        <v>9.9530022731324266</v>
      </c>
      <c r="L89" s="41">
        <f>IF(L81="-","-",SUM(L81:L88)*'3j EBIT'!$E$8)</f>
        <v>9.8365842966389749</v>
      </c>
      <c r="M89" s="41">
        <f>IF(M81="-","-",SUM(M81:M88)*'3j EBIT'!$E$8)</f>
        <v>10.749561805820237</v>
      </c>
      <c r="N89" s="41">
        <f>IF(N81="-","-",SUM(N81:N88)*'3j EBIT'!$E$8)</f>
        <v>11.291726268182359</v>
      </c>
      <c r="O89" s="31"/>
      <c r="P89" s="41">
        <f>IF(P81="-","-",SUM(P81:P88)*'3j EBIT'!$E$8)</f>
        <v>11.291726268182359</v>
      </c>
      <c r="Q89" s="41">
        <f>IF(Q81="-","-",SUM(Q81:Q88)*'3j EBIT'!$E$8)</f>
        <v>12.582569162484415</v>
      </c>
      <c r="R89" s="41">
        <f>IF(R81="-","-",SUM(R81:R88)*'3j EBIT'!$E$8)</f>
        <v>12.175425129873366</v>
      </c>
      <c r="S89" s="41">
        <f>IF(S81="-","-",SUM(S81:S88)*'3j EBIT'!$E$8)</f>
        <v>12.025206366442864</v>
      </c>
      <c r="T89" s="41" t="str">
        <f>IF(T81="-","-",SUM(T81:T88)*'3j EBIT'!$E$8)</f>
        <v>-</v>
      </c>
      <c r="U89" s="41" t="str">
        <f>IF(U81="-","-",SUM(U81:U88)*'3j EBIT'!$E$8)</f>
        <v>-</v>
      </c>
      <c r="V89" s="41" t="str">
        <f>IF(V81="-","-",SUM(V81:V88)*'3j EBIT'!$E$8)</f>
        <v>-</v>
      </c>
      <c r="W89" s="41" t="str">
        <f>IF(W81="-","-",SUM(W81:W88)*'3j EBIT'!$E$8)</f>
        <v>-</v>
      </c>
      <c r="X89" s="41" t="str">
        <f>IF(X81="-","-",SUM(X81:X88)*'3j EBIT'!$E$8)</f>
        <v>-</v>
      </c>
      <c r="Y89" s="41" t="str">
        <f>IF(Y81="-","-",SUM(Y81:Y88)*'3j EBIT'!$E$8)</f>
        <v>-</v>
      </c>
      <c r="Z89" s="41" t="str">
        <f>IF(Z81="-","-",SUM(Z81:Z88)*'3j EBIT'!$E$8)</f>
        <v>-</v>
      </c>
      <c r="AA89" s="29"/>
    </row>
    <row r="90" spans="1:27" s="30" customFormat="1" ht="11.25" x14ac:dyDescent="0.15">
      <c r="A90" s="267">
        <v>10</v>
      </c>
      <c r="B90" s="140" t="s">
        <v>292</v>
      </c>
      <c r="C90" s="188" t="s">
        <v>537</v>
      </c>
      <c r="D90" s="138" t="s">
        <v>322</v>
      </c>
      <c r="E90" s="131"/>
      <c r="F90" s="31"/>
      <c r="G90" s="41">
        <f>IF(G81="-","-",SUM(G81:G83,G85:G89)*'3k HAP'!$E$9)</f>
        <v>5.6476708082958345</v>
      </c>
      <c r="H90" s="41">
        <f>IF(H81="-","-",SUM(H81:H83,H85:H89)*'3k HAP'!$E$9)</f>
        <v>5.3378979058003146</v>
      </c>
      <c r="I90" s="41">
        <f>IF(I81="-","-",SUM(I81:I83,I85:I89)*'3k HAP'!$E$9)</f>
        <v>5.3710177517363586</v>
      </c>
      <c r="J90" s="41">
        <f>IF(J81="-","-",SUM(J81:J83,J85:J89)*'3k HAP'!$E$9)</f>
        <v>5.2423974299766583</v>
      </c>
      <c r="K90" s="41">
        <f>IF(K81="-","-",SUM(K81:K83,K85:K89)*'3k HAP'!$E$9)</f>
        <v>5.8834227305503877</v>
      </c>
      <c r="L90" s="41">
        <f>IF(L81="-","-",SUM(L81:L83,L85:L89)*'3k HAP'!$E$9)</f>
        <v>5.7806018134693202</v>
      </c>
      <c r="M90" s="41">
        <f>IF(M81="-","-",SUM(M81:M83,M85:M89)*'3k HAP'!$E$9)</f>
        <v>6.4689117460419343</v>
      </c>
      <c r="N90" s="41">
        <f>IF(N81="-","-",SUM(N81:N83,N85:N89)*'3k HAP'!$E$9)</f>
        <v>6.8924976587882556</v>
      </c>
      <c r="O90" s="31"/>
      <c r="P90" s="41">
        <f>IF(P81="-","-",SUM(P81:P83,P85:P89)*'3k HAP'!$E$9)</f>
        <v>6.8924976587882556</v>
      </c>
      <c r="Q90" s="41">
        <f>IF(Q81="-","-",SUM(Q81:Q83,Q85:Q89)*'3k HAP'!$E$9)</f>
        <v>7.743753419818094</v>
      </c>
      <c r="R90" s="41">
        <f>IF(R81="-","-",SUM(R81:R83,R85:R89)*'3k HAP'!$E$9)</f>
        <v>7.4048359407477085</v>
      </c>
      <c r="S90" s="41">
        <f>IF(S81="-","-",SUM(S81:S83,S85:S89)*'3k HAP'!$E$9)</f>
        <v>7.399874102231407</v>
      </c>
      <c r="T90" s="41" t="str">
        <f>IF(T81="-","-",SUM(T81:T83,T85:T89)*'3k HAP'!$E$9)</f>
        <v>-</v>
      </c>
      <c r="U90" s="41" t="str">
        <f>IF(U81="-","-",SUM(U81:U83,U85:U89)*'3k HAP'!$E$9)</f>
        <v>-</v>
      </c>
      <c r="V90" s="41" t="str">
        <f>IF(V81="-","-",SUM(V81:V83,V85:V89)*'3k HAP'!$E$9)</f>
        <v>-</v>
      </c>
      <c r="W90" s="41" t="str">
        <f>IF(W81="-","-",SUM(W81:W83,W85:W89)*'3k HAP'!$E$9)</f>
        <v>-</v>
      </c>
      <c r="X90" s="41" t="str">
        <f>IF(X81="-","-",SUM(X81:X83,X85:X89)*'3k HAP'!$E$9)</f>
        <v>-</v>
      </c>
      <c r="Y90" s="41" t="str">
        <f>IF(Y81="-","-",SUM(Y81:Y83,Y85:Y89)*'3k HAP'!$E$9)</f>
        <v>-</v>
      </c>
      <c r="Z90" s="41" t="str">
        <f>IF(Z81="-","-",SUM(Z81:Z83,Z85:Z89)*'3k HAP'!$E$9)</f>
        <v>-</v>
      </c>
      <c r="AA90" s="29"/>
    </row>
    <row r="91" spans="1:27" s="30" customFormat="1" ht="11.25" x14ac:dyDescent="0.15">
      <c r="A91" s="267">
        <v>11</v>
      </c>
      <c r="B91" s="140" t="s">
        <v>44</v>
      </c>
      <c r="C91" s="140" t="str">
        <f>B91&amp;"_"&amp;D91</f>
        <v>Total_North West</v>
      </c>
      <c r="D91" s="138" t="s">
        <v>322</v>
      </c>
      <c r="E91" s="132"/>
      <c r="F91" s="31"/>
      <c r="G91" s="41">
        <f t="shared" ref="G91:N91" si="12">IF(G81="-","-",SUM(G81:G90))</f>
        <v>515.7162959664588</v>
      </c>
      <c r="H91" s="41">
        <f t="shared" si="12"/>
        <v>494.99564493070557</v>
      </c>
      <c r="I91" s="41">
        <f t="shared" si="12"/>
        <v>505.81573401242139</v>
      </c>
      <c r="J91" s="41">
        <f t="shared" si="12"/>
        <v>496.3403069317522</v>
      </c>
      <c r="K91" s="41">
        <f t="shared" si="12"/>
        <v>529.72543125793868</v>
      </c>
      <c r="L91" s="41">
        <f t="shared" si="12"/>
        <v>523.4953509510301</v>
      </c>
      <c r="M91" s="41">
        <f t="shared" si="12"/>
        <v>572.23508888747961</v>
      </c>
      <c r="N91" s="41">
        <f t="shared" si="12"/>
        <v>601.19363471705526</v>
      </c>
      <c r="O91" s="31"/>
      <c r="P91" s="41">
        <f t="shared" ref="P91:Z91" si="13">IF(P81="-","-",SUM(P81:P90))</f>
        <v>601.19363471705526</v>
      </c>
      <c r="Q91" s="41">
        <f t="shared" si="13"/>
        <v>669.9839621157812</v>
      </c>
      <c r="R91" s="41">
        <f t="shared" si="13"/>
        <v>648.21642019254205</v>
      </c>
      <c r="S91" s="41">
        <f t="shared" si="13"/>
        <v>640.30521091285345</v>
      </c>
      <c r="T91" s="41" t="str">
        <f t="shared" si="13"/>
        <v>-</v>
      </c>
      <c r="U91" s="41" t="str">
        <f t="shared" si="13"/>
        <v>-</v>
      </c>
      <c r="V91" s="41" t="str">
        <f t="shared" si="13"/>
        <v>-</v>
      </c>
      <c r="W91" s="41" t="str">
        <f t="shared" si="13"/>
        <v>-</v>
      </c>
      <c r="X91" s="41" t="str">
        <f t="shared" si="13"/>
        <v>-</v>
      </c>
      <c r="Y91" s="41" t="str">
        <f t="shared" si="13"/>
        <v>-</v>
      </c>
      <c r="Z91" s="41" t="str">
        <f t="shared" si="13"/>
        <v>-</v>
      </c>
      <c r="AA91" s="29"/>
    </row>
    <row r="92" spans="1:27" s="30" customFormat="1" ht="12.4" customHeight="1" x14ac:dyDescent="0.15">
      <c r="A92" s="267">
        <v>1</v>
      </c>
      <c r="B92" s="136" t="s">
        <v>350</v>
      </c>
      <c r="C92" s="136" t="s">
        <v>341</v>
      </c>
      <c r="D92" s="139" t="s">
        <v>323</v>
      </c>
      <c r="E92" s="135"/>
      <c r="F92" s="31"/>
      <c r="G92" s="133">
        <f>IF('3a DF'!H20="-","-",'3a DF'!H20)</f>
        <v>187.24517511052142</v>
      </c>
      <c r="H92" s="133">
        <f>'3a DF'!I20</f>
        <v>167.73393155040034</v>
      </c>
      <c r="I92" s="133">
        <f>'3a DF'!J20</f>
        <v>151.09429976086713</v>
      </c>
      <c r="J92" s="133">
        <f>'3a DF'!K20</f>
        <v>143.58720460624312</v>
      </c>
      <c r="K92" s="133">
        <f>'3a DF'!L20</f>
        <v>167.97319523420305</v>
      </c>
      <c r="L92" s="133">
        <f>'3a DF'!M20</f>
        <v>161.46265097226299</v>
      </c>
      <c r="M92" s="133">
        <f>'3a DF'!N20</f>
        <v>172.88073643829014</v>
      </c>
      <c r="N92" s="133">
        <f>'3a DF'!O20</f>
        <v>192.36570054889472</v>
      </c>
      <c r="O92" s="31"/>
      <c r="P92" s="133">
        <f>'3a DF'!Q20</f>
        <v>192.36570054889472</v>
      </c>
      <c r="Q92" s="133">
        <f>'3a DF'!R20</f>
        <v>224.82422972020103</v>
      </c>
      <c r="R92" s="133">
        <f>'3a DF'!S20</f>
        <v>201.55502468762299</v>
      </c>
      <c r="S92" s="133">
        <f>'3a DF'!T20</f>
        <v>185.40828624805357</v>
      </c>
      <c r="T92" s="133" t="str">
        <f>'3a DF'!U20</f>
        <v>-</v>
      </c>
      <c r="U92" s="133" t="str">
        <f>'3a DF'!V20</f>
        <v>-</v>
      </c>
      <c r="V92" s="133" t="str">
        <f>'3a DF'!W20</f>
        <v>-</v>
      </c>
      <c r="W92" s="133" t="str">
        <f>'3a DF'!X20</f>
        <v>-</v>
      </c>
      <c r="X92" s="133" t="str">
        <f>'3a DF'!Y20</f>
        <v>-</v>
      </c>
      <c r="Y92" s="133" t="str">
        <f>'3a DF'!Z20</f>
        <v>-</v>
      </c>
      <c r="Z92" s="133" t="str">
        <f>'3a DF'!AA20</f>
        <v>-</v>
      </c>
      <c r="AA92" s="29"/>
    </row>
    <row r="93" spans="1:27" s="30" customFormat="1" ht="11.25" x14ac:dyDescent="0.15">
      <c r="A93" s="267">
        <v>2</v>
      </c>
      <c r="B93" s="136" t="s">
        <v>350</v>
      </c>
      <c r="C93" s="136" t="s">
        <v>300</v>
      </c>
      <c r="D93" s="139" t="s">
        <v>323</v>
      </c>
      <c r="E93" s="135"/>
      <c r="F93" s="31"/>
      <c r="G93" s="133">
        <f>IF('3b CM'!G20="-","-",'3b CM'!G20)</f>
        <v>5.5253264395159783E-2</v>
      </c>
      <c r="H93" s="133">
        <f>'3b CM'!H20</f>
        <v>8.2879896592739671E-2</v>
      </c>
      <c r="I93" s="133">
        <f>'3b CM'!I20</f>
        <v>0.26097978458686133</v>
      </c>
      <c r="J93" s="133">
        <f>'3b CM'!J20</f>
        <v>0.26540344282564671</v>
      </c>
      <c r="K93" s="133">
        <f>'3b CM'!K20</f>
        <v>3.4087870316097875</v>
      </c>
      <c r="L93" s="133">
        <f>'3b CM'!L20</f>
        <v>3.3068678719644566</v>
      </c>
      <c r="M93" s="133">
        <f>'3b CM'!M20</f>
        <v>11.616376346884401</v>
      </c>
      <c r="N93" s="133">
        <f>'3b CM'!N20</f>
        <v>11.042857781904621</v>
      </c>
      <c r="O93" s="31"/>
      <c r="P93" s="133">
        <f>'3b CM'!P20</f>
        <v>11.042857781904621</v>
      </c>
      <c r="Q93" s="133">
        <f>'3b CM'!Q20</f>
        <v>14.854031497940696</v>
      </c>
      <c r="R93" s="133">
        <f>'3b CM'!R20</f>
        <v>14.922944451951974</v>
      </c>
      <c r="S93" s="133">
        <f>'3b CM'!S20</f>
        <v>17.771247126179681</v>
      </c>
      <c r="T93" s="133" t="str">
        <f>'3b CM'!T20</f>
        <v>-</v>
      </c>
      <c r="U93" s="133" t="str">
        <f>'3b CM'!U20</f>
        <v>-</v>
      </c>
      <c r="V93" s="133" t="str">
        <f>'3b CM'!V20</f>
        <v>-</v>
      </c>
      <c r="W93" s="133" t="str">
        <f>'3b CM'!W20</f>
        <v>-</v>
      </c>
      <c r="X93" s="133" t="str">
        <f>'3b CM'!X20</f>
        <v>-</v>
      </c>
      <c r="Y93" s="133" t="str">
        <f>'3b CM'!Y20</f>
        <v>-</v>
      </c>
      <c r="Z93" s="133" t="str">
        <f>'3b CM'!Z20</f>
        <v>-</v>
      </c>
      <c r="AA93" s="29"/>
    </row>
    <row r="94" spans="1:27" s="30" customFormat="1" ht="11.25" x14ac:dyDescent="0.15">
      <c r="A94" s="267">
        <v>3</v>
      </c>
      <c r="B94" s="136" t="s">
        <v>2</v>
      </c>
      <c r="C94" s="136" t="s">
        <v>342</v>
      </c>
      <c r="D94" s="139" t="s">
        <v>323</v>
      </c>
      <c r="E94" s="135"/>
      <c r="F94" s="31"/>
      <c r="G94" s="133">
        <f>IF('3c PC'!G21="-","-",'3c PC'!G21)</f>
        <v>68.680424464545325</v>
      </c>
      <c r="H94" s="133">
        <f>'3c PC'!H21</f>
        <v>68.660471828680869</v>
      </c>
      <c r="I94" s="133">
        <f>'3c PC'!I21</f>
        <v>86.566135709071048</v>
      </c>
      <c r="J94" s="133">
        <f>'3c PC'!J21</f>
        <v>85.577943591331319</v>
      </c>
      <c r="K94" s="133">
        <f>'3c PC'!K21</f>
        <v>97.753778348648396</v>
      </c>
      <c r="L94" s="133">
        <f>'3c PC'!L21</f>
        <v>96.956376497034555</v>
      </c>
      <c r="M94" s="133">
        <f>'3c PC'!M21</f>
        <v>118.2945873792935</v>
      </c>
      <c r="N94" s="133">
        <f>'3c PC'!N21</f>
        <v>116.20121158181396</v>
      </c>
      <c r="O94" s="31"/>
      <c r="P94" s="133">
        <f>'3c PC'!P21</f>
        <v>116.20121158181396</v>
      </c>
      <c r="Q94" s="133">
        <f>'3c PC'!Q21</f>
        <v>129.95115124635566</v>
      </c>
      <c r="R94" s="133">
        <f>'3c PC'!R21</f>
        <v>131.99242410436682</v>
      </c>
      <c r="S94" s="133">
        <f>'3c PC'!S21</f>
        <v>144.05153576569356</v>
      </c>
      <c r="T94" s="133" t="str">
        <f>'3c PC'!T21</f>
        <v>-</v>
      </c>
      <c r="U94" s="133" t="str">
        <f>'3c PC'!U21</f>
        <v>-</v>
      </c>
      <c r="V94" s="133" t="str">
        <f>'3c PC'!V21</f>
        <v>-</v>
      </c>
      <c r="W94" s="133" t="str">
        <f>'3c PC'!W21</f>
        <v>-</v>
      </c>
      <c r="X94" s="133" t="str">
        <f>'3c PC'!X21</f>
        <v>-</v>
      </c>
      <c r="Y94" s="133" t="str">
        <f>'3c PC'!Y21</f>
        <v>-</v>
      </c>
      <c r="Z94" s="133" t="str">
        <f>'3c PC'!Z21</f>
        <v>-</v>
      </c>
      <c r="AA94" s="29"/>
    </row>
    <row r="95" spans="1:27" s="30" customFormat="1" ht="11.25" x14ac:dyDescent="0.15">
      <c r="A95" s="267">
        <v>4</v>
      </c>
      <c r="B95" s="136" t="s">
        <v>352</v>
      </c>
      <c r="C95" s="136" t="s">
        <v>343</v>
      </c>
      <c r="D95" s="139" t="s">
        <v>323</v>
      </c>
      <c r="E95" s="135"/>
      <c r="F95" s="31"/>
      <c r="G95" s="133">
        <f>IF('3d NC-Elec'!H35="-","-",'3d NC-Elec'!H35)</f>
        <v>122.08500414815211</v>
      </c>
      <c r="H95" s="133">
        <f>'3d NC-Elec'!I35</f>
        <v>122.81915865478281</v>
      </c>
      <c r="I95" s="133">
        <f>'3d NC-Elec'!J35</f>
        <v>131.63855203118507</v>
      </c>
      <c r="J95" s="133">
        <f>'3d NC-Elec'!K35</f>
        <v>131.08636885288198</v>
      </c>
      <c r="K95" s="133">
        <f>'3d NC-Elec'!L35</f>
        <v>129.90344141849408</v>
      </c>
      <c r="L95" s="133">
        <f>'3d NC-Elec'!M35</f>
        <v>130.78355618770024</v>
      </c>
      <c r="M95" s="133">
        <f>'3d NC-Elec'!N35</f>
        <v>127.01235937375483</v>
      </c>
      <c r="N95" s="133">
        <f>'3d NC-Elec'!O35</f>
        <v>126.61887448222694</v>
      </c>
      <c r="O95" s="31"/>
      <c r="P95" s="133">
        <f>'3d NC-Elec'!Q35</f>
        <v>126.61887448222694</v>
      </c>
      <c r="Q95" s="133">
        <f>'3d NC-Elec'!R35</f>
        <v>129.45364098727072</v>
      </c>
      <c r="R95" s="133">
        <f>'3d NC-Elec'!S35</f>
        <v>131.52644467740498</v>
      </c>
      <c r="S95" s="133">
        <f>'3d NC-Elec'!T35</f>
        <v>125.83975465699035</v>
      </c>
      <c r="T95" s="133" t="str">
        <f>'3d NC-Elec'!U35</f>
        <v>-</v>
      </c>
      <c r="U95" s="133" t="str">
        <f>'3d NC-Elec'!V35</f>
        <v>-</v>
      </c>
      <c r="V95" s="133" t="str">
        <f>'3d NC-Elec'!W35</f>
        <v>-</v>
      </c>
      <c r="W95" s="133" t="str">
        <f>'3d NC-Elec'!X35</f>
        <v>-</v>
      </c>
      <c r="X95" s="133" t="str">
        <f>'3d NC-Elec'!Y35</f>
        <v>-</v>
      </c>
      <c r="Y95" s="133" t="str">
        <f>'3d NC-Elec'!Z35</f>
        <v>-</v>
      </c>
      <c r="Z95" s="133" t="str">
        <f>'3d NC-Elec'!AA35</f>
        <v>-</v>
      </c>
      <c r="AA95" s="29"/>
    </row>
    <row r="96" spans="1:27" s="30" customFormat="1" ht="11.25" x14ac:dyDescent="0.15">
      <c r="A96" s="267">
        <v>5</v>
      </c>
      <c r="B96" s="136" t="s">
        <v>349</v>
      </c>
      <c r="C96" s="136" t="s">
        <v>344</v>
      </c>
      <c r="D96" s="139" t="s">
        <v>323</v>
      </c>
      <c r="E96" s="135"/>
      <c r="F96" s="31"/>
      <c r="G96" s="133">
        <f>IF('3f CPIH'!C$16="-","-",'3g OC '!$E$8*('3f CPIH'!C$16/'3f CPIH'!$G$16))</f>
        <v>76.502677103718199</v>
      </c>
      <c r="H96" s="133">
        <f>IF('3f CPIH'!D$16="-","-",'3g OC '!$E$8*('3f CPIH'!D$16/'3f CPIH'!$G$16))</f>
        <v>76.655835616438353</v>
      </c>
      <c r="I96" s="133">
        <f>IF('3f CPIH'!E$16="-","-",'3g OC '!$E$8*('3f CPIH'!E$16/'3f CPIH'!$G$16))</f>
        <v>76.885573385518597</v>
      </c>
      <c r="J96" s="133">
        <f>IF('3f CPIH'!F$16="-","-",'3g OC '!$E$8*('3f CPIH'!F$16/'3f CPIH'!$G$16))</f>
        <v>77.345048923679059</v>
      </c>
      <c r="K96" s="133">
        <f>IF('3f CPIH'!G$16="-","-",'3g OC '!$E$8*('3f CPIH'!G$16/'3f CPIH'!$G$16))</f>
        <v>78.263999999999996</v>
      </c>
      <c r="L96" s="133">
        <f>IF('3f CPIH'!H$16="-","-",'3g OC '!$E$8*('3f CPIH'!H$16/'3f CPIH'!$G$16))</f>
        <v>79.259530332681024</v>
      </c>
      <c r="M96" s="133">
        <f>IF('3f CPIH'!I$16="-","-",'3g OC '!$E$8*('3f CPIH'!I$16/'3f CPIH'!$G$16))</f>
        <v>80.408219178082177</v>
      </c>
      <c r="N96" s="133">
        <f>IF('3f CPIH'!J$16="-","-",'3g OC '!$E$8*('3f CPIH'!J$16/'3f CPIH'!$G$16))</f>
        <v>81.097432485322898</v>
      </c>
      <c r="O96" s="31"/>
      <c r="P96" s="133">
        <f>IF('3f CPIH'!L$16="-","-",'3g OC '!$E$8*('3f CPIH'!L$16/'3f CPIH'!$G$16))</f>
        <v>81.097432485322898</v>
      </c>
      <c r="Q96" s="133">
        <f>IF('3f CPIH'!M$16="-","-",'3g OC '!$E$8*('3f CPIH'!M$16/'3f CPIH'!$G$16))</f>
        <v>82.016383561643835</v>
      </c>
      <c r="R96" s="133">
        <f>IF('3f CPIH'!N$16="-","-",'3g OC '!$E$8*('3f CPIH'!N$16/'3f CPIH'!$G$16))</f>
        <v>82.62901761252445</v>
      </c>
      <c r="S96" s="133">
        <f>IF('3f CPIH'!O$16="-","-",'3g OC '!$E$8*('3f CPIH'!O$16/'3f CPIH'!$G$16))</f>
        <v>83.088493150684926</v>
      </c>
      <c r="T96" s="133" t="str">
        <f>IF('3f CPIH'!P$16="-","-",'3g OC '!$E$8*('3f CPIH'!P$16/'3f CPIH'!$G$16))</f>
        <v>-</v>
      </c>
      <c r="U96" s="133" t="str">
        <f>IF('3f CPIH'!Q$16="-","-",'3g OC '!$E$8*('3f CPIH'!Q$16/'3f CPIH'!$G$16))</f>
        <v>-</v>
      </c>
      <c r="V96" s="133" t="str">
        <f>IF('3f CPIH'!R$16="-","-",'3g OC '!$E$8*('3f CPIH'!R$16/'3f CPIH'!$G$16))</f>
        <v>-</v>
      </c>
      <c r="W96" s="133" t="str">
        <f>IF('3f CPIH'!S$16="-","-",'3g OC '!$E$8*('3f CPIH'!S$16/'3f CPIH'!$G$16))</f>
        <v>-</v>
      </c>
      <c r="X96" s="133" t="str">
        <f>IF('3f CPIH'!T$16="-","-",'3g OC '!$E$8*('3f CPIH'!T$16/'3f CPIH'!$G$16))</f>
        <v>-</v>
      </c>
      <c r="Y96" s="133" t="str">
        <f>IF('3f CPIH'!U$16="-","-",'3g OC '!$E$8*('3f CPIH'!U$16/'3f CPIH'!$G$16))</f>
        <v>-</v>
      </c>
      <c r="Z96" s="133" t="str">
        <f>IF('3f CPIH'!V$16="-","-",'3g OC '!$E$8*('3f CPIH'!V$16/'3f CPIH'!$G$16))</f>
        <v>-</v>
      </c>
      <c r="AA96" s="29"/>
    </row>
    <row r="97" spans="1:27" s="30" customFormat="1" ht="11.25" x14ac:dyDescent="0.15">
      <c r="A97" s="267">
        <v>6</v>
      </c>
      <c r="B97" s="136" t="s">
        <v>349</v>
      </c>
      <c r="C97" s="136" t="s">
        <v>43</v>
      </c>
      <c r="D97" s="139" t="s">
        <v>323</v>
      </c>
      <c r="E97" s="135"/>
      <c r="F97" s="31"/>
      <c r="G97" s="133" t="s">
        <v>333</v>
      </c>
      <c r="H97" s="133" t="s">
        <v>333</v>
      </c>
      <c r="I97" s="133" t="s">
        <v>333</v>
      </c>
      <c r="J97" s="133" t="s">
        <v>333</v>
      </c>
      <c r="K97" s="133">
        <f>IF('3h SMNCC'!F$36="-","-",'3h SMNCC'!F$36)</f>
        <v>0</v>
      </c>
      <c r="L97" s="133">
        <f>IF('3h SMNCC'!G$36="-","-",'3h SMNCC'!G$36)</f>
        <v>-0.18995176814939541</v>
      </c>
      <c r="M97" s="133">
        <f>IF('3h SMNCC'!H$36="-","-",'3h SMNCC'!H$36)</f>
        <v>2.3898674656215144</v>
      </c>
      <c r="N97" s="133">
        <f>IF('3h SMNCC'!I$36="-","-",'3h SMNCC'!I$36)</f>
        <v>11.485463558514653</v>
      </c>
      <c r="O97" s="31"/>
      <c r="P97" s="133">
        <f>IF('3h SMNCC'!K$36="-","-",'3h SMNCC'!K$36)</f>
        <v>11.485463558514653</v>
      </c>
      <c r="Q97" s="133">
        <f>IF('3h SMNCC'!L$36="-","-",'3h SMNCC'!L$36)</f>
        <v>13.905095596481768</v>
      </c>
      <c r="R97" s="133">
        <f>IF('3h SMNCC'!M$36="-","-",'3h SMNCC'!M$36)</f>
        <v>14.008016342776511</v>
      </c>
      <c r="S97" s="133">
        <f>IF('3h SMNCC'!N$36="-","-",'3h SMNCC'!N$36)</f>
        <v>16.592254432324484</v>
      </c>
      <c r="T97" s="133" t="str">
        <f>IF('3h SMNCC'!O$36="-","-",'3h SMNCC'!O$36)</f>
        <v>-</v>
      </c>
      <c r="U97" s="133" t="str">
        <f>IF('3h SMNCC'!P$36="-","-",'3h SMNCC'!P$36)</f>
        <v>-</v>
      </c>
      <c r="V97" s="133" t="str">
        <f>IF('3h SMNCC'!Q$36="-","-",'3h SMNCC'!Q$36)</f>
        <v>-</v>
      </c>
      <c r="W97" s="133" t="str">
        <f>IF('3h SMNCC'!R$36="-","-",'3h SMNCC'!R$36)</f>
        <v>-</v>
      </c>
      <c r="X97" s="133" t="str">
        <f>IF('3h SMNCC'!S$36="-","-",'3h SMNCC'!S$36)</f>
        <v>-</v>
      </c>
      <c r="Y97" s="133" t="str">
        <f>IF('3h SMNCC'!T$36="-","-",'3h SMNCC'!T$36)</f>
        <v>-</v>
      </c>
      <c r="Z97" s="133" t="str">
        <f>IF('3h SMNCC'!U$36="-","-",'3h SMNCC'!U$36)</f>
        <v>-</v>
      </c>
      <c r="AA97" s="29"/>
    </row>
    <row r="98" spans="1:27" s="30" customFormat="1" ht="11.25" x14ac:dyDescent="0.15">
      <c r="A98" s="267">
        <v>7</v>
      </c>
      <c r="B98" s="136" t="s">
        <v>349</v>
      </c>
      <c r="C98" s="136" t="s">
        <v>394</v>
      </c>
      <c r="D98" s="139" t="s">
        <v>323</v>
      </c>
      <c r="E98" s="135"/>
      <c r="F98" s="31"/>
      <c r="G98" s="133">
        <f>IF('3f CPIH'!C$16="-","-",'3i PAAC PAP'!$G$8*('3f CPIH'!C$16/'3f CPIH'!$G$16))</f>
        <v>13.436452250489236</v>
      </c>
      <c r="H98" s="133">
        <f>IF('3f CPIH'!D$16="-","-",'3i PAAC PAP'!$G$8*('3f CPIH'!D$16/'3f CPIH'!$G$16))</f>
        <v>13.463352054794518</v>
      </c>
      <c r="I98" s="133">
        <f>IF('3f CPIH'!E$16="-","-",'3i PAAC PAP'!$G$8*('3f CPIH'!E$16/'3f CPIH'!$G$16))</f>
        <v>13.503701761252445</v>
      </c>
      <c r="J98" s="133">
        <f>IF('3f CPIH'!F$16="-","-",'3i PAAC PAP'!$G$8*('3f CPIH'!F$16/'3f CPIH'!$G$16))</f>
        <v>13.584401174168297</v>
      </c>
      <c r="K98" s="133">
        <f>IF('3f CPIH'!G$16="-","-",'3i PAAC PAP'!$G$8*('3f CPIH'!G$16/'3f CPIH'!$G$16))</f>
        <v>13.745799999999999</v>
      </c>
      <c r="L98" s="133">
        <f>IF('3f CPIH'!H$16="-","-",'3i PAAC PAP'!$G$8*('3f CPIH'!H$16/'3f CPIH'!$G$16))</f>
        <v>13.920648727984345</v>
      </c>
      <c r="M98" s="133">
        <f>IF('3f CPIH'!I$16="-","-",'3i PAAC PAP'!$G$8*('3f CPIH'!I$16/'3f CPIH'!$G$16))</f>
        <v>14.122397260273971</v>
      </c>
      <c r="N98" s="133">
        <f>IF('3f CPIH'!J$16="-","-",'3i PAAC PAP'!$G$8*('3f CPIH'!J$16/'3f CPIH'!$G$16))</f>
        <v>14.24344637964775</v>
      </c>
      <c r="O98" s="31"/>
      <c r="P98" s="133">
        <f>IF('3f CPIH'!L$16="-","-",'3i PAAC PAP'!$G$8*('3f CPIH'!L$16/'3f CPIH'!$G$16))</f>
        <v>14.24344637964775</v>
      </c>
      <c r="Q98" s="133">
        <f>IF('3f CPIH'!M$16="-","-",'3i PAAC PAP'!$G$8*('3f CPIH'!M$16/'3f CPIH'!$G$16))</f>
        <v>14.40484520547945</v>
      </c>
      <c r="R98" s="133">
        <f>IF('3f CPIH'!N$16="-","-",'3i PAAC PAP'!$G$8*('3f CPIH'!N$16/'3f CPIH'!$G$16))</f>
        <v>14.512444422700586</v>
      </c>
      <c r="S98" s="133">
        <f>IF('3f CPIH'!O$16="-","-",'3i PAAC PAP'!$G$8*('3f CPIH'!O$16/'3f CPIH'!$G$16))</f>
        <v>14.593143835616438</v>
      </c>
      <c r="T98" s="133" t="str">
        <f>IF('3f CPIH'!P$16="-","-",'3i PAAC PAP'!$G$8*('3f CPIH'!P$16/'3f CPIH'!$G$16))</f>
        <v>-</v>
      </c>
      <c r="U98" s="133" t="str">
        <f>IF('3f CPIH'!Q$16="-","-",'3i PAAC PAP'!$G$8*('3f CPIH'!Q$16/'3f CPIH'!$G$16))</f>
        <v>-</v>
      </c>
      <c r="V98" s="133" t="str">
        <f>IF('3f CPIH'!R$16="-","-",'3i PAAC PAP'!$G$8*('3f CPIH'!R$16/'3f CPIH'!$G$16))</f>
        <v>-</v>
      </c>
      <c r="W98" s="133" t="str">
        <f>IF('3f CPIH'!S$16="-","-",'3i PAAC PAP'!$G$8*('3f CPIH'!S$16/'3f CPIH'!$G$16))</f>
        <v>-</v>
      </c>
      <c r="X98" s="133" t="str">
        <f>IF('3f CPIH'!T$16="-","-",'3i PAAC PAP'!$G$8*('3f CPIH'!T$16/'3f CPIH'!$G$16))</f>
        <v>-</v>
      </c>
      <c r="Y98" s="133" t="str">
        <f>IF('3f CPIH'!U$16="-","-",'3i PAAC PAP'!$G$8*('3f CPIH'!U$16/'3f CPIH'!$G$16))</f>
        <v>-</v>
      </c>
      <c r="Z98" s="133" t="str">
        <f>IF('3f CPIH'!V$16="-","-",'3i PAAC PAP'!$G$8*('3f CPIH'!V$16/'3f CPIH'!$G$16))</f>
        <v>-</v>
      </c>
      <c r="AA98" s="29"/>
    </row>
    <row r="99" spans="1:27" s="30" customFormat="1" ht="11.25" x14ac:dyDescent="0.15">
      <c r="A99" s="267">
        <v>8</v>
      </c>
      <c r="B99" s="136" t="s">
        <v>349</v>
      </c>
      <c r="C99" s="136" t="s">
        <v>412</v>
      </c>
      <c r="D99" s="139" t="s">
        <v>323</v>
      </c>
      <c r="E99" s="135"/>
      <c r="F99" s="31"/>
      <c r="G99" s="133">
        <f>IF(G92="-","-",SUM(G92:G97)*'3i PAAC PAP'!$G$20)</f>
        <v>26.509527771138313</v>
      </c>
      <c r="H99" s="133">
        <f>IF(H92="-","-",SUM(H92:H97)*'3i PAAC PAP'!$G$20)</f>
        <v>25.423864921979831</v>
      </c>
      <c r="I99" s="133">
        <f>IF(I92="-","-",SUM(I92:I97)*'3i PAAC PAP'!$G$20)</f>
        <v>26.035811040864711</v>
      </c>
      <c r="J99" s="133">
        <f>IF(J92="-","-",SUM(J92:J97)*'3i PAAC PAP'!$G$20)</f>
        <v>25.535234332458344</v>
      </c>
      <c r="K99" s="133">
        <f>IF(K92="-","-",SUM(K92:K97)*'3i PAAC PAP'!$G$20)</f>
        <v>27.835368136157889</v>
      </c>
      <c r="L99" s="133">
        <f>IF(L92="-","-",SUM(L92:L97)*'3i PAAC PAP'!$G$20)</f>
        <v>27.501545876992378</v>
      </c>
      <c r="M99" s="133">
        <f>IF(M92="-","-",SUM(M92:M97)*'3i PAAC PAP'!$G$20)</f>
        <v>29.893931961037591</v>
      </c>
      <c r="N99" s="133">
        <f>IF(N92="-","-",SUM(N92:N97)*'3i PAAC PAP'!$G$20)</f>
        <v>31.422411415302811</v>
      </c>
      <c r="O99" s="31"/>
      <c r="P99" s="133">
        <f>IF(P92="-","-",SUM(P92:P97)*'3i PAAC PAP'!$G$20)</f>
        <v>31.422411415302811</v>
      </c>
      <c r="Q99" s="133">
        <f>IF(Q92="-","-",SUM(Q92:Q97)*'3i PAAC PAP'!$G$20)</f>
        <v>34.699474332743776</v>
      </c>
      <c r="R99" s="133">
        <f>IF(R92="-","-",SUM(R92:R97)*'3i PAAC PAP'!$G$20)</f>
        <v>33.628134140102347</v>
      </c>
      <c r="S99" s="133">
        <f>IF(S92="-","-",SUM(S92:S97)*'3i PAAC PAP'!$G$20)</f>
        <v>33.401726139734556</v>
      </c>
      <c r="T99" s="133" t="str">
        <f>IF(T92="-","-",SUM(T92:T97)*'3i PAAC PAP'!$G$20)</f>
        <v>-</v>
      </c>
      <c r="U99" s="133" t="str">
        <f>IF(U92="-","-",SUM(U92:U97)*'3i PAAC PAP'!$G$20)</f>
        <v>-</v>
      </c>
      <c r="V99" s="133" t="str">
        <f>IF(V92="-","-",SUM(V92:V97)*'3i PAAC PAP'!$G$20)</f>
        <v>-</v>
      </c>
      <c r="W99" s="133" t="str">
        <f>IF(W92="-","-",SUM(W92:W97)*'3i PAAC PAP'!$G$20)</f>
        <v>-</v>
      </c>
      <c r="X99" s="133" t="str">
        <f>IF(X92="-","-",SUM(X92:X97)*'3i PAAC PAP'!$G$20)</f>
        <v>-</v>
      </c>
      <c r="Y99" s="133" t="str">
        <f>IF(Y92="-","-",SUM(Y92:Y97)*'3i PAAC PAP'!$G$20)</f>
        <v>-</v>
      </c>
      <c r="Z99" s="133" t="str">
        <f>IF(Z92="-","-",SUM(Z92:Z97)*'3i PAAC PAP'!$G$20)</f>
        <v>-</v>
      </c>
      <c r="AA99" s="29"/>
    </row>
    <row r="100" spans="1:27" s="30" customFormat="1" ht="11.25" x14ac:dyDescent="0.15">
      <c r="A100" s="267">
        <v>9</v>
      </c>
      <c r="B100" s="136" t="s">
        <v>393</v>
      </c>
      <c r="C100" s="136" t="s">
        <v>536</v>
      </c>
      <c r="D100" s="139" t="s">
        <v>323</v>
      </c>
      <c r="E100" s="135"/>
      <c r="F100" s="31"/>
      <c r="G100" s="133">
        <f>IF(G92="-","-",SUM(G92:G99)*'3j EBIT'!$E$8)</f>
        <v>9.5777571093398048</v>
      </c>
      <c r="H100" s="133">
        <f>IF(H92="-","-",SUM(H92:H99)*'3j EBIT'!$E$8)</f>
        <v>9.1966913299344313</v>
      </c>
      <c r="I100" s="133">
        <f>IF(I92="-","-",SUM(I92:I99)*'3j EBIT'!$E$8)</f>
        <v>9.4125585156717602</v>
      </c>
      <c r="J100" s="133">
        <f>IF(J92="-","-",SUM(J92:J99)*'3j EBIT'!$E$8)</f>
        <v>9.2381797241600498</v>
      </c>
      <c r="K100" s="133">
        <f>IF(K92="-","-",SUM(K92:K99)*'3j EBIT'!$E$8)</f>
        <v>10.049752481435384</v>
      </c>
      <c r="L100" s="133">
        <f>IF(L92="-","-",SUM(L92:L99)*'3j EBIT'!$E$8)</f>
        <v>9.9358077199599801</v>
      </c>
      <c r="M100" s="133">
        <f>IF(M92="-","-",SUM(M92:M99)*'3j EBIT'!$E$8)</f>
        <v>10.780586631609914</v>
      </c>
      <c r="N100" s="133">
        <f>IF(N92="-","-",SUM(N92:N99)*'3j EBIT'!$E$8)</f>
        <v>11.320158248988912</v>
      </c>
      <c r="O100" s="31"/>
      <c r="P100" s="133">
        <f>IF(P92="-","-",SUM(P92:P99)*'3j EBIT'!$E$8)</f>
        <v>11.320158248988912</v>
      </c>
      <c r="Q100" s="133">
        <f>IF(Q92="-","-",SUM(Q92:Q99)*'3j EBIT'!$E$8)</f>
        <v>12.475100248404727</v>
      </c>
      <c r="R100" s="133">
        <f>IF(R92="-","-",SUM(R92:R99)*'3j EBIT'!$E$8)</f>
        <v>12.100631556111281</v>
      </c>
      <c r="S100" s="133">
        <f>IF(S92="-","-",SUM(S92:S99)*'3j EBIT'!$E$8)</f>
        <v>12.022617076169015</v>
      </c>
      <c r="T100" s="133" t="str">
        <f>IF(T92="-","-",SUM(T92:T99)*'3j EBIT'!$E$8)</f>
        <v>-</v>
      </c>
      <c r="U100" s="133" t="str">
        <f>IF(U92="-","-",SUM(U92:U99)*'3j EBIT'!$E$8)</f>
        <v>-</v>
      </c>
      <c r="V100" s="133" t="str">
        <f>IF(V92="-","-",SUM(V92:V99)*'3j EBIT'!$E$8)</f>
        <v>-</v>
      </c>
      <c r="W100" s="133" t="str">
        <f>IF(W92="-","-",SUM(W92:W99)*'3j EBIT'!$E$8)</f>
        <v>-</v>
      </c>
      <c r="X100" s="133" t="str">
        <f>IF(X92="-","-",SUM(X92:X99)*'3j EBIT'!$E$8)</f>
        <v>-</v>
      </c>
      <c r="Y100" s="133" t="str">
        <f>IF(Y92="-","-",SUM(Y92:Y99)*'3j EBIT'!$E$8)</f>
        <v>-</v>
      </c>
      <c r="Z100" s="133" t="str">
        <f>IF(Z92="-","-",SUM(Z92:Z99)*'3j EBIT'!$E$8)</f>
        <v>-</v>
      </c>
      <c r="AA100" s="29"/>
    </row>
    <row r="101" spans="1:27" s="30" customFormat="1" ht="11.25" x14ac:dyDescent="0.15">
      <c r="A101" s="267">
        <v>10</v>
      </c>
      <c r="B101" s="136" t="s">
        <v>292</v>
      </c>
      <c r="C101" s="186" t="s">
        <v>537</v>
      </c>
      <c r="D101" s="139" t="s">
        <v>323</v>
      </c>
      <c r="E101" s="134"/>
      <c r="F101" s="31"/>
      <c r="G101" s="133">
        <f>IF(G92="-","-",SUM(G92:G94,G96:G100)*'3k HAP'!$E$9)</f>
        <v>5.5929683972325934</v>
      </c>
      <c r="H101" s="133">
        <f>IF(H92="-","-",SUM(H92:H94,H96:H100)*'3k HAP'!$E$9)</f>
        <v>5.2885784952179398</v>
      </c>
      <c r="I101" s="133">
        <f>IF(I92="-","-",SUM(I92:I94,I96:I100)*'3k HAP'!$E$9)</f>
        <v>5.3257963968426267</v>
      </c>
      <c r="J101" s="133">
        <f>IF(J92="-","-",SUM(J92:J94,J96:J100)*'3k HAP'!$E$9)</f>
        <v>5.1995083406526303</v>
      </c>
      <c r="K101" s="133">
        <f>IF(K92="-","-",SUM(K92:K94,K96:K100)*'3k HAP'!$E$9)</f>
        <v>5.8422082039185099</v>
      </c>
      <c r="L101" s="133">
        <f>IF(L92="-","-",SUM(L92:L94,L96:L100)*'3k HAP'!$E$9)</f>
        <v>5.7415190454941234</v>
      </c>
      <c r="M101" s="133">
        <f>IF(M92="-","-",SUM(M92:M94,M96:M100)*'3k HAP'!$E$9)</f>
        <v>6.4477017136610657</v>
      </c>
      <c r="N101" s="133">
        <f>IF(N92="-","-",SUM(N92:N94,N96:N100)*'3k HAP'!$E$9)</f>
        <v>6.8692450831677139</v>
      </c>
      <c r="O101" s="31"/>
      <c r="P101" s="133">
        <f>IF(P92="-","-",SUM(P92:P94,P96:P100)*'3k HAP'!$E$9)</f>
        <v>6.8692450831677139</v>
      </c>
      <c r="Q101" s="133">
        <f>IF(Q92="-","-",SUM(Q92:Q94,Q96:Q100)*'3k HAP'!$E$9)</f>
        <v>7.717714889342842</v>
      </c>
      <c r="R101" s="133">
        <f>IF(R92="-","-",SUM(R92:R94,R96:R100)*'3k HAP'!$E$9)</f>
        <v>7.3988093989751356</v>
      </c>
      <c r="S101" s="133">
        <f>IF(S92="-","-",SUM(S92:S94,S96:S100)*'3k HAP'!$E$9)</f>
        <v>7.4219519365618138</v>
      </c>
      <c r="T101" s="133" t="str">
        <f>IF(T92="-","-",SUM(T92:T94,T96:T100)*'3k HAP'!$E$9)</f>
        <v>-</v>
      </c>
      <c r="U101" s="133" t="str">
        <f>IF(U92="-","-",SUM(U92:U94,U96:U100)*'3k HAP'!$E$9)</f>
        <v>-</v>
      </c>
      <c r="V101" s="133" t="str">
        <f>IF(V92="-","-",SUM(V92:V94,V96:V100)*'3k HAP'!$E$9)</f>
        <v>-</v>
      </c>
      <c r="W101" s="133" t="str">
        <f>IF(W92="-","-",SUM(W92:W94,W96:W100)*'3k HAP'!$E$9)</f>
        <v>-</v>
      </c>
      <c r="X101" s="133" t="str">
        <f>IF(X92="-","-",SUM(X92:X94,X96:X100)*'3k HAP'!$E$9)</f>
        <v>-</v>
      </c>
      <c r="Y101" s="133" t="str">
        <f>IF(Y92="-","-",SUM(Y92:Y94,Y96:Y100)*'3k HAP'!$E$9)</f>
        <v>-</v>
      </c>
      <c r="Z101" s="133" t="str">
        <f>IF(Z92="-","-",SUM(Z92:Z94,Z96:Z100)*'3k HAP'!$E$9)</f>
        <v>-</v>
      </c>
      <c r="AA101" s="29"/>
    </row>
    <row r="102" spans="1:27" s="30" customFormat="1" ht="11.25" x14ac:dyDescent="0.15">
      <c r="A102" s="267">
        <v>11</v>
      </c>
      <c r="B102" s="136" t="s">
        <v>44</v>
      </c>
      <c r="C102" s="136" t="str">
        <f>B102&amp;"_"&amp;D102</f>
        <v>Total_Southern</v>
      </c>
      <c r="D102" s="139" t="s">
        <v>323</v>
      </c>
      <c r="E102" s="135"/>
      <c r="F102" s="31"/>
      <c r="G102" s="133">
        <f t="shared" ref="G102:N102" si="14">IF(G92="-","-",SUM(G92:G101))</f>
        <v>509.68523961953218</v>
      </c>
      <c r="H102" s="133">
        <f t="shared" si="14"/>
        <v>489.32476434882187</v>
      </c>
      <c r="I102" s="133">
        <f t="shared" si="14"/>
        <v>500.72340838586018</v>
      </c>
      <c r="J102" s="133">
        <f t="shared" si="14"/>
        <v>491.41929298840051</v>
      </c>
      <c r="K102" s="133">
        <f t="shared" si="14"/>
        <v>534.77633085446701</v>
      </c>
      <c r="L102" s="133">
        <f t="shared" si="14"/>
        <v>528.67855146392469</v>
      </c>
      <c r="M102" s="133">
        <f t="shared" si="14"/>
        <v>573.84676374850903</v>
      </c>
      <c r="N102" s="133">
        <f t="shared" si="14"/>
        <v>602.66680156578491</v>
      </c>
      <c r="O102" s="31"/>
      <c r="P102" s="133">
        <f t="shared" ref="P102:Z102" si="15">IF(P92="-","-",SUM(P92:P101))</f>
        <v>602.66680156578491</v>
      </c>
      <c r="Q102" s="133">
        <f t="shared" si="15"/>
        <v>664.30166728586437</v>
      </c>
      <c r="R102" s="133">
        <f t="shared" si="15"/>
        <v>644.27389139453703</v>
      </c>
      <c r="S102" s="133">
        <f t="shared" si="15"/>
        <v>640.19101036800839</v>
      </c>
      <c r="T102" s="133" t="str">
        <f t="shared" si="15"/>
        <v>-</v>
      </c>
      <c r="U102" s="133" t="str">
        <f t="shared" si="15"/>
        <v>-</v>
      </c>
      <c r="V102" s="133" t="str">
        <f t="shared" si="15"/>
        <v>-</v>
      </c>
      <c r="W102" s="133" t="str">
        <f t="shared" si="15"/>
        <v>-</v>
      </c>
      <c r="X102" s="133" t="str">
        <f t="shared" si="15"/>
        <v>-</v>
      </c>
      <c r="Y102" s="133" t="str">
        <f t="shared" si="15"/>
        <v>-</v>
      </c>
      <c r="Z102" s="133" t="str">
        <f t="shared" si="15"/>
        <v>-</v>
      </c>
      <c r="AA102" s="29"/>
    </row>
    <row r="103" spans="1:27" s="30" customFormat="1" ht="11.25" x14ac:dyDescent="0.15">
      <c r="A103" s="267">
        <v>1</v>
      </c>
      <c r="B103" s="140" t="s">
        <v>350</v>
      </c>
      <c r="C103" s="140" t="s">
        <v>341</v>
      </c>
      <c r="D103" s="138" t="s">
        <v>324</v>
      </c>
      <c r="E103" s="132"/>
      <c r="F103" s="31"/>
      <c r="G103" s="41">
        <f>IF('3a DF'!H21="-","-",'3a DF'!H21)</f>
        <v>189.40527294156934</v>
      </c>
      <c r="H103" s="41">
        <f>'3a DF'!I21</f>
        <v>169.66894376912001</v>
      </c>
      <c r="I103" s="41">
        <f>'3a DF'!J21</f>
        <v>152.83735385560954</v>
      </c>
      <c r="J103" s="41">
        <f>'3a DF'!K21</f>
        <v>145.24365534818136</v>
      </c>
      <c r="K103" s="41">
        <f>'3a DF'!L21</f>
        <v>169.91096764668541</v>
      </c>
      <c r="L103" s="41">
        <f>'3a DF'!M21</f>
        <v>163.32531644257256</v>
      </c>
      <c r="M103" s="41">
        <f>'3a DF'!N21</f>
        <v>173.27160644268815</v>
      </c>
      <c r="N103" s="41">
        <f>'3a DF'!O21</f>
        <v>192.80062455355045</v>
      </c>
      <c r="O103" s="31"/>
      <c r="P103" s="41">
        <f>'3a DF'!Q21</f>
        <v>192.80062455355045</v>
      </c>
      <c r="Q103" s="41">
        <f>'3a DF'!R21</f>
        <v>225.27605178730428</v>
      </c>
      <c r="R103" s="41">
        <f>'3a DF'!S21</f>
        <v>201.06500723158197</v>
      </c>
      <c r="S103" s="41">
        <f>'3a DF'!T21</f>
        <v>185.50448506228201</v>
      </c>
      <c r="T103" s="41" t="str">
        <f>'3a DF'!U21</f>
        <v>-</v>
      </c>
      <c r="U103" s="41" t="str">
        <f>'3a DF'!V21</f>
        <v>-</v>
      </c>
      <c r="V103" s="41" t="str">
        <f>'3a DF'!W21</f>
        <v>-</v>
      </c>
      <c r="W103" s="41" t="str">
        <f>'3a DF'!X21</f>
        <v>-</v>
      </c>
      <c r="X103" s="41" t="str">
        <f>'3a DF'!Y21</f>
        <v>-</v>
      </c>
      <c r="Y103" s="41" t="str">
        <f>'3a DF'!Z21</f>
        <v>-</v>
      </c>
      <c r="Z103" s="41" t="str">
        <f>'3a DF'!AA21</f>
        <v>-</v>
      </c>
      <c r="AA103" s="29"/>
    </row>
    <row r="104" spans="1:27" s="30" customFormat="1" ht="11.25" x14ac:dyDescent="0.15">
      <c r="A104" s="267">
        <v>2</v>
      </c>
      <c r="B104" s="140" t="s">
        <v>350</v>
      </c>
      <c r="C104" s="140" t="s">
        <v>300</v>
      </c>
      <c r="D104" s="138" t="s">
        <v>324</v>
      </c>
      <c r="E104" s="132"/>
      <c r="F104" s="31"/>
      <c r="G104" s="41">
        <f>IF('3b CM'!G21="-","-",'3b CM'!G21)</f>
        <v>5.6123797754490334E-2</v>
      </c>
      <c r="H104" s="41">
        <f>'3b CM'!H21</f>
        <v>8.4185696631735515E-2</v>
      </c>
      <c r="I104" s="41">
        <f>'3b CM'!I21</f>
        <v>0.26509160695755307</v>
      </c>
      <c r="J104" s="41">
        <f>'3b CM'!J21</f>
        <v>0.26958496138731097</v>
      </c>
      <c r="K104" s="41">
        <f>'3b CM'!K21</f>
        <v>3.4624935928121627</v>
      </c>
      <c r="L104" s="41">
        <f>'3b CM'!L21</f>
        <v>3.3589686632743669</v>
      </c>
      <c r="M104" s="41">
        <f>'3b CM'!M21</f>
        <v>11.735460395993773</v>
      </c>
      <c r="N104" s="41">
        <f>'3b CM'!N21</f>
        <v>11.156062466320758</v>
      </c>
      <c r="O104" s="31"/>
      <c r="P104" s="41">
        <f>'3b CM'!P21</f>
        <v>11.156062466320758</v>
      </c>
      <c r="Q104" s="41">
        <f>'3b CM'!Q21</f>
        <v>15.031064537267056</v>
      </c>
      <c r="R104" s="41">
        <f>'3b CM'!R21</f>
        <v>14.962039383766744</v>
      </c>
      <c r="S104" s="41">
        <f>'3b CM'!S21</f>
        <v>17.868079612309856</v>
      </c>
      <c r="T104" s="41" t="str">
        <f>'3b CM'!T21</f>
        <v>-</v>
      </c>
      <c r="U104" s="41" t="str">
        <f>'3b CM'!U21</f>
        <v>-</v>
      </c>
      <c r="V104" s="41" t="str">
        <f>'3b CM'!V21</f>
        <v>-</v>
      </c>
      <c r="W104" s="41" t="str">
        <f>'3b CM'!W21</f>
        <v>-</v>
      </c>
      <c r="X104" s="41" t="str">
        <f>'3b CM'!X21</f>
        <v>-</v>
      </c>
      <c r="Y104" s="41" t="str">
        <f>'3b CM'!Y21</f>
        <v>-</v>
      </c>
      <c r="Z104" s="41" t="str">
        <f>'3b CM'!Z21</f>
        <v>-</v>
      </c>
      <c r="AA104" s="29"/>
    </row>
    <row r="105" spans="1:27" s="30" customFormat="1" ht="12.4" customHeight="1" x14ac:dyDescent="0.15">
      <c r="A105" s="267">
        <v>3</v>
      </c>
      <c r="B105" s="140" t="s">
        <v>2</v>
      </c>
      <c r="C105" s="140" t="s">
        <v>342</v>
      </c>
      <c r="D105" s="138" t="s">
        <v>324</v>
      </c>
      <c r="E105" s="132"/>
      <c r="F105" s="31"/>
      <c r="G105" s="41">
        <f>IF('3c PC'!G22="-","-",'3c PC'!G22)</f>
        <v>68.69036253949163</v>
      </c>
      <c r="H105" s="41">
        <f>'3c PC'!H22</f>
        <v>68.670275144610898</v>
      </c>
      <c r="I105" s="41">
        <f>'3c PC'!I22</f>
        <v>86.608863685659017</v>
      </c>
      <c r="J105" s="41">
        <f>'3c PC'!J22</f>
        <v>85.61053410109416</v>
      </c>
      <c r="K105" s="41">
        <f>'3c PC'!K22</f>
        <v>97.864929465818818</v>
      </c>
      <c r="L105" s="41">
        <f>'3c PC'!L22</f>
        <v>97.054529489388273</v>
      </c>
      <c r="M105" s="41">
        <f>'3c PC'!M22</f>
        <v>118.3338046878049</v>
      </c>
      <c r="N105" s="41">
        <f>'3c PC'!N22</f>
        <v>116.23565093546705</v>
      </c>
      <c r="O105" s="31"/>
      <c r="P105" s="41">
        <f>'3c PC'!P22</f>
        <v>116.23565093546705</v>
      </c>
      <c r="Q105" s="41">
        <f>'3c PC'!Q22</f>
        <v>129.9972077079583</v>
      </c>
      <c r="R105" s="41">
        <f>'3c PC'!R22</f>
        <v>131.94617077366865</v>
      </c>
      <c r="S105" s="41">
        <f>'3c PC'!S22</f>
        <v>144.07190092659567</v>
      </c>
      <c r="T105" s="41" t="str">
        <f>'3c PC'!T22</f>
        <v>-</v>
      </c>
      <c r="U105" s="41" t="str">
        <f>'3c PC'!U22</f>
        <v>-</v>
      </c>
      <c r="V105" s="41" t="str">
        <f>'3c PC'!V22</f>
        <v>-</v>
      </c>
      <c r="W105" s="41" t="str">
        <f>'3c PC'!W22</f>
        <v>-</v>
      </c>
      <c r="X105" s="41" t="str">
        <f>'3c PC'!X22</f>
        <v>-</v>
      </c>
      <c r="Y105" s="41" t="str">
        <f>'3c PC'!Y22</f>
        <v>-</v>
      </c>
      <c r="Z105" s="41" t="str">
        <f>'3c PC'!Z22</f>
        <v>-</v>
      </c>
      <c r="AA105" s="29"/>
    </row>
    <row r="106" spans="1:27" s="30" customFormat="1" ht="11.25" x14ac:dyDescent="0.15">
      <c r="A106" s="267">
        <v>4</v>
      </c>
      <c r="B106" s="140" t="s">
        <v>352</v>
      </c>
      <c r="C106" s="140" t="s">
        <v>343</v>
      </c>
      <c r="D106" s="138" t="s">
        <v>324</v>
      </c>
      <c r="E106" s="132"/>
      <c r="F106" s="31"/>
      <c r="G106" s="41">
        <f>IF('3d NC-Elec'!H36="-","-",'3d NC-Elec'!H36)</f>
        <v>126.64580966174836</v>
      </c>
      <c r="H106" s="41">
        <f>'3d NC-Elec'!I36</f>
        <v>127.38843352176289</v>
      </c>
      <c r="I106" s="41">
        <f>'3d NC-Elec'!J36</f>
        <v>149.60666824538114</v>
      </c>
      <c r="J106" s="41">
        <f>'3d NC-Elec'!K36</f>
        <v>149.04811497137283</v>
      </c>
      <c r="K106" s="41">
        <f>'3d NC-Elec'!L36</f>
        <v>143.38312656502399</v>
      </c>
      <c r="L106" s="41">
        <f>'3d NC-Elec'!M36</f>
        <v>144.27339451442779</v>
      </c>
      <c r="M106" s="41">
        <f>'3d NC-Elec'!N36</f>
        <v>137.73524696211223</v>
      </c>
      <c r="N106" s="41">
        <f>'3d NC-Elec'!O36</f>
        <v>137.34087243160866</v>
      </c>
      <c r="O106" s="31"/>
      <c r="P106" s="41">
        <f>'3d NC-Elec'!Q36</f>
        <v>137.34087243160866</v>
      </c>
      <c r="Q106" s="41">
        <f>'3d NC-Elec'!R36</f>
        <v>148.52565262962443</v>
      </c>
      <c r="R106" s="41">
        <f>'3d NC-Elec'!S36</f>
        <v>150.33871528754304</v>
      </c>
      <c r="S106" s="41">
        <f>'3d NC-Elec'!T36</f>
        <v>153.12925724504447</v>
      </c>
      <c r="T106" s="41" t="str">
        <f>'3d NC-Elec'!U36</f>
        <v>-</v>
      </c>
      <c r="U106" s="41" t="str">
        <f>'3d NC-Elec'!V36</f>
        <v>-</v>
      </c>
      <c r="V106" s="41" t="str">
        <f>'3d NC-Elec'!W36</f>
        <v>-</v>
      </c>
      <c r="W106" s="41" t="str">
        <f>'3d NC-Elec'!X36</f>
        <v>-</v>
      </c>
      <c r="X106" s="41" t="str">
        <f>'3d NC-Elec'!Y36</f>
        <v>-</v>
      </c>
      <c r="Y106" s="41" t="str">
        <f>'3d NC-Elec'!Z36</f>
        <v>-</v>
      </c>
      <c r="Z106" s="41" t="str">
        <f>'3d NC-Elec'!AA36</f>
        <v>-</v>
      </c>
      <c r="AA106" s="29"/>
    </row>
    <row r="107" spans="1:27" s="30" customFormat="1" ht="11.25" x14ac:dyDescent="0.15">
      <c r="A107" s="267">
        <v>5</v>
      </c>
      <c r="B107" s="140" t="s">
        <v>349</v>
      </c>
      <c r="C107" s="140" t="s">
        <v>344</v>
      </c>
      <c r="D107" s="138" t="s">
        <v>324</v>
      </c>
      <c r="E107" s="132"/>
      <c r="F107" s="31"/>
      <c r="G107" s="41">
        <f>IF('3f CPIH'!C$16="-","-",'3g OC '!$E$8*('3f CPIH'!C$16/'3f CPIH'!$G$16))</f>
        <v>76.502677103718199</v>
      </c>
      <c r="H107" s="41">
        <f>IF('3f CPIH'!D$16="-","-",'3g OC '!$E$8*('3f CPIH'!D$16/'3f CPIH'!$G$16))</f>
        <v>76.655835616438353</v>
      </c>
      <c r="I107" s="41">
        <f>IF('3f CPIH'!E$16="-","-",'3g OC '!$E$8*('3f CPIH'!E$16/'3f CPIH'!$G$16))</f>
        <v>76.885573385518597</v>
      </c>
      <c r="J107" s="41">
        <f>IF('3f CPIH'!F$16="-","-",'3g OC '!$E$8*('3f CPIH'!F$16/'3f CPIH'!$G$16))</f>
        <v>77.345048923679059</v>
      </c>
      <c r="K107" s="41">
        <f>IF('3f CPIH'!G$16="-","-",'3g OC '!$E$8*('3f CPIH'!G$16/'3f CPIH'!$G$16))</f>
        <v>78.263999999999996</v>
      </c>
      <c r="L107" s="41">
        <f>IF('3f CPIH'!H$16="-","-",'3g OC '!$E$8*('3f CPIH'!H$16/'3f CPIH'!$G$16))</f>
        <v>79.259530332681024</v>
      </c>
      <c r="M107" s="41">
        <f>IF('3f CPIH'!I$16="-","-",'3g OC '!$E$8*('3f CPIH'!I$16/'3f CPIH'!$G$16))</f>
        <v>80.408219178082177</v>
      </c>
      <c r="N107" s="41">
        <f>IF('3f CPIH'!J$16="-","-",'3g OC '!$E$8*('3f CPIH'!J$16/'3f CPIH'!$G$16))</f>
        <v>81.097432485322898</v>
      </c>
      <c r="O107" s="31"/>
      <c r="P107" s="41">
        <f>IF('3f CPIH'!L$16="-","-",'3g OC '!$E$8*('3f CPIH'!L$16/'3f CPIH'!$G$16))</f>
        <v>81.097432485322898</v>
      </c>
      <c r="Q107" s="41">
        <f>IF('3f CPIH'!M$16="-","-",'3g OC '!$E$8*('3f CPIH'!M$16/'3f CPIH'!$G$16))</f>
        <v>82.016383561643835</v>
      </c>
      <c r="R107" s="41">
        <f>IF('3f CPIH'!N$16="-","-",'3g OC '!$E$8*('3f CPIH'!N$16/'3f CPIH'!$G$16))</f>
        <v>82.62901761252445</v>
      </c>
      <c r="S107" s="41">
        <f>IF('3f CPIH'!O$16="-","-",'3g OC '!$E$8*('3f CPIH'!O$16/'3f CPIH'!$G$16))</f>
        <v>83.088493150684926</v>
      </c>
      <c r="T107" s="41" t="str">
        <f>IF('3f CPIH'!P$16="-","-",'3g OC '!$E$8*('3f CPIH'!P$16/'3f CPIH'!$G$16))</f>
        <v>-</v>
      </c>
      <c r="U107" s="41" t="str">
        <f>IF('3f CPIH'!Q$16="-","-",'3g OC '!$E$8*('3f CPIH'!Q$16/'3f CPIH'!$G$16))</f>
        <v>-</v>
      </c>
      <c r="V107" s="41" t="str">
        <f>IF('3f CPIH'!R$16="-","-",'3g OC '!$E$8*('3f CPIH'!R$16/'3f CPIH'!$G$16))</f>
        <v>-</v>
      </c>
      <c r="W107" s="41" t="str">
        <f>IF('3f CPIH'!S$16="-","-",'3g OC '!$E$8*('3f CPIH'!S$16/'3f CPIH'!$G$16))</f>
        <v>-</v>
      </c>
      <c r="X107" s="41" t="str">
        <f>IF('3f CPIH'!T$16="-","-",'3g OC '!$E$8*('3f CPIH'!T$16/'3f CPIH'!$G$16))</f>
        <v>-</v>
      </c>
      <c r="Y107" s="41" t="str">
        <f>IF('3f CPIH'!U$16="-","-",'3g OC '!$E$8*('3f CPIH'!U$16/'3f CPIH'!$G$16))</f>
        <v>-</v>
      </c>
      <c r="Z107" s="41" t="str">
        <f>IF('3f CPIH'!V$16="-","-",'3g OC '!$E$8*('3f CPIH'!V$16/'3f CPIH'!$G$16))</f>
        <v>-</v>
      </c>
      <c r="AA107" s="29"/>
    </row>
    <row r="108" spans="1:27" s="30" customFormat="1" ht="11.25" x14ac:dyDescent="0.15">
      <c r="A108" s="267">
        <v>6</v>
      </c>
      <c r="B108" s="140" t="s">
        <v>349</v>
      </c>
      <c r="C108" s="140" t="s">
        <v>43</v>
      </c>
      <c r="D108" s="138" t="s">
        <v>324</v>
      </c>
      <c r="E108" s="132"/>
      <c r="F108" s="31"/>
      <c r="G108" s="41" t="s">
        <v>333</v>
      </c>
      <c r="H108" s="41" t="s">
        <v>333</v>
      </c>
      <c r="I108" s="41" t="s">
        <v>333</v>
      </c>
      <c r="J108" s="41" t="s">
        <v>333</v>
      </c>
      <c r="K108" s="41">
        <f>IF('3h SMNCC'!F$36="-","-",'3h SMNCC'!F$36)</f>
        <v>0</v>
      </c>
      <c r="L108" s="41">
        <f>IF('3h SMNCC'!G$36="-","-",'3h SMNCC'!G$36)</f>
        <v>-0.18995176814939541</v>
      </c>
      <c r="M108" s="41">
        <f>IF('3h SMNCC'!H$36="-","-",'3h SMNCC'!H$36)</f>
        <v>2.3898674656215144</v>
      </c>
      <c r="N108" s="41">
        <f>IF('3h SMNCC'!I$36="-","-",'3h SMNCC'!I$36)</f>
        <v>11.485463558514653</v>
      </c>
      <c r="O108" s="31"/>
      <c r="P108" s="41">
        <f>IF('3h SMNCC'!K$36="-","-",'3h SMNCC'!K$36)</f>
        <v>11.485463558514653</v>
      </c>
      <c r="Q108" s="41">
        <f>IF('3h SMNCC'!L$36="-","-",'3h SMNCC'!L$36)</f>
        <v>13.905095596481768</v>
      </c>
      <c r="R108" s="41">
        <f>IF('3h SMNCC'!M$36="-","-",'3h SMNCC'!M$36)</f>
        <v>14.008016342776511</v>
      </c>
      <c r="S108" s="41">
        <f>IF('3h SMNCC'!N$36="-","-",'3h SMNCC'!N$36)</f>
        <v>16.592254432324484</v>
      </c>
      <c r="T108" s="41" t="str">
        <f>IF('3h SMNCC'!O$36="-","-",'3h SMNCC'!O$36)</f>
        <v>-</v>
      </c>
      <c r="U108" s="41" t="str">
        <f>IF('3h SMNCC'!P$36="-","-",'3h SMNCC'!P$36)</f>
        <v>-</v>
      </c>
      <c r="V108" s="41" t="str">
        <f>IF('3h SMNCC'!Q$36="-","-",'3h SMNCC'!Q$36)</f>
        <v>-</v>
      </c>
      <c r="W108" s="41" t="str">
        <f>IF('3h SMNCC'!R$36="-","-",'3h SMNCC'!R$36)</f>
        <v>-</v>
      </c>
      <c r="X108" s="41" t="str">
        <f>IF('3h SMNCC'!S$36="-","-",'3h SMNCC'!S$36)</f>
        <v>-</v>
      </c>
      <c r="Y108" s="41" t="str">
        <f>IF('3h SMNCC'!T$36="-","-",'3h SMNCC'!T$36)</f>
        <v>-</v>
      </c>
      <c r="Z108" s="41" t="str">
        <f>IF('3h SMNCC'!U$36="-","-",'3h SMNCC'!U$36)</f>
        <v>-</v>
      </c>
      <c r="AA108" s="29"/>
    </row>
    <row r="109" spans="1:27" s="30" customFormat="1" ht="11.25" x14ac:dyDescent="0.15">
      <c r="A109" s="267">
        <v>7</v>
      </c>
      <c r="B109" s="140" t="s">
        <v>349</v>
      </c>
      <c r="C109" s="140" t="s">
        <v>394</v>
      </c>
      <c r="D109" s="138" t="s">
        <v>324</v>
      </c>
      <c r="E109" s="132"/>
      <c r="F109" s="31"/>
      <c r="G109" s="41">
        <f>IF('3f CPIH'!C$16="-","-",'3i PAAC PAP'!$G$8*('3f CPIH'!C$16/'3f CPIH'!$G$16))</f>
        <v>13.436452250489236</v>
      </c>
      <c r="H109" s="41">
        <f>IF('3f CPIH'!D$16="-","-",'3i PAAC PAP'!$G$8*('3f CPIH'!D$16/'3f CPIH'!$G$16))</f>
        <v>13.463352054794518</v>
      </c>
      <c r="I109" s="41">
        <f>IF('3f CPIH'!E$16="-","-",'3i PAAC PAP'!$G$8*('3f CPIH'!E$16/'3f CPIH'!$G$16))</f>
        <v>13.503701761252445</v>
      </c>
      <c r="J109" s="41">
        <f>IF('3f CPIH'!F$16="-","-",'3i PAAC PAP'!$G$8*('3f CPIH'!F$16/'3f CPIH'!$G$16))</f>
        <v>13.584401174168297</v>
      </c>
      <c r="K109" s="41">
        <f>IF('3f CPIH'!G$16="-","-",'3i PAAC PAP'!$G$8*('3f CPIH'!G$16/'3f CPIH'!$G$16))</f>
        <v>13.745799999999999</v>
      </c>
      <c r="L109" s="41">
        <f>IF('3f CPIH'!H$16="-","-",'3i PAAC PAP'!$G$8*('3f CPIH'!H$16/'3f CPIH'!$G$16))</f>
        <v>13.920648727984345</v>
      </c>
      <c r="M109" s="41">
        <f>IF('3f CPIH'!I$16="-","-",'3i PAAC PAP'!$G$8*('3f CPIH'!I$16/'3f CPIH'!$G$16))</f>
        <v>14.122397260273971</v>
      </c>
      <c r="N109" s="41">
        <f>IF('3f CPIH'!J$16="-","-",'3i PAAC PAP'!$G$8*('3f CPIH'!J$16/'3f CPIH'!$G$16))</f>
        <v>14.24344637964775</v>
      </c>
      <c r="O109" s="31"/>
      <c r="P109" s="41">
        <f>IF('3f CPIH'!L$16="-","-",'3i PAAC PAP'!$G$8*('3f CPIH'!L$16/'3f CPIH'!$G$16))</f>
        <v>14.24344637964775</v>
      </c>
      <c r="Q109" s="41">
        <f>IF('3f CPIH'!M$16="-","-",'3i PAAC PAP'!$G$8*('3f CPIH'!M$16/'3f CPIH'!$G$16))</f>
        <v>14.40484520547945</v>
      </c>
      <c r="R109" s="41">
        <f>IF('3f CPIH'!N$16="-","-",'3i PAAC PAP'!$G$8*('3f CPIH'!N$16/'3f CPIH'!$G$16))</f>
        <v>14.512444422700586</v>
      </c>
      <c r="S109" s="41">
        <f>IF('3f CPIH'!O$16="-","-",'3i PAAC PAP'!$G$8*('3f CPIH'!O$16/'3f CPIH'!$G$16))</f>
        <v>14.593143835616438</v>
      </c>
      <c r="T109" s="41" t="str">
        <f>IF('3f CPIH'!P$16="-","-",'3i PAAC PAP'!$G$8*('3f CPIH'!P$16/'3f CPIH'!$G$16))</f>
        <v>-</v>
      </c>
      <c r="U109" s="41" t="str">
        <f>IF('3f CPIH'!Q$16="-","-",'3i PAAC PAP'!$G$8*('3f CPIH'!Q$16/'3f CPIH'!$G$16))</f>
        <v>-</v>
      </c>
      <c r="V109" s="41" t="str">
        <f>IF('3f CPIH'!R$16="-","-",'3i PAAC PAP'!$G$8*('3f CPIH'!R$16/'3f CPIH'!$G$16))</f>
        <v>-</v>
      </c>
      <c r="W109" s="41" t="str">
        <f>IF('3f CPIH'!S$16="-","-",'3i PAAC PAP'!$G$8*('3f CPIH'!S$16/'3f CPIH'!$G$16))</f>
        <v>-</v>
      </c>
      <c r="X109" s="41" t="str">
        <f>IF('3f CPIH'!T$16="-","-",'3i PAAC PAP'!$G$8*('3f CPIH'!T$16/'3f CPIH'!$G$16))</f>
        <v>-</v>
      </c>
      <c r="Y109" s="41" t="str">
        <f>IF('3f CPIH'!U$16="-","-",'3i PAAC PAP'!$G$8*('3f CPIH'!U$16/'3f CPIH'!$G$16))</f>
        <v>-</v>
      </c>
      <c r="Z109" s="41" t="str">
        <f>IF('3f CPIH'!V$16="-","-",'3i PAAC PAP'!$G$8*('3f CPIH'!V$16/'3f CPIH'!$G$16))</f>
        <v>-</v>
      </c>
      <c r="AA109" s="29"/>
    </row>
    <row r="110" spans="1:27" s="30" customFormat="1" ht="11.25" x14ac:dyDescent="0.15">
      <c r="A110" s="267">
        <v>8</v>
      </c>
      <c r="B110" s="140" t="s">
        <v>349</v>
      </c>
      <c r="C110" s="140" t="s">
        <v>412</v>
      </c>
      <c r="D110" s="138" t="s">
        <v>324</v>
      </c>
      <c r="E110" s="132"/>
      <c r="F110" s="31"/>
      <c r="G110" s="41">
        <f>IF(G103="-","-",SUM(G103:G108)*'3i PAAC PAP'!$G$20)</f>
        <v>26.90210774881044</v>
      </c>
      <c r="H110" s="41">
        <f>IF(H103="-","-",SUM(H103:H108)*'3i PAAC PAP'!$G$20)</f>
        <v>25.803829797668751</v>
      </c>
      <c r="I110" s="41">
        <f>IF(I103="-","-",SUM(I103:I108)*'3i PAAC PAP'!$G$20)</f>
        <v>27.188058674337064</v>
      </c>
      <c r="J110" s="41">
        <f>IF(J103="-","-",SUM(J103:J108)*'3i PAAC PAP'!$G$20)</f>
        <v>26.681472808112677</v>
      </c>
      <c r="K110" s="41">
        <f>IF(K103="-","-",SUM(K103:K108)*'3i PAAC PAP'!$G$20)</f>
        <v>28.744097596171713</v>
      </c>
      <c r="L110" s="41">
        <f>IF(L103="-","-",SUM(L103:L108)*'3i PAAC PAP'!$G$20)</f>
        <v>28.405635693583683</v>
      </c>
      <c r="M110" s="41">
        <f>IF(M103="-","-",SUM(M103:M108)*'3i PAAC PAP'!$G$20)</f>
        <v>30.551295894905628</v>
      </c>
      <c r="N110" s="41">
        <f>IF(N103="-","-",SUM(N103:N108)*'3i PAAC PAP'!$G$20)</f>
        <v>32.08167109483049</v>
      </c>
      <c r="O110" s="31"/>
      <c r="P110" s="41">
        <f>IF(P103="-","-",SUM(P103:P108)*'3i PAAC PAP'!$G$20)</f>
        <v>32.08167109483049</v>
      </c>
      <c r="Q110" s="41">
        <f>IF(Q103="-","-",SUM(Q103:Q108)*'3i PAAC PAP'!$G$20)</f>
        <v>35.851075400527066</v>
      </c>
      <c r="R110" s="41">
        <f>IF(R103="-","-",SUM(R103:R108)*'3i PAAC PAP'!$G$20)</f>
        <v>34.696233836036889</v>
      </c>
      <c r="S110" s="41">
        <f>IF(S103="-","-",SUM(S103:S108)*'3i PAAC PAP'!$G$20)</f>
        <v>35.005640206492494</v>
      </c>
      <c r="T110" s="41" t="str">
        <f>IF(T103="-","-",SUM(T103:T108)*'3i PAAC PAP'!$G$20)</f>
        <v>-</v>
      </c>
      <c r="U110" s="41" t="str">
        <f>IF(U103="-","-",SUM(U103:U108)*'3i PAAC PAP'!$G$20)</f>
        <v>-</v>
      </c>
      <c r="V110" s="41" t="str">
        <f>IF(V103="-","-",SUM(V103:V108)*'3i PAAC PAP'!$G$20)</f>
        <v>-</v>
      </c>
      <c r="W110" s="41" t="str">
        <f>IF(W103="-","-",SUM(W103:W108)*'3i PAAC PAP'!$G$20)</f>
        <v>-</v>
      </c>
      <c r="X110" s="41" t="str">
        <f>IF(X103="-","-",SUM(X103:X108)*'3i PAAC PAP'!$G$20)</f>
        <v>-</v>
      </c>
      <c r="Y110" s="41" t="str">
        <f>IF(Y103="-","-",SUM(Y103:Y108)*'3i PAAC PAP'!$G$20)</f>
        <v>-</v>
      </c>
      <c r="Z110" s="41" t="str">
        <f>IF(Z103="-","-",SUM(Z103:Z108)*'3i PAAC PAP'!$G$20)</f>
        <v>-</v>
      </c>
      <c r="AA110" s="29"/>
    </row>
    <row r="111" spans="1:27" s="30" customFormat="1" ht="11.25" x14ac:dyDescent="0.15">
      <c r="A111" s="267">
        <v>9</v>
      </c>
      <c r="B111" s="140" t="s">
        <v>393</v>
      </c>
      <c r="C111" s="140" t="s">
        <v>536</v>
      </c>
      <c r="D111" s="138" t="s">
        <v>324</v>
      </c>
      <c r="E111" s="132"/>
      <c r="F111" s="31"/>
      <c r="G111" s="41">
        <f>IF(G103="-","-",SUM(G103:G110)*'3j EBIT'!$E$8)</f>
        <v>9.7157403954520909</v>
      </c>
      <c r="H111" s="41">
        <f>IF(H103="-","-",SUM(H103:H110)*'3j EBIT'!$E$8)</f>
        <v>9.3302406832806959</v>
      </c>
      <c r="I111" s="41">
        <f>IF(I103="-","-",SUM(I103:I110)*'3j EBIT'!$E$8)</f>
        <v>9.8175483876066068</v>
      </c>
      <c r="J111" s="41">
        <f>IF(J103="-","-",SUM(J103:J110)*'3j EBIT'!$E$8)</f>
        <v>9.641057508393903</v>
      </c>
      <c r="K111" s="41">
        <f>IF(K103="-","-",SUM(K103:K110)*'3j EBIT'!$E$8)</f>
        <v>10.369151035134605</v>
      </c>
      <c r="L111" s="41">
        <f>IF(L103="-","-",SUM(L103:L110)*'3j EBIT'!$E$8)</f>
        <v>10.253575540350731</v>
      </c>
      <c r="M111" s="41">
        <f>IF(M103="-","-",SUM(M103:M110)*'3j EBIT'!$E$8)</f>
        <v>11.011635694031956</v>
      </c>
      <c r="N111" s="41">
        <f>IF(N103="-","-",SUM(N103:N110)*'3j EBIT'!$E$8)</f>
        <v>11.551873624597128</v>
      </c>
      <c r="O111" s="31"/>
      <c r="P111" s="41">
        <f>IF(P103="-","-",SUM(P103:P110)*'3j EBIT'!$E$8)</f>
        <v>11.551873624597128</v>
      </c>
      <c r="Q111" s="41">
        <f>IF(Q103="-","-",SUM(Q103:Q110)*'3j EBIT'!$E$8)</f>
        <v>12.879862866624309</v>
      </c>
      <c r="R111" s="41">
        <f>IF(R103="-","-",SUM(R103:R110)*'3j EBIT'!$E$8)</f>
        <v>12.476045266241117</v>
      </c>
      <c r="S111" s="41">
        <f>IF(S103="-","-",SUM(S103:S110)*'3j EBIT'!$E$8)</f>
        <v>12.586357832601109</v>
      </c>
      <c r="T111" s="41" t="str">
        <f>IF(T103="-","-",SUM(T103:T110)*'3j EBIT'!$E$8)</f>
        <v>-</v>
      </c>
      <c r="U111" s="41" t="str">
        <f>IF(U103="-","-",SUM(U103:U110)*'3j EBIT'!$E$8)</f>
        <v>-</v>
      </c>
      <c r="V111" s="41" t="str">
        <f>IF(V103="-","-",SUM(V103:V110)*'3j EBIT'!$E$8)</f>
        <v>-</v>
      </c>
      <c r="W111" s="41" t="str">
        <f>IF(W103="-","-",SUM(W103:W110)*'3j EBIT'!$E$8)</f>
        <v>-</v>
      </c>
      <c r="X111" s="41" t="str">
        <f>IF(X103="-","-",SUM(X103:X110)*'3j EBIT'!$E$8)</f>
        <v>-</v>
      </c>
      <c r="Y111" s="41" t="str">
        <f>IF(Y103="-","-",SUM(Y103:Y110)*'3j EBIT'!$E$8)</f>
        <v>-</v>
      </c>
      <c r="Z111" s="41" t="str">
        <f>IF(Z103="-","-",SUM(Z103:Z110)*'3j EBIT'!$E$8)</f>
        <v>-</v>
      </c>
      <c r="AA111" s="29"/>
    </row>
    <row r="112" spans="1:27" s="30" customFormat="1" ht="11.25" x14ac:dyDescent="0.15">
      <c r="A112" s="267">
        <v>10</v>
      </c>
      <c r="B112" s="140" t="s">
        <v>292</v>
      </c>
      <c r="C112" s="188" t="s">
        <v>537</v>
      </c>
      <c r="D112" s="138" t="s">
        <v>324</v>
      </c>
      <c r="E112" s="131"/>
      <c r="F112" s="31"/>
      <c r="G112" s="41">
        <f>IF(G103="-","-",SUM(G103:G105,G107:G111)*'3k HAP'!$E$9)</f>
        <v>5.6325206151562366</v>
      </c>
      <c r="H112" s="41">
        <f>IF(H103="-","-",SUM(H103:H105,H107:H111)*'3k HAP'!$E$9)</f>
        <v>5.3245900195064211</v>
      </c>
      <c r="I112" s="41">
        <f>IF(I103="-","-",SUM(I103:I105,I107:I111)*'3k HAP'!$E$9)</f>
        <v>5.3748017476569716</v>
      </c>
      <c r="J112" s="41">
        <f>IF(J103="-","-",SUM(J103:J105,J107:J111)*'3k HAP'!$E$9)</f>
        <v>5.2469794263930707</v>
      </c>
      <c r="K112" s="41">
        <f>IF(K103="-","-",SUM(K103:K105,K107:K111)*'3k HAP'!$E$9)</f>
        <v>5.890973833327493</v>
      </c>
      <c r="L112" s="41">
        <f>IF(L103="-","-",SUM(L103:L105,L107:L111)*'3k HAP'!$E$9)</f>
        <v>5.7888794139545992</v>
      </c>
      <c r="M112" s="41">
        <f>IF(M103="-","-",SUM(M103:M105,M107:M111)*'3k HAP'!$E$9)</f>
        <v>6.4687493862510657</v>
      </c>
      <c r="N112" s="41">
        <f>IF(N103="-","-",SUM(N103:N105,N107:N111)*'3k HAP'!$E$9)</f>
        <v>6.8908192276634948</v>
      </c>
      <c r="O112" s="31"/>
      <c r="P112" s="41">
        <f>IF(P103="-","-",SUM(P103:P105,P107:P111)*'3k HAP'!$E$9)</f>
        <v>6.8908192276634948</v>
      </c>
      <c r="Q112" s="41">
        <f>IF(Q103="-","-",SUM(Q103:Q105,Q107:Q111)*'3k HAP'!$E$9)</f>
        <v>7.7503829903371706</v>
      </c>
      <c r="R112" s="41">
        <f>IF(R103="-","-",SUM(R103:R105,R107:R111)*'3k HAP'!$E$9)</f>
        <v>7.4126647270613741</v>
      </c>
      <c r="S112" s="41">
        <f>IF(S103="-","-",SUM(S103:S105,S107:S111)*'3k HAP'!$E$9)</f>
        <v>7.456812908417457</v>
      </c>
      <c r="T112" s="41" t="str">
        <f>IF(T103="-","-",SUM(T103:T105,T107:T111)*'3k HAP'!$E$9)</f>
        <v>-</v>
      </c>
      <c r="U112" s="41" t="str">
        <f>IF(U103="-","-",SUM(U103:U105,U107:U111)*'3k HAP'!$E$9)</f>
        <v>-</v>
      </c>
      <c r="V112" s="41" t="str">
        <f>IF(V103="-","-",SUM(V103:V105,V107:V111)*'3k HAP'!$E$9)</f>
        <v>-</v>
      </c>
      <c r="W112" s="41" t="str">
        <f>IF(W103="-","-",SUM(W103:W105,W107:W111)*'3k HAP'!$E$9)</f>
        <v>-</v>
      </c>
      <c r="X112" s="41" t="str">
        <f>IF(X103="-","-",SUM(X103:X105,X107:X111)*'3k HAP'!$E$9)</f>
        <v>-</v>
      </c>
      <c r="Y112" s="41" t="str">
        <f>IF(Y103="-","-",SUM(Y103:Y105,Y107:Y111)*'3k HAP'!$E$9)</f>
        <v>-</v>
      </c>
      <c r="Z112" s="41" t="str">
        <f>IF(Z103="-","-",SUM(Z103:Z105,Z107:Z111)*'3k HAP'!$E$9)</f>
        <v>-</v>
      </c>
      <c r="AA112" s="29"/>
    </row>
    <row r="113" spans="1:27" s="30" customFormat="1" ht="11.25" x14ac:dyDescent="0.15">
      <c r="A113" s="267">
        <v>11</v>
      </c>
      <c r="B113" s="140" t="s">
        <v>44</v>
      </c>
      <c r="C113" s="140" t="str">
        <f>B113&amp;"_"&amp;D113</f>
        <v>Total_South East</v>
      </c>
      <c r="D113" s="138" t="s">
        <v>324</v>
      </c>
      <c r="E113" s="132"/>
      <c r="F113" s="31"/>
      <c r="G113" s="41">
        <f t="shared" ref="G113:N113" si="16">IF(G103="-","-",SUM(G103:G112))</f>
        <v>516.98706705418999</v>
      </c>
      <c r="H113" s="41">
        <f t="shared" si="16"/>
        <v>496.38968630381436</v>
      </c>
      <c r="I113" s="41">
        <f t="shared" si="16"/>
        <v>522.08766134997893</v>
      </c>
      <c r="J113" s="41">
        <f t="shared" si="16"/>
        <v>512.67084922278275</v>
      </c>
      <c r="K113" s="41">
        <f t="shared" si="16"/>
        <v>551.63553973497415</v>
      </c>
      <c r="L113" s="41">
        <f t="shared" si="16"/>
        <v>545.4505270500681</v>
      </c>
      <c r="M113" s="41">
        <f t="shared" si="16"/>
        <v>586.0282833677652</v>
      </c>
      <c r="N113" s="41">
        <f t="shared" si="16"/>
        <v>614.88391675752337</v>
      </c>
      <c r="O113" s="31"/>
      <c r="P113" s="41">
        <f t="shared" ref="P113:Z113" si="17">IF(P103="-","-",SUM(P103:P112))</f>
        <v>614.88391675752337</v>
      </c>
      <c r="Q113" s="41">
        <f t="shared" si="17"/>
        <v>685.63762228324754</v>
      </c>
      <c r="R113" s="41">
        <f t="shared" si="17"/>
        <v>664.04635488390136</v>
      </c>
      <c r="S113" s="41">
        <f t="shared" si="17"/>
        <v>669.89642521236874</v>
      </c>
      <c r="T113" s="41" t="str">
        <f t="shared" si="17"/>
        <v>-</v>
      </c>
      <c r="U113" s="41" t="str">
        <f t="shared" si="17"/>
        <v>-</v>
      </c>
      <c r="V113" s="41" t="str">
        <f t="shared" si="17"/>
        <v>-</v>
      </c>
      <c r="W113" s="41" t="str">
        <f t="shared" si="17"/>
        <v>-</v>
      </c>
      <c r="X113" s="41" t="str">
        <f t="shared" si="17"/>
        <v>-</v>
      </c>
      <c r="Y113" s="41" t="str">
        <f t="shared" si="17"/>
        <v>-</v>
      </c>
      <c r="Z113" s="41" t="str">
        <f t="shared" si="17"/>
        <v>-</v>
      </c>
      <c r="AA113" s="29"/>
    </row>
    <row r="114" spans="1:27" s="30" customFormat="1" ht="11.25" x14ac:dyDescent="0.15">
      <c r="A114" s="267">
        <v>1</v>
      </c>
      <c r="B114" s="136" t="s">
        <v>350</v>
      </c>
      <c r="C114" s="136" t="s">
        <v>341</v>
      </c>
      <c r="D114" s="139" t="s">
        <v>325</v>
      </c>
      <c r="E114" s="135"/>
      <c r="F114" s="31"/>
      <c r="G114" s="133">
        <f>IF('3a DF'!H22="-","-",'3a DF'!H22)</f>
        <v>188.33994439502237</v>
      </c>
      <c r="H114" s="133">
        <f>'3a DF'!I22</f>
        <v>168.71462414299489</v>
      </c>
      <c r="I114" s="133">
        <f>'3a DF'!J22</f>
        <v>151.9777051588633</v>
      </c>
      <c r="J114" s="133">
        <f>'3a DF'!K22</f>
        <v>144.42671815396196</v>
      </c>
      <c r="K114" s="133">
        <f>'3a DF'!L22</f>
        <v>168.95528673350788</v>
      </c>
      <c r="L114" s="133">
        <f>'3a DF'!M22</f>
        <v>162.40667717093112</v>
      </c>
      <c r="M114" s="133">
        <f>'3a DF'!N22</f>
        <v>170.88780289009142</v>
      </c>
      <c r="N114" s="133">
        <f>'3a DF'!O22</f>
        <v>190.14814834472833</v>
      </c>
      <c r="O114" s="31"/>
      <c r="P114" s="133">
        <f>'3a DF'!Q22</f>
        <v>190.14814834472833</v>
      </c>
      <c r="Q114" s="133">
        <f>'3a DF'!R22</f>
        <v>223.22619269655343</v>
      </c>
      <c r="R114" s="133">
        <f>'3a DF'!S22</f>
        <v>199.23472939316446</v>
      </c>
      <c r="S114" s="133">
        <f>'3a DF'!T22</f>
        <v>182.90890675865472</v>
      </c>
      <c r="T114" s="133" t="str">
        <f>'3a DF'!U22</f>
        <v>-</v>
      </c>
      <c r="U114" s="133" t="str">
        <f>'3a DF'!V22</f>
        <v>-</v>
      </c>
      <c r="V114" s="133" t="str">
        <f>'3a DF'!W22</f>
        <v>-</v>
      </c>
      <c r="W114" s="133" t="str">
        <f>'3a DF'!X22</f>
        <v>-</v>
      </c>
      <c r="X114" s="133" t="str">
        <f>'3a DF'!Y22</f>
        <v>-</v>
      </c>
      <c r="Y114" s="133" t="str">
        <f>'3a DF'!Z22</f>
        <v>-</v>
      </c>
      <c r="Z114" s="133" t="str">
        <f>'3a DF'!AA22</f>
        <v>-</v>
      </c>
      <c r="AA114" s="29"/>
    </row>
    <row r="115" spans="1:27" s="30" customFormat="1" ht="11.25" x14ac:dyDescent="0.15">
      <c r="A115" s="267">
        <v>2</v>
      </c>
      <c r="B115" s="136" t="s">
        <v>350</v>
      </c>
      <c r="C115" s="136" t="s">
        <v>300</v>
      </c>
      <c r="D115" s="139" t="s">
        <v>325</v>
      </c>
      <c r="E115" s="135"/>
      <c r="F115" s="31"/>
      <c r="G115" s="133">
        <f>IF('3b CM'!G22="-","-",'3b CM'!G22)</f>
        <v>5.5509303618492253E-2</v>
      </c>
      <c r="H115" s="133">
        <f>'3b CM'!H22</f>
        <v>8.3263955427738387E-2</v>
      </c>
      <c r="I115" s="133">
        <f>'3b CM'!I22</f>
        <v>0.26218914410765282</v>
      </c>
      <c r="J115" s="133">
        <f>'3b CM'!J22</f>
        <v>0.26663330122613599</v>
      </c>
      <c r="K115" s="133">
        <f>'3b CM'!K22</f>
        <v>3.4245830790222476</v>
      </c>
      <c r="L115" s="133">
        <f>'3b CM'!L22</f>
        <v>3.3221916341144282</v>
      </c>
      <c r="M115" s="133">
        <f>'3b CM'!M22</f>
        <v>11.406239831446058</v>
      </c>
      <c r="N115" s="133">
        <f>'3b CM'!N22</f>
        <v>10.843096033018703</v>
      </c>
      <c r="O115" s="31"/>
      <c r="P115" s="133">
        <f>'3b CM'!P22</f>
        <v>10.843096033018703</v>
      </c>
      <c r="Q115" s="133">
        <f>'3b CM'!Q22</f>
        <v>14.698769655470986</v>
      </c>
      <c r="R115" s="133">
        <f>'3b CM'!R22</f>
        <v>14.631288012720409</v>
      </c>
      <c r="S115" s="133">
        <f>'3b CM'!S22</f>
        <v>17.304138631284552</v>
      </c>
      <c r="T115" s="133" t="str">
        <f>'3b CM'!T22</f>
        <v>-</v>
      </c>
      <c r="U115" s="133" t="str">
        <f>'3b CM'!U22</f>
        <v>-</v>
      </c>
      <c r="V115" s="133" t="str">
        <f>'3b CM'!V22</f>
        <v>-</v>
      </c>
      <c r="W115" s="133" t="str">
        <f>'3b CM'!W22</f>
        <v>-</v>
      </c>
      <c r="X115" s="133" t="str">
        <f>'3b CM'!X22</f>
        <v>-</v>
      </c>
      <c r="Y115" s="133" t="str">
        <f>'3b CM'!Y22</f>
        <v>-</v>
      </c>
      <c r="Z115" s="133" t="str">
        <f>'3b CM'!Z22</f>
        <v>-</v>
      </c>
      <c r="AA115" s="29"/>
    </row>
    <row r="116" spans="1:27" s="30" customFormat="1" ht="11.25" x14ac:dyDescent="0.15">
      <c r="A116" s="267">
        <v>3</v>
      </c>
      <c r="B116" s="136" t="s">
        <v>2</v>
      </c>
      <c r="C116" s="136" t="s">
        <v>342</v>
      </c>
      <c r="D116" s="139" t="s">
        <v>325</v>
      </c>
      <c r="E116" s="135"/>
      <c r="F116" s="31"/>
      <c r="G116" s="133">
        <f>IF('3c PC'!G23="-","-",'3c PC'!G23)</f>
        <v>68.685461585914183</v>
      </c>
      <c r="H116" s="133">
        <f>'3c PC'!H23</f>
        <v>68.665440646443344</v>
      </c>
      <c r="I116" s="133">
        <f>'3c PC'!I23</f>
        <v>86.587791236570553</v>
      </c>
      <c r="J116" s="133">
        <f>'3c PC'!J23</f>
        <v>85.594461317532918</v>
      </c>
      <c r="K116" s="133">
        <f>'3c PC'!K23</f>
        <v>97.810111750512519</v>
      </c>
      <c r="L116" s="133">
        <f>'3c PC'!L23</f>
        <v>97.006122251460653</v>
      </c>
      <c r="M116" s="133">
        <f>'3c PC'!M23</f>
        <v>118.12075448242457</v>
      </c>
      <c r="N116" s="133">
        <f>'3c PC'!N23</f>
        <v>116.0523145499679</v>
      </c>
      <c r="O116" s="31"/>
      <c r="P116" s="133">
        <f>'3c PC'!P23</f>
        <v>116.0523145499679</v>
      </c>
      <c r="Q116" s="133">
        <f>'3c PC'!Q23</f>
        <v>129.81246897330871</v>
      </c>
      <c r="R116" s="133">
        <f>'3c PC'!R23</f>
        <v>131.75532105738503</v>
      </c>
      <c r="S116" s="133">
        <f>'3c PC'!S23</f>
        <v>143.65154499228004</v>
      </c>
      <c r="T116" s="133" t="str">
        <f>'3c PC'!T23</f>
        <v>-</v>
      </c>
      <c r="U116" s="133" t="str">
        <f>'3c PC'!U23</f>
        <v>-</v>
      </c>
      <c r="V116" s="133" t="str">
        <f>'3c PC'!V23</f>
        <v>-</v>
      </c>
      <c r="W116" s="133" t="str">
        <f>'3c PC'!W23</f>
        <v>-</v>
      </c>
      <c r="X116" s="133" t="str">
        <f>'3c PC'!X23</f>
        <v>-</v>
      </c>
      <c r="Y116" s="133" t="str">
        <f>'3c PC'!Y23</f>
        <v>-</v>
      </c>
      <c r="Z116" s="133" t="str">
        <f>'3c PC'!Z23</f>
        <v>-</v>
      </c>
      <c r="AA116" s="29"/>
    </row>
    <row r="117" spans="1:27" s="30" customFormat="1" ht="11.25" x14ac:dyDescent="0.15">
      <c r="A117" s="267">
        <v>4</v>
      </c>
      <c r="B117" s="136" t="s">
        <v>352</v>
      </c>
      <c r="C117" s="136" t="s">
        <v>343</v>
      </c>
      <c r="D117" s="139" t="s">
        <v>325</v>
      </c>
      <c r="E117" s="135"/>
      <c r="F117" s="31"/>
      <c r="G117" s="133">
        <f>IF('3d NC-Elec'!H37="-","-",'3d NC-Elec'!H37)</f>
        <v>133.00294880673735</v>
      </c>
      <c r="H117" s="133">
        <f>'3d NC-Elec'!I37</f>
        <v>133.74139570596756</v>
      </c>
      <c r="I117" s="133">
        <f>'3d NC-Elec'!J37</f>
        <v>156.96665379217561</v>
      </c>
      <c r="J117" s="133">
        <f>'3d NC-Elec'!K37</f>
        <v>156.4112421558753</v>
      </c>
      <c r="K117" s="133">
        <f>'3d NC-Elec'!L37</f>
        <v>144.20689140703877</v>
      </c>
      <c r="L117" s="133">
        <f>'3d NC-Elec'!M37</f>
        <v>145.09215195698718</v>
      </c>
      <c r="M117" s="133">
        <f>'3d NC-Elec'!N37</f>
        <v>142.17653819584098</v>
      </c>
      <c r="N117" s="133">
        <f>'3d NC-Elec'!O37</f>
        <v>141.78758931715748</v>
      </c>
      <c r="O117" s="31"/>
      <c r="P117" s="133">
        <f>'3d NC-Elec'!Q37</f>
        <v>141.78758931715748</v>
      </c>
      <c r="Q117" s="133">
        <f>'3d NC-Elec'!R37</f>
        <v>148.3579160263908</v>
      </c>
      <c r="R117" s="133">
        <f>'3d NC-Elec'!S37</f>
        <v>150.03354492109565</v>
      </c>
      <c r="S117" s="133">
        <f>'3d NC-Elec'!T37</f>
        <v>148.74758381711479</v>
      </c>
      <c r="T117" s="133" t="str">
        <f>'3d NC-Elec'!U37</f>
        <v>-</v>
      </c>
      <c r="U117" s="133" t="str">
        <f>'3d NC-Elec'!V37</f>
        <v>-</v>
      </c>
      <c r="V117" s="133" t="str">
        <f>'3d NC-Elec'!W37</f>
        <v>-</v>
      </c>
      <c r="W117" s="133" t="str">
        <f>'3d NC-Elec'!X37</f>
        <v>-</v>
      </c>
      <c r="X117" s="133" t="str">
        <f>'3d NC-Elec'!Y37</f>
        <v>-</v>
      </c>
      <c r="Y117" s="133" t="str">
        <f>'3d NC-Elec'!Z37</f>
        <v>-</v>
      </c>
      <c r="Z117" s="133" t="str">
        <f>'3d NC-Elec'!AA37</f>
        <v>-</v>
      </c>
      <c r="AA117" s="29"/>
    </row>
    <row r="118" spans="1:27" s="30" customFormat="1" ht="12.4" customHeight="1" x14ac:dyDescent="0.15">
      <c r="A118" s="267">
        <v>5</v>
      </c>
      <c r="B118" s="136" t="s">
        <v>349</v>
      </c>
      <c r="C118" s="136" t="s">
        <v>344</v>
      </c>
      <c r="D118" s="139" t="s">
        <v>325</v>
      </c>
      <c r="E118" s="135"/>
      <c r="F118" s="31"/>
      <c r="G118" s="133">
        <f>IF('3f CPIH'!C$16="-","-",'3g OC '!$E$8*('3f CPIH'!C$16/'3f CPIH'!$G$16))</f>
        <v>76.502677103718199</v>
      </c>
      <c r="H118" s="133">
        <f>IF('3f CPIH'!D$16="-","-",'3g OC '!$E$8*('3f CPIH'!D$16/'3f CPIH'!$G$16))</f>
        <v>76.655835616438353</v>
      </c>
      <c r="I118" s="133">
        <f>IF('3f CPIH'!E$16="-","-",'3g OC '!$E$8*('3f CPIH'!E$16/'3f CPIH'!$G$16))</f>
        <v>76.885573385518597</v>
      </c>
      <c r="J118" s="133">
        <f>IF('3f CPIH'!F$16="-","-",'3g OC '!$E$8*('3f CPIH'!F$16/'3f CPIH'!$G$16))</f>
        <v>77.345048923679059</v>
      </c>
      <c r="K118" s="133">
        <f>IF('3f CPIH'!G$16="-","-",'3g OC '!$E$8*('3f CPIH'!G$16/'3f CPIH'!$G$16))</f>
        <v>78.263999999999996</v>
      </c>
      <c r="L118" s="133">
        <f>IF('3f CPIH'!H$16="-","-",'3g OC '!$E$8*('3f CPIH'!H$16/'3f CPIH'!$G$16))</f>
        <v>79.259530332681024</v>
      </c>
      <c r="M118" s="133">
        <f>IF('3f CPIH'!I$16="-","-",'3g OC '!$E$8*('3f CPIH'!I$16/'3f CPIH'!$G$16))</f>
        <v>80.408219178082177</v>
      </c>
      <c r="N118" s="133">
        <f>IF('3f CPIH'!J$16="-","-",'3g OC '!$E$8*('3f CPIH'!J$16/'3f CPIH'!$G$16))</f>
        <v>81.097432485322898</v>
      </c>
      <c r="O118" s="31"/>
      <c r="P118" s="133">
        <f>IF('3f CPIH'!L$16="-","-",'3g OC '!$E$8*('3f CPIH'!L$16/'3f CPIH'!$G$16))</f>
        <v>81.097432485322898</v>
      </c>
      <c r="Q118" s="133">
        <f>IF('3f CPIH'!M$16="-","-",'3g OC '!$E$8*('3f CPIH'!M$16/'3f CPIH'!$G$16))</f>
        <v>82.016383561643835</v>
      </c>
      <c r="R118" s="133">
        <f>IF('3f CPIH'!N$16="-","-",'3g OC '!$E$8*('3f CPIH'!N$16/'3f CPIH'!$G$16))</f>
        <v>82.62901761252445</v>
      </c>
      <c r="S118" s="133">
        <f>IF('3f CPIH'!O$16="-","-",'3g OC '!$E$8*('3f CPIH'!O$16/'3f CPIH'!$G$16))</f>
        <v>83.088493150684926</v>
      </c>
      <c r="T118" s="133" t="str">
        <f>IF('3f CPIH'!P$16="-","-",'3g OC '!$E$8*('3f CPIH'!P$16/'3f CPIH'!$G$16))</f>
        <v>-</v>
      </c>
      <c r="U118" s="133" t="str">
        <f>IF('3f CPIH'!Q$16="-","-",'3g OC '!$E$8*('3f CPIH'!Q$16/'3f CPIH'!$G$16))</f>
        <v>-</v>
      </c>
      <c r="V118" s="133" t="str">
        <f>IF('3f CPIH'!R$16="-","-",'3g OC '!$E$8*('3f CPIH'!R$16/'3f CPIH'!$G$16))</f>
        <v>-</v>
      </c>
      <c r="W118" s="133" t="str">
        <f>IF('3f CPIH'!S$16="-","-",'3g OC '!$E$8*('3f CPIH'!S$16/'3f CPIH'!$G$16))</f>
        <v>-</v>
      </c>
      <c r="X118" s="133" t="str">
        <f>IF('3f CPIH'!T$16="-","-",'3g OC '!$E$8*('3f CPIH'!T$16/'3f CPIH'!$G$16))</f>
        <v>-</v>
      </c>
      <c r="Y118" s="133" t="str">
        <f>IF('3f CPIH'!U$16="-","-",'3g OC '!$E$8*('3f CPIH'!U$16/'3f CPIH'!$G$16))</f>
        <v>-</v>
      </c>
      <c r="Z118" s="133" t="str">
        <f>IF('3f CPIH'!V$16="-","-",'3g OC '!$E$8*('3f CPIH'!V$16/'3f CPIH'!$G$16))</f>
        <v>-</v>
      </c>
      <c r="AA118" s="29"/>
    </row>
    <row r="119" spans="1:27" s="30" customFormat="1" ht="11.25" x14ac:dyDescent="0.15">
      <c r="A119" s="267">
        <v>6</v>
      </c>
      <c r="B119" s="136" t="s">
        <v>349</v>
      </c>
      <c r="C119" s="136" t="s">
        <v>43</v>
      </c>
      <c r="D119" s="139" t="s">
        <v>325</v>
      </c>
      <c r="E119" s="135"/>
      <c r="F119" s="31"/>
      <c r="G119" s="133" t="s">
        <v>333</v>
      </c>
      <c r="H119" s="133" t="s">
        <v>333</v>
      </c>
      <c r="I119" s="133" t="s">
        <v>333</v>
      </c>
      <c r="J119" s="133" t="s">
        <v>333</v>
      </c>
      <c r="K119" s="133">
        <f>IF('3h SMNCC'!F$36="-","-",'3h SMNCC'!F$36)</f>
        <v>0</v>
      </c>
      <c r="L119" s="133">
        <f>IF('3h SMNCC'!G$36="-","-",'3h SMNCC'!G$36)</f>
        <v>-0.18995176814939541</v>
      </c>
      <c r="M119" s="133">
        <f>IF('3h SMNCC'!H$36="-","-",'3h SMNCC'!H$36)</f>
        <v>2.3898674656215144</v>
      </c>
      <c r="N119" s="133">
        <f>IF('3h SMNCC'!I$36="-","-",'3h SMNCC'!I$36)</f>
        <v>11.485463558514653</v>
      </c>
      <c r="O119" s="31"/>
      <c r="P119" s="133">
        <f>IF('3h SMNCC'!K$36="-","-",'3h SMNCC'!K$36)</f>
        <v>11.485463558514653</v>
      </c>
      <c r="Q119" s="133">
        <f>IF('3h SMNCC'!L$36="-","-",'3h SMNCC'!L$36)</f>
        <v>13.905095596481768</v>
      </c>
      <c r="R119" s="133">
        <f>IF('3h SMNCC'!M$36="-","-",'3h SMNCC'!M$36)</f>
        <v>14.008016342776511</v>
      </c>
      <c r="S119" s="133">
        <f>IF('3h SMNCC'!N$36="-","-",'3h SMNCC'!N$36)</f>
        <v>16.592254432324484</v>
      </c>
      <c r="T119" s="133" t="str">
        <f>IF('3h SMNCC'!O$36="-","-",'3h SMNCC'!O$36)</f>
        <v>-</v>
      </c>
      <c r="U119" s="133" t="str">
        <f>IF('3h SMNCC'!P$36="-","-",'3h SMNCC'!P$36)</f>
        <v>-</v>
      </c>
      <c r="V119" s="133" t="str">
        <f>IF('3h SMNCC'!Q$36="-","-",'3h SMNCC'!Q$36)</f>
        <v>-</v>
      </c>
      <c r="W119" s="133" t="str">
        <f>IF('3h SMNCC'!R$36="-","-",'3h SMNCC'!R$36)</f>
        <v>-</v>
      </c>
      <c r="X119" s="133" t="str">
        <f>IF('3h SMNCC'!S$36="-","-",'3h SMNCC'!S$36)</f>
        <v>-</v>
      </c>
      <c r="Y119" s="133" t="str">
        <f>IF('3h SMNCC'!T$36="-","-",'3h SMNCC'!T$36)</f>
        <v>-</v>
      </c>
      <c r="Z119" s="133" t="str">
        <f>IF('3h SMNCC'!U$36="-","-",'3h SMNCC'!U$36)</f>
        <v>-</v>
      </c>
      <c r="AA119" s="29"/>
    </row>
    <row r="120" spans="1:27" s="30" customFormat="1" ht="11.25" x14ac:dyDescent="0.15">
      <c r="A120" s="267">
        <v>7</v>
      </c>
      <c r="B120" s="136" t="s">
        <v>349</v>
      </c>
      <c r="C120" s="136" t="s">
        <v>394</v>
      </c>
      <c r="D120" s="139" t="s">
        <v>325</v>
      </c>
      <c r="E120" s="135"/>
      <c r="F120" s="31"/>
      <c r="G120" s="133">
        <f>IF('3f CPIH'!C$16="-","-",'3i PAAC PAP'!$G$8*('3f CPIH'!C$16/'3f CPIH'!$G$16))</f>
        <v>13.436452250489236</v>
      </c>
      <c r="H120" s="133">
        <f>IF('3f CPIH'!D$16="-","-",'3i PAAC PAP'!$G$8*('3f CPIH'!D$16/'3f CPIH'!$G$16))</f>
        <v>13.463352054794518</v>
      </c>
      <c r="I120" s="133">
        <f>IF('3f CPIH'!E$16="-","-",'3i PAAC PAP'!$G$8*('3f CPIH'!E$16/'3f CPIH'!$G$16))</f>
        <v>13.503701761252445</v>
      </c>
      <c r="J120" s="133">
        <f>IF('3f CPIH'!F$16="-","-",'3i PAAC PAP'!$G$8*('3f CPIH'!F$16/'3f CPIH'!$G$16))</f>
        <v>13.584401174168297</v>
      </c>
      <c r="K120" s="133">
        <f>IF('3f CPIH'!G$16="-","-",'3i PAAC PAP'!$G$8*('3f CPIH'!G$16/'3f CPIH'!$G$16))</f>
        <v>13.745799999999999</v>
      </c>
      <c r="L120" s="133">
        <f>IF('3f CPIH'!H$16="-","-",'3i PAAC PAP'!$G$8*('3f CPIH'!H$16/'3f CPIH'!$G$16))</f>
        <v>13.920648727984345</v>
      </c>
      <c r="M120" s="133">
        <f>IF('3f CPIH'!I$16="-","-",'3i PAAC PAP'!$G$8*('3f CPIH'!I$16/'3f CPIH'!$G$16))</f>
        <v>14.122397260273971</v>
      </c>
      <c r="N120" s="133">
        <f>IF('3f CPIH'!J$16="-","-",'3i PAAC PAP'!$G$8*('3f CPIH'!J$16/'3f CPIH'!$G$16))</f>
        <v>14.24344637964775</v>
      </c>
      <c r="O120" s="31"/>
      <c r="P120" s="133">
        <f>IF('3f CPIH'!L$16="-","-",'3i PAAC PAP'!$G$8*('3f CPIH'!L$16/'3f CPIH'!$G$16))</f>
        <v>14.24344637964775</v>
      </c>
      <c r="Q120" s="133">
        <f>IF('3f CPIH'!M$16="-","-",'3i PAAC PAP'!$G$8*('3f CPIH'!M$16/'3f CPIH'!$G$16))</f>
        <v>14.40484520547945</v>
      </c>
      <c r="R120" s="133">
        <f>IF('3f CPIH'!N$16="-","-",'3i PAAC PAP'!$G$8*('3f CPIH'!N$16/'3f CPIH'!$G$16))</f>
        <v>14.512444422700586</v>
      </c>
      <c r="S120" s="133">
        <f>IF('3f CPIH'!O$16="-","-",'3i PAAC PAP'!$G$8*('3f CPIH'!O$16/'3f CPIH'!$G$16))</f>
        <v>14.593143835616438</v>
      </c>
      <c r="T120" s="133" t="str">
        <f>IF('3f CPIH'!P$16="-","-",'3i PAAC PAP'!$G$8*('3f CPIH'!P$16/'3f CPIH'!$G$16))</f>
        <v>-</v>
      </c>
      <c r="U120" s="133" t="str">
        <f>IF('3f CPIH'!Q$16="-","-",'3i PAAC PAP'!$G$8*('3f CPIH'!Q$16/'3f CPIH'!$G$16))</f>
        <v>-</v>
      </c>
      <c r="V120" s="133" t="str">
        <f>IF('3f CPIH'!R$16="-","-",'3i PAAC PAP'!$G$8*('3f CPIH'!R$16/'3f CPIH'!$G$16))</f>
        <v>-</v>
      </c>
      <c r="W120" s="133" t="str">
        <f>IF('3f CPIH'!S$16="-","-",'3i PAAC PAP'!$G$8*('3f CPIH'!S$16/'3f CPIH'!$G$16))</f>
        <v>-</v>
      </c>
      <c r="X120" s="133" t="str">
        <f>IF('3f CPIH'!T$16="-","-",'3i PAAC PAP'!$G$8*('3f CPIH'!T$16/'3f CPIH'!$G$16))</f>
        <v>-</v>
      </c>
      <c r="Y120" s="133" t="str">
        <f>IF('3f CPIH'!U$16="-","-",'3i PAAC PAP'!$G$8*('3f CPIH'!U$16/'3f CPIH'!$G$16))</f>
        <v>-</v>
      </c>
      <c r="Z120" s="133" t="str">
        <f>IF('3f CPIH'!V$16="-","-",'3i PAAC PAP'!$G$8*('3f CPIH'!V$16/'3f CPIH'!$G$16))</f>
        <v>-</v>
      </c>
      <c r="AA120" s="29"/>
    </row>
    <row r="121" spans="1:27" s="30" customFormat="1" ht="11.25" x14ac:dyDescent="0.15">
      <c r="A121" s="267">
        <v>8</v>
      </c>
      <c r="B121" s="136" t="s">
        <v>349</v>
      </c>
      <c r="C121" s="136" t="s">
        <v>412</v>
      </c>
      <c r="D121" s="139" t="s">
        <v>325</v>
      </c>
      <c r="E121" s="135"/>
      <c r="F121" s="31"/>
      <c r="G121" s="133">
        <f>IF(G114="-","-",SUM(G114:G119)*'3i PAAC PAP'!$G$20)</f>
        <v>27.21039390941063</v>
      </c>
      <c r="H121" s="133">
        <f>IF(H114="-","-",SUM(H114:H119)*'3i PAAC PAP'!$G$20)</f>
        <v>26.118332142003162</v>
      </c>
      <c r="I121" s="133">
        <f>IF(I114="-","-",SUM(I114:I119)*'3i PAAC PAP'!$G$20)</f>
        <v>27.565747149843748</v>
      </c>
      <c r="J121" s="133">
        <f>IF(J114="-","-",SUM(J114:J119)*'3i PAAC PAP'!$G$20)</f>
        <v>27.062124048456997</v>
      </c>
      <c r="K121" s="133">
        <f>IF(K114="-","-",SUM(K114:K119)*'3i PAAC PAP'!$G$20)</f>
        <v>28.730996789869209</v>
      </c>
      <c r="L121" s="133">
        <f>IF(L114="-","-",SUM(L114:L119)*'3i PAAC PAP'!$G$20)</f>
        <v>28.394843008987262</v>
      </c>
      <c r="M121" s="133">
        <f>IF(M114="-","-",SUM(M114:M119)*'3i PAAC PAP'!$G$20)</f>
        <v>30.639660314733224</v>
      </c>
      <c r="N121" s="133">
        <f>IF(N114="-","-",SUM(N114:N119)*'3i PAAC PAP'!$G$20)</f>
        <v>32.157364234828989</v>
      </c>
      <c r="O121" s="31"/>
      <c r="P121" s="133">
        <f>IF(P114="-","-",SUM(P114:P119)*'3i PAAC PAP'!$G$20)</f>
        <v>32.157364234828989</v>
      </c>
      <c r="Q121" s="133">
        <f>IF(Q114="-","-",SUM(Q114:Q119)*'3i PAAC PAP'!$G$20)</f>
        <v>35.691597288401397</v>
      </c>
      <c r="R121" s="133">
        <f>IF(R114="-","-",SUM(R114:R119)*'3i PAAC PAP'!$G$20)</f>
        <v>34.541280035414673</v>
      </c>
      <c r="S121" s="133">
        <f>IF(S114="-","-",SUM(S114:S119)*'3i PAAC PAP'!$G$20)</f>
        <v>34.541338612502706</v>
      </c>
      <c r="T121" s="133" t="str">
        <f>IF(T114="-","-",SUM(T114:T119)*'3i PAAC PAP'!$G$20)</f>
        <v>-</v>
      </c>
      <c r="U121" s="133" t="str">
        <f>IF(U114="-","-",SUM(U114:U119)*'3i PAAC PAP'!$G$20)</f>
        <v>-</v>
      </c>
      <c r="V121" s="133" t="str">
        <f>IF(V114="-","-",SUM(V114:V119)*'3i PAAC PAP'!$G$20)</f>
        <v>-</v>
      </c>
      <c r="W121" s="133" t="str">
        <f>IF(W114="-","-",SUM(W114:W119)*'3i PAAC PAP'!$G$20)</f>
        <v>-</v>
      </c>
      <c r="X121" s="133" t="str">
        <f>IF(X114="-","-",SUM(X114:X119)*'3i PAAC PAP'!$G$20)</f>
        <v>-</v>
      </c>
      <c r="Y121" s="133" t="str">
        <f>IF(Y114="-","-",SUM(Y114:Y119)*'3i PAAC PAP'!$G$20)</f>
        <v>-</v>
      </c>
      <c r="Z121" s="133" t="str">
        <f>IF(Z114="-","-",SUM(Z114:Z119)*'3i PAAC PAP'!$G$20)</f>
        <v>-</v>
      </c>
      <c r="AA121" s="29"/>
    </row>
    <row r="122" spans="1:27" s="30" customFormat="1" ht="11.25" x14ac:dyDescent="0.15">
      <c r="A122" s="267">
        <v>9</v>
      </c>
      <c r="B122" s="136" t="s">
        <v>393</v>
      </c>
      <c r="C122" s="136" t="s">
        <v>536</v>
      </c>
      <c r="D122" s="139" t="s">
        <v>325</v>
      </c>
      <c r="E122" s="135"/>
      <c r="F122" s="31"/>
      <c r="G122" s="133">
        <f>IF(G114="-","-",SUM(G114:G121)*'3j EBIT'!$E$8)</f>
        <v>9.8240962462899066</v>
      </c>
      <c r="H122" s="133">
        <f>IF(H114="-","-",SUM(H114:H121)*'3j EBIT'!$E$8)</f>
        <v>9.4407813869064992</v>
      </c>
      <c r="I122" s="133">
        <f>IF(I114="-","-",SUM(I114:I121)*'3j EBIT'!$E$8)</f>
        <v>9.950297636017531</v>
      </c>
      <c r="J122" s="133">
        <f>IF(J114="-","-",SUM(J114:J121)*'3j EBIT'!$E$8)</f>
        <v>9.7748481039226771</v>
      </c>
      <c r="K122" s="133">
        <f>IF(K114="-","-",SUM(K114:K121)*'3j EBIT'!$E$8)</f>
        <v>10.364546387910721</v>
      </c>
      <c r="L122" s="133">
        <f>IF(L114="-","-",SUM(L114:L121)*'3j EBIT'!$E$8)</f>
        <v>10.249782147484854</v>
      </c>
      <c r="M122" s="133">
        <f>IF(M114="-","-",SUM(M114:M121)*'3j EBIT'!$E$8)</f>
        <v>11.042693857251376</v>
      </c>
      <c r="N122" s="133">
        <f>IF(N114="-","-",SUM(N114:N121)*'3j EBIT'!$E$8)</f>
        <v>11.578478109764919</v>
      </c>
      <c r="O122" s="31"/>
      <c r="P122" s="133">
        <f>IF(P114="-","-",SUM(P114:P121)*'3j EBIT'!$E$8)</f>
        <v>11.578478109764919</v>
      </c>
      <c r="Q122" s="133">
        <f>IF(Q114="-","-",SUM(Q114:Q121)*'3j EBIT'!$E$8)</f>
        <v>12.823809794064248</v>
      </c>
      <c r="R122" s="133">
        <f>IF(R114="-","-",SUM(R114:R121)*'3j EBIT'!$E$8)</f>
        <v>12.421582390339438</v>
      </c>
      <c r="S122" s="133">
        <f>IF(S114="-","-",SUM(S114:S121)*'3j EBIT'!$E$8)</f>
        <v>12.423165965135599</v>
      </c>
      <c r="T122" s="133" t="str">
        <f>IF(T114="-","-",SUM(T114:T121)*'3j EBIT'!$E$8)</f>
        <v>-</v>
      </c>
      <c r="U122" s="133" t="str">
        <f>IF(U114="-","-",SUM(U114:U121)*'3j EBIT'!$E$8)</f>
        <v>-</v>
      </c>
      <c r="V122" s="133" t="str">
        <f>IF(V114="-","-",SUM(V114:V121)*'3j EBIT'!$E$8)</f>
        <v>-</v>
      </c>
      <c r="W122" s="133" t="str">
        <f>IF(W114="-","-",SUM(W114:W121)*'3j EBIT'!$E$8)</f>
        <v>-</v>
      </c>
      <c r="X122" s="133" t="str">
        <f>IF(X114="-","-",SUM(X114:X121)*'3j EBIT'!$E$8)</f>
        <v>-</v>
      </c>
      <c r="Y122" s="133" t="str">
        <f>IF(Y114="-","-",SUM(Y114:Y121)*'3j EBIT'!$E$8)</f>
        <v>-</v>
      </c>
      <c r="Z122" s="133" t="str">
        <f>IF(Z114="-","-",SUM(Z114:Z121)*'3j EBIT'!$E$8)</f>
        <v>-</v>
      </c>
      <c r="AA122" s="29"/>
    </row>
    <row r="123" spans="1:27" s="30" customFormat="1" ht="11.25" x14ac:dyDescent="0.15">
      <c r="A123" s="267">
        <v>10</v>
      </c>
      <c r="B123" s="136" t="s">
        <v>292</v>
      </c>
      <c r="C123" s="186" t="s">
        <v>537</v>
      </c>
      <c r="D123" s="139" t="s">
        <v>325</v>
      </c>
      <c r="E123" s="134"/>
      <c r="F123" s="31"/>
      <c r="G123" s="133">
        <f>IF(G114="-","-",SUM(G114:G116,G118:G122)*'3k HAP'!$E$9)</f>
        <v>5.6229424439257336</v>
      </c>
      <c r="H123" s="133">
        <f>IF(H114="-","-",SUM(H114:H116,H118:H122)*'3k HAP'!$E$9)</f>
        <v>5.3167566040248699</v>
      </c>
      <c r="I123" s="133">
        <f>IF(I114="-","-",SUM(I114:I116,I118:I122)*'3k HAP'!$E$9)</f>
        <v>5.3693379331180973</v>
      </c>
      <c r="J123" s="133">
        <f>IF(J114="-","-",SUM(J114:J116,J118:J122)*'3k HAP'!$E$9)</f>
        <v>5.2422720549709823</v>
      </c>
      <c r="K123" s="133">
        <f>IF(K114="-","-",SUM(K114:K116,K118:K122)*'3k HAP'!$E$9)</f>
        <v>5.8753648495303823</v>
      </c>
      <c r="L123" s="133">
        <f>IF(L114="-","-",SUM(L114:L116,L118:L122)*'3k HAP'!$E$9)</f>
        <v>5.7739688787639425</v>
      </c>
      <c r="M123" s="133">
        <f>IF(M114="-","-",SUM(M114:M116,M118:M122)*'3k HAP'!$E$9)</f>
        <v>6.4276571981333728</v>
      </c>
      <c r="N123" s="133">
        <f>IF(N114="-","-",SUM(N114:N116,N118:N122)*'3k HAP'!$E$9)</f>
        <v>6.8462156934501222</v>
      </c>
      <c r="O123" s="31"/>
      <c r="P123" s="133">
        <f>IF(P114="-","-",SUM(P114:P116,P118:P122)*'3k HAP'!$E$9)</f>
        <v>6.8462156934501222</v>
      </c>
      <c r="Q123" s="133">
        <f>IF(Q114="-","-",SUM(Q114:Q116,Q118:Q122)*'3k HAP'!$E$9)</f>
        <v>7.709645522136122</v>
      </c>
      <c r="R123" s="133">
        <f>IF(R114="-","-",SUM(R114:R116,R118:R122)*'3k HAP'!$E$9)</f>
        <v>7.3751647981485204</v>
      </c>
      <c r="S123" s="133">
        <f>IF(S114="-","-",SUM(S114:S116,S118:S122)*'3k HAP'!$E$9)</f>
        <v>7.395212823567376</v>
      </c>
      <c r="T123" s="133" t="str">
        <f>IF(T114="-","-",SUM(T114:T116,T118:T122)*'3k HAP'!$E$9)</f>
        <v>-</v>
      </c>
      <c r="U123" s="133" t="str">
        <f>IF(U114="-","-",SUM(U114:U116,U118:U122)*'3k HAP'!$E$9)</f>
        <v>-</v>
      </c>
      <c r="V123" s="133" t="str">
        <f>IF(V114="-","-",SUM(V114:V116,V118:V122)*'3k HAP'!$E$9)</f>
        <v>-</v>
      </c>
      <c r="W123" s="133" t="str">
        <f>IF(W114="-","-",SUM(W114:W116,W118:W122)*'3k HAP'!$E$9)</f>
        <v>-</v>
      </c>
      <c r="X123" s="133" t="str">
        <f>IF(X114="-","-",SUM(X114:X116,X118:X122)*'3k HAP'!$E$9)</f>
        <v>-</v>
      </c>
      <c r="Y123" s="133" t="str">
        <f>IF(Y114="-","-",SUM(Y114:Y116,Y118:Y122)*'3k HAP'!$E$9)</f>
        <v>-</v>
      </c>
      <c r="Z123" s="133" t="str">
        <f>IF(Z114="-","-",SUM(Z114:Z116,Z118:Z122)*'3k HAP'!$E$9)</f>
        <v>-</v>
      </c>
      <c r="AA123" s="29"/>
    </row>
    <row r="124" spans="1:27" s="30" customFormat="1" ht="11.25" x14ac:dyDescent="0.15">
      <c r="A124" s="267">
        <v>11</v>
      </c>
      <c r="B124" s="136" t="s">
        <v>44</v>
      </c>
      <c r="C124" s="136" t="str">
        <f>B124&amp;"_"&amp;D124</f>
        <v>Total_South Wales</v>
      </c>
      <c r="D124" s="139" t="s">
        <v>325</v>
      </c>
      <c r="E124" s="135"/>
      <c r="F124" s="31"/>
      <c r="G124" s="133">
        <f t="shared" ref="G124:N124" si="18">IF(G114="-","-",SUM(G114:G123))</f>
        <v>522.68042604512607</v>
      </c>
      <c r="H124" s="133">
        <f t="shared" si="18"/>
        <v>502.19978225500097</v>
      </c>
      <c r="I124" s="133">
        <f t="shared" si="18"/>
        <v>529.06899719746752</v>
      </c>
      <c r="J124" s="133">
        <f t="shared" si="18"/>
        <v>519.70774923379429</v>
      </c>
      <c r="K124" s="133">
        <f t="shared" si="18"/>
        <v>551.37758099739165</v>
      </c>
      <c r="L124" s="133">
        <f t="shared" si="18"/>
        <v>545.23596434124545</v>
      </c>
      <c r="M124" s="133">
        <f t="shared" si="18"/>
        <v>587.62183067389856</v>
      </c>
      <c r="N124" s="133">
        <f t="shared" si="18"/>
        <v>616.23954870640171</v>
      </c>
      <c r="O124" s="31"/>
      <c r="P124" s="133">
        <f t="shared" ref="P124:Z124" si="19">IF(P114="-","-",SUM(P114:P123))</f>
        <v>616.23954870640171</v>
      </c>
      <c r="Q124" s="133">
        <f t="shared" si="19"/>
        <v>682.64672431993063</v>
      </c>
      <c r="R124" s="133">
        <f t="shared" si="19"/>
        <v>661.14238898626968</v>
      </c>
      <c r="S124" s="133">
        <f t="shared" si="19"/>
        <v>661.24578301916551</v>
      </c>
      <c r="T124" s="133" t="str">
        <f t="shared" si="19"/>
        <v>-</v>
      </c>
      <c r="U124" s="133" t="str">
        <f t="shared" si="19"/>
        <v>-</v>
      </c>
      <c r="V124" s="133" t="str">
        <f t="shared" si="19"/>
        <v>-</v>
      </c>
      <c r="W124" s="133" t="str">
        <f t="shared" si="19"/>
        <v>-</v>
      </c>
      <c r="X124" s="133" t="str">
        <f t="shared" si="19"/>
        <v>-</v>
      </c>
      <c r="Y124" s="133" t="str">
        <f t="shared" si="19"/>
        <v>-</v>
      </c>
      <c r="Z124" s="133" t="str">
        <f t="shared" si="19"/>
        <v>-</v>
      </c>
      <c r="AA124" s="29"/>
    </row>
    <row r="125" spans="1:27" s="30" customFormat="1" ht="11.25" x14ac:dyDescent="0.15">
      <c r="A125" s="267">
        <v>1</v>
      </c>
      <c r="B125" s="140" t="s">
        <v>350</v>
      </c>
      <c r="C125" s="140" t="s">
        <v>341</v>
      </c>
      <c r="D125" s="138" t="s">
        <v>326</v>
      </c>
      <c r="E125" s="132"/>
      <c r="F125" s="31"/>
      <c r="G125" s="41">
        <f>IF('3a DF'!H23="-","-",'3a DF'!H23)</f>
        <v>185.23093543690067</v>
      </c>
      <c r="H125" s="41">
        <f>'3a DF'!I23</f>
        <v>165.92957883828487</v>
      </c>
      <c r="I125" s="41">
        <f>'3a DF'!J23</f>
        <v>149.46894341800464</v>
      </c>
      <c r="J125" s="41">
        <f>'3a DF'!K23</f>
        <v>142.04260382295737</v>
      </c>
      <c r="K125" s="41">
        <f>'3a DF'!L23</f>
        <v>166.1662687072799</v>
      </c>
      <c r="L125" s="41">
        <f>'3a DF'!M23</f>
        <v>159.72575987638109</v>
      </c>
      <c r="M125" s="41">
        <f>'3a DF'!N23</f>
        <v>170.1263549005819</v>
      </c>
      <c r="N125" s="41">
        <f>'3a DF'!O23</f>
        <v>189.3008794184658</v>
      </c>
      <c r="O125" s="31"/>
      <c r="P125" s="41">
        <f>'3a DF'!Q23</f>
        <v>189.3008794184658</v>
      </c>
      <c r="Q125" s="41">
        <f>'3a DF'!R23</f>
        <v>222.91527530957737</v>
      </c>
      <c r="R125" s="41">
        <f>'3a DF'!S23</f>
        <v>198.95675727811133</v>
      </c>
      <c r="S125" s="41">
        <f>'3a DF'!T23</f>
        <v>183.21491861663296</v>
      </c>
      <c r="T125" s="41" t="str">
        <f>'3a DF'!U23</f>
        <v>-</v>
      </c>
      <c r="U125" s="41" t="str">
        <f>'3a DF'!V23</f>
        <v>-</v>
      </c>
      <c r="V125" s="41" t="str">
        <f>'3a DF'!W23</f>
        <v>-</v>
      </c>
      <c r="W125" s="41" t="str">
        <f>'3a DF'!X23</f>
        <v>-</v>
      </c>
      <c r="X125" s="41" t="str">
        <f>'3a DF'!Y23</f>
        <v>-</v>
      </c>
      <c r="Y125" s="41" t="str">
        <f>'3a DF'!Z23</f>
        <v>-</v>
      </c>
      <c r="Z125" s="41" t="str">
        <f>'3a DF'!AA23</f>
        <v>-</v>
      </c>
      <c r="AA125" s="29"/>
    </row>
    <row r="126" spans="1:27" s="30" customFormat="1" ht="11.25" x14ac:dyDescent="0.15">
      <c r="A126" s="267">
        <v>2</v>
      </c>
      <c r="B126" s="140" t="s">
        <v>350</v>
      </c>
      <c r="C126" s="140" t="s">
        <v>300</v>
      </c>
      <c r="D126" s="138" t="s">
        <v>326</v>
      </c>
      <c r="E126" s="132"/>
      <c r="F126" s="31"/>
      <c r="G126" s="41">
        <f>IF('3b CM'!G23="-","-",'3b CM'!G23)</f>
        <v>5.438273103582917E-2</v>
      </c>
      <c r="H126" s="41">
        <f>'3b CM'!H23</f>
        <v>8.1574096553743758E-2</v>
      </c>
      <c r="I126" s="41">
        <f>'3b CM'!I23</f>
        <v>0.25686796221616925</v>
      </c>
      <c r="J126" s="41">
        <f>'3b CM'!J23</f>
        <v>0.26122192426398211</v>
      </c>
      <c r="K126" s="41">
        <f>'3b CM'!K23</f>
        <v>3.3550804704074078</v>
      </c>
      <c r="L126" s="41">
        <f>'3b CM'!L23</f>
        <v>3.2547670806545437</v>
      </c>
      <c r="M126" s="41">
        <f>'3b CM'!M23</f>
        <v>11.3739039895618</v>
      </c>
      <c r="N126" s="41">
        <f>'3b CM'!N23</f>
        <v>10.812356661934036</v>
      </c>
      <c r="O126" s="31"/>
      <c r="P126" s="41">
        <f>'3b CM'!P23</f>
        <v>10.812356661934036</v>
      </c>
      <c r="Q126" s="41">
        <f>'3b CM'!Q23</f>
        <v>14.653510570211337</v>
      </c>
      <c r="R126" s="41">
        <f>'3b CM'!R23</f>
        <v>14.586379343382038</v>
      </c>
      <c r="S126" s="41">
        <f>'3b CM'!S23</f>
        <v>17.393529431054528</v>
      </c>
      <c r="T126" s="41" t="str">
        <f>'3b CM'!T23</f>
        <v>-</v>
      </c>
      <c r="U126" s="41" t="str">
        <f>'3b CM'!U23</f>
        <v>-</v>
      </c>
      <c r="V126" s="41" t="str">
        <f>'3b CM'!V23</f>
        <v>-</v>
      </c>
      <c r="W126" s="41" t="str">
        <f>'3b CM'!W23</f>
        <v>-</v>
      </c>
      <c r="X126" s="41" t="str">
        <f>'3b CM'!X23</f>
        <v>-</v>
      </c>
      <c r="Y126" s="41" t="str">
        <f>'3b CM'!Y23</f>
        <v>-</v>
      </c>
      <c r="Z126" s="41" t="str">
        <f>'3b CM'!Z23</f>
        <v>-</v>
      </c>
      <c r="AA126" s="29"/>
    </row>
    <row r="127" spans="1:27" s="30" customFormat="1" ht="11.25" x14ac:dyDescent="0.15">
      <c r="A127" s="267">
        <v>3</v>
      </c>
      <c r="B127" s="140" t="s">
        <v>2</v>
      </c>
      <c r="C127" s="140" t="s">
        <v>342</v>
      </c>
      <c r="D127" s="138" t="s">
        <v>326</v>
      </c>
      <c r="E127" s="132"/>
      <c r="F127" s="31"/>
      <c r="G127" s="41">
        <f>IF('3c PC'!G24="-","-",'3c PC'!G24)</f>
        <v>68.671157560696429</v>
      </c>
      <c r="H127" s="41">
        <f>'3c PC'!H24</f>
        <v>68.651330582572669</v>
      </c>
      <c r="I127" s="41">
        <f>'3c PC'!I24</f>
        <v>86.526293005382186</v>
      </c>
      <c r="J127" s="41">
        <f>'3c PC'!J24</f>
        <v>85.547553838481548</v>
      </c>
      <c r="K127" s="41">
        <f>'3c PC'!K24</f>
        <v>97.650132706506909</v>
      </c>
      <c r="L127" s="41">
        <f>'3c PC'!L24</f>
        <v>96.864851293844183</v>
      </c>
      <c r="M127" s="41">
        <f>'3c PC'!M24</f>
        <v>118.04461733557049</v>
      </c>
      <c r="N127" s="41">
        <f>'3c PC'!N24</f>
        <v>115.98549101536402</v>
      </c>
      <c r="O127" s="31"/>
      <c r="P127" s="41">
        <f>'3c PC'!P24</f>
        <v>115.98549101536402</v>
      </c>
      <c r="Q127" s="41">
        <f>'3c PC'!Q24</f>
        <v>129.77988250465026</v>
      </c>
      <c r="R127" s="41">
        <f>'3c PC'!R24</f>
        <v>131.72160686941143</v>
      </c>
      <c r="S127" s="41">
        <f>'3c PC'!S24</f>
        <v>143.69711937439382</v>
      </c>
      <c r="T127" s="41" t="str">
        <f>'3c PC'!T24</f>
        <v>-</v>
      </c>
      <c r="U127" s="41" t="str">
        <f>'3c PC'!U24</f>
        <v>-</v>
      </c>
      <c r="V127" s="41" t="str">
        <f>'3c PC'!V24</f>
        <v>-</v>
      </c>
      <c r="W127" s="41" t="str">
        <f>'3c PC'!W24</f>
        <v>-</v>
      </c>
      <c r="X127" s="41" t="str">
        <f>'3c PC'!X24</f>
        <v>-</v>
      </c>
      <c r="Y127" s="41" t="str">
        <f>'3c PC'!Y24</f>
        <v>-</v>
      </c>
      <c r="Z127" s="41" t="str">
        <f>'3c PC'!Z24</f>
        <v>-</v>
      </c>
      <c r="AA127" s="29"/>
    </row>
    <row r="128" spans="1:27" s="30" customFormat="1" ht="11.25" x14ac:dyDescent="0.15">
      <c r="A128" s="267">
        <v>4</v>
      </c>
      <c r="B128" s="140" t="s">
        <v>352</v>
      </c>
      <c r="C128" s="140" t="s">
        <v>343</v>
      </c>
      <c r="D128" s="138" t="s">
        <v>326</v>
      </c>
      <c r="E128" s="132"/>
      <c r="F128" s="31"/>
      <c r="G128" s="41">
        <f>IF('3d NC-Elec'!H38="-","-",'3d NC-Elec'!H38)</f>
        <v>146.64933375988156</v>
      </c>
      <c r="H128" s="41">
        <f>'3d NC-Elec'!I38</f>
        <v>147.37559079661511</v>
      </c>
      <c r="I128" s="41">
        <f>'3d NC-Elec'!J38</f>
        <v>168.50890410403383</v>
      </c>
      <c r="J128" s="41">
        <f>'3d NC-Elec'!K38</f>
        <v>167.96266088794439</v>
      </c>
      <c r="K128" s="41">
        <f>'3d NC-Elec'!L38</f>
        <v>163.90927532597712</v>
      </c>
      <c r="L128" s="41">
        <f>'3d NC-Elec'!M38</f>
        <v>164.77992249696916</v>
      </c>
      <c r="M128" s="41">
        <f>'3d NC-Elec'!N38</f>
        <v>154.51850663243908</v>
      </c>
      <c r="N128" s="41">
        <f>'3d NC-Elec'!O38</f>
        <v>154.13129084609272</v>
      </c>
      <c r="O128" s="31"/>
      <c r="P128" s="41">
        <f>'3d NC-Elec'!Q38</f>
        <v>154.13129084609272</v>
      </c>
      <c r="Q128" s="41">
        <f>'3d NC-Elec'!R38</f>
        <v>157.80897045798051</v>
      </c>
      <c r="R128" s="41">
        <f>'3d NC-Elec'!S38</f>
        <v>159.5898556194345</v>
      </c>
      <c r="S128" s="41">
        <f>'3d NC-Elec'!T38</f>
        <v>159.35873765525906</v>
      </c>
      <c r="T128" s="41" t="str">
        <f>'3d NC-Elec'!U38</f>
        <v>-</v>
      </c>
      <c r="U128" s="41" t="str">
        <f>'3d NC-Elec'!V38</f>
        <v>-</v>
      </c>
      <c r="V128" s="41" t="str">
        <f>'3d NC-Elec'!W38</f>
        <v>-</v>
      </c>
      <c r="W128" s="41" t="str">
        <f>'3d NC-Elec'!X38</f>
        <v>-</v>
      </c>
      <c r="X128" s="41" t="str">
        <f>'3d NC-Elec'!Y38</f>
        <v>-</v>
      </c>
      <c r="Y128" s="41" t="str">
        <f>'3d NC-Elec'!Z38</f>
        <v>-</v>
      </c>
      <c r="Z128" s="41" t="str">
        <f>'3d NC-Elec'!AA38</f>
        <v>-</v>
      </c>
      <c r="AA128" s="29"/>
    </row>
    <row r="129" spans="1:27" s="30" customFormat="1" ht="11.25" x14ac:dyDescent="0.15">
      <c r="A129" s="267">
        <v>5</v>
      </c>
      <c r="B129" s="140" t="s">
        <v>349</v>
      </c>
      <c r="C129" s="140" t="s">
        <v>344</v>
      </c>
      <c r="D129" s="138" t="s">
        <v>326</v>
      </c>
      <c r="E129" s="132"/>
      <c r="F129" s="31"/>
      <c r="G129" s="41">
        <f>IF('3f CPIH'!C$16="-","-",'3g OC '!$E$8*('3f CPIH'!C$16/'3f CPIH'!$G$16))</f>
        <v>76.502677103718199</v>
      </c>
      <c r="H129" s="41">
        <f>IF('3f CPIH'!D$16="-","-",'3g OC '!$E$8*('3f CPIH'!D$16/'3f CPIH'!$G$16))</f>
        <v>76.655835616438353</v>
      </c>
      <c r="I129" s="41">
        <f>IF('3f CPIH'!E$16="-","-",'3g OC '!$E$8*('3f CPIH'!E$16/'3f CPIH'!$G$16))</f>
        <v>76.885573385518597</v>
      </c>
      <c r="J129" s="41">
        <f>IF('3f CPIH'!F$16="-","-",'3g OC '!$E$8*('3f CPIH'!F$16/'3f CPIH'!$G$16))</f>
        <v>77.345048923679059</v>
      </c>
      <c r="K129" s="41">
        <f>IF('3f CPIH'!G$16="-","-",'3g OC '!$E$8*('3f CPIH'!G$16/'3f CPIH'!$G$16))</f>
        <v>78.263999999999996</v>
      </c>
      <c r="L129" s="41">
        <f>IF('3f CPIH'!H$16="-","-",'3g OC '!$E$8*('3f CPIH'!H$16/'3f CPIH'!$G$16))</f>
        <v>79.259530332681024</v>
      </c>
      <c r="M129" s="41">
        <f>IF('3f CPIH'!I$16="-","-",'3g OC '!$E$8*('3f CPIH'!I$16/'3f CPIH'!$G$16))</f>
        <v>80.408219178082177</v>
      </c>
      <c r="N129" s="41">
        <f>IF('3f CPIH'!J$16="-","-",'3g OC '!$E$8*('3f CPIH'!J$16/'3f CPIH'!$G$16))</f>
        <v>81.097432485322898</v>
      </c>
      <c r="O129" s="31"/>
      <c r="P129" s="41">
        <f>IF('3f CPIH'!L$16="-","-",'3g OC '!$E$8*('3f CPIH'!L$16/'3f CPIH'!$G$16))</f>
        <v>81.097432485322898</v>
      </c>
      <c r="Q129" s="41">
        <f>IF('3f CPIH'!M$16="-","-",'3g OC '!$E$8*('3f CPIH'!M$16/'3f CPIH'!$G$16))</f>
        <v>82.016383561643835</v>
      </c>
      <c r="R129" s="41">
        <f>IF('3f CPIH'!N$16="-","-",'3g OC '!$E$8*('3f CPIH'!N$16/'3f CPIH'!$G$16))</f>
        <v>82.62901761252445</v>
      </c>
      <c r="S129" s="41">
        <f>IF('3f CPIH'!O$16="-","-",'3g OC '!$E$8*('3f CPIH'!O$16/'3f CPIH'!$G$16))</f>
        <v>83.088493150684926</v>
      </c>
      <c r="T129" s="41" t="str">
        <f>IF('3f CPIH'!P$16="-","-",'3g OC '!$E$8*('3f CPIH'!P$16/'3f CPIH'!$G$16))</f>
        <v>-</v>
      </c>
      <c r="U129" s="41" t="str">
        <f>IF('3f CPIH'!Q$16="-","-",'3g OC '!$E$8*('3f CPIH'!Q$16/'3f CPIH'!$G$16))</f>
        <v>-</v>
      </c>
      <c r="V129" s="41" t="str">
        <f>IF('3f CPIH'!R$16="-","-",'3g OC '!$E$8*('3f CPIH'!R$16/'3f CPIH'!$G$16))</f>
        <v>-</v>
      </c>
      <c r="W129" s="41" t="str">
        <f>IF('3f CPIH'!S$16="-","-",'3g OC '!$E$8*('3f CPIH'!S$16/'3f CPIH'!$G$16))</f>
        <v>-</v>
      </c>
      <c r="X129" s="41" t="str">
        <f>IF('3f CPIH'!T$16="-","-",'3g OC '!$E$8*('3f CPIH'!T$16/'3f CPIH'!$G$16))</f>
        <v>-</v>
      </c>
      <c r="Y129" s="41" t="str">
        <f>IF('3f CPIH'!U$16="-","-",'3g OC '!$E$8*('3f CPIH'!U$16/'3f CPIH'!$G$16))</f>
        <v>-</v>
      </c>
      <c r="Z129" s="41" t="str">
        <f>IF('3f CPIH'!V$16="-","-",'3g OC '!$E$8*('3f CPIH'!V$16/'3f CPIH'!$G$16))</f>
        <v>-</v>
      </c>
      <c r="AA129" s="29"/>
    </row>
    <row r="130" spans="1:27" s="30" customFormat="1" ht="11.25" x14ac:dyDescent="0.15">
      <c r="A130" s="267">
        <v>6</v>
      </c>
      <c r="B130" s="140" t="s">
        <v>349</v>
      </c>
      <c r="C130" s="140" t="s">
        <v>43</v>
      </c>
      <c r="D130" s="138" t="s">
        <v>326</v>
      </c>
      <c r="E130" s="132"/>
      <c r="F130" s="31"/>
      <c r="G130" s="41" t="s">
        <v>333</v>
      </c>
      <c r="H130" s="41" t="s">
        <v>333</v>
      </c>
      <c r="I130" s="41" t="s">
        <v>333</v>
      </c>
      <c r="J130" s="41" t="s">
        <v>333</v>
      </c>
      <c r="K130" s="41">
        <f>IF('3h SMNCC'!F$36="-","-",'3h SMNCC'!F$36)</f>
        <v>0</v>
      </c>
      <c r="L130" s="41">
        <f>IF('3h SMNCC'!G$36="-","-",'3h SMNCC'!G$36)</f>
        <v>-0.18995176814939541</v>
      </c>
      <c r="M130" s="41">
        <f>IF('3h SMNCC'!H$36="-","-",'3h SMNCC'!H$36)</f>
        <v>2.3898674656215144</v>
      </c>
      <c r="N130" s="41">
        <f>IF('3h SMNCC'!I$36="-","-",'3h SMNCC'!I$36)</f>
        <v>11.485463558514653</v>
      </c>
      <c r="O130" s="31"/>
      <c r="P130" s="41">
        <f>IF('3h SMNCC'!K$36="-","-",'3h SMNCC'!K$36)</f>
        <v>11.485463558514653</v>
      </c>
      <c r="Q130" s="41">
        <f>IF('3h SMNCC'!L$36="-","-",'3h SMNCC'!L$36)</f>
        <v>13.905095596481768</v>
      </c>
      <c r="R130" s="41">
        <f>IF('3h SMNCC'!M$36="-","-",'3h SMNCC'!M$36)</f>
        <v>14.008016342776511</v>
      </c>
      <c r="S130" s="41">
        <f>IF('3h SMNCC'!N$36="-","-",'3h SMNCC'!N$36)</f>
        <v>16.592254432324484</v>
      </c>
      <c r="T130" s="41" t="str">
        <f>IF('3h SMNCC'!O$36="-","-",'3h SMNCC'!O$36)</f>
        <v>-</v>
      </c>
      <c r="U130" s="41" t="str">
        <f>IF('3h SMNCC'!P$36="-","-",'3h SMNCC'!P$36)</f>
        <v>-</v>
      </c>
      <c r="V130" s="41" t="str">
        <f>IF('3h SMNCC'!Q$36="-","-",'3h SMNCC'!Q$36)</f>
        <v>-</v>
      </c>
      <c r="W130" s="41" t="str">
        <f>IF('3h SMNCC'!R$36="-","-",'3h SMNCC'!R$36)</f>
        <v>-</v>
      </c>
      <c r="X130" s="41" t="str">
        <f>IF('3h SMNCC'!S$36="-","-",'3h SMNCC'!S$36)</f>
        <v>-</v>
      </c>
      <c r="Y130" s="41" t="str">
        <f>IF('3h SMNCC'!T$36="-","-",'3h SMNCC'!T$36)</f>
        <v>-</v>
      </c>
      <c r="Z130" s="41" t="str">
        <f>IF('3h SMNCC'!U$36="-","-",'3h SMNCC'!U$36)</f>
        <v>-</v>
      </c>
      <c r="AA130" s="29"/>
    </row>
    <row r="131" spans="1:27" s="30" customFormat="1" ht="12.4" customHeight="1" x14ac:dyDescent="0.15">
      <c r="A131" s="267">
        <v>7</v>
      </c>
      <c r="B131" s="140" t="s">
        <v>349</v>
      </c>
      <c r="C131" s="140" t="s">
        <v>394</v>
      </c>
      <c r="D131" s="138" t="s">
        <v>326</v>
      </c>
      <c r="E131" s="132"/>
      <c r="F131" s="31"/>
      <c r="G131" s="41">
        <f>IF('3f CPIH'!C$16="-","-",'3i PAAC PAP'!$G$8*('3f CPIH'!C$16/'3f CPIH'!$G$16))</f>
        <v>13.436452250489236</v>
      </c>
      <c r="H131" s="41">
        <f>IF('3f CPIH'!D$16="-","-",'3i PAAC PAP'!$G$8*('3f CPIH'!D$16/'3f CPIH'!$G$16))</f>
        <v>13.463352054794518</v>
      </c>
      <c r="I131" s="41">
        <f>IF('3f CPIH'!E$16="-","-",'3i PAAC PAP'!$G$8*('3f CPIH'!E$16/'3f CPIH'!$G$16))</f>
        <v>13.503701761252445</v>
      </c>
      <c r="J131" s="41">
        <f>IF('3f CPIH'!F$16="-","-",'3i PAAC PAP'!$G$8*('3f CPIH'!F$16/'3f CPIH'!$G$16))</f>
        <v>13.584401174168297</v>
      </c>
      <c r="K131" s="41">
        <f>IF('3f CPIH'!G$16="-","-",'3i PAAC PAP'!$G$8*('3f CPIH'!G$16/'3f CPIH'!$G$16))</f>
        <v>13.745799999999999</v>
      </c>
      <c r="L131" s="41">
        <f>IF('3f CPIH'!H$16="-","-",'3i PAAC PAP'!$G$8*('3f CPIH'!H$16/'3f CPIH'!$G$16))</f>
        <v>13.920648727984345</v>
      </c>
      <c r="M131" s="41">
        <f>IF('3f CPIH'!I$16="-","-",'3i PAAC PAP'!$G$8*('3f CPIH'!I$16/'3f CPIH'!$G$16))</f>
        <v>14.122397260273971</v>
      </c>
      <c r="N131" s="41">
        <f>IF('3f CPIH'!J$16="-","-",'3i PAAC PAP'!$G$8*('3f CPIH'!J$16/'3f CPIH'!$G$16))</f>
        <v>14.24344637964775</v>
      </c>
      <c r="O131" s="31"/>
      <c r="P131" s="41">
        <f>IF('3f CPIH'!L$16="-","-",'3i PAAC PAP'!$G$8*('3f CPIH'!L$16/'3f CPIH'!$G$16))</f>
        <v>14.24344637964775</v>
      </c>
      <c r="Q131" s="41">
        <f>IF('3f CPIH'!M$16="-","-",'3i PAAC PAP'!$G$8*('3f CPIH'!M$16/'3f CPIH'!$G$16))</f>
        <v>14.40484520547945</v>
      </c>
      <c r="R131" s="41">
        <f>IF('3f CPIH'!N$16="-","-",'3i PAAC PAP'!$G$8*('3f CPIH'!N$16/'3f CPIH'!$G$16))</f>
        <v>14.512444422700586</v>
      </c>
      <c r="S131" s="41">
        <f>IF('3f CPIH'!O$16="-","-",'3i PAAC PAP'!$G$8*('3f CPIH'!O$16/'3f CPIH'!$G$16))</f>
        <v>14.593143835616438</v>
      </c>
      <c r="T131" s="41" t="str">
        <f>IF('3f CPIH'!P$16="-","-",'3i PAAC PAP'!$G$8*('3f CPIH'!P$16/'3f CPIH'!$G$16))</f>
        <v>-</v>
      </c>
      <c r="U131" s="41" t="str">
        <f>IF('3f CPIH'!Q$16="-","-",'3i PAAC PAP'!$G$8*('3f CPIH'!Q$16/'3f CPIH'!$G$16))</f>
        <v>-</v>
      </c>
      <c r="V131" s="41" t="str">
        <f>IF('3f CPIH'!R$16="-","-",'3i PAAC PAP'!$G$8*('3f CPIH'!R$16/'3f CPIH'!$G$16))</f>
        <v>-</v>
      </c>
      <c r="W131" s="41" t="str">
        <f>IF('3f CPIH'!S$16="-","-",'3i PAAC PAP'!$G$8*('3f CPIH'!S$16/'3f CPIH'!$G$16))</f>
        <v>-</v>
      </c>
      <c r="X131" s="41" t="str">
        <f>IF('3f CPIH'!T$16="-","-",'3i PAAC PAP'!$G$8*('3f CPIH'!T$16/'3f CPIH'!$G$16))</f>
        <v>-</v>
      </c>
      <c r="Y131" s="41" t="str">
        <f>IF('3f CPIH'!U$16="-","-",'3i PAAC PAP'!$G$8*('3f CPIH'!U$16/'3f CPIH'!$G$16))</f>
        <v>-</v>
      </c>
      <c r="Z131" s="41" t="str">
        <f>IF('3f CPIH'!V$16="-","-",'3i PAAC PAP'!$G$8*('3f CPIH'!V$16/'3f CPIH'!$G$16))</f>
        <v>-</v>
      </c>
      <c r="AA131" s="29"/>
    </row>
    <row r="132" spans="1:27" s="30" customFormat="1" ht="11.25" x14ac:dyDescent="0.15">
      <c r="A132" s="267">
        <v>8</v>
      </c>
      <c r="B132" s="140" t="s">
        <v>349</v>
      </c>
      <c r="C132" s="140" t="s">
        <v>412</v>
      </c>
      <c r="D132" s="138" t="s">
        <v>326</v>
      </c>
      <c r="E132" s="132"/>
      <c r="F132" s="31"/>
      <c r="G132" s="41">
        <f>IF(G125="-","-",SUM(G125:G130)*'3i PAAC PAP'!$G$20)</f>
        <v>27.824012721085825</v>
      </c>
      <c r="H132" s="41">
        <f>IF(H125="-","-",SUM(H125:H130)*'3i PAAC PAP'!$G$20)</f>
        <v>26.750111439324844</v>
      </c>
      <c r="I132" s="41">
        <f>IF(I125="-","-",SUM(I125:I130)*'3i PAAC PAP'!$G$20)</f>
        <v>28.088665361795318</v>
      </c>
      <c r="J132" s="41">
        <f>IF(J125="-","-",SUM(J125:J130)*'3i PAAC PAP'!$G$20)</f>
        <v>27.593691775473282</v>
      </c>
      <c r="K132" s="41">
        <f>IF(K125="-","-",SUM(K125:K130)*'3i PAAC PAP'!$G$20)</f>
        <v>29.703967550982775</v>
      </c>
      <c r="L132" s="41">
        <f>IF(L125="-","-",SUM(L125:L130)*'3i PAAC PAP'!$G$20)</f>
        <v>29.374477971739413</v>
      </c>
      <c r="M132" s="41">
        <f>IF(M125="-","-",SUM(M125:M130)*'3i PAAC PAP'!$G$20)</f>
        <v>31.308687178409293</v>
      </c>
      <c r="N132" s="41">
        <f>IF(N125="-","-",SUM(N125:N130)*'3i PAAC PAP'!$G$20)</f>
        <v>32.822123517817715</v>
      </c>
      <c r="O132" s="31"/>
      <c r="P132" s="41">
        <f>IF(P125="-","-",SUM(P125:P130)*'3i PAAC PAP'!$G$20)</f>
        <v>32.822123517817715</v>
      </c>
      <c r="Q132" s="41">
        <f>IF(Q125="-","-",SUM(Q125:Q130)*'3i PAAC PAP'!$G$20)</f>
        <v>36.220092003555784</v>
      </c>
      <c r="R132" s="41">
        <f>IF(R125="-","-",SUM(R125:R130)*'3i PAAC PAP'!$G$20)</f>
        <v>35.077789057122011</v>
      </c>
      <c r="S132" s="41">
        <f>IF(S125="-","-",SUM(S125:S130)*'3i PAAC PAP'!$G$20)</f>
        <v>35.185876781046282</v>
      </c>
      <c r="T132" s="41" t="str">
        <f>IF(T125="-","-",SUM(T125:T130)*'3i PAAC PAP'!$G$20)</f>
        <v>-</v>
      </c>
      <c r="U132" s="41" t="str">
        <f>IF(U125="-","-",SUM(U125:U130)*'3i PAAC PAP'!$G$20)</f>
        <v>-</v>
      </c>
      <c r="V132" s="41" t="str">
        <f>IF(V125="-","-",SUM(V125:V130)*'3i PAAC PAP'!$G$20)</f>
        <v>-</v>
      </c>
      <c r="W132" s="41" t="str">
        <f>IF(W125="-","-",SUM(W125:W130)*'3i PAAC PAP'!$G$20)</f>
        <v>-</v>
      </c>
      <c r="X132" s="41" t="str">
        <f>IF(X125="-","-",SUM(X125:X130)*'3i PAAC PAP'!$G$20)</f>
        <v>-</v>
      </c>
      <c r="Y132" s="41" t="str">
        <f>IF(Y125="-","-",SUM(Y125:Y130)*'3i PAAC PAP'!$G$20)</f>
        <v>-</v>
      </c>
      <c r="Z132" s="41" t="str">
        <f>IF(Z125="-","-",SUM(Z125:Z130)*'3i PAAC PAP'!$G$20)</f>
        <v>-</v>
      </c>
      <c r="AA132" s="29"/>
    </row>
    <row r="133" spans="1:27" s="30" customFormat="1" ht="11.25" x14ac:dyDescent="0.15">
      <c r="A133" s="267">
        <v>9</v>
      </c>
      <c r="B133" s="140" t="s">
        <v>393</v>
      </c>
      <c r="C133" s="140" t="s">
        <v>536</v>
      </c>
      <c r="D133" s="138" t="s">
        <v>326</v>
      </c>
      <c r="E133" s="132"/>
      <c r="F133" s="31"/>
      <c r="G133" s="41">
        <f>IF(G125="-","-",SUM(G125:G132)*'3j EBIT'!$E$8)</f>
        <v>10.039769853887828</v>
      </c>
      <c r="H133" s="41">
        <f>IF(H125="-","-",SUM(H125:H132)*'3j EBIT'!$E$8)</f>
        <v>9.6628380084873449</v>
      </c>
      <c r="I133" s="41">
        <f>IF(I125="-","-",SUM(I125:I132)*'3j EBIT'!$E$8)</f>
        <v>10.1340919641972</v>
      </c>
      <c r="J133" s="41">
        <f>IF(J125="-","-",SUM(J125:J132)*'3j EBIT'!$E$8)</f>
        <v>9.9616825476960766</v>
      </c>
      <c r="K133" s="41">
        <f>IF(K125="-","-",SUM(K125:K132)*'3j EBIT'!$E$8)</f>
        <v>10.706524355574032</v>
      </c>
      <c r="L133" s="41">
        <f>IF(L125="-","-",SUM(L125:L132)*'3j EBIT'!$E$8)</f>
        <v>10.594102436442439</v>
      </c>
      <c r="M133" s="41">
        <f>IF(M125="-","-",SUM(M125:M132)*'3j EBIT'!$E$8)</f>
        <v>11.277842184720383</v>
      </c>
      <c r="N133" s="41">
        <f>IF(N125="-","-",SUM(N125:N132)*'3j EBIT'!$E$8)</f>
        <v>11.812126475849034</v>
      </c>
      <c r="O133" s="31"/>
      <c r="P133" s="41">
        <f>IF(P125="-","-",SUM(P125:P132)*'3j EBIT'!$E$8)</f>
        <v>11.812126475849034</v>
      </c>
      <c r="Q133" s="41">
        <f>IF(Q125="-","-",SUM(Q125:Q132)*'3j EBIT'!$E$8)</f>
        <v>13.009564141299149</v>
      </c>
      <c r="R133" s="41">
        <f>IF(R125="-","-",SUM(R125:R132)*'3j EBIT'!$E$8)</f>
        <v>12.610153591252525</v>
      </c>
      <c r="S133" s="41">
        <f>IF(S125="-","-",SUM(S125:S132)*'3j EBIT'!$E$8)</f>
        <v>12.649707051229178</v>
      </c>
      <c r="T133" s="41" t="str">
        <f>IF(T125="-","-",SUM(T125:T132)*'3j EBIT'!$E$8)</f>
        <v>-</v>
      </c>
      <c r="U133" s="41" t="str">
        <f>IF(U125="-","-",SUM(U125:U132)*'3j EBIT'!$E$8)</f>
        <v>-</v>
      </c>
      <c r="V133" s="41" t="str">
        <f>IF(V125="-","-",SUM(V125:V132)*'3j EBIT'!$E$8)</f>
        <v>-</v>
      </c>
      <c r="W133" s="41" t="str">
        <f>IF(W125="-","-",SUM(W125:W132)*'3j EBIT'!$E$8)</f>
        <v>-</v>
      </c>
      <c r="X133" s="41" t="str">
        <f>IF(X125="-","-",SUM(X125:X132)*'3j EBIT'!$E$8)</f>
        <v>-</v>
      </c>
      <c r="Y133" s="41" t="str">
        <f>IF(Y125="-","-",SUM(Y125:Y132)*'3j EBIT'!$E$8)</f>
        <v>-</v>
      </c>
      <c r="Z133" s="41" t="str">
        <f>IF(Z125="-","-",SUM(Z125:Z132)*'3j EBIT'!$E$8)</f>
        <v>-</v>
      </c>
      <c r="AA133" s="29"/>
    </row>
    <row r="134" spans="1:27" s="30" customFormat="1" ht="11.25" x14ac:dyDescent="0.15">
      <c r="A134" s="267">
        <v>10</v>
      </c>
      <c r="B134" s="140" t="s">
        <v>292</v>
      </c>
      <c r="C134" s="188" t="s">
        <v>537</v>
      </c>
      <c r="D134" s="138" t="s">
        <v>326</v>
      </c>
      <c r="E134" s="131"/>
      <c r="F134" s="31"/>
      <c r="G134" s="41">
        <f>IF(G125="-","-",SUM(G125:G127,G129:G133)*'3k HAP'!$E$9)</f>
        <v>5.5893391946980548</v>
      </c>
      <c r="H134" s="41">
        <f>IF(H125="-","-",SUM(H125:H127,H129:H133)*'3k HAP'!$E$9)</f>
        <v>5.2882504407383575</v>
      </c>
      <c r="I134" s="41">
        <f>IF(I125="-","-",SUM(I125:I127,I129:I133)*'3k HAP'!$E$9)</f>
        <v>5.3419758277433447</v>
      </c>
      <c r="J134" s="41">
        <f>IF(J125="-","-",SUM(J125:J127,J129:J133)*'3k HAP'!$E$9)</f>
        <v>5.2171183628623821</v>
      </c>
      <c r="K134" s="41">
        <f>IF(K125="-","-",SUM(K125:K127,K129:K133)*'3k HAP'!$E$9)</f>
        <v>5.8504231600703864</v>
      </c>
      <c r="L134" s="41">
        <f>IF(L125="-","-",SUM(L125:L127,L129:L133)*'3k HAP'!$E$9)</f>
        <v>5.7510460865170483</v>
      </c>
      <c r="M134" s="41">
        <f>IF(M125="-","-",SUM(M125:M127,M129:M133)*'3k HAP'!$E$9)</f>
        <v>6.4281587140643994</v>
      </c>
      <c r="N134" s="41">
        <f>IF(N125="-","-",SUM(N125:N127,N129:N133)*'3k HAP'!$E$9)</f>
        <v>6.8455359969886018</v>
      </c>
      <c r="O134" s="31"/>
      <c r="P134" s="41">
        <f>IF(P125="-","-",SUM(P125:P127,P129:P133)*'3k HAP'!$E$9)</f>
        <v>6.8455359969886018</v>
      </c>
      <c r="Q134" s="41">
        <f>IF(Q125="-","-",SUM(Q125:Q127,Q129:Q133)*'3k HAP'!$E$9)</f>
        <v>7.7144109644409324</v>
      </c>
      <c r="R134" s="41">
        <f>IF(R125="-","-",SUM(R125:R127,R129:R133)*'3k HAP'!$E$9)</f>
        <v>7.3805597906975091</v>
      </c>
      <c r="S134" s="41">
        <f>IF(S125="-","-",SUM(S125:S127,S129:S133)*'3k HAP'!$E$9)</f>
        <v>7.4144226397751387</v>
      </c>
      <c r="T134" s="41" t="str">
        <f>IF(T125="-","-",SUM(T125:T127,T129:T133)*'3k HAP'!$E$9)</f>
        <v>-</v>
      </c>
      <c r="U134" s="41" t="str">
        <f>IF(U125="-","-",SUM(U125:U127,U129:U133)*'3k HAP'!$E$9)</f>
        <v>-</v>
      </c>
      <c r="V134" s="41" t="str">
        <f>IF(V125="-","-",SUM(V125:V127,V129:V133)*'3k HAP'!$E$9)</f>
        <v>-</v>
      </c>
      <c r="W134" s="41" t="str">
        <f>IF(W125="-","-",SUM(W125:W127,W129:W133)*'3k HAP'!$E$9)</f>
        <v>-</v>
      </c>
      <c r="X134" s="41" t="str">
        <f>IF(X125="-","-",SUM(X125:X127,X129:X133)*'3k HAP'!$E$9)</f>
        <v>-</v>
      </c>
      <c r="Y134" s="41" t="str">
        <f>IF(Y125="-","-",SUM(Y125:Y127,Y129:Y133)*'3k HAP'!$E$9)</f>
        <v>-</v>
      </c>
      <c r="Z134" s="41" t="str">
        <f>IF(Z125="-","-",SUM(Z125:Z127,Z129:Z133)*'3k HAP'!$E$9)</f>
        <v>-</v>
      </c>
      <c r="AA134" s="29"/>
    </row>
    <row r="135" spans="1:27" s="30" customFormat="1" ht="11.25" x14ac:dyDescent="0.15">
      <c r="A135" s="267">
        <v>11</v>
      </c>
      <c r="B135" s="140" t="s">
        <v>44</v>
      </c>
      <c r="C135" s="140" t="str">
        <f>B135&amp;"_"&amp;D135</f>
        <v>Total_Southern Western</v>
      </c>
      <c r="D135" s="138" t="s">
        <v>326</v>
      </c>
      <c r="E135" s="132"/>
      <c r="F135" s="31"/>
      <c r="G135" s="41">
        <f t="shared" ref="G135:N135" si="20">IF(G125="-","-",SUM(G125:G134))</f>
        <v>533.9980606123936</v>
      </c>
      <c r="H135" s="41">
        <f t="shared" si="20"/>
        <v>513.85846187380992</v>
      </c>
      <c r="I135" s="41">
        <f t="shared" si="20"/>
        <v>538.71501679014375</v>
      </c>
      <c r="J135" s="41">
        <f t="shared" si="20"/>
        <v>529.5159832575265</v>
      </c>
      <c r="K135" s="41">
        <f t="shared" si="20"/>
        <v>569.35147227679852</v>
      </c>
      <c r="L135" s="41">
        <f t="shared" si="20"/>
        <v>563.33515453506391</v>
      </c>
      <c r="M135" s="41">
        <f t="shared" si="20"/>
        <v>599.99855483932492</v>
      </c>
      <c r="N135" s="41">
        <f t="shared" si="20"/>
        <v>628.53614635599718</v>
      </c>
      <c r="O135" s="31"/>
      <c r="P135" s="41">
        <f t="shared" ref="P135:Z135" si="21">IF(P125="-","-",SUM(P125:P134))</f>
        <v>628.53614635599718</v>
      </c>
      <c r="Q135" s="41">
        <f t="shared" si="21"/>
        <v>692.42803031532037</v>
      </c>
      <c r="R135" s="41">
        <f t="shared" si="21"/>
        <v>671.07257992741279</v>
      </c>
      <c r="S135" s="41">
        <f t="shared" si="21"/>
        <v>673.18820296801675</v>
      </c>
      <c r="T135" s="41" t="str">
        <f t="shared" si="21"/>
        <v>-</v>
      </c>
      <c r="U135" s="41" t="str">
        <f t="shared" si="21"/>
        <v>-</v>
      </c>
      <c r="V135" s="41" t="str">
        <f t="shared" si="21"/>
        <v>-</v>
      </c>
      <c r="W135" s="41" t="str">
        <f t="shared" si="21"/>
        <v>-</v>
      </c>
      <c r="X135" s="41" t="str">
        <f t="shared" si="21"/>
        <v>-</v>
      </c>
      <c r="Y135" s="41" t="str">
        <f t="shared" si="21"/>
        <v>-</v>
      </c>
      <c r="Z135" s="41" t="str">
        <f t="shared" si="21"/>
        <v>-</v>
      </c>
      <c r="AA135" s="29"/>
    </row>
    <row r="136" spans="1:27" s="30" customFormat="1" ht="11.25" x14ac:dyDescent="0.15">
      <c r="A136" s="267">
        <v>1</v>
      </c>
      <c r="B136" s="136" t="s">
        <v>350</v>
      </c>
      <c r="C136" s="136" t="s">
        <v>341</v>
      </c>
      <c r="D136" s="139" t="s">
        <v>327</v>
      </c>
      <c r="E136" s="135"/>
      <c r="F136" s="31"/>
      <c r="G136" s="133">
        <f>IF('3a DF'!H24="-","-",'3a DF'!H24)</f>
        <v>192.09598177382938</v>
      </c>
      <c r="H136" s="133">
        <f>'3a DF'!I24</f>
        <v>172.07927648303888</v>
      </c>
      <c r="I136" s="133">
        <f>'3a DF'!J24</f>
        <v>155.00857544586276</v>
      </c>
      <c r="J136" s="133">
        <f>'3a DF'!K24</f>
        <v>147.30700015482594</v>
      </c>
      <c r="K136" s="133">
        <f>'3a DF'!L24</f>
        <v>172.32473857420243</v>
      </c>
      <c r="L136" s="133">
        <f>'3a DF'!M24</f>
        <v>165.64553099974208</v>
      </c>
      <c r="M136" s="133">
        <f>'3a DF'!N24</f>
        <v>173.49631561246233</v>
      </c>
      <c r="N136" s="133">
        <f>'3a DF'!O24</f>
        <v>193.05066014313621</v>
      </c>
      <c r="O136" s="31"/>
      <c r="P136" s="133">
        <f>'3a DF'!Q24</f>
        <v>193.05066014313621</v>
      </c>
      <c r="Q136" s="133">
        <f>'3a DF'!R24</f>
        <v>224.95750014390049</v>
      </c>
      <c r="R136" s="133">
        <f>'3a DF'!S24</f>
        <v>200.78593148732648</v>
      </c>
      <c r="S136" s="133">
        <f>'3a DF'!T24</f>
        <v>185.37337933017616</v>
      </c>
      <c r="T136" s="133" t="str">
        <f>'3a DF'!U24</f>
        <v>-</v>
      </c>
      <c r="U136" s="133" t="str">
        <f>'3a DF'!V24</f>
        <v>-</v>
      </c>
      <c r="V136" s="133" t="str">
        <f>'3a DF'!W24</f>
        <v>-</v>
      </c>
      <c r="W136" s="133" t="str">
        <f>'3a DF'!X24</f>
        <v>-</v>
      </c>
      <c r="X136" s="133" t="str">
        <f>'3a DF'!Y24</f>
        <v>-</v>
      </c>
      <c r="Y136" s="133" t="str">
        <f>'3a DF'!Z24</f>
        <v>-</v>
      </c>
      <c r="Z136" s="133" t="str">
        <f>'3a DF'!AA24</f>
        <v>-</v>
      </c>
      <c r="AA136" s="29"/>
    </row>
    <row r="137" spans="1:27" s="30" customFormat="1" ht="11.25" x14ac:dyDescent="0.15">
      <c r="A137" s="267">
        <v>2</v>
      </c>
      <c r="B137" s="136" t="s">
        <v>350</v>
      </c>
      <c r="C137" s="136" t="s">
        <v>300</v>
      </c>
      <c r="D137" s="139" t="s">
        <v>327</v>
      </c>
      <c r="E137" s="135"/>
      <c r="F137" s="31"/>
      <c r="G137" s="133">
        <f>IF('3b CM'!G24="-","-",'3b CM'!G24)</f>
        <v>5.7352786026486517E-2</v>
      </c>
      <c r="H137" s="133">
        <f>'3b CM'!H24</f>
        <v>8.6029179039729772E-2</v>
      </c>
      <c r="I137" s="133">
        <f>'3b CM'!I24</f>
        <v>0.27089653265735369</v>
      </c>
      <c r="J137" s="133">
        <f>'3b CM'!J24</f>
        <v>0.27548828170966105</v>
      </c>
      <c r="K137" s="133">
        <f>'3b CM'!K24</f>
        <v>3.5383146203919931</v>
      </c>
      <c r="L137" s="133">
        <f>'3b CM'!L24</f>
        <v>3.4325227215942462</v>
      </c>
      <c r="M137" s="133">
        <f>'3b CM'!M24</f>
        <v>11.674347723612401</v>
      </c>
      <c r="N137" s="133">
        <f>'3b CM'!N24</f>
        <v>11.097967021611735</v>
      </c>
      <c r="O137" s="31"/>
      <c r="P137" s="133">
        <f>'3b CM'!P24</f>
        <v>11.097967021611735</v>
      </c>
      <c r="Q137" s="133">
        <f>'3b CM'!Q24</f>
        <v>14.924114124512787</v>
      </c>
      <c r="R137" s="133">
        <f>'3b CM'!R24</f>
        <v>14.855519100112103</v>
      </c>
      <c r="S137" s="133">
        <f>'3b CM'!S24</f>
        <v>17.828049148755994</v>
      </c>
      <c r="T137" s="133" t="str">
        <f>'3b CM'!T24</f>
        <v>-</v>
      </c>
      <c r="U137" s="133" t="str">
        <f>'3b CM'!U24</f>
        <v>-</v>
      </c>
      <c r="V137" s="133" t="str">
        <f>'3b CM'!V24</f>
        <v>-</v>
      </c>
      <c r="W137" s="133" t="str">
        <f>'3b CM'!W24</f>
        <v>-</v>
      </c>
      <c r="X137" s="133" t="str">
        <f>'3b CM'!X24</f>
        <v>-</v>
      </c>
      <c r="Y137" s="133" t="str">
        <f>'3b CM'!Y24</f>
        <v>-</v>
      </c>
      <c r="Z137" s="133" t="str">
        <f>'3b CM'!Z24</f>
        <v>-</v>
      </c>
      <c r="AA137" s="29"/>
    </row>
    <row r="138" spans="1:27" s="30" customFormat="1" ht="11.25" x14ac:dyDescent="0.15">
      <c r="A138" s="267">
        <v>3</v>
      </c>
      <c r="B138" s="136" t="s">
        <v>2</v>
      </c>
      <c r="C138" s="136" t="s">
        <v>342</v>
      </c>
      <c r="D138" s="139" t="s">
        <v>327</v>
      </c>
      <c r="E138" s="135"/>
      <c r="F138" s="31"/>
      <c r="G138" s="133">
        <f>IF('3c PC'!G25="-","-",'3c PC'!G25)</f>
        <v>68.702741762601519</v>
      </c>
      <c r="H138" s="133">
        <f>'3c PC'!H25</f>
        <v>68.682486507202356</v>
      </c>
      <c r="I138" s="133">
        <f>'3c PC'!I25</f>
        <v>86.662087390754721</v>
      </c>
      <c r="J138" s="133">
        <f>'3c PC'!J25</f>
        <v>85.651130147878007</v>
      </c>
      <c r="K138" s="133">
        <f>'3c PC'!K25</f>
        <v>98.003383912654513</v>
      </c>
      <c r="L138" s="133">
        <f>'3c PC'!L25</f>
        <v>97.176792925729728</v>
      </c>
      <c r="M138" s="133">
        <f>'3c PC'!M25</f>
        <v>118.3614900691685</v>
      </c>
      <c r="N138" s="133">
        <f>'3c PC'!N25</f>
        <v>116.26070250661417</v>
      </c>
      <c r="O138" s="31"/>
      <c r="P138" s="133">
        <f>'3c PC'!P25</f>
        <v>116.26070250661417</v>
      </c>
      <c r="Q138" s="133">
        <f>'3c PC'!Q25</f>
        <v>129.97624509196049</v>
      </c>
      <c r="R138" s="133">
        <f>'3c PC'!R25</f>
        <v>131.92508239547553</v>
      </c>
      <c r="S138" s="133">
        <f>'3c PC'!S25</f>
        <v>144.06161739471855</v>
      </c>
      <c r="T138" s="133" t="str">
        <f>'3c PC'!T25</f>
        <v>-</v>
      </c>
      <c r="U138" s="133" t="str">
        <f>'3c PC'!U25</f>
        <v>-</v>
      </c>
      <c r="V138" s="133" t="str">
        <f>'3c PC'!V25</f>
        <v>-</v>
      </c>
      <c r="W138" s="133" t="str">
        <f>'3c PC'!W25</f>
        <v>-</v>
      </c>
      <c r="X138" s="133" t="str">
        <f>'3c PC'!X25</f>
        <v>-</v>
      </c>
      <c r="Y138" s="133" t="str">
        <f>'3c PC'!Y25</f>
        <v>-</v>
      </c>
      <c r="Z138" s="133" t="str">
        <f>'3c PC'!Z25</f>
        <v>-</v>
      </c>
      <c r="AA138" s="29"/>
    </row>
    <row r="139" spans="1:27" s="30" customFormat="1" ht="11.25" x14ac:dyDescent="0.15">
      <c r="A139" s="267">
        <v>4</v>
      </c>
      <c r="B139" s="136" t="s">
        <v>352</v>
      </c>
      <c r="C139" s="136" t="s">
        <v>343</v>
      </c>
      <c r="D139" s="139" t="s">
        <v>327</v>
      </c>
      <c r="E139" s="135"/>
      <c r="F139" s="31"/>
      <c r="G139" s="133">
        <f>IF('3d NC-Elec'!H39="-","-",'3d NC-Elec'!H39)</f>
        <v>121.21758563954305</v>
      </c>
      <c r="H139" s="133">
        <f>'3d NC-Elec'!I39</f>
        <v>121.97075928282472</v>
      </c>
      <c r="I139" s="133">
        <f>'3d NC-Elec'!J39</f>
        <v>126.71847162785441</v>
      </c>
      <c r="J139" s="133">
        <f>'3d NC-Elec'!K39</f>
        <v>126.15198349435502</v>
      </c>
      <c r="K139" s="133">
        <f>'3d NC-Elec'!L39</f>
        <v>119.60689069991193</v>
      </c>
      <c r="L139" s="133">
        <f>'3d NC-Elec'!M39</f>
        <v>120.50980587817759</v>
      </c>
      <c r="M139" s="133">
        <f>'3d NC-Elec'!N39</f>
        <v>117.59310327280225</v>
      </c>
      <c r="N139" s="133">
        <f>'3d NC-Elec'!O39</f>
        <v>117.19821729339398</v>
      </c>
      <c r="O139" s="31"/>
      <c r="P139" s="133">
        <f>'3d NC-Elec'!Q39</f>
        <v>117.19821729339398</v>
      </c>
      <c r="Q139" s="133">
        <f>'3d NC-Elec'!R39</f>
        <v>123.23637403721483</v>
      </c>
      <c r="R139" s="133">
        <f>'3d NC-Elec'!S39</f>
        <v>124.94307359762612</v>
      </c>
      <c r="S139" s="133">
        <f>'3d NC-Elec'!T39</f>
        <v>128.14007136188857</v>
      </c>
      <c r="T139" s="133" t="str">
        <f>'3d NC-Elec'!U39</f>
        <v>-</v>
      </c>
      <c r="U139" s="133" t="str">
        <f>'3d NC-Elec'!V39</f>
        <v>-</v>
      </c>
      <c r="V139" s="133" t="str">
        <f>'3d NC-Elec'!W39</f>
        <v>-</v>
      </c>
      <c r="W139" s="133" t="str">
        <f>'3d NC-Elec'!X39</f>
        <v>-</v>
      </c>
      <c r="X139" s="133" t="str">
        <f>'3d NC-Elec'!Y39</f>
        <v>-</v>
      </c>
      <c r="Y139" s="133" t="str">
        <f>'3d NC-Elec'!Z39</f>
        <v>-</v>
      </c>
      <c r="Z139" s="133" t="str">
        <f>'3d NC-Elec'!AA39</f>
        <v>-</v>
      </c>
      <c r="AA139" s="29"/>
    </row>
    <row r="140" spans="1:27" s="30" customFormat="1" ht="11.25" x14ac:dyDescent="0.15">
      <c r="A140" s="267">
        <v>5</v>
      </c>
      <c r="B140" s="136" t="s">
        <v>349</v>
      </c>
      <c r="C140" s="136" t="s">
        <v>344</v>
      </c>
      <c r="D140" s="139" t="s">
        <v>327</v>
      </c>
      <c r="E140" s="135"/>
      <c r="F140" s="31"/>
      <c r="G140" s="133">
        <f>IF('3f CPIH'!C$16="-","-",'3g OC '!$E$8*('3f CPIH'!C$16/'3f CPIH'!$G$16))</f>
        <v>76.502677103718199</v>
      </c>
      <c r="H140" s="133">
        <f>IF('3f CPIH'!D$16="-","-",'3g OC '!$E$8*('3f CPIH'!D$16/'3f CPIH'!$G$16))</f>
        <v>76.655835616438353</v>
      </c>
      <c r="I140" s="133">
        <f>IF('3f CPIH'!E$16="-","-",'3g OC '!$E$8*('3f CPIH'!E$16/'3f CPIH'!$G$16))</f>
        <v>76.885573385518597</v>
      </c>
      <c r="J140" s="133">
        <f>IF('3f CPIH'!F$16="-","-",'3g OC '!$E$8*('3f CPIH'!F$16/'3f CPIH'!$G$16))</f>
        <v>77.345048923679059</v>
      </c>
      <c r="K140" s="133">
        <f>IF('3f CPIH'!G$16="-","-",'3g OC '!$E$8*('3f CPIH'!G$16/'3f CPIH'!$G$16))</f>
        <v>78.263999999999996</v>
      </c>
      <c r="L140" s="133">
        <f>IF('3f CPIH'!H$16="-","-",'3g OC '!$E$8*('3f CPIH'!H$16/'3f CPIH'!$G$16))</f>
        <v>79.259530332681024</v>
      </c>
      <c r="M140" s="133">
        <f>IF('3f CPIH'!I$16="-","-",'3g OC '!$E$8*('3f CPIH'!I$16/'3f CPIH'!$G$16))</f>
        <v>80.408219178082177</v>
      </c>
      <c r="N140" s="133">
        <f>IF('3f CPIH'!J$16="-","-",'3g OC '!$E$8*('3f CPIH'!J$16/'3f CPIH'!$G$16))</f>
        <v>81.097432485322898</v>
      </c>
      <c r="O140" s="31"/>
      <c r="P140" s="133">
        <f>IF('3f CPIH'!L$16="-","-",'3g OC '!$E$8*('3f CPIH'!L$16/'3f CPIH'!$G$16))</f>
        <v>81.097432485322898</v>
      </c>
      <c r="Q140" s="133">
        <f>IF('3f CPIH'!M$16="-","-",'3g OC '!$E$8*('3f CPIH'!M$16/'3f CPIH'!$G$16))</f>
        <v>82.016383561643835</v>
      </c>
      <c r="R140" s="133">
        <f>IF('3f CPIH'!N$16="-","-",'3g OC '!$E$8*('3f CPIH'!N$16/'3f CPIH'!$G$16))</f>
        <v>82.62901761252445</v>
      </c>
      <c r="S140" s="133">
        <f>IF('3f CPIH'!O$16="-","-",'3g OC '!$E$8*('3f CPIH'!O$16/'3f CPIH'!$G$16))</f>
        <v>83.088493150684926</v>
      </c>
      <c r="T140" s="133" t="str">
        <f>IF('3f CPIH'!P$16="-","-",'3g OC '!$E$8*('3f CPIH'!P$16/'3f CPIH'!$G$16))</f>
        <v>-</v>
      </c>
      <c r="U140" s="133" t="str">
        <f>IF('3f CPIH'!Q$16="-","-",'3g OC '!$E$8*('3f CPIH'!Q$16/'3f CPIH'!$G$16))</f>
        <v>-</v>
      </c>
      <c r="V140" s="133" t="str">
        <f>IF('3f CPIH'!R$16="-","-",'3g OC '!$E$8*('3f CPIH'!R$16/'3f CPIH'!$G$16))</f>
        <v>-</v>
      </c>
      <c r="W140" s="133" t="str">
        <f>IF('3f CPIH'!S$16="-","-",'3g OC '!$E$8*('3f CPIH'!S$16/'3f CPIH'!$G$16))</f>
        <v>-</v>
      </c>
      <c r="X140" s="133" t="str">
        <f>IF('3f CPIH'!T$16="-","-",'3g OC '!$E$8*('3f CPIH'!T$16/'3f CPIH'!$G$16))</f>
        <v>-</v>
      </c>
      <c r="Y140" s="133" t="str">
        <f>IF('3f CPIH'!U$16="-","-",'3g OC '!$E$8*('3f CPIH'!U$16/'3f CPIH'!$G$16))</f>
        <v>-</v>
      </c>
      <c r="Z140" s="133" t="str">
        <f>IF('3f CPIH'!V$16="-","-",'3g OC '!$E$8*('3f CPIH'!V$16/'3f CPIH'!$G$16))</f>
        <v>-</v>
      </c>
      <c r="AA140" s="29"/>
    </row>
    <row r="141" spans="1:27" s="30" customFormat="1" ht="11.25" x14ac:dyDescent="0.15">
      <c r="A141" s="267">
        <v>6</v>
      </c>
      <c r="B141" s="136" t="s">
        <v>349</v>
      </c>
      <c r="C141" s="136" t="s">
        <v>43</v>
      </c>
      <c r="D141" s="139" t="s">
        <v>327</v>
      </c>
      <c r="E141" s="135"/>
      <c r="F141" s="31"/>
      <c r="G141" s="133" t="s">
        <v>333</v>
      </c>
      <c r="H141" s="133" t="s">
        <v>333</v>
      </c>
      <c r="I141" s="133" t="s">
        <v>333</v>
      </c>
      <c r="J141" s="133" t="s">
        <v>333</v>
      </c>
      <c r="K141" s="133">
        <f>IF('3h SMNCC'!F$36="-","-",'3h SMNCC'!F$36)</f>
        <v>0</v>
      </c>
      <c r="L141" s="133">
        <f>IF('3h SMNCC'!G$36="-","-",'3h SMNCC'!G$36)</f>
        <v>-0.18995176814939541</v>
      </c>
      <c r="M141" s="133">
        <f>IF('3h SMNCC'!H$36="-","-",'3h SMNCC'!H$36)</f>
        <v>2.3898674656215144</v>
      </c>
      <c r="N141" s="133">
        <f>IF('3h SMNCC'!I$36="-","-",'3h SMNCC'!I$36)</f>
        <v>11.485463558514653</v>
      </c>
      <c r="O141" s="31"/>
      <c r="P141" s="133">
        <f>IF('3h SMNCC'!K$36="-","-",'3h SMNCC'!K$36)</f>
        <v>11.485463558514653</v>
      </c>
      <c r="Q141" s="133">
        <f>IF('3h SMNCC'!L$36="-","-",'3h SMNCC'!L$36)</f>
        <v>13.905095596481768</v>
      </c>
      <c r="R141" s="133">
        <f>IF('3h SMNCC'!M$36="-","-",'3h SMNCC'!M$36)</f>
        <v>14.008016342776511</v>
      </c>
      <c r="S141" s="133">
        <f>IF('3h SMNCC'!N$36="-","-",'3h SMNCC'!N$36)</f>
        <v>16.592254432324484</v>
      </c>
      <c r="T141" s="133" t="str">
        <f>IF('3h SMNCC'!O$36="-","-",'3h SMNCC'!O$36)</f>
        <v>-</v>
      </c>
      <c r="U141" s="133" t="str">
        <f>IF('3h SMNCC'!P$36="-","-",'3h SMNCC'!P$36)</f>
        <v>-</v>
      </c>
      <c r="V141" s="133" t="str">
        <f>IF('3h SMNCC'!Q$36="-","-",'3h SMNCC'!Q$36)</f>
        <v>-</v>
      </c>
      <c r="W141" s="133" t="str">
        <f>IF('3h SMNCC'!R$36="-","-",'3h SMNCC'!R$36)</f>
        <v>-</v>
      </c>
      <c r="X141" s="133" t="str">
        <f>IF('3h SMNCC'!S$36="-","-",'3h SMNCC'!S$36)</f>
        <v>-</v>
      </c>
      <c r="Y141" s="133" t="str">
        <f>IF('3h SMNCC'!T$36="-","-",'3h SMNCC'!T$36)</f>
        <v>-</v>
      </c>
      <c r="Z141" s="133" t="str">
        <f>IF('3h SMNCC'!U$36="-","-",'3h SMNCC'!U$36)</f>
        <v>-</v>
      </c>
      <c r="AA141" s="29"/>
    </row>
    <row r="142" spans="1:27" s="30" customFormat="1" ht="11.25" x14ac:dyDescent="0.15">
      <c r="A142" s="267">
        <v>7</v>
      </c>
      <c r="B142" s="136" t="s">
        <v>349</v>
      </c>
      <c r="C142" s="136" t="s">
        <v>394</v>
      </c>
      <c r="D142" s="139" t="s">
        <v>327</v>
      </c>
      <c r="E142" s="135"/>
      <c r="F142" s="31"/>
      <c r="G142" s="133">
        <f>IF('3f CPIH'!C$16="-","-",'3i PAAC PAP'!$G$8*('3f CPIH'!C$16/'3f CPIH'!$G$16))</f>
        <v>13.436452250489236</v>
      </c>
      <c r="H142" s="133">
        <f>IF('3f CPIH'!D$16="-","-",'3i PAAC PAP'!$G$8*('3f CPIH'!D$16/'3f CPIH'!$G$16))</f>
        <v>13.463352054794518</v>
      </c>
      <c r="I142" s="133">
        <f>IF('3f CPIH'!E$16="-","-",'3i PAAC PAP'!$G$8*('3f CPIH'!E$16/'3f CPIH'!$G$16))</f>
        <v>13.503701761252445</v>
      </c>
      <c r="J142" s="133">
        <f>IF('3f CPIH'!F$16="-","-",'3i PAAC PAP'!$G$8*('3f CPIH'!F$16/'3f CPIH'!$G$16))</f>
        <v>13.584401174168297</v>
      </c>
      <c r="K142" s="133">
        <f>IF('3f CPIH'!G$16="-","-",'3i PAAC PAP'!$G$8*('3f CPIH'!G$16/'3f CPIH'!$G$16))</f>
        <v>13.745799999999999</v>
      </c>
      <c r="L142" s="133">
        <f>IF('3f CPIH'!H$16="-","-",'3i PAAC PAP'!$G$8*('3f CPIH'!H$16/'3f CPIH'!$G$16))</f>
        <v>13.920648727984345</v>
      </c>
      <c r="M142" s="133">
        <f>IF('3f CPIH'!I$16="-","-",'3i PAAC PAP'!$G$8*('3f CPIH'!I$16/'3f CPIH'!$G$16))</f>
        <v>14.122397260273971</v>
      </c>
      <c r="N142" s="133">
        <f>IF('3f CPIH'!J$16="-","-",'3i PAAC PAP'!$G$8*('3f CPIH'!J$16/'3f CPIH'!$G$16))</f>
        <v>14.24344637964775</v>
      </c>
      <c r="O142" s="31"/>
      <c r="P142" s="133">
        <f>IF('3f CPIH'!L$16="-","-",'3i PAAC PAP'!$G$8*('3f CPIH'!L$16/'3f CPIH'!$G$16))</f>
        <v>14.24344637964775</v>
      </c>
      <c r="Q142" s="133">
        <f>IF('3f CPIH'!M$16="-","-",'3i PAAC PAP'!$G$8*('3f CPIH'!M$16/'3f CPIH'!$G$16))</f>
        <v>14.40484520547945</v>
      </c>
      <c r="R142" s="133">
        <f>IF('3f CPIH'!N$16="-","-",'3i PAAC PAP'!$G$8*('3f CPIH'!N$16/'3f CPIH'!$G$16))</f>
        <v>14.512444422700586</v>
      </c>
      <c r="S142" s="133">
        <f>IF('3f CPIH'!O$16="-","-",'3i PAAC PAP'!$G$8*('3f CPIH'!O$16/'3f CPIH'!$G$16))</f>
        <v>14.593143835616438</v>
      </c>
      <c r="T142" s="133" t="str">
        <f>IF('3f CPIH'!P$16="-","-",'3i PAAC PAP'!$G$8*('3f CPIH'!P$16/'3f CPIH'!$G$16))</f>
        <v>-</v>
      </c>
      <c r="U142" s="133" t="str">
        <f>IF('3f CPIH'!Q$16="-","-",'3i PAAC PAP'!$G$8*('3f CPIH'!Q$16/'3f CPIH'!$G$16))</f>
        <v>-</v>
      </c>
      <c r="V142" s="133" t="str">
        <f>IF('3f CPIH'!R$16="-","-",'3i PAAC PAP'!$G$8*('3f CPIH'!R$16/'3f CPIH'!$G$16))</f>
        <v>-</v>
      </c>
      <c r="W142" s="133" t="str">
        <f>IF('3f CPIH'!S$16="-","-",'3i PAAC PAP'!$G$8*('3f CPIH'!S$16/'3f CPIH'!$G$16))</f>
        <v>-</v>
      </c>
      <c r="X142" s="133" t="str">
        <f>IF('3f CPIH'!T$16="-","-",'3i PAAC PAP'!$G$8*('3f CPIH'!T$16/'3f CPIH'!$G$16))</f>
        <v>-</v>
      </c>
      <c r="Y142" s="133" t="str">
        <f>IF('3f CPIH'!U$16="-","-",'3i PAAC PAP'!$G$8*('3f CPIH'!U$16/'3f CPIH'!$G$16))</f>
        <v>-</v>
      </c>
      <c r="Z142" s="133" t="str">
        <f>IF('3f CPIH'!V$16="-","-",'3i PAAC PAP'!$G$8*('3f CPIH'!V$16/'3f CPIH'!$G$16))</f>
        <v>-</v>
      </c>
      <c r="AA142" s="29"/>
    </row>
    <row r="143" spans="1:27" s="30" customFormat="1" ht="11.25" x14ac:dyDescent="0.15">
      <c r="A143" s="267">
        <v>8</v>
      </c>
      <c r="B143" s="136" t="s">
        <v>349</v>
      </c>
      <c r="C143" s="136" t="s">
        <v>412</v>
      </c>
      <c r="D143" s="139" t="s">
        <v>327</v>
      </c>
      <c r="E143" s="135"/>
      <c r="F143" s="31"/>
      <c r="G143" s="133">
        <f>IF(G136="-","-",SUM(G136:G141)*'3i PAAC PAP'!$G$20)</f>
        <v>26.743254941634579</v>
      </c>
      <c r="H143" s="133">
        <f>IF(H136="-","-",SUM(H136:H141)*'3i PAAC PAP'!$G$20)</f>
        <v>25.629267305063351</v>
      </c>
      <c r="I143" s="133">
        <f>IF(I136="-","-",SUM(I136:I141)*'3i PAAC PAP'!$G$20)</f>
        <v>25.98332855638726</v>
      </c>
      <c r="J143" s="133">
        <f>IF(J136="-","-",SUM(J136:J141)*'3i PAAC PAP'!$G$20)</f>
        <v>25.469258105160748</v>
      </c>
      <c r="K143" s="133">
        <f>IF(K136="-","-",SUM(K136:K141)*'3i PAAC PAP'!$G$20)</f>
        <v>27.510777483058011</v>
      </c>
      <c r="L143" s="133">
        <f>IF(L136="-","-",SUM(L136:L141)*'3i PAAC PAP'!$G$20)</f>
        <v>27.166520688693517</v>
      </c>
      <c r="M143" s="133">
        <f>IF(M136="-","-",SUM(M136:M141)*'3i PAAC PAP'!$G$20)</f>
        <v>29.387801535837767</v>
      </c>
      <c r="N143" s="133">
        <f>IF(N136="-","-",SUM(N136:N141)*'3i PAAC PAP'!$G$20)</f>
        <v>30.919646255375167</v>
      </c>
      <c r="O143" s="31"/>
      <c r="P143" s="133">
        <f>IF(P136="-","-",SUM(P136:P141)*'3i PAAC PAP'!$G$20)</f>
        <v>30.919646255375167</v>
      </c>
      <c r="Q143" s="133">
        <f>IF(Q136="-","-",SUM(Q136:Q141)*'3i PAAC PAP'!$G$20)</f>
        <v>34.350218324824134</v>
      </c>
      <c r="R143" s="133">
        <f>IF(R136="-","-",SUM(R136:R141)*'3i PAAC PAP'!$G$20)</f>
        <v>33.191493782769186</v>
      </c>
      <c r="S143" s="133">
        <f>IF(S136="-","-",SUM(S136:S141)*'3i PAAC PAP'!$G$20)</f>
        <v>33.537740828488126</v>
      </c>
      <c r="T143" s="133" t="str">
        <f>IF(T136="-","-",SUM(T136:T141)*'3i PAAC PAP'!$G$20)</f>
        <v>-</v>
      </c>
      <c r="U143" s="133" t="str">
        <f>IF(U136="-","-",SUM(U136:U141)*'3i PAAC PAP'!$G$20)</f>
        <v>-</v>
      </c>
      <c r="V143" s="133" t="str">
        <f>IF(V136="-","-",SUM(V136:V141)*'3i PAAC PAP'!$G$20)</f>
        <v>-</v>
      </c>
      <c r="W143" s="133" t="str">
        <f>IF(W136="-","-",SUM(W136:W141)*'3i PAAC PAP'!$G$20)</f>
        <v>-</v>
      </c>
      <c r="X143" s="133" t="str">
        <f>IF(X136="-","-",SUM(X136:X141)*'3i PAAC PAP'!$G$20)</f>
        <v>-</v>
      </c>
      <c r="Y143" s="133" t="str">
        <f>IF(Y136="-","-",SUM(Y136:Y141)*'3i PAAC PAP'!$G$20)</f>
        <v>-</v>
      </c>
      <c r="Z143" s="133" t="str">
        <f>IF(Z136="-","-",SUM(Z136:Z141)*'3i PAAC PAP'!$G$20)</f>
        <v>-</v>
      </c>
      <c r="AA143" s="29"/>
    </row>
    <row r="144" spans="1:27" s="30" customFormat="1" ht="11.25" x14ac:dyDescent="0.15">
      <c r="A144" s="267">
        <v>9</v>
      </c>
      <c r="B144" s="136" t="s">
        <v>393</v>
      </c>
      <c r="C144" s="136" t="s">
        <v>536</v>
      </c>
      <c r="D144" s="139" t="s">
        <v>327</v>
      </c>
      <c r="E144" s="191"/>
      <c r="F144" s="31"/>
      <c r="G144" s="133">
        <f>IF(G136="-","-",SUM(G136:G143)*'3j EBIT'!$E$8)</f>
        <v>9.659907103921892</v>
      </c>
      <c r="H144" s="133">
        <f>IF(H136="-","-",SUM(H136:H143)*'3j EBIT'!$E$8)</f>
        <v>9.2688857805052898</v>
      </c>
      <c r="I144" s="133">
        <f>IF(I136="-","-",SUM(I136:I143)*'3j EBIT'!$E$8)</f>
        <v>9.3941120688751703</v>
      </c>
      <c r="J144" s="133">
        <f>IF(J136="-","-",SUM(J136:J143)*'3j EBIT'!$E$8)</f>
        <v>9.2149905215374535</v>
      </c>
      <c r="K144" s="133">
        <f>IF(K136="-","-",SUM(K136:K143)*'3j EBIT'!$E$8)</f>
        <v>9.9356659576609587</v>
      </c>
      <c r="L144" s="133">
        <f>IF(L136="-","-",SUM(L136:L143)*'3j EBIT'!$E$8)</f>
        <v>9.8180536850089855</v>
      </c>
      <c r="M144" s="133">
        <f>IF(M136="-","-",SUM(M136:M143)*'3j EBIT'!$E$8)</f>
        <v>10.602692843738728</v>
      </c>
      <c r="N144" s="133">
        <f>IF(N136="-","-",SUM(N136:N143)*'3j EBIT'!$E$8)</f>
        <v>11.143447278345564</v>
      </c>
      <c r="O144" s="31"/>
      <c r="P144" s="133">
        <f>IF(P136="-","-",SUM(P136:P143)*'3j EBIT'!$E$8)</f>
        <v>11.143447278345564</v>
      </c>
      <c r="Q144" s="133">
        <f>IF(Q136="-","-",SUM(Q136:Q143)*'3j EBIT'!$E$8)</f>
        <v>12.35234439123399</v>
      </c>
      <c r="R144" s="133">
        <f>IF(R136="-","-",SUM(R136:R143)*'3j EBIT'!$E$8)</f>
        <v>11.947162009061708</v>
      </c>
      <c r="S144" s="133">
        <f>IF(S136="-","-",SUM(S136:S143)*'3j EBIT'!$E$8)</f>
        <v>12.070423267980027</v>
      </c>
      <c r="T144" s="133" t="str">
        <f>IF(T136="-","-",SUM(T136:T143)*'3j EBIT'!$E$8)</f>
        <v>-</v>
      </c>
      <c r="U144" s="133" t="str">
        <f>IF(U136="-","-",SUM(U136:U143)*'3j EBIT'!$E$8)</f>
        <v>-</v>
      </c>
      <c r="V144" s="133" t="str">
        <f>IF(V136="-","-",SUM(V136:V143)*'3j EBIT'!$E$8)</f>
        <v>-</v>
      </c>
      <c r="W144" s="133" t="str">
        <f>IF(W136="-","-",SUM(W136:W143)*'3j EBIT'!$E$8)</f>
        <v>-</v>
      </c>
      <c r="X144" s="133" t="str">
        <f>IF(X136="-","-",SUM(X136:X143)*'3j EBIT'!$E$8)</f>
        <v>-</v>
      </c>
      <c r="Y144" s="133" t="str">
        <f>IF(Y136="-","-",SUM(Y136:Y143)*'3j EBIT'!$E$8)</f>
        <v>-</v>
      </c>
      <c r="Z144" s="133" t="str">
        <f>IF(Z136="-","-",SUM(Z136:Z143)*'3j EBIT'!$E$8)</f>
        <v>-</v>
      </c>
      <c r="AA144" s="29"/>
    </row>
    <row r="145" spans="1:27" s="30" customFormat="1" ht="11.25" x14ac:dyDescent="0.15">
      <c r="A145" s="267">
        <v>10</v>
      </c>
      <c r="B145" s="136" t="s">
        <v>292</v>
      </c>
      <c r="C145" s="186" t="s">
        <v>537</v>
      </c>
      <c r="D145" s="139" t="s">
        <v>327</v>
      </c>
      <c r="E145" s="139"/>
      <c r="F145" s="31"/>
      <c r="G145" s="133">
        <f>IF(G136="-","-",SUM(G136:G138,G140:G144)*'3k HAP'!$E$9)</f>
        <v>5.6689713018210428</v>
      </c>
      <c r="H145" s="133">
        <f>IF(H136="-","-",SUM(H136:H138,H140:H144)*'3k HAP'!$E$9)</f>
        <v>5.356631411170774</v>
      </c>
      <c r="I145" s="133">
        <f>IF(I136="-","-",SUM(I136:I138,I140:I144)*'3k HAP'!$E$9)</f>
        <v>5.3836168563438953</v>
      </c>
      <c r="J145" s="133">
        <f>IF(J136="-","-",SUM(J136:J138,J140:J144)*'3k HAP'!$E$9)</f>
        <v>5.2538835727204711</v>
      </c>
      <c r="K145" s="133">
        <f>IF(K136="-","-",SUM(K136:K138,K140:K144)*'3k HAP'!$E$9)</f>
        <v>5.9050473659027976</v>
      </c>
      <c r="L145" s="133">
        <f>IF(L136="-","-",SUM(L136:L138,L140:L144)*'3k HAP'!$E$9)</f>
        <v>5.8011982809547993</v>
      </c>
      <c r="M145" s="133">
        <f>IF(M136="-","-",SUM(M136:M138,M140:M144)*'3k HAP'!$E$9)</f>
        <v>6.448527891055682</v>
      </c>
      <c r="N145" s="133">
        <f>IF(N136="-","-",SUM(N136:N138,N140:N144)*'3k HAP'!$E$9)</f>
        <v>6.871003227567865</v>
      </c>
      <c r="O145" s="31"/>
      <c r="P145" s="133">
        <f>IF(P136="-","-",SUM(P136:P138,P140:P144)*'3k HAP'!$E$9)</f>
        <v>6.871003227567865</v>
      </c>
      <c r="Q145" s="133">
        <f>IF(Q136="-","-",SUM(Q136:Q138,Q140:Q144)*'3k HAP'!$E$9)</f>
        <v>7.7141488546285792</v>
      </c>
      <c r="R145" s="133">
        <f>IF(R136="-","-",SUM(R136:R138,R140:R144)*'3k HAP'!$E$9)</f>
        <v>7.3769361817833614</v>
      </c>
      <c r="S145" s="133">
        <f>IF(S136="-","-",SUM(S136:S138,S140:S144)*'3k HAP'!$E$9)</f>
        <v>7.4251114294326106</v>
      </c>
      <c r="T145" s="133" t="str">
        <f>IF(T136="-","-",SUM(T136:T138,T140:T144)*'3k HAP'!$E$9)</f>
        <v>-</v>
      </c>
      <c r="U145" s="133" t="str">
        <f>IF(U136="-","-",SUM(U136:U138,U140:U144)*'3k HAP'!$E$9)</f>
        <v>-</v>
      </c>
      <c r="V145" s="133" t="str">
        <f>IF(V136="-","-",SUM(V136:V138,V140:V144)*'3k HAP'!$E$9)</f>
        <v>-</v>
      </c>
      <c r="W145" s="133" t="str">
        <f>IF(W136="-","-",SUM(W136:W138,W140:W144)*'3k HAP'!$E$9)</f>
        <v>-</v>
      </c>
      <c r="X145" s="133" t="str">
        <f>IF(X136="-","-",SUM(X136:X138,X140:X144)*'3k HAP'!$E$9)</f>
        <v>-</v>
      </c>
      <c r="Y145" s="133" t="str">
        <f>IF(Y136="-","-",SUM(Y136:Y138,Y140:Y144)*'3k HAP'!$E$9)</f>
        <v>-</v>
      </c>
      <c r="Z145" s="133" t="str">
        <f>IF(Z136="-","-",SUM(Z136:Z138,Z140:Z144)*'3k HAP'!$E$9)</f>
        <v>-</v>
      </c>
      <c r="AA145" s="29"/>
    </row>
    <row r="146" spans="1:27" s="30" customFormat="1" ht="11.25" x14ac:dyDescent="0.15">
      <c r="A146" s="267">
        <v>11</v>
      </c>
      <c r="B146" s="136" t="s">
        <v>44</v>
      </c>
      <c r="C146" s="136" t="str">
        <f>B146&amp;"_"&amp;D146</f>
        <v>Total_Yorkshire</v>
      </c>
      <c r="D146" s="139" t="s">
        <v>327</v>
      </c>
      <c r="E146" s="191"/>
      <c r="F146" s="31"/>
      <c r="G146" s="133">
        <f t="shared" ref="G146:N146" si="22">IF(G136="-","-",SUM(G136:G145))</f>
        <v>514.08492466358541</v>
      </c>
      <c r="H146" s="133">
        <f t="shared" si="22"/>
        <v>493.19252362007802</v>
      </c>
      <c r="I146" s="133">
        <f t="shared" si="22"/>
        <v>499.81036362550668</v>
      </c>
      <c r="J146" s="133">
        <f t="shared" si="22"/>
        <v>490.25318437603477</v>
      </c>
      <c r="K146" s="133">
        <f t="shared" si="22"/>
        <v>528.8346186137826</v>
      </c>
      <c r="L146" s="133">
        <f t="shared" si="22"/>
        <v>522.54065247241704</v>
      </c>
      <c r="M146" s="133">
        <f t="shared" si="22"/>
        <v>564.48476285265531</v>
      </c>
      <c r="N146" s="133">
        <f t="shared" si="22"/>
        <v>593.36798614952988</v>
      </c>
      <c r="O146" s="31"/>
      <c r="P146" s="133">
        <f t="shared" ref="P146:Z146" si="23">IF(P136="-","-",SUM(P136:P145))</f>
        <v>593.36798614952988</v>
      </c>
      <c r="Q146" s="133">
        <f t="shared" si="23"/>
        <v>657.83726933188018</v>
      </c>
      <c r="R146" s="133">
        <f t="shared" si="23"/>
        <v>636.17467693215588</v>
      </c>
      <c r="S146" s="133">
        <f t="shared" si="23"/>
        <v>642.71028418006586</v>
      </c>
      <c r="T146" s="133" t="str">
        <f t="shared" si="23"/>
        <v>-</v>
      </c>
      <c r="U146" s="133" t="str">
        <f t="shared" si="23"/>
        <v>-</v>
      </c>
      <c r="V146" s="133" t="str">
        <f t="shared" si="23"/>
        <v>-</v>
      </c>
      <c r="W146" s="133" t="str">
        <f t="shared" si="23"/>
        <v>-</v>
      </c>
      <c r="X146" s="133" t="str">
        <f t="shared" si="23"/>
        <v>-</v>
      </c>
      <c r="Y146" s="133" t="str">
        <f t="shared" si="23"/>
        <v>-</v>
      </c>
      <c r="Z146" s="133" t="str">
        <f t="shared" si="23"/>
        <v>-</v>
      </c>
      <c r="AA146" s="29"/>
    </row>
    <row r="147" spans="1:27" s="30" customFormat="1" ht="11.25" x14ac:dyDescent="0.15">
      <c r="A147" s="267">
        <v>1</v>
      </c>
      <c r="B147" s="140" t="s">
        <v>350</v>
      </c>
      <c r="C147" s="140" t="s">
        <v>341</v>
      </c>
      <c r="D147" s="138" t="s">
        <v>328</v>
      </c>
      <c r="E147" s="190"/>
      <c r="F147" s="31"/>
      <c r="G147" s="41">
        <f>IF('3a DF'!H25="-","-",'3a DF'!H25)</f>
        <v>190.81465531518339</v>
      </c>
      <c r="H147" s="41">
        <f>'3a DF'!I25</f>
        <v>170.93146626907006</v>
      </c>
      <c r="I147" s="41">
        <f>'3a DF'!J25</f>
        <v>153.97463091874792</v>
      </c>
      <c r="J147" s="41">
        <f>'3a DF'!K25</f>
        <v>146.32442698958207</v>
      </c>
      <c r="K147" s="41">
        <f>'3a DF'!L25</f>
        <v>171.17529106897376</v>
      </c>
      <c r="L147" s="41">
        <f>'3a DF'!M25</f>
        <v>164.54063541751003</v>
      </c>
      <c r="M147" s="41">
        <f>'3a DF'!N25</f>
        <v>173.63261023395609</v>
      </c>
      <c r="N147" s="41">
        <f>'3a DF'!O25</f>
        <v>193.20231619738985</v>
      </c>
      <c r="O147" s="31"/>
      <c r="P147" s="41">
        <f>'3a DF'!Q25</f>
        <v>193.20231619738985</v>
      </c>
      <c r="Q147" s="41">
        <f>'3a DF'!R25</f>
        <v>225.18223120063152</v>
      </c>
      <c r="R147" s="41">
        <f>'3a DF'!S25</f>
        <v>200.99163382551481</v>
      </c>
      <c r="S147" s="41">
        <f>'3a DF'!T25</f>
        <v>183.79322460993532</v>
      </c>
      <c r="T147" s="41" t="str">
        <f>'3a DF'!U25</f>
        <v>-</v>
      </c>
      <c r="U147" s="41" t="str">
        <f>'3a DF'!V25</f>
        <v>-</v>
      </c>
      <c r="V147" s="41" t="str">
        <f>'3a DF'!W25</f>
        <v>-</v>
      </c>
      <c r="W147" s="41" t="str">
        <f>'3a DF'!X25</f>
        <v>-</v>
      </c>
      <c r="X147" s="41" t="str">
        <f>'3a DF'!Y25</f>
        <v>-</v>
      </c>
      <c r="Y147" s="41" t="str">
        <f>'3a DF'!Z25</f>
        <v>-</v>
      </c>
      <c r="Z147" s="41" t="str">
        <f>'3a DF'!AA25</f>
        <v>-</v>
      </c>
      <c r="AA147" s="29"/>
    </row>
    <row r="148" spans="1:27" s="30" customFormat="1" ht="11.25" x14ac:dyDescent="0.15">
      <c r="A148" s="267">
        <v>2</v>
      </c>
      <c r="B148" s="140" t="s">
        <v>350</v>
      </c>
      <c r="C148" s="140" t="s">
        <v>300</v>
      </c>
      <c r="D148" s="138" t="s">
        <v>328</v>
      </c>
      <c r="E148" s="190"/>
      <c r="F148" s="31"/>
      <c r="G148" s="41">
        <f>IF('3b CM'!G25="-","-",'3b CM'!G25)</f>
        <v>5.699433111382092E-2</v>
      </c>
      <c r="H148" s="41">
        <f>'3b CM'!H25</f>
        <v>8.5491496670731373E-2</v>
      </c>
      <c r="I148" s="41">
        <f>'3b CM'!I25</f>
        <v>0.26920342932824498</v>
      </c>
      <c r="J148" s="41">
        <f>'3b CM'!J25</f>
        <v>0.27376647994897541</v>
      </c>
      <c r="K148" s="41">
        <f>'3b CM'!K25</f>
        <v>3.5162001540145398</v>
      </c>
      <c r="L148" s="41">
        <f>'3b CM'!L25</f>
        <v>3.411069454584279</v>
      </c>
      <c r="M148" s="41">
        <f>'3b CM'!M25</f>
        <v>11.796224299080484</v>
      </c>
      <c r="N148" s="41">
        <f>'3b CM'!N25</f>
        <v>11.213826361017571</v>
      </c>
      <c r="O148" s="31"/>
      <c r="P148" s="41">
        <f>'3b CM'!P25</f>
        <v>11.213826361017571</v>
      </c>
      <c r="Q148" s="41">
        <f>'3b CM'!Q25</f>
        <v>15.043725244660884</v>
      </c>
      <c r="R148" s="41">
        <f>'3b CM'!R25</f>
        <v>14.975042557017401</v>
      </c>
      <c r="S148" s="41">
        <f>'3b CM'!S25</f>
        <v>17.81652010215473</v>
      </c>
      <c r="T148" s="41" t="str">
        <f>'3b CM'!T25</f>
        <v>-</v>
      </c>
      <c r="U148" s="41" t="str">
        <f>'3b CM'!U25</f>
        <v>-</v>
      </c>
      <c r="V148" s="41" t="str">
        <f>'3b CM'!V25</f>
        <v>-</v>
      </c>
      <c r="W148" s="41" t="str">
        <f>'3b CM'!W25</f>
        <v>-</v>
      </c>
      <c r="X148" s="41" t="str">
        <f>'3b CM'!X25</f>
        <v>-</v>
      </c>
      <c r="Y148" s="41" t="str">
        <f>'3b CM'!Y25</f>
        <v>-</v>
      </c>
      <c r="Z148" s="41" t="str">
        <f>'3b CM'!Z25</f>
        <v>-</v>
      </c>
      <c r="AA148" s="29"/>
    </row>
    <row r="149" spans="1:27" s="30" customFormat="1" ht="11.25" x14ac:dyDescent="0.15">
      <c r="A149" s="267">
        <v>3</v>
      </c>
      <c r="B149" s="140" t="s">
        <v>2</v>
      </c>
      <c r="C149" s="140" t="s">
        <v>342</v>
      </c>
      <c r="D149" s="138" t="s">
        <v>328</v>
      </c>
      <c r="E149" s="190"/>
      <c r="F149" s="31"/>
      <c r="G149" s="41">
        <f>IF('3c PC'!G26="-","-",'3c PC'!G26)</f>
        <v>68.696846532777627</v>
      </c>
      <c r="H149" s="41">
        <f>'3c PC'!H26</f>
        <v>68.676671216342328</v>
      </c>
      <c r="I149" s="41">
        <f>'3c PC'!I26</f>
        <v>86.636741851488935</v>
      </c>
      <c r="J149" s="41">
        <f>'3c PC'!J26</f>
        <v>85.631797942264583</v>
      </c>
      <c r="K149" s="41">
        <f>'3c PC'!K26</f>
        <v>97.937451136388688</v>
      </c>
      <c r="L149" s="41">
        <f>'3c PC'!L26</f>
        <v>97.118570378104408</v>
      </c>
      <c r="M149" s="41">
        <f>'3c PC'!M26</f>
        <v>118.38200017246123</v>
      </c>
      <c r="N149" s="41">
        <f>'3c PC'!N26</f>
        <v>116.27969685512001</v>
      </c>
      <c r="O149" s="31"/>
      <c r="P149" s="41">
        <f>'3c PC'!P26</f>
        <v>116.27969685512001</v>
      </c>
      <c r="Q149" s="41">
        <f>'3c PC'!Q26</f>
        <v>130.00479031786008</v>
      </c>
      <c r="R149" s="41">
        <f>'3c PC'!R26</f>
        <v>131.95510964851496</v>
      </c>
      <c r="S149" s="41">
        <f>'3c PC'!S26</f>
        <v>143.81812836712012</v>
      </c>
      <c r="T149" s="41" t="str">
        <f>'3c PC'!T26</f>
        <v>-</v>
      </c>
      <c r="U149" s="41" t="str">
        <f>'3c PC'!U26</f>
        <v>-</v>
      </c>
      <c r="V149" s="41" t="str">
        <f>'3c PC'!V26</f>
        <v>-</v>
      </c>
      <c r="W149" s="41" t="str">
        <f>'3c PC'!W26</f>
        <v>-</v>
      </c>
      <c r="X149" s="41" t="str">
        <f>'3c PC'!X26</f>
        <v>-</v>
      </c>
      <c r="Y149" s="41" t="str">
        <f>'3c PC'!Y26</f>
        <v>-</v>
      </c>
      <c r="Z149" s="41" t="str">
        <f>'3c PC'!Z26</f>
        <v>-</v>
      </c>
      <c r="AA149" s="29"/>
    </row>
    <row r="150" spans="1:27" s="30" customFormat="1" ht="11.25" x14ac:dyDescent="0.15">
      <c r="A150" s="267">
        <v>4</v>
      </c>
      <c r="B150" s="140" t="s">
        <v>352</v>
      </c>
      <c r="C150" s="140" t="s">
        <v>343</v>
      </c>
      <c r="D150" s="138" t="s">
        <v>328</v>
      </c>
      <c r="E150" s="190"/>
      <c r="F150" s="31"/>
      <c r="G150" s="41">
        <f>IF('3d NC-Elec'!H40="-","-",'3d NC-Elec'!H40)</f>
        <v>123.95014913709178</v>
      </c>
      <c r="H150" s="41">
        <f>'3d NC-Elec'!I40</f>
        <v>124.69829893079482</v>
      </c>
      <c r="I150" s="41">
        <f>'3d NC-Elec'!J40</f>
        <v>139.99637776476746</v>
      </c>
      <c r="J150" s="41">
        <f>'3d NC-Elec'!K40</f>
        <v>139.43366824353919</v>
      </c>
      <c r="K150" s="41">
        <f>'3d NC-Elec'!L40</f>
        <v>124.74872860420707</v>
      </c>
      <c r="L150" s="41">
        <f>'3d NC-Elec'!M40</f>
        <v>125.64562112079527</v>
      </c>
      <c r="M150" s="41">
        <f>'3d NC-Elec'!N40</f>
        <v>125.42362347896896</v>
      </c>
      <c r="N150" s="41">
        <f>'3d NC-Elec'!O40</f>
        <v>125.02842728643076</v>
      </c>
      <c r="O150" s="31"/>
      <c r="P150" s="41">
        <f>'3d NC-Elec'!Q40</f>
        <v>125.02842728643076</v>
      </c>
      <c r="Q150" s="41">
        <f>'3d NC-Elec'!R40</f>
        <v>131.25157687445429</v>
      </c>
      <c r="R150" s="41">
        <f>'3d NC-Elec'!S40</f>
        <v>132.83894954125657</v>
      </c>
      <c r="S150" s="41">
        <f>'3d NC-Elec'!T40</f>
        <v>133.01102223905909</v>
      </c>
      <c r="T150" s="41" t="str">
        <f>'3d NC-Elec'!U40</f>
        <v>-</v>
      </c>
      <c r="U150" s="41" t="str">
        <f>'3d NC-Elec'!V40</f>
        <v>-</v>
      </c>
      <c r="V150" s="41" t="str">
        <f>'3d NC-Elec'!W40</f>
        <v>-</v>
      </c>
      <c r="W150" s="41" t="str">
        <f>'3d NC-Elec'!X40</f>
        <v>-</v>
      </c>
      <c r="X150" s="41" t="str">
        <f>'3d NC-Elec'!Y40</f>
        <v>-</v>
      </c>
      <c r="Y150" s="41" t="str">
        <f>'3d NC-Elec'!Z40</f>
        <v>-</v>
      </c>
      <c r="Z150" s="41" t="str">
        <f>'3d NC-Elec'!AA40</f>
        <v>-</v>
      </c>
      <c r="AA150" s="29"/>
    </row>
    <row r="151" spans="1:27" s="30" customFormat="1" ht="11.25" x14ac:dyDescent="0.15">
      <c r="A151" s="267">
        <v>5</v>
      </c>
      <c r="B151" s="140" t="s">
        <v>349</v>
      </c>
      <c r="C151" s="140" t="s">
        <v>344</v>
      </c>
      <c r="D151" s="138" t="s">
        <v>328</v>
      </c>
      <c r="E151" s="190"/>
      <c r="F151" s="31"/>
      <c r="G151" s="41">
        <f>IF('3f CPIH'!C$16="-","-",'3g OC '!$E$8*('3f CPIH'!C$16/'3f CPIH'!$G$16))</f>
        <v>76.502677103718199</v>
      </c>
      <c r="H151" s="41">
        <f>IF('3f CPIH'!D$16="-","-",'3g OC '!$E$8*('3f CPIH'!D$16/'3f CPIH'!$G$16))</f>
        <v>76.655835616438353</v>
      </c>
      <c r="I151" s="41">
        <f>IF('3f CPIH'!E$16="-","-",'3g OC '!$E$8*('3f CPIH'!E$16/'3f CPIH'!$G$16))</f>
        <v>76.885573385518597</v>
      </c>
      <c r="J151" s="41">
        <f>IF('3f CPIH'!F$16="-","-",'3g OC '!$E$8*('3f CPIH'!F$16/'3f CPIH'!$G$16))</f>
        <v>77.345048923679059</v>
      </c>
      <c r="K151" s="41">
        <f>IF('3f CPIH'!G$16="-","-",'3g OC '!$E$8*('3f CPIH'!G$16/'3f CPIH'!$G$16))</f>
        <v>78.263999999999996</v>
      </c>
      <c r="L151" s="41">
        <f>IF('3f CPIH'!H$16="-","-",'3g OC '!$E$8*('3f CPIH'!H$16/'3f CPIH'!$G$16))</f>
        <v>79.259530332681024</v>
      </c>
      <c r="M151" s="41">
        <f>IF('3f CPIH'!I$16="-","-",'3g OC '!$E$8*('3f CPIH'!I$16/'3f CPIH'!$G$16))</f>
        <v>80.408219178082177</v>
      </c>
      <c r="N151" s="41">
        <f>IF('3f CPIH'!J$16="-","-",'3g OC '!$E$8*('3f CPIH'!J$16/'3f CPIH'!$G$16))</f>
        <v>81.097432485322898</v>
      </c>
      <c r="O151" s="31"/>
      <c r="P151" s="41">
        <f>IF('3f CPIH'!L$16="-","-",'3g OC '!$E$8*('3f CPIH'!L$16/'3f CPIH'!$G$16))</f>
        <v>81.097432485322898</v>
      </c>
      <c r="Q151" s="41">
        <f>IF('3f CPIH'!M$16="-","-",'3g OC '!$E$8*('3f CPIH'!M$16/'3f CPIH'!$G$16))</f>
        <v>82.016383561643835</v>
      </c>
      <c r="R151" s="41">
        <f>IF('3f CPIH'!N$16="-","-",'3g OC '!$E$8*('3f CPIH'!N$16/'3f CPIH'!$G$16))</f>
        <v>82.62901761252445</v>
      </c>
      <c r="S151" s="41">
        <f>IF('3f CPIH'!O$16="-","-",'3g OC '!$E$8*('3f CPIH'!O$16/'3f CPIH'!$G$16))</f>
        <v>83.088493150684926</v>
      </c>
      <c r="T151" s="41" t="str">
        <f>IF('3f CPIH'!P$16="-","-",'3g OC '!$E$8*('3f CPIH'!P$16/'3f CPIH'!$G$16))</f>
        <v>-</v>
      </c>
      <c r="U151" s="41" t="str">
        <f>IF('3f CPIH'!Q$16="-","-",'3g OC '!$E$8*('3f CPIH'!Q$16/'3f CPIH'!$G$16))</f>
        <v>-</v>
      </c>
      <c r="V151" s="41" t="str">
        <f>IF('3f CPIH'!R$16="-","-",'3g OC '!$E$8*('3f CPIH'!R$16/'3f CPIH'!$G$16))</f>
        <v>-</v>
      </c>
      <c r="W151" s="41" t="str">
        <f>IF('3f CPIH'!S$16="-","-",'3g OC '!$E$8*('3f CPIH'!S$16/'3f CPIH'!$G$16))</f>
        <v>-</v>
      </c>
      <c r="X151" s="41" t="str">
        <f>IF('3f CPIH'!T$16="-","-",'3g OC '!$E$8*('3f CPIH'!T$16/'3f CPIH'!$G$16))</f>
        <v>-</v>
      </c>
      <c r="Y151" s="41" t="str">
        <f>IF('3f CPIH'!U$16="-","-",'3g OC '!$E$8*('3f CPIH'!U$16/'3f CPIH'!$G$16))</f>
        <v>-</v>
      </c>
      <c r="Z151" s="41" t="str">
        <f>IF('3f CPIH'!V$16="-","-",'3g OC '!$E$8*('3f CPIH'!V$16/'3f CPIH'!$G$16))</f>
        <v>-</v>
      </c>
      <c r="AA151" s="29"/>
    </row>
    <row r="152" spans="1:27" s="30" customFormat="1" ht="11.25" x14ac:dyDescent="0.15">
      <c r="A152" s="267">
        <v>6</v>
      </c>
      <c r="B152" s="140" t="s">
        <v>349</v>
      </c>
      <c r="C152" s="140" t="s">
        <v>43</v>
      </c>
      <c r="D152" s="138" t="s">
        <v>328</v>
      </c>
      <c r="E152" s="190"/>
      <c r="F152" s="31"/>
      <c r="G152" s="41" t="s">
        <v>333</v>
      </c>
      <c r="H152" s="41" t="s">
        <v>333</v>
      </c>
      <c r="I152" s="41" t="s">
        <v>333</v>
      </c>
      <c r="J152" s="41" t="s">
        <v>333</v>
      </c>
      <c r="K152" s="41">
        <f>IF('3h SMNCC'!F$36="-","-",'3h SMNCC'!F$36)</f>
        <v>0</v>
      </c>
      <c r="L152" s="41">
        <f>IF('3h SMNCC'!G$36="-","-",'3h SMNCC'!G$36)</f>
        <v>-0.18995176814939541</v>
      </c>
      <c r="M152" s="41">
        <f>IF('3h SMNCC'!H$36="-","-",'3h SMNCC'!H$36)</f>
        <v>2.3898674656215144</v>
      </c>
      <c r="N152" s="41">
        <f>IF('3h SMNCC'!I$36="-","-",'3h SMNCC'!I$36)</f>
        <v>11.485463558514653</v>
      </c>
      <c r="O152" s="31"/>
      <c r="P152" s="41">
        <f>IF('3h SMNCC'!K$36="-","-",'3h SMNCC'!K$36)</f>
        <v>11.485463558514653</v>
      </c>
      <c r="Q152" s="41">
        <f>IF('3h SMNCC'!L$36="-","-",'3h SMNCC'!L$36)</f>
        <v>13.905095596481768</v>
      </c>
      <c r="R152" s="41">
        <f>IF('3h SMNCC'!M$36="-","-",'3h SMNCC'!M$36)</f>
        <v>14.008016342776511</v>
      </c>
      <c r="S152" s="41">
        <f>IF('3h SMNCC'!N$36="-","-",'3h SMNCC'!N$36)</f>
        <v>16.592254432324484</v>
      </c>
      <c r="T152" s="41" t="str">
        <f>IF('3h SMNCC'!O$36="-","-",'3h SMNCC'!O$36)</f>
        <v>-</v>
      </c>
      <c r="U152" s="41" t="str">
        <f>IF('3h SMNCC'!P$36="-","-",'3h SMNCC'!P$36)</f>
        <v>-</v>
      </c>
      <c r="V152" s="41" t="str">
        <f>IF('3h SMNCC'!Q$36="-","-",'3h SMNCC'!Q$36)</f>
        <v>-</v>
      </c>
      <c r="W152" s="41" t="str">
        <f>IF('3h SMNCC'!R$36="-","-",'3h SMNCC'!R$36)</f>
        <v>-</v>
      </c>
      <c r="X152" s="41" t="str">
        <f>IF('3h SMNCC'!S$36="-","-",'3h SMNCC'!S$36)</f>
        <v>-</v>
      </c>
      <c r="Y152" s="41" t="str">
        <f>IF('3h SMNCC'!T$36="-","-",'3h SMNCC'!T$36)</f>
        <v>-</v>
      </c>
      <c r="Z152" s="41" t="str">
        <f>IF('3h SMNCC'!U$36="-","-",'3h SMNCC'!U$36)</f>
        <v>-</v>
      </c>
      <c r="AA152" s="29"/>
    </row>
    <row r="153" spans="1:27" s="30" customFormat="1" ht="11.25" x14ac:dyDescent="0.15">
      <c r="A153" s="267">
        <v>7</v>
      </c>
      <c r="B153" s="140" t="s">
        <v>349</v>
      </c>
      <c r="C153" s="140" t="s">
        <v>394</v>
      </c>
      <c r="D153" s="138" t="s">
        <v>328</v>
      </c>
      <c r="E153" s="190"/>
      <c r="F153" s="31"/>
      <c r="G153" s="41">
        <f>IF('3f CPIH'!C$16="-","-",'3i PAAC PAP'!$G$8*('3f CPIH'!C$16/'3f CPIH'!$G$16))</f>
        <v>13.436452250489236</v>
      </c>
      <c r="H153" s="41">
        <f>IF('3f CPIH'!D$16="-","-",'3i PAAC PAP'!$G$8*('3f CPIH'!D$16/'3f CPIH'!$G$16))</f>
        <v>13.463352054794518</v>
      </c>
      <c r="I153" s="41">
        <f>IF('3f CPIH'!E$16="-","-",'3i PAAC PAP'!$G$8*('3f CPIH'!E$16/'3f CPIH'!$G$16))</f>
        <v>13.503701761252445</v>
      </c>
      <c r="J153" s="41">
        <f>IF('3f CPIH'!F$16="-","-",'3i PAAC PAP'!$G$8*('3f CPIH'!F$16/'3f CPIH'!$G$16))</f>
        <v>13.584401174168297</v>
      </c>
      <c r="K153" s="41">
        <f>IF('3f CPIH'!G$16="-","-",'3i PAAC PAP'!$G$8*('3f CPIH'!G$16/'3f CPIH'!$G$16))</f>
        <v>13.745799999999999</v>
      </c>
      <c r="L153" s="41">
        <f>IF('3f CPIH'!H$16="-","-",'3i PAAC PAP'!$G$8*('3f CPIH'!H$16/'3f CPIH'!$G$16))</f>
        <v>13.920648727984345</v>
      </c>
      <c r="M153" s="41">
        <f>IF('3f CPIH'!I$16="-","-",'3i PAAC PAP'!$G$8*('3f CPIH'!I$16/'3f CPIH'!$G$16))</f>
        <v>14.122397260273971</v>
      </c>
      <c r="N153" s="41">
        <f>IF('3f CPIH'!J$16="-","-",'3i PAAC PAP'!$G$8*('3f CPIH'!J$16/'3f CPIH'!$G$16))</f>
        <v>14.24344637964775</v>
      </c>
      <c r="O153" s="31"/>
      <c r="P153" s="41">
        <f>IF('3f CPIH'!L$16="-","-",'3i PAAC PAP'!$G$8*('3f CPIH'!L$16/'3f CPIH'!$G$16))</f>
        <v>14.24344637964775</v>
      </c>
      <c r="Q153" s="41">
        <f>IF('3f CPIH'!M$16="-","-",'3i PAAC PAP'!$G$8*('3f CPIH'!M$16/'3f CPIH'!$G$16))</f>
        <v>14.40484520547945</v>
      </c>
      <c r="R153" s="41">
        <f>IF('3f CPIH'!N$16="-","-",'3i PAAC PAP'!$G$8*('3f CPIH'!N$16/'3f CPIH'!$G$16))</f>
        <v>14.512444422700586</v>
      </c>
      <c r="S153" s="41">
        <f>IF('3f CPIH'!O$16="-","-",'3i PAAC PAP'!$G$8*('3f CPIH'!O$16/'3f CPIH'!$G$16))</f>
        <v>14.593143835616438</v>
      </c>
      <c r="T153" s="41" t="str">
        <f>IF('3f CPIH'!P$16="-","-",'3i PAAC PAP'!$G$8*('3f CPIH'!P$16/'3f CPIH'!$G$16))</f>
        <v>-</v>
      </c>
      <c r="U153" s="41" t="str">
        <f>IF('3f CPIH'!Q$16="-","-",'3i PAAC PAP'!$G$8*('3f CPIH'!Q$16/'3f CPIH'!$G$16))</f>
        <v>-</v>
      </c>
      <c r="V153" s="41" t="str">
        <f>IF('3f CPIH'!R$16="-","-",'3i PAAC PAP'!$G$8*('3f CPIH'!R$16/'3f CPIH'!$G$16))</f>
        <v>-</v>
      </c>
      <c r="W153" s="41" t="str">
        <f>IF('3f CPIH'!S$16="-","-",'3i PAAC PAP'!$G$8*('3f CPIH'!S$16/'3f CPIH'!$G$16))</f>
        <v>-</v>
      </c>
      <c r="X153" s="41" t="str">
        <f>IF('3f CPIH'!T$16="-","-",'3i PAAC PAP'!$G$8*('3f CPIH'!T$16/'3f CPIH'!$G$16))</f>
        <v>-</v>
      </c>
      <c r="Y153" s="41" t="str">
        <f>IF('3f CPIH'!U$16="-","-",'3i PAAC PAP'!$G$8*('3f CPIH'!U$16/'3f CPIH'!$G$16))</f>
        <v>-</v>
      </c>
      <c r="Z153" s="41" t="str">
        <f>IF('3f CPIH'!V$16="-","-",'3i PAAC PAP'!$G$8*('3f CPIH'!V$16/'3f CPIH'!$G$16))</f>
        <v>-</v>
      </c>
      <c r="AA153" s="29"/>
    </row>
    <row r="154" spans="1:27" s="30" customFormat="1" ht="11.25" x14ac:dyDescent="0.15">
      <c r="A154" s="267">
        <v>8</v>
      </c>
      <c r="B154" s="140" t="s">
        <v>349</v>
      </c>
      <c r="C154" s="140" t="s">
        <v>412</v>
      </c>
      <c r="D154" s="138" t="s">
        <v>328</v>
      </c>
      <c r="E154" s="190"/>
      <c r="F154" s="31"/>
      <c r="G154" s="41">
        <f>IF(G147="-","-",SUM(G147:G152)*'3i PAAC PAP'!$G$20)</f>
        <v>26.827523480882846</v>
      </c>
      <c r="H154" s="41">
        <f>IF(H147="-","-",SUM(H147:H152)*'3i PAAC PAP'!$G$20)</f>
        <v>25.721023473502669</v>
      </c>
      <c r="I154" s="41">
        <f>IF(I147="-","-",SUM(I147:I152)*'3i PAAC PAP'!$G$20)</f>
        <v>26.695795069988616</v>
      </c>
      <c r="J154" s="41">
        <f>IF(J147="-","-",SUM(J147:J152)*'3i PAAC PAP'!$G$20)</f>
        <v>26.185289866910935</v>
      </c>
      <c r="K154" s="41">
        <f>IF(K147="-","-",SUM(K147:K152)*'3i PAAC PAP'!$G$20)</f>
        <v>27.738470967254298</v>
      </c>
      <c r="L154" s="41">
        <f>IF(L147="-","-",SUM(L147:L152)*'3i PAAC PAP'!$G$20)</f>
        <v>27.396949327289985</v>
      </c>
      <c r="M154" s="41">
        <f>IF(M147="-","-",SUM(M147:M152)*'3i PAAC PAP'!$G$20)</f>
        <v>29.860713949289245</v>
      </c>
      <c r="N154" s="41">
        <f>IF(N147="-","-",SUM(N147:N152)*'3i PAAC PAP'!$G$20)</f>
        <v>31.39299711689268</v>
      </c>
      <c r="O154" s="31"/>
      <c r="P154" s="41">
        <f>IF(P147="-","-",SUM(P147:P152)*'3i PAAC PAP'!$G$20)</f>
        <v>31.39299711689268</v>
      </c>
      <c r="Q154" s="41">
        <f>IF(Q147="-","-",SUM(Q147:Q152)*'3i PAAC PAP'!$G$20)</f>
        <v>34.839394971441514</v>
      </c>
      <c r="R154" s="41">
        <f>IF(R147="-","-",SUM(R147:R152)*'3i PAAC PAP'!$G$20)</f>
        <v>33.672683123310854</v>
      </c>
      <c r="S154" s="41">
        <f>IF(S147="-","-",SUM(S147:S152)*'3i PAAC PAP'!$G$20)</f>
        <v>33.714781334716768</v>
      </c>
      <c r="T154" s="41" t="str">
        <f>IF(T147="-","-",SUM(T147:T152)*'3i PAAC PAP'!$G$20)</f>
        <v>-</v>
      </c>
      <c r="U154" s="41" t="str">
        <f>IF(U147="-","-",SUM(U147:U152)*'3i PAAC PAP'!$G$20)</f>
        <v>-</v>
      </c>
      <c r="V154" s="41" t="str">
        <f>IF(V147="-","-",SUM(V147:V152)*'3i PAAC PAP'!$G$20)</f>
        <v>-</v>
      </c>
      <c r="W154" s="41" t="str">
        <f>IF(W147="-","-",SUM(W147:W152)*'3i PAAC PAP'!$G$20)</f>
        <v>-</v>
      </c>
      <c r="X154" s="41" t="str">
        <f>IF(X147="-","-",SUM(X147:X152)*'3i PAAC PAP'!$G$20)</f>
        <v>-</v>
      </c>
      <c r="Y154" s="41" t="str">
        <f>IF(Y147="-","-",SUM(Y147:Y152)*'3i PAAC PAP'!$G$20)</f>
        <v>-</v>
      </c>
      <c r="Z154" s="41" t="str">
        <f>IF(Z147="-","-",SUM(Z147:Z152)*'3i PAAC PAP'!$G$20)</f>
        <v>-</v>
      </c>
      <c r="AA154" s="29"/>
    </row>
    <row r="155" spans="1:27" s="30" customFormat="1" ht="11.25" x14ac:dyDescent="0.15">
      <c r="A155" s="267">
        <v>9</v>
      </c>
      <c r="B155" s="140" t="s">
        <v>393</v>
      </c>
      <c r="C155" s="140" t="s">
        <v>536</v>
      </c>
      <c r="D155" s="138" t="s">
        <v>328</v>
      </c>
      <c r="E155" s="190"/>
      <c r="F155" s="31"/>
      <c r="G155" s="41">
        <f>IF(G147="-","-",SUM(G147:G154)*'3j EBIT'!$E$8)</f>
        <v>9.6895256545935435</v>
      </c>
      <c r="H155" s="41">
        <f>IF(H147="-","-",SUM(H147:H154)*'3j EBIT'!$E$8)</f>
        <v>9.3011360692678586</v>
      </c>
      <c r="I155" s="41">
        <f>IF(I147="-","-",SUM(I147:I154)*'3j EBIT'!$E$8)</f>
        <v>9.6445284843393928</v>
      </c>
      <c r="J155" s="41">
        <f>IF(J147="-","-",SUM(J147:J154)*'3j EBIT'!$E$8)</f>
        <v>9.4666600438419639</v>
      </c>
      <c r="K155" s="41">
        <f>IF(K147="-","-",SUM(K147:K154)*'3j EBIT'!$E$8)</f>
        <v>10.015695243316477</v>
      </c>
      <c r="L155" s="41">
        <f>IF(L147="-","-",SUM(L147:L154)*'3j EBIT'!$E$8)</f>
        <v>9.8990443176858136</v>
      </c>
      <c r="M155" s="41">
        <f>IF(M147="-","-",SUM(M147:M154)*'3j EBIT'!$E$8)</f>
        <v>10.768911226138824</v>
      </c>
      <c r="N155" s="41">
        <f>IF(N147="-","-",SUM(N147:N154)*'3j EBIT'!$E$8)</f>
        <v>11.309819765662832</v>
      </c>
      <c r="O155" s="31"/>
      <c r="P155" s="41">
        <f>IF(P147="-","-",SUM(P147:P154)*'3j EBIT'!$E$8)</f>
        <v>11.309819765662832</v>
      </c>
      <c r="Q155" s="41">
        <f>IF(Q147="-","-",SUM(Q147:Q154)*'3j EBIT'!$E$8)</f>
        <v>12.524279296294347</v>
      </c>
      <c r="R155" s="41">
        <f>IF(R147="-","-",SUM(R147:R154)*'3j EBIT'!$E$8)</f>
        <v>12.116289550521799</v>
      </c>
      <c r="S155" s="41">
        <f>IF(S147="-","-",SUM(S147:S154)*'3j EBIT'!$E$8)</f>
        <v>12.132649138410978</v>
      </c>
      <c r="T155" s="41" t="str">
        <f>IF(T147="-","-",SUM(T147:T154)*'3j EBIT'!$E$8)</f>
        <v>-</v>
      </c>
      <c r="U155" s="41" t="str">
        <f>IF(U147="-","-",SUM(U147:U154)*'3j EBIT'!$E$8)</f>
        <v>-</v>
      </c>
      <c r="V155" s="41" t="str">
        <f>IF(V147="-","-",SUM(V147:V154)*'3j EBIT'!$E$8)</f>
        <v>-</v>
      </c>
      <c r="W155" s="41" t="str">
        <f>IF(W147="-","-",SUM(W147:W154)*'3j EBIT'!$E$8)</f>
        <v>-</v>
      </c>
      <c r="X155" s="41" t="str">
        <f>IF(X147="-","-",SUM(X147:X154)*'3j EBIT'!$E$8)</f>
        <v>-</v>
      </c>
      <c r="Y155" s="41" t="str">
        <f>IF(Y147="-","-",SUM(Y147:Y154)*'3j EBIT'!$E$8)</f>
        <v>-</v>
      </c>
      <c r="Z155" s="41" t="str">
        <f>IF(Z147="-","-",SUM(Z147:Z154)*'3j EBIT'!$E$8)</f>
        <v>-</v>
      </c>
      <c r="AA155" s="29"/>
    </row>
    <row r="156" spans="1:27" s="30" customFormat="1" ht="11.25" x14ac:dyDescent="0.15">
      <c r="A156" s="267">
        <v>10</v>
      </c>
      <c r="B156" s="140" t="s">
        <v>292</v>
      </c>
      <c r="C156" s="143" t="s">
        <v>537</v>
      </c>
      <c r="D156" s="138" t="s">
        <v>328</v>
      </c>
      <c r="E156" s="131"/>
      <c r="F156" s="31"/>
      <c r="G156" s="41">
        <f>IF(G147="-","-",SUM(G147:G149,G151:G155)*'3k HAP'!$E$9)</f>
        <v>5.6517872618252953</v>
      </c>
      <c r="H156" s="41">
        <f>IF(H147="-","-",SUM(H147:H149,H151:H155)*'3k HAP'!$E$9)</f>
        <v>5.341548886486903</v>
      </c>
      <c r="I156" s="41">
        <f>IF(I147="-","-",SUM(I147:I149,I151:I155)*'3k HAP'!$E$9)</f>
        <v>5.3821805707206227</v>
      </c>
      <c r="J156" s="41">
        <f>IF(J147="-","-",SUM(J147:J149,J151:J155)*'3k HAP'!$E$9)</f>
        <v>5.2533575817860161</v>
      </c>
      <c r="K156" s="41">
        <f>IF(K147="-","-",SUM(K147:K149,K151:K155)*'3k HAP'!$E$9)</f>
        <v>5.8914345743726049</v>
      </c>
      <c r="L156" s="41">
        <f>IF(L147="-","-",SUM(L147:L149,L151:L155)*'3k HAP'!$E$9)</f>
        <v>5.7884144606839767</v>
      </c>
      <c r="M156" s="41">
        <f>IF(M147="-","-",SUM(M147:M149,M151:M155)*'3k HAP'!$E$9)</f>
        <v>6.4619655779547722</v>
      </c>
      <c r="N156" s="41">
        <f>IF(N147="-","-",SUM(N147:N149,N151:N155)*'3k HAP'!$E$9)</f>
        <v>6.8845642062531986</v>
      </c>
      <c r="O156" s="31"/>
      <c r="P156" s="41">
        <f>IF(P147="-","-",SUM(P147:P149,P151:P155)*'3k HAP'!$E$9)</f>
        <v>6.8845642062531986</v>
      </c>
      <c r="Q156" s="41">
        <f>IF(Q147="-","-",SUM(Q147:Q149,Q151:Q155)*'3k HAP'!$E$9)</f>
        <v>7.7292876333207783</v>
      </c>
      <c r="R156" s="41">
        <f>IF(R147="-","-",SUM(R147:R149,R151:R155)*'3k HAP'!$E$9)</f>
        <v>7.3916587311304651</v>
      </c>
      <c r="S156" s="41">
        <f>IF(S147="-","-",SUM(S147:S149,S151:S155)*'3k HAP'!$E$9)</f>
        <v>7.4017457635698793</v>
      </c>
      <c r="T156" s="41" t="str">
        <f>IF(T147="-","-",SUM(T147:T149,T151:T155)*'3k HAP'!$E$9)</f>
        <v>-</v>
      </c>
      <c r="U156" s="41" t="str">
        <f>IF(U147="-","-",SUM(U147:U149,U151:U155)*'3k HAP'!$E$9)</f>
        <v>-</v>
      </c>
      <c r="V156" s="41" t="str">
        <f>IF(V147="-","-",SUM(V147:V149,V151:V155)*'3k HAP'!$E$9)</f>
        <v>-</v>
      </c>
      <c r="W156" s="41" t="str">
        <f>IF(W147="-","-",SUM(W147:W149,W151:W155)*'3k HAP'!$E$9)</f>
        <v>-</v>
      </c>
      <c r="X156" s="41" t="str">
        <f>IF(X147="-","-",SUM(X147:X149,X151:X155)*'3k HAP'!$E$9)</f>
        <v>-</v>
      </c>
      <c r="Y156" s="41" t="str">
        <f>IF(Y147="-","-",SUM(Y147:Y149,Y151:Y155)*'3k HAP'!$E$9)</f>
        <v>-</v>
      </c>
      <c r="Z156" s="41" t="str">
        <f>IF(Z147="-","-",SUM(Z147:Z149,Z151:Z155)*'3k HAP'!$E$9)</f>
        <v>-</v>
      </c>
      <c r="AA156" s="29"/>
    </row>
    <row r="157" spans="1:27" s="30" customFormat="1" ht="11.25" x14ac:dyDescent="0.15">
      <c r="A157" s="267">
        <v>11</v>
      </c>
      <c r="B157" s="140" t="s">
        <v>44</v>
      </c>
      <c r="C157" s="189" t="str">
        <f>B157&amp;"_"&amp;D157</f>
        <v>Total_Southern Scotland</v>
      </c>
      <c r="D157" s="138" t="s">
        <v>328</v>
      </c>
      <c r="E157" s="132"/>
      <c r="F157" s="31"/>
      <c r="G157" s="41">
        <f t="shared" ref="G157:N157" si="24">IF(G147="-","-",SUM(G147:G156))</f>
        <v>515.62661106767575</v>
      </c>
      <c r="H157" s="41">
        <f t="shared" si="24"/>
        <v>494.87482401336825</v>
      </c>
      <c r="I157" s="41">
        <f t="shared" si="24"/>
        <v>512.98873323615214</v>
      </c>
      <c r="J157" s="41">
        <f t="shared" si="24"/>
        <v>503.49841724572116</v>
      </c>
      <c r="K157" s="41">
        <f t="shared" si="24"/>
        <v>533.0330717485275</v>
      </c>
      <c r="L157" s="41">
        <f t="shared" si="24"/>
        <v>526.79053176916977</v>
      </c>
      <c r="M157" s="41">
        <f t="shared" si="24"/>
        <v>573.24653284182716</v>
      </c>
      <c r="N157" s="41">
        <f t="shared" si="24"/>
        <v>602.13799021225225</v>
      </c>
      <c r="O157" s="31"/>
      <c r="P157" s="41">
        <f t="shared" ref="P157:Z157" si="25">IF(P147="-","-",SUM(P147:P156))</f>
        <v>602.13799021225225</v>
      </c>
      <c r="Q157" s="41">
        <f t="shared" si="25"/>
        <v>666.90160990226832</v>
      </c>
      <c r="R157" s="41">
        <f t="shared" si="25"/>
        <v>645.09084535526858</v>
      </c>
      <c r="S157" s="41">
        <f t="shared" si="25"/>
        <v>645.96196297359279</v>
      </c>
      <c r="T157" s="41" t="str">
        <f t="shared" si="25"/>
        <v>-</v>
      </c>
      <c r="U157" s="41" t="str">
        <f t="shared" si="25"/>
        <v>-</v>
      </c>
      <c r="V157" s="41" t="str">
        <f t="shared" si="25"/>
        <v>-</v>
      </c>
      <c r="W157" s="41" t="str">
        <f t="shared" si="25"/>
        <v>-</v>
      </c>
      <c r="X157" s="41" t="str">
        <f t="shared" si="25"/>
        <v>-</v>
      </c>
      <c r="Y157" s="41" t="str">
        <f t="shared" si="25"/>
        <v>-</v>
      </c>
      <c r="Z157" s="41" t="str">
        <f t="shared" si="25"/>
        <v>-</v>
      </c>
      <c r="AA157" s="29"/>
    </row>
    <row r="158" spans="1:27" s="30" customFormat="1" ht="11.25" x14ac:dyDescent="0.15">
      <c r="A158" s="267">
        <v>1</v>
      </c>
      <c r="B158" s="136" t="s">
        <v>350</v>
      </c>
      <c r="C158" s="187" t="s">
        <v>341</v>
      </c>
      <c r="D158" s="139" t="s">
        <v>329</v>
      </c>
      <c r="E158" s="135"/>
      <c r="F158" s="31"/>
      <c r="G158" s="133">
        <f>IF('3a DF'!H26="-","-",'3a DF'!H26)</f>
        <v>190.88202538701998</v>
      </c>
      <c r="H158" s="133">
        <f>'3a DF'!I26</f>
        <v>170.99181627280879</v>
      </c>
      <c r="I158" s="133">
        <f>'3a DF'!J26</f>
        <v>154.0289940489219</v>
      </c>
      <c r="J158" s="133">
        <f>'3a DF'!K26</f>
        <v>146.37608909667466</v>
      </c>
      <c r="K158" s="133">
        <f>'3a DF'!L26</f>
        <v>171.23572715883759</v>
      </c>
      <c r="L158" s="133">
        <f>'3a DF'!M26</f>
        <v>164.59872903935371</v>
      </c>
      <c r="M158" s="133">
        <f>'3a DF'!N26</f>
        <v>171.60428014369325</v>
      </c>
      <c r="N158" s="133">
        <f>'3a DF'!O26</f>
        <v>190.94537799365256</v>
      </c>
      <c r="O158" s="31"/>
      <c r="P158" s="133">
        <f>'3a DF'!Q26</f>
        <v>190.94537799365256</v>
      </c>
      <c r="Q158" s="133">
        <f>'3a DF'!R26</f>
        <v>220.28334141228603</v>
      </c>
      <c r="R158" s="133">
        <f>'3a DF'!S26</f>
        <v>195.69560821631683</v>
      </c>
      <c r="S158" s="133">
        <f>'3a DF'!T26</f>
        <v>178.0007472485604</v>
      </c>
      <c r="T158" s="133" t="str">
        <f>'3a DF'!U26</f>
        <v>-</v>
      </c>
      <c r="U158" s="133" t="str">
        <f>'3a DF'!V26</f>
        <v>-</v>
      </c>
      <c r="V158" s="133" t="str">
        <f>'3a DF'!W26</f>
        <v>-</v>
      </c>
      <c r="W158" s="133" t="str">
        <f>'3a DF'!X26</f>
        <v>-</v>
      </c>
      <c r="X158" s="133" t="str">
        <f>'3a DF'!Y26</f>
        <v>-</v>
      </c>
      <c r="Y158" s="133" t="str">
        <f>'3a DF'!Z26</f>
        <v>-</v>
      </c>
      <c r="Z158" s="133" t="str">
        <f>'3a DF'!AA26</f>
        <v>-</v>
      </c>
      <c r="AA158" s="29"/>
    </row>
    <row r="159" spans="1:27" s="30" customFormat="1" ht="11.25" x14ac:dyDescent="0.15">
      <c r="A159" s="267">
        <v>2</v>
      </c>
      <c r="B159" s="136" t="s">
        <v>350</v>
      </c>
      <c r="C159" s="187" t="s">
        <v>300</v>
      </c>
      <c r="D159" s="139" t="s">
        <v>329</v>
      </c>
      <c r="E159" s="135"/>
      <c r="F159" s="31"/>
      <c r="G159" s="133">
        <f>IF('3b CM'!G26="-","-",'3b CM'!G26)</f>
        <v>5.6072589909823813E-2</v>
      </c>
      <c r="H159" s="133">
        <f>'3b CM'!H26</f>
        <v>8.4108884864735722E-2</v>
      </c>
      <c r="I159" s="133">
        <f>'3b CM'!I26</f>
        <v>0.26484973505339465</v>
      </c>
      <c r="J159" s="133">
        <f>'3b CM'!J26</f>
        <v>0.26933898970721293</v>
      </c>
      <c r="K159" s="133">
        <f>'3b CM'!K26</f>
        <v>3.459334383329669</v>
      </c>
      <c r="L159" s="133">
        <f>'3b CM'!L26</f>
        <v>3.3559039108443711</v>
      </c>
      <c r="M159" s="133">
        <f>'3b CM'!M26</f>
        <v>11.38196650616657</v>
      </c>
      <c r="N159" s="133">
        <f>'3b CM'!N26</f>
        <v>10.820021119555937</v>
      </c>
      <c r="O159" s="31"/>
      <c r="P159" s="133">
        <f>'3b CM'!P26</f>
        <v>10.820021119555937</v>
      </c>
      <c r="Q159" s="133">
        <f>'3b CM'!Q26</f>
        <v>14.328685699058877</v>
      </c>
      <c r="R159" s="133">
        <f>'3b CM'!R26</f>
        <v>14.185156414919366</v>
      </c>
      <c r="S159" s="133">
        <f>'3b CM'!S26</f>
        <v>16.817862047615261</v>
      </c>
      <c r="T159" s="133" t="str">
        <f>'3b CM'!T26</f>
        <v>-</v>
      </c>
      <c r="U159" s="133" t="str">
        <f>'3b CM'!U26</f>
        <v>-</v>
      </c>
      <c r="V159" s="133" t="str">
        <f>'3b CM'!V26</f>
        <v>-</v>
      </c>
      <c r="W159" s="133" t="str">
        <f>'3b CM'!W26</f>
        <v>-</v>
      </c>
      <c r="X159" s="133" t="str">
        <f>'3b CM'!X26</f>
        <v>-</v>
      </c>
      <c r="Y159" s="133" t="str">
        <f>'3b CM'!Y26</f>
        <v>-</v>
      </c>
      <c r="Z159" s="133" t="str">
        <f>'3b CM'!Z26</f>
        <v>-</v>
      </c>
      <c r="AA159" s="29"/>
    </row>
    <row r="160" spans="1:27" s="30" customFormat="1" ht="11.25" x14ac:dyDescent="0.15">
      <c r="A160" s="267">
        <v>3</v>
      </c>
      <c r="B160" s="136" t="s">
        <v>2</v>
      </c>
      <c r="C160" s="187" t="s">
        <v>342</v>
      </c>
      <c r="D160" s="139" t="s">
        <v>329</v>
      </c>
      <c r="E160" s="135"/>
      <c r="F160" s="31"/>
      <c r="G160" s="133">
        <f>IF('3c PC'!G27="-","-",'3c PC'!G27)</f>
        <v>68.697157313013491</v>
      </c>
      <c r="H160" s="133">
        <f>'3c PC'!H27</f>
        <v>68.676977780389578</v>
      </c>
      <c r="I160" s="133">
        <f>'3c PC'!I27</f>
        <v>86.638075303725927</v>
      </c>
      <c r="J160" s="133">
        <f>'3c PC'!J27</f>
        <v>85.632815258881649</v>
      </c>
      <c r="K160" s="133">
        <f>'3c PC'!K27</f>
        <v>97.940918651094151</v>
      </c>
      <c r="L160" s="133">
        <f>'3c PC'!L27</f>
        <v>97.121632485490977</v>
      </c>
      <c r="M160" s="133">
        <f>'3c PC'!M27</f>
        <v>118.20051942227433</v>
      </c>
      <c r="N160" s="133">
        <f>'3c PC'!N27</f>
        <v>116.12349457950175</v>
      </c>
      <c r="O160" s="31"/>
      <c r="P160" s="133">
        <f>'3c PC'!P27</f>
        <v>116.12349457950175</v>
      </c>
      <c r="Q160" s="133">
        <f>'3c PC'!Q27</f>
        <v>129.5743879868638</v>
      </c>
      <c r="R160" s="133">
        <f>'3c PC'!R27</f>
        <v>131.41347519919506</v>
      </c>
      <c r="S160" s="133">
        <f>'3c PC'!S27</f>
        <v>142.89787628597503</v>
      </c>
      <c r="T160" s="133" t="str">
        <f>'3c PC'!T27</f>
        <v>-</v>
      </c>
      <c r="U160" s="133" t="str">
        <f>'3c PC'!U27</f>
        <v>-</v>
      </c>
      <c r="V160" s="133" t="str">
        <f>'3c PC'!V27</f>
        <v>-</v>
      </c>
      <c r="W160" s="133" t="str">
        <f>'3c PC'!W27</f>
        <v>-</v>
      </c>
      <c r="X160" s="133" t="str">
        <f>'3c PC'!X27</f>
        <v>-</v>
      </c>
      <c r="Y160" s="133" t="str">
        <f>'3c PC'!Y27</f>
        <v>-</v>
      </c>
      <c r="Z160" s="133" t="str">
        <f>'3c PC'!Z27</f>
        <v>-</v>
      </c>
      <c r="AA160" s="29"/>
    </row>
    <row r="161" spans="1:27" s="30" customFormat="1" ht="11.25" x14ac:dyDescent="0.15">
      <c r="A161" s="267">
        <v>4</v>
      </c>
      <c r="B161" s="136" t="s">
        <v>352</v>
      </c>
      <c r="C161" s="187" t="s">
        <v>343</v>
      </c>
      <c r="D161" s="139" t="s">
        <v>329</v>
      </c>
      <c r="E161" s="135"/>
      <c r="F161" s="31"/>
      <c r="G161" s="133">
        <f>IF('3d NC-Elec'!H41="-","-",'3d NC-Elec'!H41)</f>
        <v>148.83755254249516</v>
      </c>
      <c r="H161" s="133">
        <f>'3d NC-Elec'!I41</f>
        <v>149.58596648207978</v>
      </c>
      <c r="I161" s="133">
        <f>'3d NC-Elec'!J41</f>
        <v>178.77397635531861</v>
      </c>
      <c r="J161" s="133">
        <f>'3d NC-Elec'!K41</f>
        <v>178.21106816077142</v>
      </c>
      <c r="K161" s="133">
        <f>'3d NC-Elec'!L41</f>
        <v>169.86460557365865</v>
      </c>
      <c r="L161" s="133">
        <f>'3d NC-Elec'!M41</f>
        <v>170.76181475205237</v>
      </c>
      <c r="M161" s="133">
        <f>'3d NC-Elec'!N41</f>
        <v>155.43898208447044</v>
      </c>
      <c r="N161" s="133">
        <f>'3d NC-Elec'!O41</f>
        <v>155.04840246901301</v>
      </c>
      <c r="O161" s="31"/>
      <c r="P161" s="133">
        <f>'3d NC-Elec'!Q41</f>
        <v>155.04840246901301</v>
      </c>
      <c r="Q161" s="133">
        <f>'3d NC-Elec'!R41</f>
        <v>154.32708952990532</v>
      </c>
      <c r="R161" s="133">
        <f>'3d NC-Elec'!S41</f>
        <v>155.68171664214671</v>
      </c>
      <c r="S161" s="133">
        <f>'3d NC-Elec'!T41</f>
        <v>164.73860302391074</v>
      </c>
      <c r="T161" s="133" t="str">
        <f>'3d NC-Elec'!U41</f>
        <v>-</v>
      </c>
      <c r="U161" s="133" t="str">
        <f>'3d NC-Elec'!V41</f>
        <v>-</v>
      </c>
      <c r="V161" s="133" t="str">
        <f>'3d NC-Elec'!W41</f>
        <v>-</v>
      </c>
      <c r="W161" s="133" t="str">
        <f>'3d NC-Elec'!X41</f>
        <v>-</v>
      </c>
      <c r="X161" s="133" t="str">
        <f>'3d NC-Elec'!Y41</f>
        <v>-</v>
      </c>
      <c r="Y161" s="133" t="str">
        <f>'3d NC-Elec'!Z41</f>
        <v>-</v>
      </c>
      <c r="Z161" s="133" t="str">
        <f>'3d NC-Elec'!AA41</f>
        <v>-</v>
      </c>
      <c r="AA161" s="29"/>
    </row>
    <row r="162" spans="1:27" s="30" customFormat="1" ht="11.25" x14ac:dyDescent="0.15">
      <c r="A162" s="267">
        <v>5</v>
      </c>
      <c r="B162" s="136" t="s">
        <v>349</v>
      </c>
      <c r="C162" s="187" t="s">
        <v>344</v>
      </c>
      <c r="D162" s="139" t="s">
        <v>329</v>
      </c>
      <c r="E162" s="135"/>
      <c r="F162" s="31"/>
      <c r="G162" s="133">
        <f>IF('3f CPIH'!C$16="-","-",'3g OC '!$E$8*('3f CPIH'!C$16/'3f CPIH'!$G$16))</f>
        <v>76.502677103718199</v>
      </c>
      <c r="H162" s="133">
        <f>IF('3f CPIH'!D$16="-","-",'3g OC '!$E$8*('3f CPIH'!D$16/'3f CPIH'!$G$16))</f>
        <v>76.655835616438353</v>
      </c>
      <c r="I162" s="133">
        <f>IF('3f CPIH'!E$16="-","-",'3g OC '!$E$8*('3f CPIH'!E$16/'3f CPIH'!$G$16))</f>
        <v>76.885573385518597</v>
      </c>
      <c r="J162" s="133">
        <f>IF('3f CPIH'!F$16="-","-",'3g OC '!$E$8*('3f CPIH'!F$16/'3f CPIH'!$G$16))</f>
        <v>77.345048923679059</v>
      </c>
      <c r="K162" s="133">
        <f>IF('3f CPIH'!G$16="-","-",'3g OC '!$E$8*('3f CPIH'!G$16/'3f CPIH'!$G$16))</f>
        <v>78.263999999999996</v>
      </c>
      <c r="L162" s="133">
        <f>IF('3f CPIH'!H$16="-","-",'3g OC '!$E$8*('3f CPIH'!H$16/'3f CPIH'!$G$16))</f>
        <v>79.259530332681024</v>
      </c>
      <c r="M162" s="133">
        <f>IF('3f CPIH'!I$16="-","-",'3g OC '!$E$8*('3f CPIH'!I$16/'3f CPIH'!$G$16))</f>
        <v>80.408219178082177</v>
      </c>
      <c r="N162" s="133">
        <f>IF('3f CPIH'!J$16="-","-",'3g OC '!$E$8*('3f CPIH'!J$16/'3f CPIH'!$G$16))</f>
        <v>81.097432485322898</v>
      </c>
      <c r="O162" s="31"/>
      <c r="P162" s="133">
        <f>IF('3f CPIH'!L$16="-","-",'3g OC '!$E$8*('3f CPIH'!L$16/'3f CPIH'!$G$16))</f>
        <v>81.097432485322898</v>
      </c>
      <c r="Q162" s="133">
        <f>IF('3f CPIH'!M$16="-","-",'3g OC '!$E$8*('3f CPIH'!M$16/'3f CPIH'!$G$16))</f>
        <v>82.016383561643835</v>
      </c>
      <c r="R162" s="133">
        <f>IF('3f CPIH'!N$16="-","-",'3g OC '!$E$8*('3f CPIH'!N$16/'3f CPIH'!$G$16))</f>
        <v>82.62901761252445</v>
      </c>
      <c r="S162" s="133">
        <f>IF('3f CPIH'!O$16="-","-",'3g OC '!$E$8*('3f CPIH'!O$16/'3f CPIH'!$G$16))</f>
        <v>83.088493150684926</v>
      </c>
      <c r="T162" s="133" t="str">
        <f>IF('3f CPIH'!P$16="-","-",'3g OC '!$E$8*('3f CPIH'!P$16/'3f CPIH'!$G$16))</f>
        <v>-</v>
      </c>
      <c r="U162" s="133" t="str">
        <f>IF('3f CPIH'!Q$16="-","-",'3g OC '!$E$8*('3f CPIH'!Q$16/'3f CPIH'!$G$16))</f>
        <v>-</v>
      </c>
      <c r="V162" s="133" t="str">
        <f>IF('3f CPIH'!R$16="-","-",'3g OC '!$E$8*('3f CPIH'!R$16/'3f CPIH'!$G$16))</f>
        <v>-</v>
      </c>
      <c r="W162" s="133" t="str">
        <f>IF('3f CPIH'!S$16="-","-",'3g OC '!$E$8*('3f CPIH'!S$16/'3f CPIH'!$G$16))</f>
        <v>-</v>
      </c>
      <c r="X162" s="133" t="str">
        <f>IF('3f CPIH'!T$16="-","-",'3g OC '!$E$8*('3f CPIH'!T$16/'3f CPIH'!$G$16))</f>
        <v>-</v>
      </c>
      <c r="Y162" s="133" t="str">
        <f>IF('3f CPIH'!U$16="-","-",'3g OC '!$E$8*('3f CPIH'!U$16/'3f CPIH'!$G$16))</f>
        <v>-</v>
      </c>
      <c r="Z162" s="133" t="str">
        <f>IF('3f CPIH'!V$16="-","-",'3g OC '!$E$8*('3f CPIH'!V$16/'3f CPIH'!$G$16))</f>
        <v>-</v>
      </c>
      <c r="AA162" s="29"/>
    </row>
    <row r="163" spans="1:27" s="30" customFormat="1" ht="11.25" x14ac:dyDescent="0.15">
      <c r="A163" s="267">
        <v>6</v>
      </c>
      <c r="B163" s="136" t="s">
        <v>349</v>
      </c>
      <c r="C163" s="187" t="s">
        <v>43</v>
      </c>
      <c r="D163" s="139" t="s">
        <v>329</v>
      </c>
      <c r="E163" s="135"/>
      <c r="F163" s="31"/>
      <c r="G163" s="133" t="s">
        <v>333</v>
      </c>
      <c r="H163" s="133" t="s">
        <v>333</v>
      </c>
      <c r="I163" s="133" t="s">
        <v>333</v>
      </c>
      <c r="J163" s="133" t="s">
        <v>333</v>
      </c>
      <c r="K163" s="133">
        <f>IF('3h SMNCC'!F$36="-","-",'3h SMNCC'!F$36)</f>
        <v>0</v>
      </c>
      <c r="L163" s="133">
        <f>IF('3h SMNCC'!G$36="-","-",'3h SMNCC'!G$36)</f>
        <v>-0.18995176814939541</v>
      </c>
      <c r="M163" s="133">
        <f>IF('3h SMNCC'!H$36="-","-",'3h SMNCC'!H$36)</f>
        <v>2.3898674656215144</v>
      </c>
      <c r="N163" s="133">
        <f>IF('3h SMNCC'!I$36="-","-",'3h SMNCC'!I$36)</f>
        <v>11.485463558514653</v>
      </c>
      <c r="O163" s="31"/>
      <c r="P163" s="133">
        <f>IF('3h SMNCC'!K$36="-","-",'3h SMNCC'!K$36)</f>
        <v>11.485463558514653</v>
      </c>
      <c r="Q163" s="133">
        <f>IF('3h SMNCC'!L$36="-","-",'3h SMNCC'!L$36)</f>
        <v>13.905095596481768</v>
      </c>
      <c r="R163" s="133">
        <f>IF('3h SMNCC'!M$36="-","-",'3h SMNCC'!M$36)</f>
        <v>14.008016342776511</v>
      </c>
      <c r="S163" s="133">
        <f>IF('3h SMNCC'!N$36="-","-",'3h SMNCC'!N$36)</f>
        <v>16.592254432324484</v>
      </c>
      <c r="T163" s="133" t="str">
        <f>IF('3h SMNCC'!O$36="-","-",'3h SMNCC'!O$36)</f>
        <v>-</v>
      </c>
      <c r="U163" s="133" t="str">
        <f>IF('3h SMNCC'!P$36="-","-",'3h SMNCC'!P$36)</f>
        <v>-</v>
      </c>
      <c r="V163" s="133" t="str">
        <f>IF('3h SMNCC'!Q$36="-","-",'3h SMNCC'!Q$36)</f>
        <v>-</v>
      </c>
      <c r="W163" s="133" t="str">
        <f>IF('3h SMNCC'!R$36="-","-",'3h SMNCC'!R$36)</f>
        <v>-</v>
      </c>
      <c r="X163" s="133" t="str">
        <f>IF('3h SMNCC'!S$36="-","-",'3h SMNCC'!S$36)</f>
        <v>-</v>
      </c>
      <c r="Y163" s="133" t="str">
        <f>IF('3h SMNCC'!T$36="-","-",'3h SMNCC'!T$36)</f>
        <v>-</v>
      </c>
      <c r="Z163" s="133" t="str">
        <f>IF('3h SMNCC'!U$36="-","-",'3h SMNCC'!U$36)</f>
        <v>-</v>
      </c>
      <c r="AA163" s="29"/>
    </row>
    <row r="164" spans="1:27" s="30" customFormat="1" ht="12.4" customHeight="1" x14ac:dyDescent="0.15">
      <c r="A164" s="267">
        <v>7</v>
      </c>
      <c r="B164" s="136" t="s">
        <v>349</v>
      </c>
      <c r="C164" s="187" t="s">
        <v>394</v>
      </c>
      <c r="D164" s="139" t="s">
        <v>329</v>
      </c>
      <c r="E164" s="135"/>
      <c r="F164" s="31"/>
      <c r="G164" s="133">
        <f>IF('3f CPIH'!C$16="-","-",'3i PAAC PAP'!$G$8*('3f CPIH'!C$16/'3f CPIH'!$G$16))</f>
        <v>13.436452250489236</v>
      </c>
      <c r="H164" s="133">
        <f>IF('3f CPIH'!D$16="-","-",'3i PAAC PAP'!$G$8*('3f CPIH'!D$16/'3f CPIH'!$G$16))</f>
        <v>13.463352054794518</v>
      </c>
      <c r="I164" s="133">
        <f>IF('3f CPIH'!E$16="-","-",'3i PAAC PAP'!$G$8*('3f CPIH'!E$16/'3f CPIH'!$G$16))</f>
        <v>13.503701761252445</v>
      </c>
      <c r="J164" s="133">
        <f>IF('3f CPIH'!F$16="-","-",'3i PAAC PAP'!$G$8*('3f CPIH'!F$16/'3f CPIH'!$G$16))</f>
        <v>13.584401174168297</v>
      </c>
      <c r="K164" s="133">
        <f>IF('3f CPIH'!G$16="-","-",'3i PAAC PAP'!$G$8*('3f CPIH'!G$16/'3f CPIH'!$G$16))</f>
        <v>13.745799999999999</v>
      </c>
      <c r="L164" s="133">
        <f>IF('3f CPIH'!H$16="-","-",'3i PAAC PAP'!$G$8*('3f CPIH'!H$16/'3f CPIH'!$G$16))</f>
        <v>13.920648727984345</v>
      </c>
      <c r="M164" s="133">
        <f>IF('3f CPIH'!I$16="-","-",'3i PAAC PAP'!$G$8*('3f CPIH'!I$16/'3f CPIH'!$G$16))</f>
        <v>14.122397260273971</v>
      </c>
      <c r="N164" s="133">
        <f>IF('3f CPIH'!J$16="-","-",'3i PAAC PAP'!$G$8*('3f CPIH'!J$16/'3f CPIH'!$G$16))</f>
        <v>14.24344637964775</v>
      </c>
      <c r="O164" s="31"/>
      <c r="P164" s="133">
        <f>IF('3f CPIH'!L$16="-","-",'3i PAAC PAP'!$G$8*('3f CPIH'!L$16/'3f CPIH'!$G$16))</f>
        <v>14.24344637964775</v>
      </c>
      <c r="Q164" s="133">
        <f>IF('3f CPIH'!M$16="-","-",'3i PAAC PAP'!$G$8*('3f CPIH'!M$16/'3f CPIH'!$G$16))</f>
        <v>14.40484520547945</v>
      </c>
      <c r="R164" s="133">
        <f>IF('3f CPIH'!N$16="-","-",'3i PAAC PAP'!$G$8*('3f CPIH'!N$16/'3f CPIH'!$G$16))</f>
        <v>14.512444422700586</v>
      </c>
      <c r="S164" s="133">
        <f>IF('3f CPIH'!O$16="-","-",'3i PAAC PAP'!$G$8*('3f CPIH'!O$16/'3f CPIH'!$G$16))</f>
        <v>14.593143835616438</v>
      </c>
      <c r="T164" s="133" t="str">
        <f>IF('3f CPIH'!P$16="-","-",'3i PAAC PAP'!$G$8*('3f CPIH'!P$16/'3f CPIH'!$G$16))</f>
        <v>-</v>
      </c>
      <c r="U164" s="133" t="str">
        <f>IF('3f CPIH'!Q$16="-","-",'3i PAAC PAP'!$G$8*('3f CPIH'!Q$16/'3f CPIH'!$G$16))</f>
        <v>-</v>
      </c>
      <c r="V164" s="133" t="str">
        <f>IF('3f CPIH'!R$16="-","-",'3i PAAC PAP'!$G$8*('3f CPIH'!R$16/'3f CPIH'!$G$16))</f>
        <v>-</v>
      </c>
      <c r="W164" s="133" t="str">
        <f>IF('3f CPIH'!S$16="-","-",'3i PAAC PAP'!$G$8*('3f CPIH'!S$16/'3f CPIH'!$G$16))</f>
        <v>-</v>
      </c>
      <c r="X164" s="133" t="str">
        <f>IF('3f CPIH'!T$16="-","-",'3i PAAC PAP'!$G$8*('3f CPIH'!T$16/'3f CPIH'!$G$16))</f>
        <v>-</v>
      </c>
      <c r="Y164" s="133" t="str">
        <f>IF('3f CPIH'!U$16="-","-",'3i PAAC PAP'!$G$8*('3f CPIH'!U$16/'3f CPIH'!$G$16))</f>
        <v>-</v>
      </c>
      <c r="Z164" s="133" t="str">
        <f>IF('3f CPIH'!V$16="-","-",'3i PAAC PAP'!$G$8*('3f CPIH'!V$16/'3f CPIH'!$G$16))</f>
        <v>-</v>
      </c>
      <c r="AA164" s="29"/>
    </row>
    <row r="165" spans="1:27" s="30" customFormat="1" ht="11.25" x14ac:dyDescent="0.15">
      <c r="A165" s="267">
        <v>8</v>
      </c>
      <c r="B165" s="136" t="s">
        <v>349</v>
      </c>
      <c r="C165" s="136" t="s">
        <v>412</v>
      </c>
      <c r="D165" s="139" t="s">
        <v>329</v>
      </c>
      <c r="E165" s="135"/>
      <c r="F165" s="31"/>
      <c r="G165" s="133">
        <f>IF(G158="-","-",SUM(G158:G163)*'3i PAAC PAP'!$G$20)</f>
        <v>28.282800330506785</v>
      </c>
      <c r="H165" s="133">
        <f>IF(H158="-","-",SUM(H158:H163)*'3i PAAC PAP'!$G$20)</f>
        <v>27.175879208323348</v>
      </c>
      <c r="I165" s="133">
        <f>IF(I158="-","-",SUM(I158:I163)*'3i PAAC PAP'!$G$20)</f>
        <v>28.960221279142701</v>
      </c>
      <c r="J165" s="133">
        <f>IF(J158="-","-",SUM(J158:J163)*'3i PAAC PAP'!$G$20)</f>
        <v>28.449524231540064</v>
      </c>
      <c r="K165" s="133">
        <f>IF(K158="-","-",SUM(K158:K163)*'3i PAAC PAP'!$G$20)</f>
        <v>30.369949112755243</v>
      </c>
      <c r="L165" s="133">
        <f>IF(L158="-","-",SUM(L158:L163)*'3i PAAC PAP'!$G$20)</f>
        <v>30.02838484311506</v>
      </c>
      <c r="M165" s="133">
        <f>IF(M158="-","-",SUM(M158:M163)*'3i PAAC PAP'!$G$20)</f>
        <v>31.458119197884375</v>
      </c>
      <c r="N165" s="133">
        <f>IF(N158="-","-",SUM(N158:N163)*'3i PAAC PAP'!$G$20)</f>
        <v>32.980006569043901</v>
      </c>
      <c r="O165" s="31"/>
      <c r="P165" s="133">
        <f>IF(P158="-","-",SUM(P158:P163)*'3i PAAC PAP'!$G$20)</f>
        <v>32.980006569043901</v>
      </c>
      <c r="Q165" s="133">
        <f>IF(Q158="-","-",SUM(Q158:Q163)*'3i PAAC PAP'!$G$20)</f>
        <v>35.832619384445927</v>
      </c>
      <c r="R165" s="133">
        <f>IF(R158="-","-",SUM(R158:R163)*'3i PAAC PAP'!$G$20)</f>
        <v>34.61832237577304</v>
      </c>
      <c r="S165" s="133">
        <f>IF(S158="-","-",SUM(S158:S163)*'3i PAAC PAP'!$G$20)</f>
        <v>35.115357694874234</v>
      </c>
      <c r="T165" s="133" t="str">
        <f>IF(T158="-","-",SUM(T158:T163)*'3i PAAC PAP'!$G$20)</f>
        <v>-</v>
      </c>
      <c r="U165" s="133" t="str">
        <f>IF(U158="-","-",SUM(U158:U163)*'3i PAAC PAP'!$G$20)</f>
        <v>-</v>
      </c>
      <c r="V165" s="133" t="str">
        <f>IF(V158="-","-",SUM(V158:V163)*'3i PAAC PAP'!$G$20)</f>
        <v>-</v>
      </c>
      <c r="W165" s="133" t="str">
        <f>IF(W158="-","-",SUM(W158:W163)*'3i PAAC PAP'!$G$20)</f>
        <v>-</v>
      </c>
      <c r="X165" s="133" t="str">
        <f>IF(X158="-","-",SUM(X158:X163)*'3i PAAC PAP'!$G$20)</f>
        <v>-</v>
      </c>
      <c r="Y165" s="133" t="str">
        <f>IF(Y158="-","-",SUM(Y158:Y163)*'3i PAAC PAP'!$G$20)</f>
        <v>-</v>
      </c>
      <c r="Z165" s="133" t="str">
        <f>IF(Z158="-","-",SUM(Z158:Z163)*'3i PAAC PAP'!$G$20)</f>
        <v>-</v>
      </c>
      <c r="AA165" s="29"/>
    </row>
    <row r="166" spans="1:27" x14ac:dyDescent="0.2">
      <c r="A166" s="267">
        <v>9</v>
      </c>
      <c r="B166" s="136" t="s">
        <v>393</v>
      </c>
      <c r="C166" s="187" t="s">
        <v>536</v>
      </c>
      <c r="D166" s="139" t="s">
        <v>329</v>
      </c>
      <c r="E166" s="135"/>
      <c r="F166" s="31"/>
      <c r="G166" s="133">
        <f>IF(G158="-","-",SUM(G158:G165)*'3j EBIT'!$E$8)</f>
        <v>10.201023676232213</v>
      </c>
      <c r="H166" s="133">
        <f>IF(H158="-","-",SUM(H158:H165)*'3j EBIT'!$E$8)</f>
        <v>9.812486078252574</v>
      </c>
      <c r="I166" s="133">
        <f>IF(I158="-","-",SUM(I158:I165)*'3j EBIT'!$E$8)</f>
        <v>10.440424829717504</v>
      </c>
      <c r="J166" s="133">
        <f>IF(J158="-","-",SUM(J158:J165)*'3j EBIT'!$E$8)</f>
        <v>10.262488960060461</v>
      </c>
      <c r="K166" s="133">
        <f>IF(K158="-","-",SUM(K158:K165)*'3j EBIT'!$E$8)</f>
        <v>10.94060232594955</v>
      </c>
      <c r="L166" s="133">
        <f>IF(L158="-","-",SUM(L158:L165)*'3j EBIT'!$E$8)</f>
        <v>10.823936416919079</v>
      </c>
      <c r="M166" s="133">
        <f>IF(M158="-","-",SUM(M158:M165)*'3j EBIT'!$E$8)</f>
        <v>11.330364275173979</v>
      </c>
      <c r="N166" s="133">
        <f>IF(N158="-","-",SUM(N158:N165)*'3j EBIT'!$E$8)</f>
        <v>11.867618919347562</v>
      </c>
      <c r="O166" s="31"/>
      <c r="P166" s="133">
        <f>IF(P158="-","-",SUM(P158:P165)*'3j EBIT'!$E$8)</f>
        <v>11.867618919347562</v>
      </c>
      <c r="Q166" s="133">
        <f>IF(Q158="-","-",SUM(Q158:Q165)*'3j EBIT'!$E$8)</f>
        <v>12.873375980149563</v>
      </c>
      <c r="R166" s="133">
        <f>IF(R158="-","-",SUM(R158:R165)*'3j EBIT'!$E$8)</f>
        <v>12.448661089959995</v>
      </c>
      <c r="S166" s="133">
        <f>IF(S158="-","-",SUM(S158:S165)*'3j EBIT'!$E$8)</f>
        <v>12.624921132952466</v>
      </c>
      <c r="T166" s="133" t="str">
        <f>IF(T158="-","-",SUM(T158:T165)*'3j EBIT'!$E$8)</f>
        <v>-</v>
      </c>
      <c r="U166" s="133" t="str">
        <f>IF(U158="-","-",SUM(U158:U165)*'3j EBIT'!$E$8)</f>
        <v>-</v>
      </c>
      <c r="V166" s="133" t="str">
        <f>IF(V158="-","-",SUM(V158:V165)*'3j EBIT'!$E$8)</f>
        <v>-</v>
      </c>
      <c r="W166" s="133" t="str">
        <f>IF(W158="-","-",SUM(W158:W165)*'3j EBIT'!$E$8)</f>
        <v>-</v>
      </c>
      <c r="X166" s="133" t="str">
        <f>IF(X158="-","-",SUM(X158:X165)*'3j EBIT'!$E$8)</f>
        <v>-</v>
      </c>
      <c r="Y166" s="133" t="str">
        <f>IF(Y158="-","-",SUM(Y158:Y165)*'3j EBIT'!$E$8)</f>
        <v>-</v>
      </c>
      <c r="Z166" s="133" t="str">
        <f>IF(Z158="-","-",SUM(Z158:Z165)*'3j EBIT'!$E$8)</f>
        <v>-</v>
      </c>
    </row>
    <row r="167" spans="1:27" x14ac:dyDescent="0.2">
      <c r="A167" s="267">
        <v>10</v>
      </c>
      <c r="B167" s="136" t="s">
        <v>292</v>
      </c>
      <c r="C167" s="185" t="s">
        <v>537</v>
      </c>
      <c r="D167" s="139" t="s">
        <v>329</v>
      </c>
      <c r="E167" s="134"/>
      <c r="F167" s="31"/>
      <c r="G167" s="133">
        <f>IF(G158="-","-",SUM(G158:G160,G162:G166)*'3k HAP'!$E$9)</f>
        <v>5.6815602328576773</v>
      </c>
      <c r="H167" s="133">
        <f>IF(H158="-","-",SUM(H158:H160,H162:H166)*'3k HAP'!$E$9)</f>
        <v>5.3712039347714606</v>
      </c>
      <c r="I167" s="133">
        <f>IF(I158="-","-",SUM(I158:I160,I162:I166)*'3k HAP'!$E$9)</f>
        <v>5.4277384644667297</v>
      </c>
      <c r="J167" s="133">
        <f>IF(J158="-","-",SUM(J158:J160,J162:J166)*'3k HAP'!$E$9)</f>
        <v>5.2988664248388098</v>
      </c>
      <c r="K167" s="133">
        <f>IF(K158="-","-",SUM(K158:K160,K162:K166)*'3k HAP'!$E$9)</f>
        <v>5.9436066514236163</v>
      </c>
      <c r="L167" s="133">
        <f>IF(L158="-","-",SUM(L158:L160,L162:L166)*'3k HAP'!$E$9)</f>
        <v>5.8405703556018098</v>
      </c>
      <c r="M167" s="133">
        <f>IF(M158="-","-",SUM(M158:M160,M162:M166)*'3k HAP'!$E$9)</f>
        <v>6.4551544334292998</v>
      </c>
      <c r="N167" s="133">
        <f>IF(N158="-","-",SUM(N158:N160,N162:N166)*'3k HAP'!$E$9)</f>
        <v>6.874869856752758</v>
      </c>
      <c r="O167" s="31"/>
      <c r="P167" s="133">
        <f>IF(P158="-","-",SUM(P158:P160,P162:P166)*'3k HAP'!$E$9)</f>
        <v>6.874869856752758</v>
      </c>
      <c r="Q167" s="133">
        <f>IF(Q158="-","-",SUM(Q158:Q160,Q162:Q166)*'3k HAP'!$E$9)</f>
        <v>7.6604454965934572</v>
      </c>
      <c r="R167" s="133">
        <f>IF(R158="-","-",SUM(R158:R160,R162:R166)*'3k HAP'!$E$9)</f>
        <v>7.3133361832114616</v>
      </c>
      <c r="S167" s="133">
        <f>IF(S158="-","-",SUM(S158:S160,S162:S166)*'3k HAP'!$E$9)</f>
        <v>7.3165565319865795</v>
      </c>
      <c r="T167" s="133" t="str">
        <f>IF(T158="-","-",SUM(T158:T160,T162:T166)*'3k HAP'!$E$9)</f>
        <v>-</v>
      </c>
      <c r="U167" s="133" t="str">
        <f>IF(U158="-","-",SUM(U158:U160,U162:U166)*'3k HAP'!$E$9)</f>
        <v>-</v>
      </c>
      <c r="V167" s="133" t="str">
        <f>IF(V158="-","-",SUM(V158:V160,V162:V166)*'3k HAP'!$E$9)</f>
        <v>-</v>
      </c>
      <c r="W167" s="133" t="str">
        <f>IF(W158="-","-",SUM(W158:W160,W162:W166)*'3k HAP'!$E$9)</f>
        <v>-</v>
      </c>
      <c r="X167" s="133" t="str">
        <f>IF(X158="-","-",SUM(X158:X160,X162:X166)*'3k HAP'!$E$9)</f>
        <v>-</v>
      </c>
      <c r="Y167" s="133" t="str">
        <f>IF(Y158="-","-",SUM(Y158:Y160,Y162:Y166)*'3k HAP'!$E$9)</f>
        <v>-</v>
      </c>
      <c r="Z167" s="133" t="str">
        <f>IF(Z158="-","-",SUM(Z158:Z160,Z162:Z166)*'3k HAP'!$E$9)</f>
        <v>-</v>
      </c>
    </row>
    <row r="168" spans="1:27" x14ac:dyDescent="0.2">
      <c r="A168" s="267">
        <v>11</v>
      </c>
      <c r="B168" s="136" t="s">
        <v>44</v>
      </c>
      <c r="C168" s="187" t="str">
        <f>B168&amp;"_"&amp;D168</f>
        <v>Total_Northern Scotland</v>
      </c>
      <c r="D168" s="139" t="s">
        <v>329</v>
      </c>
      <c r="E168" s="135"/>
      <c r="F168" s="31"/>
      <c r="G168" s="133">
        <f t="shared" ref="G168:N168" si="26">IF(G158="-","-",SUM(G158:G167))</f>
        <v>542.57732142624263</v>
      </c>
      <c r="H168" s="133">
        <f t="shared" si="26"/>
        <v>521.81762631272318</v>
      </c>
      <c r="I168" s="133">
        <f t="shared" si="26"/>
        <v>554.92355516311773</v>
      </c>
      <c r="J168" s="133">
        <f t="shared" si="26"/>
        <v>545.42964122032163</v>
      </c>
      <c r="K168" s="133">
        <f t="shared" si="26"/>
        <v>581.76454385704835</v>
      </c>
      <c r="L168" s="133">
        <f t="shared" si="26"/>
        <v>575.52119909589339</v>
      </c>
      <c r="M168" s="133">
        <f t="shared" si="26"/>
        <v>602.78986996706976</v>
      </c>
      <c r="N168" s="133">
        <f t="shared" si="26"/>
        <v>631.48613393035282</v>
      </c>
      <c r="O168" s="31"/>
      <c r="P168" s="133">
        <f t="shared" ref="P168:Z168" si="27">IF(P158="-","-",SUM(P158:P167))</f>
        <v>631.48613393035282</v>
      </c>
      <c r="Q168" s="133">
        <f t="shared" si="27"/>
        <v>685.20626985290801</v>
      </c>
      <c r="R168" s="133">
        <f t="shared" si="27"/>
        <v>662.50575449952396</v>
      </c>
      <c r="S168" s="133">
        <f t="shared" si="27"/>
        <v>671.78581538450044</v>
      </c>
      <c r="T168" s="133" t="str">
        <f t="shared" si="27"/>
        <v>-</v>
      </c>
      <c r="U168" s="133" t="str">
        <f t="shared" si="27"/>
        <v>-</v>
      </c>
      <c r="V168" s="133" t="str">
        <f t="shared" si="27"/>
        <v>-</v>
      </c>
      <c r="W168" s="133" t="str">
        <f t="shared" si="27"/>
        <v>-</v>
      </c>
      <c r="X168" s="133" t="str">
        <f t="shared" si="27"/>
        <v>-</v>
      </c>
      <c r="Y168" s="133" t="str">
        <f t="shared" si="27"/>
        <v>-</v>
      </c>
      <c r="Z168" s="133" t="str">
        <f t="shared" si="27"/>
        <v>-</v>
      </c>
    </row>
    <row r="169" spans="1:27" s="30" customFormat="1" ht="11.25" x14ac:dyDescent="0.15">
      <c r="A169" s="267"/>
      <c r="B169" s="140" t="s">
        <v>350</v>
      </c>
      <c r="C169" s="140" t="s">
        <v>341</v>
      </c>
      <c r="D169" s="138" t="s">
        <v>291</v>
      </c>
      <c r="E169" s="132"/>
      <c r="F169" s="31"/>
      <c r="G169" s="41">
        <f t="shared" ref="G169:N179" si="28">IF(G15="-","-",AVERAGE(G15,G26,G37,G48,G59,G70,G81,G92,G103,G114,G125,G136,G147,G158))</f>
        <v>189.5451268505233</v>
      </c>
      <c r="H169" s="41">
        <f t="shared" si="28"/>
        <v>169.79422467944352</v>
      </c>
      <c r="I169" s="41">
        <f t="shared" si="28"/>
        <v>152.950206581613</v>
      </c>
      <c r="J169" s="41">
        <f t="shared" si="28"/>
        <v>145.35090100526227</v>
      </c>
      <c r="K169" s="41">
        <f t="shared" si="28"/>
        <v>170.03642726367752</v>
      </c>
      <c r="L169" s="41">
        <f t="shared" si="28"/>
        <v>163.44591331709927</v>
      </c>
      <c r="M169" s="41">
        <f t="shared" si="28"/>
        <v>173.1580607671678</v>
      </c>
      <c r="N169" s="41">
        <f t="shared" si="28"/>
        <v>192.6742814232181</v>
      </c>
      <c r="O169" s="31"/>
      <c r="P169" s="41">
        <f t="shared" ref="P169:Z169" si="29">IF(P15="-","-",AVERAGE(P15,P26,P37,P48,P59,P70,P81,P92,P103,P114,P125,P136,P147,P158))</f>
        <v>192.6742814232181</v>
      </c>
      <c r="Q169" s="41">
        <f t="shared" si="29"/>
        <v>224.78348842636913</v>
      </c>
      <c r="R169" s="41">
        <f t="shared" si="29"/>
        <v>200.62671806184008</v>
      </c>
      <c r="S169" s="41">
        <f t="shared" si="29"/>
        <v>184.21027679335489</v>
      </c>
      <c r="T169" s="41" t="str">
        <f t="shared" si="29"/>
        <v>-</v>
      </c>
      <c r="U169" s="41" t="str">
        <f t="shared" si="29"/>
        <v>-</v>
      </c>
      <c r="V169" s="41" t="str">
        <f t="shared" si="29"/>
        <v>-</v>
      </c>
      <c r="W169" s="41" t="str">
        <f t="shared" si="29"/>
        <v>-</v>
      </c>
      <c r="X169" s="41" t="str">
        <f t="shared" si="29"/>
        <v>-</v>
      </c>
      <c r="Y169" s="41" t="str">
        <f t="shared" si="29"/>
        <v>-</v>
      </c>
      <c r="Z169" s="41" t="str">
        <f t="shared" si="29"/>
        <v>-</v>
      </c>
      <c r="AA169" s="29"/>
    </row>
    <row r="170" spans="1:27" s="30" customFormat="1" ht="11.25" x14ac:dyDescent="0.15">
      <c r="A170" s="267"/>
      <c r="B170" s="140" t="s">
        <v>350</v>
      </c>
      <c r="C170" s="140" t="s">
        <v>300</v>
      </c>
      <c r="D170" s="138" t="s">
        <v>291</v>
      </c>
      <c r="E170" s="132"/>
      <c r="F170" s="31"/>
      <c r="G170" s="41">
        <f t="shared" si="28"/>
        <v>5.6162549708796881E-2</v>
      </c>
      <c r="H170" s="41">
        <f t="shared" si="28"/>
        <v>8.4243824563195346E-2</v>
      </c>
      <c r="I170" s="41">
        <f t="shared" si="28"/>
        <v>0.26527464549469565</v>
      </c>
      <c r="J170" s="41">
        <f t="shared" si="28"/>
        <v>0.26977110246335001</v>
      </c>
      <c r="K170" s="41">
        <f t="shared" si="28"/>
        <v>3.4648843503671367</v>
      </c>
      <c r="L170" s="41">
        <f t="shared" si="28"/>
        <v>3.3612879396840958</v>
      </c>
      <c r="M170" s="41">
        <f t="shared" si="28"/>
        <v>11.652403061262774</v>
      </c>
      <c r="N170" s="41">
        <f t="shared" si="28"/>
        <v>11.077105801368656</v>
      </c>
      <c r="O170" s="31"/>
      <c r="P170" s="41">
        <f t="shared" ref="P170:Z170" si="30">IF(P16="-","-",AVERAGE(P16,P27,P38,P49,P60,P71,P82,P93,P104,P115,P126,P137,P148,P159))</f>
        <v>11.077105801368656</v>
      </c>
      <c r="Q170" s="41">
        <f t="shared" si="30"/>
        <v>14.883230646022749</v>
      </c>
      <c r="R170" s="41">
        <f t="shared" si="30"/>
        <v>14.819176551301227</v>
      </c>
      <c r="S170" s="41">
        <f t="shared" si="30"/>
        <v>17.646102036866232</v>
      </c>
      <c r="T170" s="41" t="str">
        <f t="shared" si="30"/>
        <v>-</v>
      </c>
      <c r="U170" s="41" t="str">
        <f t="shared" si="30"/>
        <v>-</v>
      </c>
      <c r="V170" s="41" t="str">
        <f t="shared" si="30"/>
        <v>-</v>
      </c>
      <c r="W170" s="41" t="str">
        <f t="shared" si="30"/>
        <v>-</v>
      </c>
      <c r="X170" s="41" t="str">
        <f t="shared" si="30"/>
        <v>-</v>
      </c>
      <c r="Y170" s="41" t="str">
        <f t="shared" si="30"/>
        <v>-</v>
      </c>
      <c r="Z170" s="41" t="str">
        <f t="shared" si="30"/>
        <v>-</v>
      </c>
      <c r="AA170" s="29"/>
    </row>
    <row r="171" spans="1:27" s="30" customFormat="1" ht="11.25" x14ac:dyDescent="0.15">
      <c r="A171" s="267"/>
      <c r="B171" s="140" t="s">
        <v>2</v>
      </c>
      <c r="C171" s="140" t="s">
        <v>342</v>
      </c>
      <c r="D171" s="138" t="s">
        <v>291</v>
      </c>
      <c r="E171" s="132"/>
      <c r="F171" s="31"/>
      <c r="G171" s="41">
        <f t="shared" si="28"/>
        <v>68.691006025834241</v>
      </c>
      <c r="H171" s="41">
        <f t="shared" si="28"/>
        <v>68.670909905229934</v>
      </c>
      <c r="I171" s="41">
        <f t="shared" si="28"/>
        <v>86.611630129917302</v>
      </c>
      <c r="J171" s="41">
        <f t="shared" si="28"/>
        <v>85.612644205010028</v>
      </c>
      <c r="K171" s="41">
        <f t="shared" si="28"/>
        <v>97.872125918163235</v>
      </c>
      <c r="L171" s="41">
        <f t="shared" si="28"/>
        <v>97.060884386883117</v>
      </c>
      <c r="M171" s="41">
        <f t="shared" si="28"/>
        <v>118.32747921691032</v>
      </c>
      <c r="N171" s="41">
        <f t="shared" si="28"/>
        <v>116.23082485051968</v>
      </c>
      <c r="O171" s="31"/>
      <c r="P171" s="41">
        <f t="shared" ref="P171:Z171" si="31">IF(P17="-","-",AVERAGE(P17,P28,P39,P50,P61,P72,P83,P94,P105,P116,P127,P138,P149,P160))</f>
        <v>116.23082485051968</v>
      </c>
      <c r="Q171" s="41">
        <f t="shared" si="31"/>
        <v>129.95702823945112</v>
      </c>
      <c r="R171" s="41">
        <f t="shared" si="31"/>
        <v>131.90480608382356</v>
      </c>
      <c r="S171" s="41">
        <f t="shared" si="31"/>
        <v>143.86971317294169</v>
      </c>
      <c r="T171" s="41" t="str">
        <f t="shared" si="31"/>
        <v>-</v>
      </c>
      <c r="U171" s="41" t="str">
        <f t="shared" si="31"/>
        <v>-</v>
      </c>
      <c r="V171" s="41" t="str">
        <f t="shared" si="31"/>
        <v>-</v>
      </c>
      <c r="W171" s="41" t="str">
        <f t="shared" si="31"/>
        <v>-</v>
      </c>
      <c r="X171" s="41" t="str">
        <f t="shared" si="31"/>
        <v>-</v>
      </c>
      <c r="Y171" s="41" t="str">
        <f t="shared" si="31"/>
        <v>-</v>
      </c>
      <c r="Z171" s="41" t="str">
        <f t="shared" si="31"/>
        <v>-</v>
      </c>
      <c r="AA171" s="29"/>
    </row>
    <row r="172" spans="1:27" s="30" customFormat="1" ht="11.25" x14ac:dyDescent="0.15">
      <c r="A172" s="267"/>
      <c r="B172" s="140" t="s">
        <v>352</v>
      </c>
      <c r="C172" s="140" t="s">
        <v>343</v>
      </c>
      <c r="D172" s="138" t="s">
        <v>291</v>
      </c>
      <c r="E172" s="132"/>
      <c r="F172" s="31"/>
      <c r="G172" s="41">
        <f t="shared" si="28"/>
        <v>127.99845935686922</v>
      </c>
      <c r="H172" s="41">
        <f t="shared" si="28"/>
        <v>128.74163155879677</v>
      </c>
      <c r="I172" s="41">
        <f t="shared" si="28"/>
        <v>142.60110367858115</v>
      </c>
      <c r="J172" s="41">
        <f t="shared" si="28"/>
        <v>142.04213797751888</v>
      </c>
      <c r="K172" s="41">
        <f t="shared" si="28"/>
        <v>134.94626558994401</v>
      </c>
      <c r="L172" s="41">
        <f t="shared" si="28"/>
        <v>135.83719089936108</v>
      </c>
      <c r="M172" s="41">
        <f t="shared" si="28"/>
        <v>131.67837067324322</v>
      </c>
      <c r="N172" s="41">
        <f t="shared" si="28"/>
        <v>131.2842545781717</v>
      </c>
      <c r="O172" s="31"/>
      <c r="P172" s="41">
        <f t="shared" ref="P172:Z172" si="32">IF(P18="-","-",AVERAGE(P18,P29,P40,P51,P62,P73,P84,P95,P106,P117,P128,P139,P150,P161))</f>
        <v>131.2842545781717</v>
      </c>
      <c r="Q172" s="41">
        <f t="shared" si="32"/>
        <v>138.51639149164146</v>
      </c>
      <c r="R172" s="41">
        <f t="shared" si="32"/>
        <v>140.23783389769395</v>
      </c>
      <c r="S172" s="41">
        <f t="shared" si="32"/>
        <v>140.5199304149771</v>
      </c>
      <c r="T172" s="41" t="str">
        <f t="shared" si="32"/>
        <v>-</v>
      </c>
      <c r="U172" s="41" t="str">
        <f t="shared" si="32"/>
        <v>-</v>
      </c>
      <c r="V172" s="41" t="str">
        <f t="shared" si="32"/>
        <v>-</v>
      </c>
      <c r="W172" s="41" t="str">
        <f t="shared" si="32"/>
        <v>-</v>
      </c>
      <c r="X172" s="41" t="str">
        <f t="shared" si="32"/>
        <v>-</v>
      </c>
      <c r="Y172" s="41" t="str">
        <f t="shared" si="32"/>
        <v>-</v>
      </c>
      <c r="Z172" s="41" t="str">
        <f t="shared" si="32"/>
        <v>-</v>
      </c>
      <c r="AA172" s="29"/>
    </row>
    <row r="173" spans="1:27" s="30" customFormat="1" ht="11.25" x14ac:dyDescent="0.15">
      <c r="A173" s="267"/>
      <c r="B173" s="140" t="s">
        <v>349</v>
      </c>
      <c r="C173" s="140" t="s">
        <v>344</v>
      </c>
      <c r="D173" s="138" t="s">
        <v>291</v>
      </c>
      <c r="E173" s="132"/>
      <c r="F173" s="31"/>
      <c r="G173" s="41">
        <f t="shared" si="28"/>
        <v>76.502677103718185</v>
      </c>
      <c r="H173" s="41">
        <f t="shared" si="28"/>
        <v>76.655835616438353</v>
      </c>
      <c r="I173" s="41">
        <f t="shared" si="28"/>
        <v>76.885573385518583</v>
      </c>
      <c r="J173" s="41">
        <f t="shared" si="28"/>
        <v>77.345048923679073</v>
      </c>
      <c r="K173" s="41">
        <f t="shared" si="28"/>
        <v>78.263999999999996</v>
      </c>
      <c r="L173" s="41">
        <f t="shared" si="28"/>
        <v>79.259530332681024</v>
      </c>
      <c r="M173" s="41">
        <f t="shared" si="28"/>
        <v>80.408219178082177</v>
      </c>
      <c r="N173" s="41">
        <f t="shared" si="28"/>
        <v>81.097432485322898</v>
      </c>
      <c r="O173" s="31"/>
      <c r="P173" s="41">
        <f t="shared" ref="P173:Z173" si="33">IF(P19="-","-",AVERAGE(P19,P30,P41,P52,P63,P74,P85,P96,P107,P118,P129,P140,P151,P162))</f>
        <v>81.097432485322898</v>
      </c>
      <c r="Q173" s="41">
        <f t="shared" si="33"/>
        <v>82.016383561643821</v>
      </c>
      <c r="R173" s="41">
        <f t="shared" si="33"/>
        <v>82.629017612524436</v>
      </c>
      <c r="S173" s="41">
        <f t="shared" si="33"/>
        <v>83.088493150684926</v>
      </c>
      <c r="T173" s="41" t="str">
        <f t="shared" si="33"/>
        <v>-</v>
      </c>
      <c r="U173" s="41" t="str">
        <f t="shared" si="33"/>
        <v>-</v>
      </c>
      <c r="V173" s="41" t="str">
        <f t="shared" si="33"/>
        <v>-</v>
      </c>
      <c r="W173" s="41" t="str">
        <f t="shared" si="33"/>
        <v>-</v>
      </c>
      <c r="X173" s="41" t="str">
        <f t="shared" si="33"/>
        <v>-</v>
      </c>
      <c r="Y173" s="41" t="str">
        <f t="shared" si="33"/>
        <v>-</v>
      </c>
      <c r="Z173" s="41" t="str">
        <f t="shared" si="33"/>
        <v>-</v>
      </c>
      <c r="AA173" s="29"/>
    </row>
    <row r="174" spans="1:27" s="30" customFormat="1" ht="11.25" x14ac:dyDescent="0.15">
      <c r="A174" s="267"/>
      <c r="B174" s="140" t="s">
        <v>349</v>
      </c>
      <c r="C174" s="140" t="s">
        <v>43</v>
      </c>
      <c r="D174" s="138" t="s">
        <v>291</v>
      </c>
      <c r="E174" s="132"/>
      <c r="F174" s="31"/>
      <c r="G174" s="41" t="str">
        <f t="shared" si="28"/>
        <v>-</v>
      </c>
      <c r="H174" s="41" t="str">
        <f t="shared" si="28"/>
        <v>-</v>
      </c>
      <c r="I174" s="41" t="str">
        <f t="shared" si="28"/>
        <v>-</v>
      </c>
      <c r="J174" s="41" t="str">
        <f t="shared" si="28"/>
        <v>-</v>
      </c>
      <c r="K174" s="41">
        <f t="shared" si="28"/>
        <v>0</v>
      </c>
      <c r="L174" s="41">
        <f t="shared" si="28"/>
        <v>-0.18995176814939541</v>
      </c>
      <c r="M174" s="41">
        <f t="shared" si="28"/>
        <v>2.389867465621514</v>
      </c>
      <c r="N174" s="41">
        <f t="shared" si="28"/>
        <v>11.485463558514653</v>
      </c>
      <c r="O174" s="31"/>
      <c r="P174" s="41">
        <f t="shared" ref="P174:Z174" si="34">IF(P20="-","-",AVERAGE(P20,P31,P42,P53,P64,P75,P86,P97,P108,P119,P130,P141,P152,P163))</f>
        <v>11.485463558514653</v>
      </c>
      <c r="Q174" s="41">
        <f t="shared" si="34"/>
        <v>13.90509559648177</v>
      </c>
      <c r="R174" s="41">
        <f t="shared" si="34"/>
        <v>14.008016342776509</v>
      </c>
      <c r="S174" s="41">
        <f t="shared" si="34"/>
        <v>16.592254432324488</v>
      </c>
      <c r="T174" s="41" t="str">
        <f t="shared" si="34"/>
        <v>-</v>
      </c>
      <c r="U174" s="41" t="str">
        <f t="shared" si="34"/>
        <v>-</v>
      </c>
      <c r="V174" s="41" t="str">
        <f t="shared" si="34"/>
        <v>-</v>
      </c>
      <c r="W174" s="41" t="str">
        <f t="shared" si="34"/>
        <v>-</v>
      </c>
      <c r="X174" s="41" t="str">
        <f t="shared" si="34"/>
        <v>-</v>
      </c>
      <c r="Y174" s="41" t="str">
        <f t="shared" si="34"/>
        <v>-</v>
      </c>
      <c r="Z174" s="41" t="str">
        <f t="shared" si="34"/>
        <v>-</v>
      </c>
      <c r="AA174" s="29"/>
    </row>
    <row r="175" spans="1:27" s="30" customFormat="1" ht="11.25" x14ac:dyDescent="0.15">
      <c r="A175" s="267"/>
      <c r="B175" s="140" t="s">
        <v>349</v>
      </c>
      <c r="C175" s="140" t="s">
        <v>394</v>
      </c>
      <c r="D175" s="138" t="s">
        <v>291</v>
      </c>
      <c r="E175" s="132"/>
      <c r="F175" s="31"/>
      <c r="G175" s="41">
        <f t="shared" si="28"/>
        <v>13.436452250489234</v>
      </c>
      <c r="H175" s="41">
        <f t="shared" si="28"/>
        <v>13.463352054794514</v>
      </c>
      <c r="I175" s="41">
        <f t="shared" si="28"/>
        <v>13.503701761252445</v>
      </c>
      <c r="J175" s="41">
        <f t="shared" si="28"/>
        <v>13.584401174168297</v>
      </c>
      <c r="K175" s="41">
        <f t="shared" si="28"/>
        <v>13.745800000000001</v>
      </c>
      <c r="L175" s="41">
        <f t="shared" si="28"/>
        <v>13.920648727984345</v>
      </c>
      <c r="M175" s="41">
        <f t="shared" si="28"/>
        <v>14.122397260273971</v>
      </c>
      <c r="N175" s="41">
        <f t="shared" si="28"/>
        <v>14.243446379647756</v>
      </c>
      <c r="O175" s="31"/>
      <c r="P175" s="41">
        <f t="shared" ref="P175:Z175" si="35">IF(P21="-","-",AVERAGE(P21,P32,P43,P54,P65,P76,P87,P98,P109,P120,P131,P142,P153,P164))</f>
        <v>14.243446379647756</v>
      </c>
      <c r="Q175" s="41">
        <f t="shared" si="35"/>
        <v>14.404845205479452</v>
      </c>
      <c r="R175" s="41">
        <f t="shared" si="35"/>
        <v>14.512444422700584</v>
      </c>
      <c r="S175" s="41">
        <f t="shared" si="35"/>
        <v>14.593143835616443</v>
      </c>
      <c r="T175" s="41" t="str">
        <f t="shared" si="35"/>
        <v>-</v>
      </c>
      <c r="U175" s="41" t="str">
        <f t="shared" si="35"/>
        <v>-</v>
      </c>
      <c r="V175" s="41" t="str">
        <f t="shared" si="35"/>
        <v>-</v>
      </c>
      <c r="W175" s="41" t="str">
        <f t="shared" si="35"/>
        <v>-</v>
      </c>
      <c r="X175" s="41" t="str">
        <f t="shared" si="35"/>
        <v>-</v>
      </c>
      <c r="Y175" s="41" t="str">
        <f t="shared" si="35"/>
        <v>-</v>
      </c>
      <c r="Z175" s="41" t="str">
        <f t="shared" si="35"/>
        <v>-</v>
      </c>
      <c r="AA175" s="29"/>
    </row>
    <row r="176" spans="1:27" s="30" customFormat="1" ht="11.25" x14ac:dyDescent="0.15">
      <c r="A176" s="267"/>
      <c r="B176" s="140" t="s">
        <v>349</v>
      </c>
      <c r="C176" s="140" t="s">
        <v>412</v>
      </c>
      <c r="D176" s="138" t="s">
        <v>291</v>
      </c>
      <c r="E176" s="132"/>
      <c r="F176" s="31"/>
      <c r="G176" s="41">
        <f t="shared" si="28"/>
        <v>26.989187360765875</v>
      </c>
      <c r="H176" s="41">
        <f t="shared" si="28"/>
        <v>25.890092140795229</v>
      </c>
      <c r="I176" s="41">
        <f t="shared" si="28"/>
        <v>26.786261513143156</v>
      </c>
      <c r="J176" s="41">
        <f t="shared" si="28"/>
        <v>26.279286506430186</v>
      </c>
      <c r="K176" s="41">
        <f t="shared" si="28"/>
        <v>28.259952398677655</v>
      </c>
      <c r="L176" s="41">
        <f t="shared" si="28"/>
        <v>27.921192000162641</v>
      </c>
      <c r="M176" s="41">
        <f t="shared" si="28"/>
        <v>30.186236600327902</v>
      </c>
      <c r="N176" s="41">
        <f t="shared" si="28"/>
        <v>31.716207133770393</v>
      </c>
      <c r="O176" s="31"/>
      <c r="P176" s="41">
        <f t="shared" ref="P176:Z176" si="36">IF(P22="-","-",AVERAGE(P22,P33,P44,P55,P66,P77,P88,P99,P110,P121,P132,P143,P154,P165))</f>
        <v>31.716207133770393</v>
      </c>
      <c r="Q176" s="41">
        <f t="shared" si="36"/>
        <v>35.227665436285172</v>
      </c>
      <c r="R176" s="41">
        <f t="shared" si="36"/>
        <v>34.070866706696556</v>
      </c>
      <c r="S176" s="41">
        <f t="shared" si="36"/>
        <v>34.170077372927025</v>
      </c>
      <c r="T176" s="41" t="str">
        <f t="shared" si="36"/>
        <v>-</v>
      </c>
      <c r="U176" s="41" t="str">
        <f t="shared" si="36"/>
        <v>-</v>
      </c>
      <c r="V176" s="41" t="str">
        <f t="shared" si="36"/>
        <v>-</v>
      </c>
      <c r="W176" s="41" t="str">
        <f t="shared" si="36"/>
        <v>-</v>
      </c>
      <c r="X176" s="41" t="str">
        <f t="shared" si="36"/>
        <v>-</v>
      </c>
      <c r="Y176" s="41" t="str">
        <f t="shared" si="36"/>
        <v>-</v>
      </c>
      <c r="Z176" s="41" t="str">
        <f t="shared" si="36"/>
        <v>-</v>
      </c>
      <c r="AA176" s="29"/>
    </row>
    <row r="177" spans="1:27" s="30" customFormat="1" ht="11.25" x14ac:dyDescent="0.15">
      <c r="A177" s="267"/>
      <c r="B177" s="140" t="s">
        <v>393</v>
      </c>
      <c r="C177" s="140" t="s">
        <v>536</v>
      </c>
      <c r="D177" s="138" t="s">
        <v>291</v>
      </c>
      <c r="E177" s="132"/>
      <c r="F177" s="31"/>
      <c r="G177" s="41">
        <f t="shared" si="28"/>
        <v>9.7463469767715001</v>
      </c>
      <c r="H177" s="41">
        <f t="shared" si="28"/>
        <v>9.3605600124602297</v>
      </c>
      <c r="I177" s="41">
        <f t="shared" si="28"/>
        <v>9.676325462838836</v>
      </c>
      <c r="J177" s="41">
        <f t="shared" si="28"/>
        <v>9.4996978092452995</v>
      </c>
      <c r="K177" s="41">
        <f t="shared" si="28"/>
        <v>10.198984574527428</v>
      </c>
      <c r="L177" s="41">
        <f t="shared" si="28"/>
        <v>10.083304164945959</v>
      </c>
      <c r="M177" s="41">
        <f t="shared" si="28"/>
        <v>10.883325326828926</v>
      </c>
      <c r="N177" s="41">
        <f t="shared" si="28"/>
        <v>11.42342102596562</v>
      </c>
      <c r="O177" s="31"/>
      <c r="P177" s="41">
        <f t="shared" ref="P177:Z177" si="37">IF(P23="-","-",AVERAGE(P23,P34,P45,P56,P67,P78,P89,P100,P111,P122,P133,P144,P155,P166))</f>
        <v>11.42342102596562</v>
      </c>
      <c r="Q177" s="41">
        <f t="shared" si="37"/>
        <v>12.66074788279016</v>
      </c>
      <c r="R177" s="41">
        <f t="shared" si="37"/>
        <v>12.256242381629784</v>
      </c>
      <c r="S177" s="41">
        <f t="shared" si="37"/>
        <v>12.29267574974933</v>
      </c>
      <c r="T177" s="41" t="str">
        <f t="shared" si="37"/>
        <v>-</v>
      </c>
      <c r="U177" s="41" t="str">
        <f t="shared" si="37"/>
        <v>-</v>
      </c>
      <c r="V177" s="41" t="str">
        <f t="shared" si="37"/>
        <v>-</v>
      </c>
      <c r="W177" s="41" t="str">
        <f t="shared" si="37"/>
        <v>-</v>
      </c>
      <c r="X177" s="41" t="str">
        <f t="shared" si="37"/>
        <v>-</v>
      </c>
      <c r="Y177" s="41" t="str">
        <f t="shared" si="37"/>
        <v>-</v>
      </c>
      <c r="Z177" s="41" t="str">
        <f t="shared" si="37"/>
        <v>-</v>
      </c>
      <c r="AA177" s="29"/>
    </row>
    <row r="178" spans="1:27" s="30" customFormat="1" ht="11.25" x14ac:dyDescent="0.15">
      <c r="A178" s="267"/>
      <c r="B178" s="140" t="s">
        <v>292</v>
      </c>
      <c r="C178" s="140" t="s">
        <v>537</v>
      </c>
      <c r="D178" s="138" t="s">
        <v>291</v>
      </c>
      <c r="E178" s="132"/>
      <c r="F178" s="31"/>
      <c r="G178" s="41">
        <f t="shared" si="28"/>
        <v>5.6363012484438739</v>
      </c>
      <c r="H178" s="41">
        <f t="shared" si="28"/>
        <v>5.3281412741599681</v>
      </c>
      <c r="I178" s="41">
        <f t="shared" si="28"/>
        <v>5.3685468507174301</v>
      </c>
      <c r="J178" s="41">
        <f t="shared" si="28"/>
        <v>5.2406251723831492</v>
      </c>
      <c r="K178" s="41">
        <f t="shared" si="28"/>
        <v>5.8833712769337527</v>
      </c>
      <c r="L178" s="41">
        <f t="shared" si="28"/>
        <v>5.7811863880520038</v>
      </c>
      <c r="M178" s="41">
        <f t="shared" si="28"/>
        <v>6.458554885140475</v>
      </c>
      <c r="N178" s="41">
        <f t="shared" si="28"/>
        <v>6.8805113423005766</v>
      </c>
      <c r="O178" s="31"/>
      <c r="P178" s="41">
        <f t="shared" ref="P178:Z178" si="38">IF(P24="-","-",AVERAGE(P24,P35,P46,P57,P68,P79,P90,P101,P112,P123,P134,P145,P156,P167))</f>
        <v>6.8805113423005766</v>
      </c>
      <c r="Q178" s="41">
        <f t="shared" si="38"/>
        <v>7.7280832588048156</v>
      </c>
      <c r="R178" s="41">
        <f t="shared" si="38"/>
        <v>7.3911763259987664</v>
      </c>
      <c r="S178" s="41">
        <f t="shared" si="38"/>
        <v>7.4151209257475106</v>
      </c>
      <c r="T178" s="41" t="str">
        <f t="shared" si="38"/>
        <v>-</v>
      </c>
      <c r="U178" s="41" t="str">
        <f t="shared" si="38"/>
        <v>-</v>
      </c>
      <c r="V178" s="41" t="str">
        <f t="shared" si="38"/>
        <v>-</v>
      </c>
      <c r="W178" s="41" t="str">
        <f t="shared" si="38"/>
        <v>-</v>
      </c>
      <c r="X178" s="41" t="str">
        <f t="shared" si="38"/>
        <v>-</v>
      </c>
      <c r="Y178" s="41" t="str">
        <f t="shared" si="38"/>
        <v>-</v>
      </c>
      <c r="Z178" s="41" t="str">
        <f t="shared" si="38"/>
        <v>-</v>
      </c>
      <c r="AA178" s="29"/>
    </row>
    <row r="179" spans="1:27" s="30" customFormat="1" ht="11.25" x14ac:dyDescent="0.15">
      <c r="A179" s="267"/>
      <c r="B179" s="140" t="s">
        <v>44</v>
      </c>
      <c r="C179" s="140" t="str">
        <f>B179&amp;"_"&amp;D179</f>
        <v>Total_GB average</v>
      </c>
      <c r="D179" s="131" t="s">
        <v>291</v>
      </c>
      <c r="E179" s="132"/>
      <c r="F179" s="31"/>
      <c r="G179" s="41">
        <f t="shared" si="28"/>
        <v>518.60171972312423</v>
      </c>
      <c r="H179" s="41">
        <f t="shared" si="28"/>
        <v>497.98899106668176</v>
      </c>
      <c r="I179" s="41">
        <f t="shared" si="28"/>
        <v>514.64862400907657</v>
      </c>
      <c r="J179" s="41">
        <f t="shared" si="28"/>
        <v>505.22451387616053</v>
      </c>
      <c r="K179" s="41">
        <f t="shared" si="28"/>
        <v>542.67181137229068</v>
      </c>
      <c r="L179" s="41">
        <f t="shared" si="28"/>
        <v>536.48118638870415</v>
      </c>
      <c r="M179" s="41">
        <f t="shared" si="28"/>
        <v>579.26491443485907</v>
      </c>
      <c r="N179" s="41">
        <f t="shared" si="28"/>
        <v>608.11294857880023</v>
      </c>
      <c r="O179" s="31"/>
      <c r="P179" s="41">
        <f t="shared" ref="P179:Z179" si="39">IF(P25="-","-",AVERAGE(P25,P36,P47,P58,P69,P80,P91,P102,P113,P124,P135,P146,P157,P168))</f>
        <v>608.11294857880023</v>
      </c>
      <c r="Q179" s="41">
        <f t="shared" si="39"/>
        <v>674.08295974496946</v>
      </c>
      <c r="R179" s="41">
        <f t="shared" si="39"/>
        <v>652.45629838698551</v>
      </c>
      <c r="S179" s="41">
        <f t="shared" si="39"/>
        <v>654.39778788518959</v>
      </c>
      <c r="T179" s="41" t="str">
        <f t="shared" si="39"/>
        <v>-</v>
      </c>
      <c r="U179" s="41" t="str">
        <f t="shared" si="39"/>
        <v>-</v>
      </c>
      <c r="V179" s="41" t="str">
        <f t="shared" si="39"/>
        <v>-</v>
      </c>
      <c r="W179" s="41" t="str">
        <f t="shared" si="39"/>
        <v>-</v>
      </c>
      <c r="X179" s="41" t="str">
        <f t="shared" si="39"/>
        <v>-</v>
      </c>
      <c r="Y179" s="41" t="str">
        <f t="shared" si="39"/>
        <v>-</v>
      </c>
      <c r="Z179" s="41" t="str">
        <f t="shared" si="39"/>
        <v>-</v>
      </c>
      <c r="AA179" s="29"/>
    </row>
    <row r="180" spans="1:27" x14ac:dyDescent="0.2"/>
    <row r="181" spans="1:27" x14ac:dyDescent="0.2">
      <c r="G181" s="142"/>
    </row>
    <row r="182" spans="1:27" x14ac:dyDescent="0.2"/>
    <row r="183" spans="1:27" x14ac:dyDescent="0.2"/>
    <row r="184" spans="1:27" x14ac:dyDescent="0.2"/>
    <row r="185" spans="1:27" x14ac:dyDescent="0.2"/>
    <row r="186" spans="1:27" x14ac:dyDescent="0.2"/>
    <row r="187" spans="1:27" x14ac:dyDescent="0.2"/>
    <row r="188" spans="1:27" x14ac:dyDescent="0.2"/>
    <row r="189" spans="1:27" x14ac:dyDescent="0.2"/>
    <row r="190" spans="1:27" x14ac:dyDescent="0.2"/>
    <row r="191" spans="1:27" x14ac:dyDescent="0.2"/>
    <row r="192" spans="1:27"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sheetData>
  <sortState ref="A15:AA182">
    <sortCondition ref="A15:A182"/>
  </sortState>
  <mergeCells count="9">
    <mergeCell ref="P10:Z10"/>
    <mergeCell ref="G11:N11"/>
    <mergeCell ref="P11:Z11"/>
    <mergeCell ref="B3:H3"/>
    <mergeCell ref="B10:B14"/>
    <mergeCell ref="C10:C14"/>
    <mergeCell ref="D10:D14"/>
    <mergeCell ref="E10:E11"/>
    <mergeCell ref="G10:N10"/>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A473"/>
  <sheetViews>
    <sheetView workbookViewId="0"/>
  </sheetViews>
  <sheetFormatPr defaultColWidth="0" defaultRowHeight="14.25" zeroHeight="1" x14ac:dyDescent="0.2"/>
  <cols>
    <col min="1" max="1" width="9" style="266" customWidth="1"/>
    <col min="2" max="2" width="33.375" style="44" customWidth="1"/>
    <col min="3" max="3" width="21.375" style="44" customWidth="1"/>
    <col min="4" max="4" width="19.75" style="44" customWidth="1"/>
    <col min="5" max="5" width="25.125" style="44" customWidth="1"/>
    <col min="6" max="6" width="2.5" style="44" customWidth="1"/>
    <col min="7" max="14" width="15.625" style="44" customWidth="1"/>
    <col min="15" max="15" width="2.5" style="44" customWidth="1"/>
    <col min="16" max="26" width="15.625" style="44" customWidth="1"/>
    <col min="27" max="27" width="9" style="44" customWidth="1"/>
    <col min="28" max="16384" width="0" style="44" hidden="1"/>
  </cols>
  <sheetData>
    <row r="1" spans="1:27" s="73" customFormat="1" ht="12.4" customHeight="1" x14ac:dyDescent="0.2">
      <c r="A1" s="265"/>
    </row>
    <row r="2" spans="1:27" s="73" customFormat="1" ht="18.399999999999999" customHeight="1" x14ac:dyDescent="0.25">
      <c r="A2" s="265"/>
      <c r="B2" s="27" t="s">
        <v>461</v>
      </c>
      <c r="C2" s="27"/>
      <c r="D2" s="27"/>
    </row>
    <row r="3" spans="1:27" s="73" customFormat="1" ht="24.4" customHeight="1" x14ac:dyDescent="0.2">
      <c r="A3" s="265"/>
      <c r="B3" s="424" t="s">
        <v>526</v>
      </c>
      <c r="C3" s="424"/>
      <c r="D3" s="424"/>
      <c r="E3" s="424"/>
      <c r="F3" s="424"/>
      <c r="G3" s="424"/>
      <c r="H3" s="424"/>
      <c r="I3" s="75"/>
      <c r="J3" s="75"/>
      <c r="K3" s="75"/>
      <c r="L3" s="75"/>
      <c r="M3" s="75"/>
      <c r="N3" s="75"/>
      <c r="O3" s="75"/>
      <c r="P3" s="75"/>
      <c r="Q3" s="75"/>
    </row>
    <row r="4" spans="1:27" s="73" customFormat="1" ht="16.149999999999999" customHeight="1" x14ac:dyDescent="0.2">
      <c r="A4" s="265"/>
      <c r="B4" s="109"/>
      <c r="C4" s="109"/>
      <c r="D4" s="109"/>
      <c r="E4" s="109"/>
      <c r="F4" s="74"/>
      <c r="G4" s="74"/>
      <c r="I4" s="75"/>
      <c r="J4" s="75"/>
      <c r="K4" s="75"/>
      <c r="L4" s="75"/>
      <c r="M4" s="75"/>
      <c r="N4" s="75"/>
      <c r="O4" s="75"/>
      <c r="P4" s="75"/>
      <c r="Q4" s="75"/>
    </row>
    <row r="5" spans="1:27" ht="16.149999999999999" customHeight="1" x14ac:dyDescent="0.2">
      <c r="B5" s="78"/>
      <c r="C5" s="78"/>
      <c r="D5" s="78"/>
      <c r="E5" s="78"/>
      <c r="F5" s="78"/>
      <c r="G5" s="78"/>
      <c r="I5" s="79"/>
      <c r="J5" s="79"/>
      <c r="K5" s="79"/>
      <c r="L5" s="79"/>
      <c r="M5" s="79"/>
      <c r="N5" s="79"/>
      <c r="O5" s="79"/>
      <c r="P5" s="79"/>
      <c r="Q5" s="79"/>
    </row>
    <row r="6" spans="1:27" ht="13.15" customHeight="1" x14ac:dyDescent="0.2">
      <c r="B6" s="82" t="s">
        <v>373</v>
      </c>
      <c r="C6" s="84" t="s">
        <v>33</v>
      </c>
      <c r="D6" s="78"/>
      <c r="E6" s="78"/>
      <c r="F6" s="78"/>
      <c r="G6" s="78"/>
      <c r="I6" s="79"/>
      <c r="J6" s="79"/>
      <c r="K6" s="79"/>
      <c r="L6" s="79"/>
      <c r="M6" s="79"/>
      <c r="N6" s="79"/>
      <c r="O6" s="79"/>
      <c r="P6" s="79"/>
      <c r="Q6" s="79"/>
    </row>
    <row r="7" spans="1:27" ht="13.15" customHeight="1" x14ac:dyDescent="0.2">
      <c r="B7" s="82" t="s">
        <v>485</v>
      </c>
      <c r="C7" s="84" t="s">
        <v>534</v>
      </c>
      <c r="D7" s="78"/>
      <c r="E7" s="78"/>
      <c r="F7" s="78"/>
      <c r="G7" s="78"/>
      <c r="I7" s="79"/>
      <c r="J7" s="79"/>
      <c r="K7" s="79"/>
      <c r="L7" s="79"/>
      <c r="M7" s="79"/>
      <c r="N7" s="79"/>
      <c r="O7" s="79"/>
      <c r="P7" s="79"/>
      <c r="Q7" s="79"/>
    </row>
    <row r="8" spans="1:27" ht="12.4" customHeight="1" x14ac:dyDescent="0.2">
      <c r="B8" s="83" t="s">
        <v>345</v>
      </c>
      <c r="C8" s="85" t="s">
        <v>353</v>
      </c>
    </row>
    <row r="9" spans="1:27" s="29" customFormat="1" ht="11.25" x14ac:dyDescent="0.15">
      <c r="A9" s="267"/>
    </row>
    <row r="10" spans="1:27" s="30" customFormat="1" ht="11.25" customHeight="1" x14ac:dyDescent="0.15">
      <c r="A10" s="267"/>
      <c r="B10" s="473" t="s">
        <v>346</v>
      </c>
      <c r="C10" s="473" t="s">
        <v>351</v>
      </c>
      <c r="D10" s="482" t="s">
        <v>302</v>
      </c>
      <c r="E10" s="483"/>
      <c r="F10" s="31"/>
      <c r="G10" s="474" t="s">
        <v>500</v>
      </c>
      <c r="H10" s="475"/>
      <c r="I10" s="475"/>
      <c r="J10" s="475"/>
      <c r="K10" s="475"/>
      <c r="L10" s="475"/>
      <c r="M10" s="475"/>
      <c r="N10" s="476"/>
      <c r="O10" s="31"/>
      <c r="P10" s="474" t="s">
        <v>492</v>
      </c>
      <c r="Q10" s="477"/>
      <c r="R10" s="477"/>
      <c r="S10" s="477"/>
      <c r="T10" s="477"/>
      <c r="U10" s="477"/>
      <c r="V10" s="477"/>
      <c r="W10" s="477"/>
      <c r="X10" s="477"/>
      <c r="Y10" s="477"/>
      <c r="Z10" s="478"/>
      <c r="AA10" s="29"/>
    </row>
    <row r="11" spans="1:27" s="30" customFormat="1" ht="11.25" customHeight="1" x14ac:dyDescent="0.15">
      <c r="A11" s="267"/>
      <c r="B11" s="473"/>
      <c r="C11" s="473"/>
      <c r="D11" s="482"/>
      <c r="E11" s="484"/>
      <c r="F11" s="31"/>
      <c r="G11" s="479" t="s">
        <v>479</v>
      </c>
      <c r="H11" s="480"/>
      <c r="I11" s="480"/>
      <c r="J11" s="480"/>
      <c r="K11" s="480"/>
      <c r="L11" s="480"/>
      <c r="M11" s="480"/>
      <c r="N11" s="481"/>
      <c r="O11" s="31"/>
      <c r="P11" s="479" t="s">
        <v>493</v>
      </c>
      <c r="Q11" s="480"/>
      <c r="R11" s="480"/>
      <c r="S11" s="480"/>
      <c r="T11" s="480"/>
      <c r="U11" s="480"/>
      <c r="V11" s="480"/>
      <c r="W11" s="480"/>
      <c r="X11" s="480"/>
      <c r="Y11" s="480"/>
      <c r="Z11" s="481"/>
      <c r="AA11" s="29"/>
    </row>
    <row r="12" spans="1:27" s="30" customFormat="1" ht="25.5" customHeight="1" x14ac:dyDescent="0.15">
      <c r="A12" s="267"/>
      <c r="B12" s="473"/>
      <c r="C12" s="473"/>
      <c r="D12" s="482"/>
      <c r="E12" s="32" t="s">
        <v>5</v>
      </c>
      <c r="F12" s="31"/>
      <c r="G12" s="111" t="s">
        <v>303</v>
      </c>
      <c r="H12" s="111" t="s">
        <v>297</v>
      </c>
      <c r="I12" s="111" t="s">
        <v>298</v>
      </c>
      <c r="J12" s="111" t="s">
        <v>299</v>
      </c>
      <c r="K12" s="111" t="s">
        <v>6</v>
      </c>
      <c r="L12" s="33" t="s">
        <v>7</v>
      </c>
      <c r="M12" s="111" t="s">
        <v>8</v>
      </c>
      <c r="N12" s="111" t="s">
        <v>304</v>
      </c>
      <c r="O12" s="31"/>
      <c r="P12" s="110" t="s">
        <v>467</v>
      </c>
      <c r="Q12" s="110" t="s">
        <v>9</v>
      </c>
      <c r="R12" s="110" t="s">
        <v>10</v>
      </c>
      <c r="S12" s="35" t="s">
        <v>11</v>
      </c>
      <c r="T12" s="110" t="s">
        <v>12</v>
      </c>
      <c r="U12" s="110" t="s">
        <v>13</v>
      </c>
      <c r="V12" s="110" t="s">
        <v>14</v>
      </c>
      <c r="W12" s="110" t="s">
        <v>15</v>
      </c>
      <c r="X12" s="110" t="s">
        <v>16</v>
      </c>
      <c r="Y12" s="110" t="s">
        <v>17</v>
      </c>
      <c r="Z12" s="110" t="s">
        <v>18</v>
      </c>
      <c r="AA12" s="29"/>
    </row>
    <row r="13" spans="1:27" s="30" customFormat="1" ht="15" customHeight="1" x14ac:dyDescent="0.15">
      <c r="A13" s="267"/>
      <c r="B13" s="473"/>
      <c r="C13" s="473"/>
      <c r="D13" s="482"/>
      <c r="E13" s="32" t="s">
        <v>379</v>
      </c>
      <c r="F13" s="31"/>
      <c r="G13" s="36" t="s">
        <v>305</v>
      </c>
      <c r="H13" s="36" t="s">
        <v>306</v>
      </c>
      <c r="I13" s="36" t="s">
        <v>307</v>
      </c>
      <c r="J13" s="36" t="s">
        <v>308</v>
      </c>
      <c r="K13" s="36" t="s">
        <v>19</v>
      </c>
      <c r="L13" s="37" t="s">
        <v>20</v>
      </c>
      <c r="M13" s="36" t="s">
        <v>21</v>
      </c>
      <c r="N13" s="36" t="s">
        <v>309</v>
      </c>
      <c r="O13" s="31"/>
      <c r="P13" s="36" t="s">
        <v>310</v>
      </c>
      <c r="Q13" s="36" t="s">
        <v>22</v>
      </c>
      <c r="R13" s="36" t="s">
        <v>23</v>
      </c>
      <c r="S13" s="38" t="s">
        <v>24</v>
      </c>
      <c r="T13" s="36" t="s">
        <v>25</v>
      </c>
      <c r="U13" s="36" t="s">
        <v>26</v>
      </c>
      <c r="V13" s="36" t="s">
        <v>27</v>
      </c>
      <c r="W13" s="36" t="s">
        <v>28</v>
      </c>
      <c r="X13" s="36" t="s">
        <v>29</v>
      </c>
      <c r="Y13" s="36" t="s">
        <v>30</v>
      </c>
      <c r="Z13" s="36" t="s">
        <v>31</v>
      </c>
      <c r="AA13" s="29"/>
    </row>
    <row r="14" spans="1:27" s="30" customFormat="1" ht="15" customHeight="1" x14ac:dyDescent="0.15">
      <c r="A14" s="267"/>
      <c r="B14" s="473"/>
      <c r="C14" s="473"/>
      <c r="D14" s="482"/>
      <c r="E14" s="40" t="s">
        <v>335</v>
      </c>
      <c r="F14" s="31"/>
      <c r="G14" s="110" t="s">
        <v>312</v>
      </c>
      <c r="H14" s="110" t="s">
        <v>312</v>
      </c>
      <c r="I14" s="110" t="s">
        <v>313</v>
      </c>
      <c r="J14" s="110" t="s">
        <v>313</v>
      </c>
      <c r="K14" s="110" t="s">
        <v>34</v>
      </c>
      <c r="L14" s="76" t="s">
        <v>34</v>
      </c>
      <c r="M14" s="110" t="s">
        <v>35</v>
      </c>
      <c r="N14" s="110" t="s">
        <v>35</v>
      </c>
      <c r="O14" s="31"/>
      <c r="P14" s="110" t="s">
        <v>314</v>
      </c>
      <c r="Q14" s="110" t="s">
        <v>36</v>
      </c>
      <c r="R14" s="110" t="s">
        <v>36</v>
      </c>
      <c r="S14" s="35" t="s">
        <v>37</v>
      </c>
      <c r="T14" s="110" t="s">
        <v>37</v>
      </c>
      <c r="U14" s="110" t="s">
        <v>38</v>
      </c>
      <c r="V14" s="110" t="s">
        <v>38</v>
      </c>
      <c r="W14" s="110" t="s">
        <v>39</v>
      </c>
      <c r="X14" s="110" t="s">
        <v>39</v>
      </c>
      <c r="Y14" s="110" t="s">
        <v>40</v>
      </c>
      <c r="Z14" s="110" t="s">
        <v>40</v>
      </c>
      <c r="AA14" s="29"/>
    </row>
    <row r="15" spans="1:27" s="30" customFormat="1" ht="12.4" customHeight="1" x14ac:dyDescent="0.15">
      <c r="A15" s="267">
        <v>1</v>
      </c>
      <c r="B15" s="140" t="s">
        <v>350</v>
      </c>
      <c r="C15" s="140" t="s">
        <v>341</v>
      </c>
      <c r="D15" s="131" t="s">
        <v>315</v>
      </c>
      <c r="E15" s="132"/>
      <c r="F15" s="31"/>
      <c r="G15" s="41">
        <f>IF('3a DF'!H$41="-","-",'3a DF'!H$41)</f>
        <v>253.14985164432846</v>
      </c>
      <c r="H15" s="41">
        <f>IF('3a DF'!I$41="-","-",'3a DF'!I$41)</f>
        <v>213.57444115975193</v>
      </c>
      <c r="I15" s="41">
        <f>IF('3a DF'!J$41="-","-",'3a DF'!J$41)</f>
        <v>174.74989531236287</v>
      </c>
      <c r="J15" s="41">
        <f>IF('3a DF'!K$41="-","-",'3a DF'!K$41)</f>
        <v>160.26701947738721</v>
      </c>
      <c r="K15" s="41">
        <f>IF('3a DF'!L$41="-","-",'3a DF'!L$41)</f>
        <v>200.74683223176862</v>
      </c>
      <c r="L15" s="41">
        <f>IF('3a DF'!M$41="-","-",'3a DF'!M$41)</f>
        <v>199.05760849983216</v>
      </c>
      <c r="M15" s="41">
        <f>IF('3a DF'!N$41="-","-",'3a DF'!N$41)</f>
        <v>215.77106184657606</v>
      </c>
      <c r="N15" s="41">
        <f>IF('3a DF'!O$41="-","-",'3a DF'!O$41)</f>
        <v>243.35846990910571</v>
      </c>
      <c r="O15" s="31"/>
      <c r="P15" s="41">
        <f>IF('3a DF'!Q$41="-","-",'3a DF'!Q$41)</f>
        <v>243.35846990910571</v>
      </c>
      <c r="Q15" s="41">
        <f>IF('3a DF'!R$41="-","-",'3a DF'!R$41)</f>
        <v>281.17733015023742</v>
      </c>
      <c r="R15" s="41">
        <f>IF('3a DF'!S$41="-","-",'3a DF'!S$41)</f>
        <v>230.77888190073497</v>
      </c>
      <c r="S15" s="41">
        <f>IF('3a DF'!T$41="-","-",'3a DF'!T$41)</f>
        <v>206.31785050021912</v>
      </c>
      <c r="T15" s="41" t="str">
        <f>IF('3a DF'!U$41="-","-",'3a DF'!U$41)</f>
        <v>-</v>
      </c>
      <c r="U15" s="41" t="str">
        <f>IF('3a DF'!V$41="-","-",'3a DF'!V$41)</f>
        <v>-</v>
      </c>
      <c r="V15" s="41" t="str">
        <f>IF('3a DF'!W$41="-","-",'3a DF'!W$41)</f>
        <v>-</v>
      </c>
      <c r="W15" s="41" t="str">
        <f>IF('3a DF'!X$41="-","-",'3a DF'!X$41)</f>
        <v>-</v>
      </c>
      <c r="X15" s="41" t="str">
        <f>IF('3a DF'!Y$41="-","-",'3a DF'!Y$41)</f>
        <v>-</v>
      </c>
      <c r="Y15" s="41" t="str">
        <f>IF('3a DF'!Z$41="-","-",'3a DF'!Z$41)</f>
        <v>-</v>
      </c>
      <c r="Z15" s="41" t="str">
        <f>IF('3a DF'!AA$41="-","-",'3a DF'!AA$41)</f>
        <v>-</v>
      </c>
      <c r="AA15" s="29"/>
    </row>
    <row r="16" spans="1:27" s="30" customFormat="1" ht="11.25" x14ac:dyDescent="0.15">
      <c r="A16" s="267">
        <v>2</v>
      </c>
      <c r="B16" s="140" t="s">
        <v>350</v>
      </c>
      <c r="C16" s="140" t="s">
        <v>300</v>
      </c>
      <c r="D16" s="131" t="s">
        <v>315</v>
      </c>
      <c r="E16" s="132"/>
      <c r="F16" s="31"/>
      <c r="G16" s="41" t="s">
        <v>333</v>
      </c>
      <c r="H16" s="41" t="s">
        <v>333</v>
      </c>
      <c r="I16" s="41" t="s">
        <v>333</v>
      </c>
      <c r="J16" s="41" t="s">
        <v>333</v>
      </c>
      <c r="K16" s="41" t="s">
        <v>333</v>
      </c>
      <c r="L16" s="41" t="s">
        <v>333</v>
      </c>
      <c r="M16" s="41" t="s">
        <v>333</v>
      </c>
      <c r="N16" s="41" t="s">
        <v>333</v>
      </c>
      <c r="O16" s="31"/>
      <c r="P16" s="41" t="s">
        <v>333</v>
      </c>
      <c r="Q16" s="41" t="s">
        <v>333</v>
      </c>
      <c r="R16" s="41" t="s">
        <v>333</v>
      </c>
      <c r="S16" s="41" t="s">
        <v>333</v>
      </c>
      <c r="T16" s="41" t="s">
        <v>333</v>
      </c>
      <c r="U16" s="41" t="s">
        <v>333</v>
      </c>
      <c r="V16" s="41" t="s">
        <v>333</v>
      </c>
      <c r="W16" s="41" t="s">
        <v>333</v>
      </c>
      <c r="X16" s="41" t="s">
        <v>333</v>
      </c>
      <c r="Y16" s="41" t="s">
        <v>333</v>
      </c>
      <c r="Z16" s="41" t="s">
        <v>333</v>
      </c>
      <c r="AA16" s="29"/>
    </row>
    <row r="17" spans="1:27" s="30" customFormat="1" ht="11.25" x14ac:dyDescent="0.15">
      <c r="A17" s="267">
        <v>3</v>
      </c>
      <c r="B17" s="140" t="s">
        <v>2</v>
      </c>
      <c r="C17" s="140" t="s">
        <v>342</v>
      </c>
      <c r="D17" s="131" t="s">
        <v>315</v>
      </c>
      <c r="E17" s="132"/>
      <c r="F17" s="31"/>
      <c r="G17" s="41">
        <f>IF('3c PC'!G$42="-","-",'3c PC'!G$42)</f>
        <v>21.926269106402124</v>
      </c>
      <c r="H17" s="41">
        <f>IF('3c PC'!H$42="-","-",'3c PC'!H$42)</f>
        <v>21.926269106402124</v>
      </c>
      <c r="I17" s="41">
        <f>IF('3c PC'!I$42="-","-",'3c PC'!I$42)</f>
        <v>22.64764819235609</v>
      </c>
      <c r="J17" s="41">
        <f>IF('3c PC'!J$42="-","-",'3c PC'!J$42)</f>
        <v>22.505107470829557</v>
      </c>
      <c r="K17" s="41">
        <f>IF('3c PC'!K$42="-","-",'3c PC'!K$42)</f>
        <v>19.106297226763825</v>
      </c>
      <c r="L17" s="41">
        <f>IF('3c PC'!L$42="-","-",'3c PC'!L$42)</f>
        <v>19.106297226763825</v>
      </c>
      <c r="M17" s="41">
        <f>IF('3c PC'!M$42="-","-",'3c PC'!M$42)</f>
        <v>20.852393125569616</v>
      </c>
      <c r="N17" s="41">
        <f>IF('3c PC'!N$42="-","-",'3c PC'!N$42)</f>
        <v>20.849370287873604</v>
      </c>
      <c r="O17" s="31"/>
      <c r="P17" s="41">
        <f>IF('3c PC'!P$42="-","-",'3c PC'!P$42)</f>
        <v>20.849370287873604</v>
      </c>
      <c r="Q17" s="41">
        <f>IF('3c PC'!Q$42="-","-",'3c PC'!Q$42)</f>
        <v>21.503193401206047</v>
      </c>
      <c r="R17" s="41">
        <f>IF('3c PC'!R$42="-","-",'3c PC'!R$42)</f>
        <v>21.819481548965161</v>
      </c>
      <c r="S17" s="41">
        <f>IF('3c PC'!S$42="-","-",'3c PC'!S$42)</f>
        <v>25.256715910577427</v>
      </c>
      <c r="T17" s="41" t="str">
        <f>IF('3c PC'!T$42="-","-",'3c PC'!T$42)</f>
        <v>-</v>
      </c>
      <c r="U17" s="41" t="str">
        <f>IF('3c PC'!U$42="-","-",'3c PC'!U$42)</f>
        <v>-</v>
      </c>
      <c r="V17" s="41" t="str">
        <f>IF('3c PC'!V$42="-","-",'3c PC'!V$42)</f>
        <v>-</v>
      </c>
      <c r="W17" s="41" t="str">
        <f>IF('3c PC'!W$42="-","-",'3c PC'!W$42)</f>
        <v>-</v>
      </c>
      <c r="X17" s="41" t="str">
        <f>IF('3c PC'!X$42="-","-",'3c PC'!X$42)</f>
        <v>-</v>
      </c>
      <c r="Y17" s="41" t="str">
        <f>IF('3c PC'!Y$42="-","-",'3c PC'!Y$42)</f>
        <v>-</v>
      </c>
      <c r="Z17" s="41" t="str">
        <f>IF('3c PC'!Z$42="-","-",'3c PC'!Z$42)</f>
        <v>-</v>
      </c>
      <c r="AA17" s="29"/>
    </row>
    <row r="18" spans="1:27" s="30" customFormat="1" ht="11.25" x14ac:dyDescent="0.15">
      <c r="A18" s="267">
        <v>4</v>
      </c>
      <c r="B18" s="140" t="s">
        <v>352</v>
      </c>
      <c r="C18" s="140" t="s">
        <v>343</v>
      </c>
      <c r="D18" s="131" t="s">
        <v>315</v>
      </c>
      <c r="E18" s="132"/>
      <c r="F18" s="31"/>
      <c r="G18" s="41">
        <f>IF('3e NC-Gas'!F44="-","-",'3e NC-Gas'!F44)</f>
        <v>122.92606294287481</v>
      </c>
      <c r="H18" s="41">
        <f>IF('3e NC-Gas'!G44="-","-",'3e NC-Gas'!G44)</f>
        <v>122.80606294058597</v>
      </c>
      <c r="I18" s="41">
        <f>IF('3e NC-Gas'!H44="-","-",'3e NC-Gas'!H44)</f>
        <v>119.11310513845872</v>
      </c>
      <c r="J18" s="41">
        <f>IF('3e NC-Gas'!I44="-","-",'3e NC-Gas'!I44)</f>
        <v>118.76510513182116</v>
      </c>
      <c r="K18" s="41">
        <f>IF('3e NC-Gas'!J44="-","-",'3e NC-Gas'!J44)</f>
        <v>118.84904344104548</v>
      </c>
      <c r="L18" s="41">
        <f>IF('3e NC-Gas'!K44="-","-",'3e NC-Gas'!K44)</f>
        <v>118.87304344150324</v>
      </c>
      <c r="M18" s="41">
        <f>IF('3e NC-Gas'!L44="-","-",'3e NC-Gas'!L44)</f>
        <v>122.22659483103664</v>
      </c>
      <c r="N18" s="41">
        <f>IF('3e NC-Gas'!M44="-","-",'3e NC-Gas'!M44)</f>
        <v>122.29859483240992</v>
      </c>
      <c r="O18" s="31"/>
      <c r="P18" s="41">
        <f>IF('3e NC-Gas'!O44="-","-",'3e NC-Gas'!O44)</f>
        <v>122.29859483240992</v>
      </c>
      <c r="Q18" s="41">
        <f>IF('3e NC-Gas'!P44="-","-",'3e NC-Gas'!P44)</f>
        <v>124.98284395407399</v>
      </c>
      <c r="R18" s="41">
        <f>IF('3e NC-Gas'!Q44="-","-",'3e NC-Gas'!Q44)</f>
        <v>124.53884394560535</v>
      </c>
      <c r="S18" s="41">
        <f>IF('3e NC-Gas'!R44="-","-",'3e NC-Gas'!R44)</f>
        <v>124.38335679735634</v>
      </c>
      <c r="T18" s="41" t="str">
        <f>IF('3e NC-Gas'!S44="-","-",'3e NC-Gas'!S44)</f>
        <v>-</v>
      </c>
      <c r="U18" s="41" t="str">
        <f>IF('3e NC-Gas'!T44="-","-",'3e NC-Gas'!T44)</f>
        <v>-</v>
      </c>
      <c r="V18" s="41" t="str">
        <f>IF('3e NC-Gas'!U44="-","-",'3e NC-Gas'!U44)</f>
        <v>-</v>
      </c>
      <c r="W18" s="41" t="str">
        <f>IF('3e NC-Gas'!V44="-","-",'3e NC-Gas'!V44)</f>
        <v>-</v>
      </c>
      <c r="X18" s="41" t="str">
        <f>IF('3e NC-Gas'!W44="-","-",'3e NC-Gas'!W44)</f>
        <v>-</v>
      </c>
      <c r="Y18" s="41" t="str">
        <f>IF('3e NC-Gas'!X44="-","-",'3e NC-Gas'!X44)</f>
        <v>-</v>
      </c>
      <c r="Z18" s="41" t="str">
        <f>IF('3e NC-Gas'!Y44="-","-",'3e NC-Gas'!Y44)</f>
        <v>-</v>
      </c>
      <c r="AA18" s="29"/>
    </row>
    <row r="19" spans="1:27" s="30" customFormat="1" ht="11.25" x14ac:dyDescent="0.15">
      <c r="A19" s="267">
        <v>5</v>
      </c>
      <c r="B19" s="140" t="s">
        <v>349</v>
      </c>
      <c r="C19" s="140" t="s">
        <v>344</v>
      </c>
      <c r="D19" s="131" t="s">
        <v>315</v>
      </c>
      <c r="E19" s="132"/>
      <c r="F19" s="31"/>
      <c r="G19" s="41">
        <f>IF('3f CPIH'!C$16="-","-",'3g OC '!$E$12*('3f CPIH'!C$16/'3f CPIH'!$G$16))</f>
        <v>87.194616340508801</v>
      </c>
      <c r="H19" s="41">
        <f>IF('3f CPIH'!D$16="-","-",'3g OC '!$E$12*('3f CPIH'!D$16/'3f CPIH'!$G$16))</f>
        <v>87.369180136986301</v>
      </c>
      <c r="I19" s="41">
        <f>IF('3f CPIH'!E$16="-","-",'3g OC '!$E$12*('3f CPIH'!E$16/'3f CPIH'!$G$16))</f>
        <v>87.631025831702544</v>
      </c>
      <c r="J19" s="41">
        <f>IF('3f CPIH'!F$16="-","-",'3g OC '!$E$12*('3f CPIH'!F$16/'3f CPIH'!$G$16))</f>
        <v>88.15471722113503</v>
      </c>
      <c r="K19" s="41">
        <f>IF('3f CPIH'!G$16="-","-",'3g OC '!$E$12*('3f CPIH'!G$16/'3f CPIH'!$G$16))</f>
        <v>89.202100000000002</v>
      </c>
      <c r="L19" s="41">
        <f>IF('3f CPIH'!H$16="-","-",'3g OC '!$E$12*('3f CPIH'!H$16/'3f CPIH'!$G$16))</f>
        <v>90.33676467710373</v>
      </c>
      <c r="M19" s="41">
        <f>IF('3f CPIH'!I$16="-","-",'3g OC '!$E$12*('3f CPIH'!I$16/'3f CPIH'!$G$16))</f>
        <v>91.645993150684916</v>
      </c>
      <c r="N19" s="41">
        <f>IF('3f CPIH'!J$16="-","-",'3g OC '!$E$12*('3f CPIH'!J$16/'3f CPIH'!$G$16))</f>
        <v>92.431530234833673</v>
      </c>
      <c r="O19" s="31"/>
      <c r="P19" s="41">
        <f>IF('3f CPIH'!L$16="-","-",'3g OC '!$E$12*('3f CPIH'!L$16/'3f CPIH'!$G$16))</f>
        <v>92.431530234833673</v>
      </c>
      <c r="Q19" s="41">
        <f>IF('3f CPIH'!M$16="-","-",'3g OC '!$E$12*('3f CPIH'!M$16/'3f CPIH'!$G$16))</f>
        <v>93.47891301369863</v>
      </c>
      <c r="R19" s="41">
        <f>IF('3f CPIH'!N$16="-","-",'3g OC '!$E$12*('3f CPIH'!N$16/'3f CPIH'!$G$16))</f>
        <v>94.177168199608616</v>
      </c>
      <c r="S19" s="41">
        <f>IF('3f CPIH'!O$16="-","-",'3g OC '!$E$12*('3f CPIH'!O$16/'3f CPIH'!$G$16))</f>
        <v>94.700859589041102</v>
      </c>
      <c r="T19" s="41" t="str">
        <f>IF('3f CPIH'!P$16="-","-",'3g OC '!$E$12*('3f CPIH'!P$16/'3f CPIH'!$G$16))</f>
        <v>-</v>
      </c>
      <c r="U19" s="41" t="str">
        <f>IF('3f CPIH'!Q$16="-","-",'3g OC '!$E$12*('3f CPIH'!Q$16/'3f CPIH'!$G$16))</f>
        <v>-</v>
      </c>
      <c r="V19" s="41" t="str">
        <f>IF('3f CPIH'!R$16="-","-",'3g OC '!$E$12*('3f CPIH'!R$16/'3f CPIH'!$G$16))</f>
        <v>-</v>
      </c>
      <c r="W19" s="41" t="str">
        <f>IF('3f CPIH'!S$16="-","-",'3g OC '!$E$12*('3f CPIH'!S$16/'3f CPIH'!$G$16))</f>
        <v>-</v>
      </c>
      <c r="X19" s="41" t="str">
        <f>IF('3f CPIH'!T$16="-","-",'3g OC '!$E$12*('3f CPIH'!T$16/'3f CPIH'!$G$16))</f>
        <v>-</v>
      </c>
      <c r="Y19" s="41" t="str">
        <f>IF('3f CPIH'!U$16="-","-",'3g OC '!$E$12*('3f CPIH'!U$16/'3f CPIH'!$G$16))</f>
        <v>-</v>
      </c>
      <c r="Z19" s="41" t="str">
        <f>IF('3f CPIH'!V$16="-","-",'3g OC '!$E$12*('3f CPIH'!V$16/'3f CPIH'!$G$16))</f>
        <v>-</v>
      </c>
      <c r="AA19" s="29"/>
    </row>
    <row r="20" spans="1:27" s="30" customFormat="1" ht="11.25" x14ac:dyDescent="0.15">
      <c r="A20" s="267">
        <v>6</v>
      </c>
      <c r="B20" s="140" t="s">
        <v>349</v>
      </c>
      <c r="C20" s="140" t="s">
        <v>43</v>
      </c>
      <c r="D20" s="131" t="s">
        <v>315</v>
      </c>
      <c r="E20" s="132"/>
      <c r="F20" s="31"/>
      <c r="G20" s="41" t="s">
        <v>333</v>
      </c>
      <c r="H20" s="41" t="s">
        <v>333</v>
      </c>
      <c r="I20" s="41" t="s">
        <v>333</v>
      </c>
      <c r="J20" s="41" t="s">
        <v>333</v>
      </c>
      <c r="K20" s="41">
        <f>IF('3h SMNCC'!F$37="-","-",'3h SMNCC'!F$37)</f>
        <v>0</v>
      </c>
      <c r="L20" s="41">
        <f>IF('3h SMNCC'!G$37="-","-",'3h SMNCC'!G$37)</f>
        <v>-0.14839795210242812</v>
      </c>
      <c r="M20" s="41">
        <f>IF('3h SMNCC'!H$37="-","-",'3h SMNCC'!H$37)</f>
        <v>1.8996756847995959</v>
      </c>
      <c r="N20" s="41">
        <f>IF('3h SMNCC'!I$37="-","-",'3h SMNCC'!I$37)</f>
        <v>12.665313810179313</v>
      </c>
      <c r="O20" s="31"/>
      <c r="P20" s="41">
        <f>IF('3h SMNCC'!K$37="-","-",'3h SMNCC'!K$37)</f>
        <v>12.665313810179313</v>
      </c>
      <c r="Q20" s="41">
        <f>IF('3h SMNCC'!L$37="-","-",'3h SMNCC'!L$37)</f>
        <v>14.640709693750988</v>
      </c>
      <c r="R20" s="41">
        <f>IF('3h SMNCC'!M$37="-","-",'3h SMNCC'!M$37)</f>
        <v>14.927787132222536</v>
      </c>
      <c r="S20" s="41">
        <f>IF('3h SMNCC'!N$37="-","-",'3h SMNCC'!N$37)</f>
        <v>17.170757060355506</v>
      </c>
      <c r="T20" s="41" t="str">
        <f>IF('3h SMNCC'!O$37="-","-",'3h SMNCC'!O$37)</f>
        <v>-</v>
      </c>
      <c r="U20" s="41" t="str">
        <f>IF('3h SMNCC'!P$37="-","-",'3h SMNCC'!P$37)</f>
        <v>-</v>
      </c>
      <c r="V20" s="41" t="str">
        <f>IF('3h SMNCC'!Q$37="-","-",'3h SMNCC'!Q$37)</f>
        <v>-</v>
      </c>
      <c r="W20" s="41" t="str">
        <f>IF('3h SMNCC'!R$37="-","-",'3h SMNCC'!R$37)</f>
        <v>-</v>
      </c>
      <c r="X20" s="41" t="str">
        <f>IF('3h SMNCC'!S$37="-","-",'3h SMNCC'!S$37)</f>
        <v>-</v>
      </c>
      <c r="Y20" s="41" t="str">
        <f>IF('3h SMNCC'!T$37="-","-",'3h SMNCC'!T$37)</f>
        <v>-</v>
      </c>
      <c r="Z20" s="41" t="str">
        <f>IF('3h SMNCC'!U$37="-","-",'3h SMNCC'!U$37)</f>
        <v>-</v>
      </c>
      <c r="AA20" s="29"/>
    </row>
    <row r="21" spans="1:27" s="30" customFormat="1" ht="11.25" x14ac:dyDescent="0.15">
      <c r="A21" s="267">
        <v>7</v>
      </c>
      <c r="B21" s="140" t="s">
        <v>349</v>
      </c>
      <c r="C21" s="140" t="s">
        <v>394</v>
      </c>
      <c r="D21" s="131" t="s">
        <v>315</v>
      </c>
      <c r="E21" s="132"/>
      <c r="F21" s="31"/>
      <c r="G21" s="41">
        <f>IF('3f CPIH'!C$16="-","-",'3i PAAC PAP'!$G$18*('3f CPIH'!C$16/'3f CPIH'!$G$16))</f>
        <v>3.1142016634050882</v>
      </c>
      <c r="H21" s="41">
        <f>IF('3f CPIH'!D$16="-","-",'3i PAAC PAP'!$G$18*('3f CPIH'!D$16/'3f CPIH'!$G$16))</f>
        <v>3.1204363013698631</v>
      </c>
      <c r="I21" s="41">
        <f>IF('3f CPIH'!E$16="-","-",'3i PAAC PAP'!$G$18*('3f CPIH'!E$16/'3f CPIH'!$G$16))</f>
        <v>3.129788258317026</v>
      </c>
      <c r="J21" s="41">
        <f>IF('3f CPIH'!F$16="-","-",'3i PAAC PAP'!$G$18*('3f CPIH'!F$16/'3f CPIH'!$G$16))</f>
        <v>3.1484921722113506</v>
      </c>
      <c r="K21" s="41">
        <f>IF('3f CPIH'!G$16="-","-",'3i PAAC PAP'!$G$18*('3f CPIH'!G$16/'3f CPIH'!$G$16))</f>
        <v>3.1859000000000002</v>
      </c>
      <c r="L21" s="41">
        <f>IF('3f CPIH'!H$16="-","-",'3i PAAC PAP'!$G$18*('3f CPIH'!H$16/'3f CPIH'!$G$16))</f>
        <v>3.2264251467710374</v>
      </c>
      <c r="M21" s="41">
        <f>IF('3f CPIH'!I$16="-","-",'3i PAAC PAP'!$G$18*('3f CPIH'!I$16/'3f CPIH'!$G$16))</f>
        <v>3.2731849315068491</v>
      </c>
      <c r="N21" s="41">
        <f>IF('3f CPIH'!J$16="-","-",'3i PAAC PAP'!$G$18*('3f CPIH'!J$16/'3f CPIH'!$G$16))</f>
        <v>3.3012408023483371</v>
      </c>
      <c r="O21" s="31"/>
      <c r="P21" s="41">
        <f>IF('3f CPIH'!L$16="-","-",'3i PAAC PAP'!$G$18*('3f CPIH'!L$16/'3f CPIH'!$G$16))</f>
        <v>3.3012408023483371</v>
      </c>
      <c r="Q21" s="41">
        <f>IF('3f CPIH'!M$16="-","-",'3i PAAC PAP'!$G$18*('3f CPIH'!M$16/'3f CPIH'!$G$16))</f>
        <v>3.3386486301369862</v>
      </c>
      <c r="R21" s="41">
        <f>IF('3f CPIH'!N$16="-","-",'3i PAAC PAP'!$G$18*('3f CPIH'!N$16/'3f CPIH'!$G$16))</f>
        <v>3.3635871819960861</v>
      </c>
      <c r="S21" s="41">
        <f>IF('3f CPIH'!O$16="-","-",'3i PAAC PAP'!$G$18*('3f CPIH'!O$16/'3f CPIH'!$G$16))</f>
        <v>3.3822910958904111</v>
      </c>
      <c r="T21" s="41" t="str">
        <f>IF('3f CPIH'!P$16="-","-",'3i PAAC PAP'!$G$18*('3f CPIH'!P$16/'3f CPIH'!$G$16))</f>
        <v>-</v>
      </c>
      <c r="U21" s="41" t="str">
        <f>IF('3f CPIH'!Q$16="-","-",'3i PAAC PAP'!$G$18*('3f CPIH'!Q$16/'3f CPIH'!$G$16))</f>
        <v>-</v>
      </c>
      <c r="V21" s="41" t="str">
        <f>IF('3f CPIH'!R$16="-","-",'3i PAAC PAP'!$G$18*('3f CPIH'!R$16/'3f CPIH'!$G$16))</f>
        <v>-</v>
      </c>
      <c r="W21" s="41" t="str">
        <f>IF('3f CPIH'!S$16="-","-",'3i PAAC PAP'!$G$18*('3f CPIH'!S$16/'3f CPIH'!$G$16))</f>
        <v>-</v>
      </c>
      <c r="X21" s="41" t="str">
        <f>IF('3f CPIH'!T$16="-","-",'3i PAAC PAP'!$G$18*('3f CPIH'!T$16/'3f CPIH'!$G$16))</f>
        <v>-</v>
      </c>
      <c r="Y21" s="41" t="str">
        <f>IF('3f CPIH'!U$16="-","-",'3i PAAC PAP'!$G$18*('3f CPIH'!U$16/'3f CPIH'!$G$16))</f>
        <v>-</v>
      </c>
      <c r="Z21" s="41" t="str">
        <f>IF('3f CPIH'!V$16="-","-",'3i PAAC PAP'!$G$18*('3f CPIH'!V$16/'3f CPIH'!$G$16))</f>
        <v>-</v>
      </c>
      <c r="AA21" s="29"/>
    </row>
    <row r="22" spans="1:27" s="30" customFormat="1" ht="11.25" x14ac:dyDescent="0.15">
      <c r="A22" s="267">
        <v>8</v>
      </c>
      <c r="B22" s="140" t="s">
        <v>349</v>
      </c>
      <c r="C22" s="140" t="s">
        <v>412</v>
      </c>
      <c r="D22" s="131" t="s">
        <v>315</v>
      </c>
      <c r="E22" s="132"/>
      <c r="F22" s="31"/>
      <c r="G22" s="41">
        <f>IF(G15="-","-",SUM(G15:G20)*'3i PAAC PAP'!$G$30)</f>
        <v>2.0062887681410619</v>
      </c>
      <c r="H22" s="41">
        <f>IF(H15="-","-",SUM(H15:H20)*'3i PAAC PAP'!$G$30)</f>
        <v>1.8428700670763081</v>
      </c>
      <c r="I22" s="41">
        <f>IF(I15="-","-",SUM(I15:I20)*'3i PAAC PAP'!$G$30)</f>
        <v>1.6711258239536297</v>
      </c>
      <c r="J22" s="41">
        <f>IF(J15="-","-",SUM(J15:J20)*'3i PAAC PAP'!$G$30)</f>
        <v>1.6113762103603499</v>
      </c>
      <c r="K22" s="41">
        <f>IF(K15="-","-",SUM(K15:K20)*'3i PAAC PAP'!$G$30)</f>
        <v>1.7693841684397544</v>
      </c>
      <c r="L22" s="41">
        <f>IF(L15="-","-",SUM(L15:L20)*'3i PAAC PAP'!$G$30)</f>
        <v>1.7665766812179706</v>
      </c>
      <c r="M22" s="41">
        <f>IF(M15="-","-",SUM(M15:M20)*'3i PAAC PAP'!$G$30)</f>
        <v>1.8706562965708873</v>
      </c>
      <c r="N22" s="41">
        <f>IF(N15="-","-",SUM(N15:N20)*'3i PAAC PAP'!$G$30)</f>
        <v>2.0327795589726527</v>
      </c>
      <c r="O22" s="31"/>
      <c r="P22" s="41">
        <f>IF(P15="-","-",SUM(P15:P20)*'3i PAAC PAP'!$G$30)</f>
        <v>2.0327795589726527</v>
      </c>
      <c r="Q22" s="41">
        <f>IF(Q15="-","-",SUM(Q15:Q20)*'3i PAAC PAP'!$G$30)</f>
        <v>2.215462664530619</v>
      </c>
      <c r="R22" s="41">
        <f>IF(R15="-","-",SUM(R15:R20)*'3i PAAC PAP'!$G$30)</f>
        <v>2.0106113428767101</v>
      </c>
      <c r="S22" s="41">
        <f>IF(S15="-","-",SUM(S15:S20)*'3i PAAC PAP'!$G$30)</f>
        <v>1.9344751473109671</v>
      </c>
      <c r="T22" s="41" t="str">
        <f>IF(T15="-","-",SUM(T15:T20)*'3i PAAC PAP'!$G$30)</f>
        <v>-</v>
      </c>
      <c r="U22" s="41" t="str">
        <f>IF(U15="-","-",SUM(U15:U20)*'3i PAAC PAP'!$G$30)</f>
        <v>-</v>
      </c>
      <c r="V22" s="41" t="str">
        <f>IF(V15="-","-",SUM(V15:V20)*'3i PAAC PAP'!$G$30)</f>
        <v>-</v>
      </c>
      <c r="W22" s="41" t="str">
        <f>IF(W15="-","-",SUM(W15:W20)*'3i PAAC PAP'!$G$30)</f>
        <v>-</v>
      </c>
      <c r="X22" s="41" t="str">
        <f>IF(X15="-","-",SUM(X15:X20)*'3i PAAC PAP'!$G$30)</f>
        <v>-</v>
      </c>
      <c r="Y22" s="41" t="str">
        <f>IF(Y15="-","-",SUM(Y15:Y20)*'3i PAAC PAP'!$G$30)</f>
        <v>-</v>
      </c>
      <c r="Z22" s="41" t="str">
        <f>IF(Z15="-","-",SUM(Z15:Z20)*'3i PAAC PAP'!$G$30)</f>
        <v>-</v>
      </c>
      <c r="AA22" s="29"/>
    </row>
    <row r="23" spans="1:27" s="30" customFormat="1" ht="11.25" x14ac:dyDescent="0.15">
      <c r="A23" s="267">
        <v>9</v>
      </c>
      <c r="B23" s="140" t="s">
        <v>393</v>
      </c>
      <c r="C23" s="140" t="s">
        <v>536</v>
      </c>
      <c r="D23" s="131" t="s">
        <v>315</v>
      </c>
      <c r="E23" s="132"/>
      <c r="F23" s="31"/>
      <c r="G23" s="41">
        <f>IF(G17="-","-",SUM(G15:G22)*'3j EBIT'!$E$12)</f>
        <v>9.4964652817389101</v>
      </c>
      <c r="H23" s="41">
        <f>IF(H17="-","-",SUM(H15:H22)*'3j EBIT'!$E$12)</f>
        <v>8.7279811821053563</v>
      </c>
      <c r="I23" s="41">
        <f>IF(I17="-","-",SUM(I15:I22)*'3j EBIT'!$E$12)</f>
        <v>7.9204000551748983</v>
      </c>
      <c r="J23" s="41">
        <f>IF(J17="-","-",SUM(J15:J22)*'3j EBIT'!$E$12)</f>
        <v>7.6397428048987663</v>
      </c>
      <c r="K23" s="41">
        <f>IF(K17="-","-",SUM(K15:K22)*'3j EBIT'!$E$12)</f>
        <v>8.3836239012933653</v>
      </c>
      <c r="L23" s="41">
        <f>IF(L17="-","-",SUM(L15:L22)*'3j EBIT'!$E$12)</f>
        <v>8.3712043776220622</v>
      </c>
      <c r="M23" s="41">
        <f>IF(M17="-","-",SUM(M15:M22)*'3j EBIT'!$E$12)</f>
        <v>8.8616261954991096</v>
      </c>
      <c r="N23" s="41">
        <f>IF(N17="-","-",SUM(N15:N22)*'3j EBIT'!$E$12)</f>
        <v>9.6246816154710864</v>
      </c>
      <c r="O23" s="31"/>
      <c r="P23" s="41">
        <f>IF(P17="-","-",SUM(P15:P22)*'3j EBIT'!$E$11)</f>
        <v>9.6246816154710864</v>
      </c>
      <c r="Q23" s="41">
        <f>IF(Q17="-","-",SUM(Q15:Q22)*'3j EBIT'!$E$11)</f>
        <v>10.484616981999867</v>
      </c>
      <c r="R23" s="41">
        <f>IF(R17="-","-",SUM(R15:R22)*'3j EBIT'!$E$11)</f>
        <v>9.5216256847289191</v>
      </c>
      <c r="S23" s="41">
        <f>IF(S17="-","-",SUM(S15:S22)*'3j EBIT'!$E$11)</f>
        <v>9.1638976565593442</v>
      </c>
      <c r="T23" s="41" t="str">
        <f>IF(T17="-","-",SUM(T15:T22)*'3j EBIT'!$E$11)</f>
        <v>-</v>
      </c>
      <c r="U23" s="41" t="str">
        <f>IF(U17="-","-",SUM(U15:U22)*'3j EBIT'!$E$11)</f>
        <v>-</v>
      </c>
      <c r="V23" s="41" t="str">
        <f>IF(V17="-","-",SUM(V15:V22)*'3j EBIT'!$E$11)</f>
        <v>-</v>
      </c>
      <c r="W23" s="41" t="str">
        <f>IF(W17="-","-",SUM(W15:W22)*'3j EBIT'!$E$11)</f>
        <v>-</v>
      </c>
      <c r="X23" s="41" t="str">
        <f>IF(X17="-","-",SUM(X15:X22)*'3j EBIT'!$E$11)</f>
        <v>-</v>
      </c>
      <c r="Y23" s="41" t="str">
        <f>IF(Y17="-","-",SUM(Y15:Y22)*'3j EBIT'!$E$11)</f>
        <v>-</v>
      </c>
      <c r="Z23" s="41" t="str">
        <f>IF(Z17="-","-",SUM(Z15:Z22)*'3j EBIT'!$E$11)</f>
        <v>-</v>
      </c>
      <c r="AA23" s="29"/>
    </row>
    <row r="24" spans="1:27" s="30" customFormat="1" ht="11.25" x14ac:dyDescent="0.15">
      <c r="A24" s="267">
        <v>10</v>
      </c>
      <c r="B24" s="140" t="s">
        <v>292</v>
      </c>
      <c r="C24" s="188" t="s">
        <v>537</v>
      </c>
      <c r="D24" s="131" t="s">
        <v>315</v>
      </c>
      <c r="E24" s="132"/>
      <c r="F24" s="31"/>
      <c r="G24" s="41">
        <f>IF(G19="-","-",SUM(G15:G17,G19:G23)*'3k HAP'!$E$13)</f>
        <v>5.5180127103510417</v>
      </c>
      <c r="H24" s="41">
        <f>IF(H19="-","-",SUM(H15:H17,H19:H23)*'3k HAP'!$E$13)</f>
        <v>4.9275922064200026</v>
      </c>
      <c r="I24" s="41">
        <f>IF(I19="-","-",SUM(I15:I17,I19:I23)*'3k HAP'!$E$13)</f>
        <v>4.3593560439408874</v>
      </c>
      <c r="J24" s="41">
        <f>IF(J19="-","-",SUM(J15:J17,J19:J23)*'3k HAP'!$E$13)</f>
        <v>4.1481826328792355</v>
      </c>
      <c r="K24" s="41">
        <f>IF(K19="-","-",SUM(K15:K17,K19:K23)*'3k HAP'!$E$13)</f>
        <v>4.7201725675513355</v>
      </c>
      <c r="L24" s="41">
        <f>IF(L19="-","-",SUM(L15:L17,L19:L23)*'3k HAP'!$E$13)</f>
        <v>4.7102509640201875</v>
      </c>
      <c r="M24" s="41">
        <f>IF(M19="-","-",SUM(M15:M17,M19:M23)*'3k HAP'!$E$13)</f>
        <v>5.0390601902161025</v>
      </c>
      <c r="N24" s="41">
        <f>IF(N19="-","-",SUM(N15:N17,N19:N23)*'3k HAP'!$E$13)</f>
        <v>5.6260002376292215</v>
      </c>
      <c r="O24" s="31"/>
      <c r="P24" s="41">
        <f>IF(P19="-","-",SUM(P15:P17,P19:P23)*'3k HAP'!$E$13)</f>
        <v>5.6260002376292215</v>
      </c>
      <c r="Q24" s="41">
        <f>IF(Q19="-","-",SUM(Q15:Q17,Q19:Q23)*'3k HAP'!$E$13)</f>
        <v>6.2493479620751407</v>
      </c>
      <c r="R24" s="41">
        <f>IF(R19="-","-",SUM(R15:R17,R19:R23)*'3k HAP'!$E$13)</f>
        <v>5.5137880525331777</v>
      </c>
      <c r="S24" s="41">
        <f>IF(S19="-","-",SUM(S15:S17,S19:S23)*'3k HAP'!$E$13)</f>
        <v>5.2404069663406858</v>
      </c>
      <c r="T24" s="41" t="str">
        <f>IF(T19="-","-",SUM(T15:T17,T19:T23)*'3k HAP'!$E$13)</f>
        <v>-</v>
      </c>
      <c r="U24" s="41" t="str">
        <f>IF(U19="-","-",SUM(U15:U17,U19:U23)*'3k HAP'!$E$13)</f>
        <v>-</v>
      </c>
      <c r="V24" s="41" t="str">
        <f>IF(V19="-","-",SUM(V15:V17,V19:V23)*'3k HAP'!$E$13)</f>
        <v>-</v>
      </c>
      <c r="W24" s="41" t="str">
        <f>IF(W19="-","-",SUM(W15:W17,W19:W23)*'3k HAP'!$E$13)</f>
        <v>-</v>
      </c>
      <c r="X24" s="41" t="str">
        <f>IF(X19="-","-",SUM(X15:X17,X19:X23)*'3k HAP'!$E$13)</f>
        <v>-</v>
      </c>
      <c r="Y24" s="41" t="str">
        <f>IF(Y19="-","-",SUM(Y15:Y17,Y19:Y23)*'3k HAP'!$E$13)</f>
        <v>-</v>
      </c>
      <c r="Z24" s="41" t="str">
        <f>IF(Z19="-","-",SUM(Z15:Z17,Z19:Z23)*'3k HAP'!$E$13)</f>
        <v>-</v>
      </c>
      <c r="AA24" s="29"/>
    </row>
    <row r="25" spans="1:27" s="30" customFormat="1" ht="11.25" x14ac:dyDescent="0.15">
      <c r="A25" s="267">
        <v>11</v>
      </c>
      <c r="B25" s="140" t="s">
        <v>44</v>
      </c>
      <c r="C25" s="140" t="str">
        <f>B25&amp;"_"&amp;D25</f>
        <v>Total_Eastern</v>
      </c>
      <c r="D25" s="131" t="s">
        <v>315</v>
      </c>
      <c r="E25" s="132"/>
      <c r="F25" s="31"/>
      <c r="G25" s="41">
        <f>IF(G15="-","-",SUM(G15:G24))</f>
        <v>505.33176845775029</v>
      </c>
      <c r="H25" s="41">
        <f t="shared" ref="H25:N25" si="0">IF(H15="-","-",SUM(H15:H24))</f>
        <v>464.29483310069782</v>
      </c>
      <c r="I25" s="41">
        <f t="shared" si="0"/>
        <v>421.22234465626667</v>
      </c>
      <c r="J25" s="41">
        <f t="shared" si="0"/>
        <v>406.23974312152268</v>
      </c>
      <c r="K25" s="41">
        <f t="shared" si="0"/>
        <v>445.96335353686237</v>
      </c>
      <c r="L25" s="41">
        <f t="shared" si="0"/>
        <v>445.29977306273179</v>
      </c>
      <c r="M25" s="41">
        <f t="shared" si="0"/>
        <v>471.44024625245981</v>
      </c>
      <c r="N25" s="41">
        <f t="shared" si="0"/>
        <v>512.18798128882349</v>
      </c>
      <c r="O25" s="31"/>
      <c r="P25" s="41">
        <f>IF(P15="-","-",SUM(P15:P24))</f>
        <v>512.18798128882349</v>
      </c>
      <c r="Q25" s="41">
        <f t="shared" ref="Q25" si="1">IF(Q15="-","-",SUM(Q15:Q24))</f>
        <v>558.07106645170973</v>
      </c>
      <c r="R25" s="41">
        <f t="shared" ref="R25" si="2">IF(R15="-","-",SUM(R15:R24))</f>
        <v>506.65177498927153</v>
      </c>
      <c r="S25" s="41">
        <f t="shared" ref="S25" si="3">IF(S15="-","-",SUM(S15:S24))</f>
        <v>487.55061072365095</v>
      </c>
      <c r="T25" s="41" t="str">
        <f t="shared" ref="T25" si="4">IF(T15="-","-",SUM(T15:T24))</f>
        <v>-</v>
      </c>
      <c r="U25" s="41" t="str">
        <f t="shared" ref="U25" si="5">IF(U15="-","-",SUM(U15:U24))</f>
        <v>-</v>
      </c>
      <c r="V25" s="41" t="str">
        <f t="shared" ref="V25" si="6">IF(V15="-","-",SUM(V15:V24))</f>
        <v>-</v>
      </c>
      <c r="W25" s="41" t="str">
        <f t="shared" ref="W25" si="7">IF(W15="-","-",SUM(W15:W24))</f>
        <v>-</v>
      </c>
      <c r="X25" s="41" t="str">
        <f t="shared" ref="X25" si="8">IF(X15="-","-",SUM(X15:X24))</f>
        <v>-</v>
      </c>
      <c r="Y25" s="41" t="str">
        <f t="shared" ref="Y25" si="9">IF(Y15="-","-",SUM(Y15:Y24))</f>
        <v>-</v>
      </c>
      <c r="Z25" s="41" t="str">
        <f t="shared" ref="Z25" si="10">IF(Z15="-","-",SUM(Z15:Z24))</f>
        <v>-</v>
      </c>
      <c r="AA25" s="29"/>
    </row>
    <row r="26" spans="1:27" s="30" customFormat="1" ht="11.25" x14ac:dyDescent="0.15">
      <c r="A26" s="267">
        <v>1</v>
      </c>
      <c r="B26" s="136" t="s">
        <v>350</v>
      </c>
      <c r="C26" s="136" t="s">
        <v>341</v>
      </c>
      <c r="D26" s="134" t="s">
        <v>317</v>
      </c>
      <c r="E26" s="135"/>
      <c r="F26" s="31"/>
      <c r="G26" s="133">
        <f>IF('3a DF'!H$41="-","-",'3a DF'!H$41)</f>
        <v>253.14985164432846</v>
      </c>
      <c r="H26" s="133">
        <f>IF('3a DF'!I$41="-","-",'3a DF'!I$41)</f>
        <v>213.57444115975193</v>
      </c>
      <c r="I26" s="133">
        <f>IF('3a DF'!J$41="-","-",'3a DF'!J$41)</f>
        <v>174.74989531236287</v>
      </c>
      <c r="J26" s="133">
        <f>IF('3a DF'!K$41="-","-",'3a DF'!K$41)</f>
        <v>160.26701947738721</v>
      </c>
      <c r="K26" s="133">
        <f>IF('3a DF'!L$41="-","-",'3a DF'!L$41)</f>
        <v>200.74683223176862</v>
      </c>
      <c r="L26" s="133">
        <f>IF('3a DF'!M$41="-","-",'3a DF'!M$41)</f>
        <v>199.05760849983216</v>
      </c>
      <c r="M26" s="133">
        <f>IF('3a DF'!N$41="-","-",'3a DF'!N$41)</f>
        <v>215.77106184657606</v>
      </c>
      <c r="N26" s="133">
        <f>IF('3a DF'!O$41="-","-",'3a DF'!O$41)</f>
        <v>243.35846990910571</v>
      </c>
      <c r="O26" s="31"/>
      <c r="P26" s="133">
        <f>IF('3a DF'!Q$41="-","-",'3a DF'!Q$41)</f>
        <v>243.35846990910571</v>
      </c>
      <c r="Q26" s="133">
        <f>IF('3a DF'!R$41="-","-",'3a DF'!R$41)</f>
        <v>281.17733015023742</v>
      </c>
      <c r="R26" s="133">
        <f>IF('3a DF'!S$41="-","-",'3a DF'!S$41)</f>
        <v>230.77888190073497</v>
      </c>
      <c r="S26" s="133">
        <f>IF('3a DF'!T$41="-","-",'3a DF'!T$41)</f>
        <v>206.31785050021912</v>
      </c>
      <c r="T26" s="133" t="str">
        <f>IF('3a DF'!U$41="-","-",'3a DF'!U$41)</f>
        <v>-</v>
      </c>
      <c r="U26" s="133" t="str">
        <f>IF('3a DF'!V$41="-","-",'3a DF'!V$41)</f>
        <v>-</v>
      </c>
      <c r="V26" s="133" t="str">
        <f>IF('3a DF'!W$41="-","-",'3a DF'!W$41)</f>
        <v>-</v>
      </c>
      <c r="W26" s="133" t="str">
        <f>IF('3a DF'!X$41="-","-",'3a DF'!X$41)</f>
        <v>-</v>
      </c>
      <c r="X26" s="133" t="str">
        <f>IF('3a DF'!Y$41="-","-",'3a DF'!Y$41)</f>
        <v>-</v>
      </c>
      <c r="Y26" s="133" t="str">
        <f>IF('3a DF'!Z$41="-","-",'3a DF'!Z$41)</f>
        <v>-</v>
      </c>
      <c r="Z26" s="133" t="str">
        <f>IF('3a DF'!AA$41="-","-",'3a DF'!AA$41)</f>
        <v>-</v>
      </c>
      <c r="AA26" s="29"/>
    </row>
    <row r="27" spans="1:27" s="30" customFormat="1" ht="11.25" x14ac:dyDescent="0.15">
      <c r="A27" s="267">
        <v>2</v>
      </c>
      <c r="B27" s="136" t="s">
        <v>350</v>
      </c>
      <c r="C27" s="136" t="s">
        <v>300</v>
      </c>
      <c r="D27" s="134" t="s">
        <v>317</v>
      </c>
      <c r="E27" s="135"/>
      <c r="F27" s="31"/>
      <c r="G27" s="133" t="s">
        <v>333</v>
      </c>
      <c r="H27" s="133" t="s">
        <v>333</v>
      </c>
      <c r="I27" s="133" t="s">
        <v>333</v>
      </c>
      <c r="J27" s="133" t="s">
        <v>333</v>
      </c>
      <c r="K27" s="133" t="s">
        <v>333</v>
      </c>
      <c r="L27" s="133" t="s">
        <v>333</v>
      </c>
      <c r="M27" s="133" t="s">
        <v>333</v>
      </c>
      <c r="N27" s="133" t="s">
        <v>333</v>
      </c>
      <c r="O27" s="31"/>
      <c r="P27" s="133" t="s">
        <v>333</v>
      </c>
      <c r="Q27" s="133" t="s">
        <v>333</v>
      </c>
      <c r="R27" s="133" t="s">
        <v>333</v>
      </c>
      <c r="S27" s="133" t="s">
        <v>333</v>
      </c>
      <c r="T27" s="133" t="s">
        <v>333</v>
      </c>
      <c r="U27" s="133" t="s">
        <v>333</v>
      </c>
      <c r="V27" s="133" t="s">
        <v>333</v>
      </c>
      <c r="W27" s="133" t="s">
        <v>333</v>
      </c>
      <c r="X27" s="133" t="s">
        <v>333</v>
      </c>
      <c r="Y27" s="133" t="s">
        <v>333</v>
      </c>
      <c r="Z27" s="133" t="s">
        <v>333</v>
      </c>
      <c r="AA27" s="29"/>
    </row>
    <row r="28" spans="1:27" s="30" customFormat="1" ht="12.4" customHeight="1" x14ac:dyDescent="0.15">
      <c r="A28" s="267">
        <v>3</v>
      </c>
      <c r="B28" s="136" t="s">
        <v>2</v>
      </c>
      <c r="C28" s="136" t="s">
        <v>342</v>
      </c>
      <c r="D28" s="134" t="s">
        <v>317</v>
      </c>
      <c r="E28" s="135"/>
      <c r="F28" s="31"/>
      <c r="G28" s="133">
        <f>IF('3c PC'!G$42="-","-",'3c PC'!G$42)</f>
        <v>21.926269106402124</v>
      </c>
      <c r="H28" s="133">
        <f>IF('3c PC'!H$42="-","-",'3c PC'!H$42)</f>
        <v>21.926269106402124</v>
      </c>
      <c r="I28" s="133">
        <f>IF('3c PC'!I$42="-","-",'3c PC'!I$42)</f>
        <v>22.64764819235609</v>
      </c>
      <c r="J28" s="133">
        <f>IF('3c PC'!J$42="-","-",'3c PC'!J$42)</f>
        <v>22.505107470829557</v>
      </c>
      <c r="K28" s="133">
        <f>IF('3c PC'!K$42="-","-",'3c PC'!K$42)</f>
        <v>19.106297226763825</v>
      </c>
      <c r="L28" s="133">
        <f>IF('3c PC'!L$42="-","-",'3c PC'!L$42)</f>
        <v>19.106297226763825</v>
      </c>
      <c r="M28" s="133">
        <f>IF('3c PC'!M$42="-","-",'3c PC'!M$42)</f>
        <v>20.852393125569616</v>
      </c>
      <c r="N28" s="133">
        <f>IF('3c PC'!N$42="-","-",'3c PC'!N$42)</f>
        <v>20.849370287873604</v>
      </c>
      <c r="O28" s="31"/>
      <c r="P28" s="133">
        <f>IF('3c PC'!P$42="-","-",'3c PC'!P$42)</f>
        <v>20.849370287873604</v>
      </c>
      <c r="Q28" s="133">
        <f>IF('3c PC'!Q$42="-","-",'3c PC'!Q$42)</f>
        <v>21.503193401206047</v>
      </c>
      <c r="R28" s="133">
        <f>IF('3c PC'!R$42="-","-",'3c PC'!R$42)</f>
        <v>21.819481548965161</v>
      </c>
      <c r="S28" s="133">
        <f>IF('3c PC'!S$42="-","-",'3c PC'!S$42)</f>
        <v>25.256715910577427</v>
      </c>
      <c r="T28" s="133" t="str">
        <f>IF('3c PC'!T$42="-","-",'3c PC'!T$42)</f>
        <v>-</v>
      </c>
      <c r="U28" s="133" t="str">
        <f>IF('3c PC'!U$42="-","-",'3c PC'!U$42)</f>
        <v>-</v>
      </c>
      <c r="V28" s="133" t="str">
        <f>IF('3c PC'!V$42="-","-",'3c PC'!V$42)</f>
        <v>-</v>
      </c>
      <c r="W28" s="133" t="str">
        <f>IF('3c PC'!W$42="-","-",'3c PC'!W$42)</f>
        <v>-</v>
      </c>
      <c r="X28" s="133" t="str">
        <f>IF('3c PC'!X$42="-","-",'3c PC'!X$42)</f>
        <v>-</v>
      </c>
      <c r="Y28" s="133" t="str">
        <f>IF('3c PC'!Y$42="-","-",'3c PC'!Y$42)</f>
        <v>-</v>
      </c>
      <c r="Z28" s="133" t="str">
        <f>IF('3c PC'!Z$42="-","-",'3c PC'!Z$42)</f>
        <v>-</v>
      </c>
      <c r="AA28" s="29"/>
    </row>
    <row r="29" spans="1:27" s="30" customFormat="1" ht="11.25" x14ac:dyDescent="0.15">
      <c r="A29" s="267">
        <v>4</v>
      </c>
      <c r="B29" s="136" t="s">
        <v>352</v>
      </c>
      <c r="C29" s="136" t="s">
        <v>343</v>
      </c>
      <c r="D29" s="134" t="s">
        <v>317</v>
      </c>
      <c r="E29" s="135"/>
      <c r="F29" s="31"/>
      <c r="G29" s="133">
        <f>IF('3e NC-Gas'!F45="-","-",'3e NC-Gas'!F45)</f>
        <v>114.22216973903926</v>
      </c>
      <c r="H29" s="133">
        <f>IF('3e NC-Gas'!G45="-","-",'3e NC-Gas'!G45)</f>
        <v>114.10216973889621</v>
      </c>
      <c r="I29" s="133">
        <f>IF('3e NC-Gas'!H45="-","-",'3e NC-Gas'!H45)</f>
        <v>111.57868109024282</v>
      </c>
      <c r="J29" s="133">
        <f>IF('3e NC-Gas'!I45="-","-",'3e NC-Gas'!I45)</f>
        <v>111.23068108982798</v>
      </c>
      <c r="K29" s="133">
        <f>IF('3e NC-Gas'!J45="-","-",'3e NC-Gas'!J45)</f>
        <v>114.15671534102684</v>
      </c>
      <c r="L29" s="133">
        <f>IF('3e NC-Gas'!K45="-","-",'3e NC-Gas'!K45)</f>
        <v>114.18071534105545</v>
      </c>
      <c r="M29" s="133">
        <f>IF('3e NC-Gas'!L45="-","-",'3e NC-Gas'!L45)</f>
        <v>117.87067745578749</v>
      </c>
      <c r="N29" s="133">
        <f>IF('3e NC-Gas'!M45="-","-",'3e NC-Gas'!M45)</f>
        <v>117.94267745587331</v>
      </c>
      <c r="O29" s="31"/>
      <c r="P29" s="133">
        <f>IF('3e NC-Gas'!O45="-","-",'3e NC-Gas'!O45)</f>
        <v>117.94267745587331</v>
      </c>
      <c r="Q29" s="133">
        <f>IF('3e NC-Gas'!P45="-","-",'3e NC-Gas'!P45)</f>
        <v>118.99587434009605</v>
      </c>
      <c r="R29" s="133">
        <f>IF('3e NC-Gas'!Q45="-","-",'3e NC-Gas'!Q45)</f>
        <v>118.55187433956675</v>
      </c>
      <c r="S29" s="133">
        <f>IF('3e NC-Gas'!R45="-","-",'3e NC-Gas'!R45)</f>
        <v>118.06617531126528</v>
      </c>
      <c r="T29" s="133" t="str">
        <f>IF('3e NC-Gas'!S45="-","-",'3e NC-Gas'!S45)</f>
        <v>-</v>
      </c>
      <c r="U29" s="133" t="str">
        <f>IF('3e NC-Gas'!T45="-","-",'3e NC-Gas'!T45)</f>
        <v>-</v>
      </c>
      <c r="V29" s="133" t="str">
        <f>IF('3e NC-Gas'!U45="-","-",'3e NC-Gas'!U45)</f>
        <v>-</v>
      </c>
      <c r="W29" s="133" t="str">
        <f>IF('3e NC-Gas'!V45="-","-",'3e NC-Gas'!V45)</f>
        <v>-</v>
      </c>
      <c r="X29" s="133" t="str">
        <f>IF('3e NC-Gas'!W45="-","-",'3e NC-Gas'!W45)</f>
        <v>-</v>
      </c>
      <c r="Y29" s="133" t="str">
        <f>IF('3e NC-Gas'!X45="-","-",'3e NC-Gas'!X45)</f>
        <v>-</v>
      </c>
      <c r="Z29" s="133" t="str">
        <f>IF('3e NC-Gas'!Y45="-","-",'3e NC-Gas'!Y45)</f>
        <v>-</v>
      </c>
      <c r="AA29" s="29"/>
    </row>
    <row r="30" spans="1:27" s="30" customFormat="1" ht="11.25" x14ac:dyDescent="0.15">
      <c r="A30" s="267">
        <v>5</v>
      </c>
      <c r="B30" s="136" t="s">
        <v>349</v>
      </c>
      <c r="C30" s="136" t="s">
        <v>344</v>
      </c>
      <c r="D30" s="134" t="s">
        <v>317</v>
      </c>
      <c r="E30" s="135"/>
      <c r="F30" s="31"/>
      <c r="G30" s="133">
        <f>IF('3f CPIH'!C$16="-","-",'3g OC '!$E$12*('3f CPIH'!C$16/'3f CPIH'!$G$16))</f>
        <v>87.194616340508801</v>
      </c>
      <c r="H30" s="133">
        <f>IF('3f CPIH'!D$16="-","-",'3g OC '!$E$12*('3f CPIH'!D$16/'3f CPIH'!$G$16))</f>
        <v>87.369180136986301</v>
      </c>
      <c r="I30" s="133">
        <f>IF('3f CPIH'!E$16="-","-",'3g OC '!$E$12*('3f CPIH'!E$16/'3f CPIH'!$G$16))</f>
        <v>87.631025831702544</v>
      </c>
      <c r="J30" s="133">
        <f>IF('3f CPIH'!F$16="-","-",'3g OC '!$E$12*('3f CPIH'!F$16/'3f CPIH'!$G$16))</f>
        <v>88.15471722113503</v>
      </c>
      <c r="K30" s="133">
        <f>IF('3f CPIH'!G$16="-","-",'3g OC '!$E$12*('3f CPIH'!G$16/'3f CPIH'!$G$16))</f>
        <v>89.202100000000002</v>
      </c>
      <c r="L30" s="133">
        <f>IF('3f CPIH'!H$16="-","-",'3g OC '!$E$12*('3f CPIH'!H$16/'3f CPIH'!$G$16))</f>
        <v>90.33676467710373</v>
      </c>
      <c r="M30" s="133">
        <f>IF('3f CPIH'!I$16="-","-",'3g OC '!$E$12*('3f CPIH'!I$16/'3f CPIH'!$G$16))</f>
        <v>91.645993150684916</v>
      </c>
      <c r="N30" s="133">
        <f>IF('3f CPIH'!J$16="-","-",'3g OC '!$E$12*('3f CPIH'!J$16/'3f CPIH'!$G$16))</f>
        <v>92.431530234833673</v>
      </c>
      <c r="O30" s="31"/>
      <c r="P30" s="133">
        <f>IF('3f CPIH'!L$16="-","-",'3g OC '!$E$12*('3f CPIH'!L$16/'3f CPIH'!$G$16))</f>
        <v>92.431530234833673</v>
      </c>
      <c r="Q30" s="133">
        <f>IF('3f CPIH'!M$16="-","-",'3g OC '!$E$12*('3f CPIH'!M$16/'3f CPIH'!$G$16))</f>
        <v>93.47891301369863</v>
      </c>
      <c r="R30" s="133">
        <f>IF('3f CPIH'!N$16="-","-",'3g OC '!$E$12*('3f CPIH'!N$16/'3f CPIH'!$G$16))</f>
        <v>94.177168199608616</v>
      </c>
      <c r="S30" s="133">
        <f>IF('3f CPIH'!O$16="-","-",'3g OC '!$E$12*('3f CPIH'!O$16/'3f CPIH'!$G$16))</f>
        <v>94.700859589041102</v>
      </c>
      <c r="T30" s="133" t="str">
        <f>IF('3f CPIH'!P$16="-","-",'3g OC '!$E$12*('3f CPIH'!P$16/'3f CPIH'!$G$16))</f>
        <v>-</v>
      </c>
      <c r="U30" s="133" t="str">
        <f>IF('3f CPIH'!Q$16="-","-",'3g OC '!$E$12*('3f CPIH'!Q$16/'3f CPIH'!$G$16))</f>
        <v>-</v>
      </c>
      <c r="V30" s="133" t="str">
        <f>IF('3f CPIH'!R$16="-","-",'3g OC '!$E$12*('3f CPIH'!R$16/'3f CPIH'!$G$16))</f>
        <v>-</v>
      </c>
      <c r="W30" s="133" t="str">
        <f>IF('3f CPIH'!S$16="-","-",'3g OC '!$E$12*('3f CPIH'!S$16/'3f CPIH'!$G$16))</f>
        <v>-</v>
      </c>
      <c r="X30" s="133" t="str">
        <f>IF('3f CPIH'!T$16="-","-",'3g OC '!$E$12*('3f CPIH'!T$16/'3f CPIH'!$G$16))</f>
        <v>-</v>
      </c>
      <c r="Y30" s="133" t="str">
        <f>IF('3f CPIH'!U$16="-","-",'3g OC '!$E$12*('3f CPIH'!U$16/'3f CPIH'!$G$16))</f>
        <v>-</v>
      </c>
      <c r="Z30" s="133" t="str">
        <f>IF('3f CPIH'!V$16="-","-",'3g OC '!$E$12*('3f CPIH'!V$16/'3f CPIH'!$G$16))</f>
        <v>-</v>
      </c>
      <c r="AA30" s="29"/>
    </row>
    <row r="31" spans="1:27" s="30" customFormat="1" ht="11.25" x14ac:dyDescent="0.15">
      <c r="A31" s="267">
        <v>6</v>
      </c>
      <c r="B31" s="136" t="s">
        <v>349</v>
      </c>
      <c r="C31" s="136" t="s">
        <v>43</v>
      </c>
      <c r="D31" s="134" t="s">
        <v>317</v>
      </c>
      <c r="E31" s="135"/>
      <c r="F31" s="31"/>
      <c r="G31" s="133" t="s">
        <v>333</v>
      </c>
      <c r="H31" s="133" t="s">
        <v>333</v>
      </c>
      <c r="I31" s="133" t="s">
        <v>333</v>
      </c>
      <c r="J31" s="133" t="s">
        <v>333</v>
      </c>
      <c r="K31" s="133">
        <f>IF('3h SMNCC'!F$37="-","-",'3h SMNCC'!F$37)</f>
        <v>0</v>
      </c>
      <c r="L31" s="133">
        <f>IF('3h SMNCC'!G$37="-","-",'3h SMNCC'!G$37)</f>
        <v>-0.14839795210242812</v>
      </c>
      <c r="M31" s="133">
        <f>IF('3h SMNCC'!H$37="-","-",'3h SMNCC'!H$37)</f>
        <v>1.8996756847995959</v>
      </c>
      <c r="N31" s="133">
        <f>IF('3h SMNCC'!I$37="-","-",'3h SMNCC'!I$37)</f>
        <v>12.665313810179313</v>
      </c>
      <c r="O31" s="31"/>
      <c r="P31" s="133">
        <f>IF('3h SMNCC'!K$37="-","-",'3h SMNCC'!K$37)</f>
        <v>12.665313810179313</v>
      </c>
      <c r="Q31" s="133">
        <f>IF('3h SMNCC'!L$37="-","-",'3h SMNCC'!L$37)</f>
        <v>14.640709693750988</v>
      </c>
      <c r="R31" s="133">
        <f>IF('3h SMNCC'!M$37="-","-",'3h SMNCC'!M$37)</f>
        <v>14.927787132222536</v>
      </c>
      <c r="S31" s="133">
        <f>IF('3h SMNCC'!N$37="-","-",'3h SMNCC'!N$37)</f>
        <v>17.170757060355506</v>
      </c>
      <c r="T31" s="133" t="str">
        <f>IF('3h SMNCC'!O$37="-","-",'3h SMNCC'!O$37)</f>
        <v>-</v>
      </c>
      <c r="U31" s="133" t="str">
        <f>IF('3h SMNCC'!P$37="-","-",'3h SMNCC'!P$37)</f>
        <v>-</v>
      </c>
      <c r="V31" s="133" t="str">
        <f>IF('3h SMNCC'!Q$37="-","-",'3h SMNCC'!Q$37)</f>
        <v>-</v>
      </c>
      <c r="W31" s="133" t="str">
        <f>IF('3h SMNCC'!R$37="-","-",'3h SMNCC'!R$37)</f>
        <v>-</v>
      </c>
      <c r="X31" s="133" t="str">
        <f>IF('3h SMNCC'!S$37="-","-",'3h SMNCC'!S$37)</f>
        <v>-</v>
      </c>
      <c r="Y31" s="133" t="str">
        <f>IF('3h SMNCC'!T$37="-","-",'3h SMNCC'!T$37)</f>
        <v>-</v>
      </c>
      <c r="Z31" s="133" t="str">
        <f>IF('3h SMNCC'!U$37="-","-",'3h SMNCC'!U$37)</f>
        <v>-</v>
      </c>
      <c r="AA31" s="29"/>
    </row>
    <row r="32" spans="1:27" s="30" customFormat="1" ht="11.25" x14ac:dyDescent="0.15">
      <c r="A32" s="267">
        <v>7</v>
      </c>
      <c r="B32" s="136" t="s">
        <v>349</v>
      </c>
      <c r="C32" s="136" t="s">
        <v>394</v>
      </c>
      <c r="D32" s="134" t="s">
        <v>317</v>
      </c>
      <c r="E32" s="135"/>
      <c r="F32" s="31"/>
      <c r="G32" s="133">
        <f>IF('3f CPIH'!C$16="-","-",'3i PAAC PAP'!$G$18*('3f CPIH'!C$16/'3f CPIH'!$G$16))</f>
        <v>3.1142016634050882</v>
      </c>
      <c r="H32" s="133">
        <f>IF('3f CPIH'!D$16="-","-",'3i PAAC PAP'!$G$18*('3f CPIH'!D$16/'3f CPIH'!$G$16))</f>
        <v>3.1204363013698631</v>
      </c>
      <c r="I32" s="133">
        <f>IF('3f CPIH'!E$16="-","-",'3i PAAC PAP'!$G$18*('3f CPIH'!E$16/'3f CPIH'!$G$16))</f>
        <v>3.129788258317026</v>
      </c>
      <c r="J32" s="133">
        <f>IF('3f CPIH'!F$16="-","-",'3i PAAC PAP'!$G$18*('3f CPIH'!F$16/'3f CPIH'!$G$16))</f>
        <v>3.1484921722113506</v>
      </c>
      <c r="K32" s="133">
        <f>IF('3f CPIH'!G$16="-","-",'3i PAAC PAP'!$G$18*('3f CPIH'!G$16/'3f CPIH'!$G$16))</f>
        <v>3.1859000000000002</v>
      </c>
      <c r="L32" s="133">
        <f>IF('3f CPIH'!H$16="-","-",'3i PAAC PAP'!$G$18*('3f CPIH'!H$16/'3f CPIH'!$G$16))</f>
        <v>3.2264251467710374</v>
      </c>
      <c r="M32" s="133">
        <f>IF('3f CPIH'!I$16="-","-",'3i PAAC PAP'!$G$18*('3f CPIH'!I$16/'3f CPIH'!$G$16))</f>
        <v>3.2731849315068491</v>
      </c>
      <c r="N32" s="133">
        <f>IF('3f CPIH'!J$16="-","-",'3i PAAC PAP'!$G$18*('3f CPIH'!J$16/'3f CPIH'!$G$16))</f>
        <v>3.3012408023483371</v>
      </c>
      <c r="O32" s="31"/>
      <c r="P32" s="133">
        <f>IF('3f CPIH'!L$16="-","-",'3i PAAC PAP'!$G$18*('3f CPIH'!L$16/'3f CPIH'!$G$16))</f>
        <v>3.3012408023483371</v>
      </c>
      <c r="Q32" s="133">
        <f>IF('3f CPIH'!M$16="-","-",'3i PAAC PAP'!$G$18*('3f CPIH'!M$16/'3f CPIH'!$G$16))</f>
        <v>3.3386486301369862</v>
      </c>
      <c r="R32" s="133">
        <f>IF('3f CPIH'!N$16="-","-",'3i PAAC PAP'!$G$18*('3f CPIH'!N$16/'3f CPIH'!$G$16))</f>
        <v>3.3635871819960861</v>
      </c>
      <c r="S32" s="133">
        <f>IF('3f CPIH'!O$16="-","-",'3i PAAC PAP'!$G$18*('3f CPIH'!O$16/'3f CPIH'!$G$16))</f>
        <v>3.3822910958904111</v>
      </c>
      <c r="T32" s="133" t="str">
        <f>IF('3f CPIH'!P$16="-","-",'3i PAAC PAP'!$G$18*('3f CPIH'!P$16/'3f CPIH'!$G$16))</f>
        <v>-</v>
      </c>
      <c r="U32" s="133" t="str">
        <f>IF('3f CPIH'!Q$16="-","-",'3i PAAC PAP'!$G$18*('3f CPIH'!Q$16/'3f CPIH'!$G$16))</f>
        <v>-</v>
      </c>
      <c r="V32" s="133" t="str">
        <f>IF('3f CPIH'!R$16="-","-",'3i PAAC PAP'!$G$18*('3f CPIH'!R$16/'3f CPIH'!$G$16))</f>
        <v>-</v>
      </c>
      <c r="W32" s="133" t="str">
        <f>IF('3f CPIH'!S$16="-","-",'3i PAAC PAP'!$G$18*('3f CPIH'!S$16/'3f CPIH'!$G$16))</f>
        <v>-</v>
      </c>
      <c r="X32" s="133" t="str">
        <f>IF('3f CPIH'!T$16="-","-",'3i PAAC PAP'!$G$18*('3f CPIH'!T$16/'3f CPIH'!$G$16))</f>
        <v>-</v>
      </c>
      <c r="Y32" s="133" t="str">
        <f>IF('3f CPIH'!U$16="-","-",'3i PAAC PAP'!$G$18*('3f CPIH'!U$16/'3f CPIH'!$G$16))</f>
        <v>-</v>
      </c>
      <c r="Z32" s="133" t="str">
        <f>IF('3f CPIH'!V$16="-","-",'3i PAAC PAP'!$G$18*('3f CPIH'!V$16/'3f CPIH'!$G$16))</f>
        <v>-</v>
      </c>
      <c r="AA32" s="29"/>
    </row>
    <row r="33" spans="1:27" s="30" customFormat="1" ht="11.25" x14ac:dyDescent="0.15">
      <c r="A33" s="267">
        <v>8</v>
      </c>
      <c r="B33" s="136" t="s">
        <v>349</v>
      </c>
      <c r="C33" s="136" t="s">
        <v>412</v>
      </c>
      <c r="D33" s="134" t="s">
        <v>317</v>
      </c>
      <c r="E33" s="135"/>
      <c r="F33" s="31"/>
      <c r="G33" s="133">
        <f>IF(G26="-","-",SUM(G26:G31)*'3i PAAC PAP'!$G$30)</f>
        <v>1.970298169743202</v>
      </c>
      <c r="H33" s="133">
        <f>IF(H26="-","-",SUM(H26:H31)*'3i PAAC PAP'!$G$30)</f>
        <v>1.8068794686873209</v>
      </c>
      <c r="I33" s="133">
        <f>IF(I26="-","-",SUM(I26:I31)*'3i PAAC PAP'!$G$30)</f>
        <v>1.639970980514257</v>
      </c>
      <c r="J33" s="133">
        <f>IF(J26="-","-",SUM(J26:J31)*'3i PAAC PAP'!$G$30)</f>
        <v>1.5802213669467085</v>
      </c>
      <c r="K33" s="133">
        <f>IF(K26="-","-",SUM(K26:K31)*'3i PAAC PAP'!$G$30)</f>
        <v>1.7499813917461777</v>
      </c>
      <c r="L33" s="133">
        <f>IF(L26="-","-",SUM(L26:L31)*'3i PAAC PAP'!$G$30)</f>
        <v>1.7471739045226191</v>
      </c>
      <c r="M33" s="133">
        <f>IF(M26="-","-",SUM(M26:M31)*'3i PAAC PAP'!$G$30)</f>
        <v>1.8526445782242318</v>
      </c>
      <c r="N33" s="133">
        <f>IF(N26="-","-",SUM(N26:N31)*'3i PAAC PAP'!$G$30)</f>
        <v>2.0147678406206739</v>
      </c>
      <c r="O33" s="31"/>
      <c r="P33" s="133">
        <f>IF(P26="-","-",SUM(P26:P31)*'3i PAAC PAP'!$G$30)</f>
        <v>2.0147678406206739</v>
      </c>
      <c r="Q33" s="133">
        <f>IF(Q26="-","-",SUM(Q26:Q31)*'3i PAAC PAP'!$G$30)</f>
        <v>2.1907065451768197</v>
      </c>
      <c r="R33" s="133">
        <f>IF(R26="-","-",SUM(R26:R31)*'3i PAAC PAP'!$G$30)</f>
        <v>1.9858552235557403</v>
      </c>
      <c r="S33" s="133">
        <f>IF(S26="-","-",SUM(S26:S31)*'3i PAAC PAP'!$G$30)</f>
        <v>1.9083536018659806</v>
      </c>
      <c r="T33" s="133" t="str">
        <f>IF(T26="-","-",SUM(T26:T31)*'3i PAAC PAP'!$G$30)</f>
        <v>-</v>
      </c>
      <c r="U33" s="133" t="str">
        <f>IF(U26="-","-",SUM(U26:U31)*'3i PAAC PAP'!$G$30)</f>
        <v>-</v>
      </c>
      <c r="V33" s="133" t="str">
        <f>IF(V26="-","-",SUM(V26:V31)*'3i PAAC PAP'!$G$30)</f>
        <v>-</v>
      </c>
      <c r="W33" s="133" t="str">
        <f>IF(W26="-","-",SUM(W26:W31)*'3i PAAC PAP'!$G$30)</f>
        <v>-</v>
      </c>
      <c r="X33" s="133" t="str">
        <f>IF(X26="-","-",SUM(X26:X31)*'3i PAAC PAP'!$G$30)</f>
        <v>-</v>
      </c>
      <c r="Y33" s="133" t="str">
        <f>IF(Y26="-","-",SUM(Y26:Y31)*'3i PAAC PAP'!$G$30)</f>
        <v>-</v>
      </c>
      <c r="Z33" s="133" t="str">
        <f>IF(Z26="-","-",SUM(Z26:Z31)*'3i PAAC PAP'!$G$30)</f>
        <v>-</v>
      </c>
      <c r="AA33" s="29"/>
    </row>
    <row r="34" spans="1:27" s="30" customFormat="1" ht="11.25" x14ac:dyDescent="0.15">
      <c r="A34" s="267">
        <v>9</v>
      </c>
      <c r="B34" s="136" t="s">
        <v>393</v>
      </c>
      <c r="C34" s="136" t="s">
        <v>536</v>
      </c>
      <c r="D34" s="134" t="s">
        <v>317</v>
      </c>
      <c r="E34" s="135"/>
      <c r="F34" s="31"/>
      <c r="G34" s="133">
        <f>IF(G28="-","-",SUM(G26:G33)*'3j EBIT'!$E$12)</f>
        <v>9.3271912122572527</v>
      </c>
      <c r="H34" s="133">
        <f>IF(H28="-","-",SUM(H26:H33)*'3j EBIT'!$E$12)</f>
        <v>8.5587071126654308</v>
      </c>
      <c r="I34" s="133">
        <f>IF(I28="-","-",SUM(I26:I33)*'3j EBIT'!$E$12)</f>
        <v>7.7738699232013193</v>
      </c>
      <c r="J34" s="133">
        <f>IF(J28="-","-",SUM(J26:J33)*'3j EBIT'!$E$12)</f>
        <v>7.4932126730462087</v>
      </c>
      <c r="K34" s="133">
        <f>IF(K28="-","-",SUM(K26:K33)*'3j EBIT'!$E$12)</f>
        <v>8.2923670976732051</v>
      </c>
      <c r="L34" s="133">
        <f>IF(L28="-","-",SUM(L26:L33)*'3j EBIT'!$E$12)</f>
        <v>8.2799475739935549</v>
      </c>
      <c r="M34" s="133">
        <f>IF(M28="-","-",SUM(M26:M33)*'3j EBIT'!$E$12)</f>
        <v>8.7769119368143453</v>
      </c>
      <c r="N34" s="133">
        <f>IF(N28="-","-",SUM(N26:N33)*'3j EBIT'!$E$12)</f>
        <v>9.5399673567612844</v>
      </c>
      <c r="O34" s="31"/>
      <c r="P34" s="133">
        <f>IF(P28="-","-",SUM(P26:P33)*'3j EBIT'!$E$11)</f>
        <v>9.5399673567612844</v>
      </c>
      <c r="Q34" s="133">
        <f>IF(Q28="-","-",SUM(Q26:Q33)*'3j EBIT'!$E$11)</f>
        <v>10.368181877996697</v>
      </c>
      <c r="R34" s="133">
        <f>IF(R28="-","-",SUM(R26:R33)*'3j EBIT'!$E$11)</f>
        <v>9.4051905808801539</v>
      </c>
      <c r="S34" s="133">
        <f>IF(S28="-","-",SUM(S26:S33)*'3j EBIT'!$E$11)</f>
        <v>9.0410405634445539</v>
      </c>
      <c r="T34" s="133" t="str">
        <f>IF(T28="-","-",SUM(T26:T33)*'3j EBIT'!$E$11)</f>
        <v>-</v>
      </c>
      <c r="U34" s="133" t="str">
        <f>IF(U28="-","-",SUM(U26:U33)*'3j EBIT'!$E$11)</f>
        <v>-</v>
      </c>
      <c r="V34" s="133" t="str">
        <f>IF(V28="-","-",SUM(V26:V33)*'3j EBIT'!$E$11)</f>
        <v>-</v>
      </c>
      <c r="W34" s="133" t="str">
        <f>IF(W28="-","-",SUM(W26:W33)*'3j EBIT'!$E$11)</f>
        <v>-</v>
      </c>
      <c r="X34" s="133" t="str">
        <f>IF(X28="-","-",SUM(X26:X33)*'3j EBIT'!$E$11)</f>
        <v>-</v>
      </c>
      <c r="Y34" s="133" t="str">
        <f>IF(Y28="-","-",SUM(Y26:Y33)*'3j EBIT'!$E$11)</f>
        <v>-</v>
      </c>
      <c r="Z34" s="133" t="str">
        <f>IF(Z28="-","-",SUM(Z26:Z33)*'3j EBIT'!$E$11)</f>
        <v>-</v>
      </c>
      <c r="AA34" s="29"/>
    </row>
    <row r="35" spans="1:27" s="30" customFormat="1" ht="11.25" x14ac:dyDescent="0.15">
      <c r="A35" s="267">
        <v>10</v>
      </c>
      <c r="B35" s="136" t="s">
        <v>292</v>
      </c>
      <c r="C35" s="186" t="s">
        <v>537</v>
      </c>
      <c r="D35" s="134" t="s">
        <v>317</v>
      </c>
      <c r="E35" s="135"/>
      <c r="F35" s="31"/>
      <c r="G35" s="133">
        <f>IF(G30="-","-",SUM(G26:G28,G30:G34)*'3k HAP'!$E$13)</f>
        <v>5.5150074303486187</v>
      </c>
      <c r="H35" s="133">
        <f>IF(H30="-","-",SUM(H26:H28,H30:H34)*'3k HAP'!$E$13)</f>
        <v>4.9245869264183195</v>
      </c>
      <c r="I35" s="133">
        <f>IF(I30="-","-",SUM(I26:I28,I30:I34)*'3k HAP'!$E$13)</f>
        <v>4.356754558215866</v>
      </c>
      <c r="J35" s="133">
        <f>IF(J30="-","-",SUM(J26:J28,J30:J34)*'3k HAP'!$E$13)</f>
        <v>4.1455811471563626</v>
      </c>
      <c r="K35" s="133">
        <f>IF(K30="-","-",SUM(K26:K28,K30:K34)*'3k HAP'!$E$13)</f>
        <v>4.7185524006359625</v>
      </c>
      <c r="L35" s="133">
        <f>IF(L30="-","-",SUM(L26:L28,L30:L34)*'3k HAP'!$E$13)</f>
        <v>4.7086307971046661</v>
      </c>
      <c r="M35" s="133">
        <f>IF(M30="-","-",SUM(M26:M28,M30:M34)*'3k HAP'!$E$13)</f>
        <v>5.0375561791863852</v>
      </c>
      <c r="N35" s="133">
        <f>IF(N30="-","-",SUM(N26:N28,N30:N34)*'3k HAP'!$E$13)</f>
        <v>5.6244962265990601</v>
      </c>
      <c r="O35" s="31"/>
      <c r="P35" s="133">
        <f>IF(P30="-","-",SUM(P26:P28,P30:P34)*'3k HAP'!$E$13)</f>
        <v>5.6244962265990601</v>
      </c>
      <c r="Q35" s="133">
        <f>IF(Q30="-","-",SUM(Q26:Q28,Q30:Q34)*'3k HAP'!$E$13)</f>
        <v>6.2472807813739708</v>
      </c>
      <c r="R35" s="133">
        <f>IF(R30="-","-",SUM(R26:R28,R30:R34)*'3k HAP'!$E$13)</f>
        <v>5.5117208718347497</v>
      </c>
      <c r="S35" s="133">
        <f>IF(S30="-","-",SUM(S26:S28,S30:S34)*'3k HAP'!$E$13)</f>
        <v>5.2382257700935311</v>
      </c>
      <c r="T35" s="133" t="str">
        <f>IF(T30="-","-",SUM(T26:T28,T30:T34)*'3k HAP'!$E$13)</f>
        <v>-</v>
      </c>
      <c r="U35" s="133" t="str">
        <f>IF(U30="-","-",SUM(U26:U28,U30:U34)*'3k HAP'!$E$13)</f>
        <v>-</v>
      </c>
      <c r="V35" s="133" t="str">
        <f>IF(V30="-","-",SUM(V26:V28,V30:V34)*'3k HAP'!$E$13)</f>
        <v>-</v>
      </c>
      <c r="W35" s="133" t="str">
        <f>IF(W30="-","-",SUM(W26:W28,W30:W34)*'3k HAP'!$E$13)</f>
        <v>-</v>
      </c>
      <c r="X35" s="133" t="str">
        <f>IF(X30="-","-",SUM(X26:X28,X30:X34)*'3k HAP'!$E$13)</f>
        <v>-</v>
      </c>
      <c r="Y35" s="133" t="str">
        <f>IF(Y30="-","-",SUM(Y26:Y28,Y30:Y34)*'3k HAP'!$E$13)</f>
        <v>-</v>
      </c>
      <c r="Z35" s="133" t="str">
        <f>IF(Z30="-","-",SUM(Z26:Z28,Z30:Z34)*'3k HAP'!$E$13)</f>
        <v>-</v>
      </c>
      <c r="AA35" s="29"/>
    </row>
    <row r="36" spans="1:27" s="30" customFormat="1" ht="11.25" x14ac:dyDescent="0.15">
      <c r="A36" s="267">
        <v>11</v>
      </c>
      <c r="B36" s="136" t="s">
        <v>44</v>
      </c>
      <c r="C36" s="136" t="str">
        <f>B36&amp;"_"&amp;D36</f>
        <v>Total_East Midlands</v>
      </c>
      <c r="D36" s="134" t="s">
        <v>317</v>
      </c>
      <c r="E36" s="135"/>
      <c r="F36" s="31"/>
      <c r="G36" s="133">
        <f>IF(G26="-","-",SUM(G26:G35))</f>
        <v>496.41960530603285</v>
      </c>
      <c r="H36" s="133">
        <f t="shared" ref="H36:N36" si="11">IF(H26="-","-",SUM(H26:H35))</f>
        <v>455.38266995117749</v>
      </c>
      <c r="I36" s="133">
        <f t="shared" si="11"/>
        <v>413.50763414691284</v>
      </c>
      <c r="J36" s="133">
        <f t="shared" si="11"/>
        <v>398.52503261854048</v>
      </c>
      <c r="K36" s="133">
        <f t="shared" si="11"/>
        <v>441.1587456896147</v>
      </c>
      <c r="L36" s="133">
        <f t="shared" si="11"/>
        <v>440.49516521504466</v>
      </c>
      <c r="M36" s="133">
        <f t="shared" si="11"/>
        <v>466.98009888914947</v>
      </c>
      <c r="N36" s="133">
        <f t="shared" si="11"/>
        <v>507.7278339241949</v>
      </c>
      <c r="O36" s="31"/>
      <c r="P36" s="133">
        <f>IF(P26="-","-",SUM(P26:P35))</f>
        <v>507.7278339241949</v>
      </c>
      <c r="Q36" s="133">
        <f t="shared" ref="Q36" si="12">IF(Q26="-","-",SUM(Q26:Q35))</f>
        <v>551.94083843367355</v>
      </c>
      <c r="R36" s="133">
        <f t="shared" ref="R36" si="13">IF(R26="-","-",SUM(R26:R35))</f>
        <v>500.52154697936481</v>
      </c>
      <c r="S36" s="133">
        <f t="shared" ref="S36" si="14">IF(S26="-","-",SUM(S26:S35))</f>
        <v>481.08226940275296</v>
      </c>
      <c r="T36" s="133" t="str">
        <f t="shared" ref="T36" si="15">IF(T26="-","-",SUM(T26:T35))</f>
        <v>-</v>
      </c>
      <c r="U36" s="133" t="str">
        <f t="shared" ref="U36" si="16">IF(U26="-","-",SUM(U26:U35))</f>
        <v>-</v>
      </c>
      <c r="V36" s="133" t="str">
        <f t="shared" ref="V36" si="17">IF(V26="-","-",SUM(V26:V35))</f>
        <v>-</v>
      </c>
      <c r="W36" s="133" t="str">
        <f t="shared" ref="W36" si="18">IF(W26="-","-",SUM(W26:W35))</f>
        <v>-</v>
      </c>
      <c r="X36" s="133" t="str">
        <f t="shared" ref="X36" si="19">IF(X26="-","-",SUM(X26:X35))</f>
        <v>-</v>
      </c>
      <c r="Y36" s="133" t="str">
        <f t="shared" ref="Y36" si="20">IF(Y26="-","-",SUM(Y26:Y35))</f>
        <v>-</v>
      </c>
      <c r="Z36" s="133" t="str">
        <f t="shared" ref="Z36" si="21">IF(Z26="-","-",SUM(Z26:Z35))</f>
        <v>-</v>
      </c>
      <c r="AA36" s="29"/>
    </row>
    <row r="37" spans="1:27" s="30" customFormat="1" ht="11.25" x14ac:dyDescent="0.15">
      <c r="A37" s="267">
        <v>1</v>
      </c>
      <c r="B37" s="140" t="s">
        <v>350</v>
      </c>
      <c r="C37" s="140" t="s">
        <v>341</v>
      </c>
      <c r="D37" s="131" t="s">
        <v>318</v>
      </c>
      <c r="E37" s="132"/>
      <c r="F37" s="31"/>
      <c r="G37" s="41">
        <f>IF('3a DF'!H$41="-","-",'3a DF'!H$41)</f>
        <v>253.14985164432846</v>
      </c>
      <c r="H37" s="41">
        <f>IF('3a DF'!I$41="-","-",'3a DF'!I$41)</f>
        <v>213.57444115975193</v>
      </c>
      <c r="I37" s="41">
        <f>IF('3a DF'!J$41="-","-",'3a DF'!J$41)</f>
        <v>174.74989531236287</v>
      </c>
      <c r="J37" s="41">
        <f>IF('3a DF'!K$41="-","-",'3a DF'!K$41)</f>
        <v>160.26701947738721</v>
      </c>
      <c r="K37" s="41">
        <f>IF('3a DF'!L$41="-","-",'3a DF'!L$41)</f>
        <v>200.74683223176862</v>
      </c>
      <c r="L37" s="41">
        <f>IF('3a DF'!M$41="-","-",'3a DF'!M$41)</f>
        <v>199.05760849983216</v>
      </c>
      <c r="M37" s="41">
        <f>IF('3a DF'!N$41="-","-",'3a DF'!N$41)</f>
        <v>215.77106184657606</v>
      </c>
      <c r="N37" s="41">
        <f>IF('3a DF'!O$41="-","-",'3a DF'!O$41)</f>
        <v>243.35846990910571</v>
      </c>
      <c r="O37" s="31"/>
      <c r="P37" s="41">
        <f>IF('3a DF'!Q$41="-","-",'3a DF'!Q$41)</f>
        <v>243.35846990910571</v>
      </c>
      <c r="Q37" s="41">
        <f>IF('3a DF'!R$41="-","-",'3a DF'!R$41)</f>
        <v>281.17733015023742</v>
      </c>
      <c r="R37" s="41">
        <f>IF('3a DF'!S$41="-","-",'3a DF'!S$41)</f>
        <v>230.77888190073497</v>
      </c>
      <c r="S37" s="41">
        <f>IF('3a DF'!T$41="-","-",'3a DF'!T$41)</f>
        <v>206.31785050021912</v>
      </c>
      <c r="T37" s="41" t="str">
        <f>IF('3a DF'!U$41="-","-",'3a DF'!U$41)</f>
        <v>-</v>
      </c>
      <c r="U37" s="41" t="str">
        <f>IF('3a DF'!V$41="-","-",'3a DF'!V$41)</f>
        <v>-</v>
      </c>
      <c r="V37" s="41" t="str">
        <f>IF('3a DF'!W$41="-","-",'3a DF'!W$41)</f>
        <v>-</v>
      </c>
      <c r="W37" s="41" t="str">
        <f>IF('3a DF'!X$41="-","-",'3a DF'!X$41)</f>
        <v>-</v>
      </c>
      <c r="X37" s="41" t="str">
        <f>IF('3a DF'!Y$41="-","-",'3a DF'!Y$41)</f>
        <v>-</v>
      </c>
      <c r="Y37" s="41" t="str">
        <f>IF('3a DF'!Z$41="-","-",'3a DF'!Z$41)</f>
        <v>-</v>
      </c>
      <c r="Z37" s="41" t="str">
        <f>IF('3a DF'!AA$41="-","-",'3a DF'!AA$41)</f>
        <v>-</v>
      </c>
      <c r="AA37" s="29"/>
    </row>
    <row r="38" spans="1:27" s="30" customFormat="1" ht="11.25" x14ac:dyDescent="0.15">
      <c r="A38" s="267">
        <v>2</v>
      </c>
      <c r="B38" s="140" t="s">
        <v>350</v>
      </c>
      <c r="C38" s="140" t="s">
        <v>300</v>
      </c>
      <c r="D38" s="131" t="s">
        <v>318</v>
      </c>
      <c r="E38" s="132"/>
      <c r="F38" s="31"/>
      <c r="G38" s="41" t="s">
        <v>333</v>
      </c>
      <c r="H38" s="41" t="s">
        <v>333</v>
      </c>
      <c r="I38" s="41" t="s">
        <v>333</v>
      </c>
      <c r="J38" s="41" t="s">
        <v>333</v>
      </c>
      <c r="K38" s="41" t="s">
        <v>333</v>
      </c>
      <c r="L38" s="41" t="s">
        <v>333</v>
      </c>
      <c r="M38" s="41" t="s">
        <v>333</v>
      </c>
      <c r="N38" s="41" t="s">
        <v>333</v>
      </c>
      <c r="O38" s="31"/>
      <c r="P38" s="41" t="s">
        <v>333</v>
      </c>
      <c r="Q38" s="41" t="s">
        <v>333</v>
      </c>
      <c r="R38" s="41" t="s">
        <v>333</v>
      </c>
      <c r="S38" s="41" t="s">
        <v>333</v>
      </c>
      <c r="T38" s="41" t="s">
        <v>333</v>
      </c>
      <c r="U38" s="41" t="s">
        <v>333</v>
      </c>
      <c r="V38" s="41" t="s">
        <v>333</v>
      </c>
      <c r="W38" s="41" t="s">
        <v>333</v>
      </c>
      <c r="X38" s="41" t="s">
        <v>333</v>
      </c>
      <c r="Y38" s="41" t="s">
        <v>333</v>
      </c>
      <c r="Z38" s="41" t="s">
        <v>333</v>
      </c>
      <c r="AA38" s="29"/>
    </row>
    <row r="39" spans="1:27" s="30" customFormat="1" ht="11.25" x14ac:dyDescent="0.15">
      <c r="A39" s="267">
        <v>3</v>
      </c>
      <c r="B39" s="140" t="s">
        <v>2</v>
      </c>
      <c r="C39" s="140" t="s">
        <v>342</v>
      </c>
      <c r="D39" s="131" t="s">
        <v>318</v>
      </c>
      <c r="E39" s="132"/>
      <c r="F39" s="31"/>
      <c r="G39" s="41">
        <f>IF('3c PC'!G$42="-","-",'3c PC'!G$42)</f>
        <v>21.926269106402124</v>
      </c>
      <c r="H39" s="41">
        <f>IF('3c PC'!H$42="-","-",'3c PC'!H$42)</f>
        <v>21.926269106402124</v>
      </c>
      <c r="I39" s="41">
        <f>IF('3c PC'!I$42="-","-",'3c PC'!I$42)</f>
        <v>22.64764819235609</v>
      </c>
      <c r="J39" s="41">
        <f>IF('3c PC'!J$42="-","-",'3c PC'!J$42)</f>
        <v>22.505107470829557</v>
      </c>
      <c r="K39" s="41">
        <f>IF('3c PC'!K$42="-","-",'3c PC'!K$42)</f>
        <v>19.106297226763825</v>
      </c>
      <c r="L39" s="41">
        <f>IF('3c PC'!L$42="-","-",'3c PC'!L$42)</f>
        <v>19.106297226763825</v>
      </c>
      <c r="M39" s="41">
        <f>IF('3c PC'!M$42="-","-",'3c PC'!M$42)</f>
        <v>20.852393125569616</v>
      </c>
      <c r="N39" s="41">
        <f>IF('3c PC'!N$42="-","-",'3c PC'!N$42)</f>
        <v>20.849370287873604</v>
      </c>
      <c r="O39" s="31"/>
      <c r="P39" s="41">
        <f>IF('3c PC'!P$42="-","-",'3c PC'!P$42)</f>
        <v>20.849370287873604</v>
      </c>
      <c r="Q39" s="41">
        <f>IF('3c PC'!Q$42="-","-",'3c PC'!Q$42)</f>
        <v>21.503193401206047</v>
      </c>
      <c r="R39" s="41">
        <f>IF('3c PC'!R$42="-","-",'3c PC'!R$42)</f>
        <v>21.819481548965161</v>
      </c>
      <c r="S39" s="41">
        <f>IF('3c PC'!S$42="-","-",'3c PC'!S$42)</f>
        <v>25.256715910577427</v>
      </c>
      <c r="T39" s="41" t="str">
        <f>IF('3c PC'!T$42="-","-",'3c PC'!T$42)</f>
        <v>-</v>
      </c>
      <c r="U39" s="41" t="str">
        <f>IF('3c PC'!U$42="-","-",'3c PC'!U$42)</f>
        <v>-</v>
      </c>
      <c r="V39" s="41" t="str">
        <f>IF('3c PC'!V$42="-","-",'3c PC'!V$42)</f>
        <v>-</v>
      </c>
      <c r="W39" s="41" t="str">
        <f>IF('3c PC'!W$42="-","-",'3c PC'!W$42)</f>
        <v>-</v>
      </c>
      <c r="X39" s="41" t="str">
        <f>IF('3c PC'!X$42="-","-",'3c PC'!X$42)</f>
        <v>-</v>
      </c>
      <c r="Y39" s="41" t="str">
        <f>IF('3c PC'!Y$42="-","-",'3c PC'!Y$42)</f>
        <v>-</v>
      </c>
      <c r="Z39" s="41" t="str">
        <f>IF('3c PC'!Z$42="-","-",'3c PC'!Z$42)</f>
        <v>-</v>
      </c>
      <c r="AA39" s="29"/>
    </row>
    <row r="40" spans="1:27" s="30" customFormat="1" ht="11.25" x14ac:dyDescent="0.15">
      <c r="A40" s="267">
        <v>4</v>
      </c>
      <c r="B40" s="140" t="s">
        <v>352</v>
      </c>
      <c r="C40" s="140" t="s">
        <v>343</v>
      </c>
      <c r="D40" s="131" t="s">
        <v>318</v>
      </c>
      <c r="E40" s="132"/>
      <c r="F40" s="31"/>
      <c r="G40" s="41">
        <f>IF('3e NC-Gas'!F46="-","-",'3e NC-Gas'!F46)</f>
        <v>134.42796169637757</v>
      </c>
      <c r="H40" s="41">
        <f>IF('3e NC-Gas'!G46="-","-",'3e NC-Gas'!G46)</f>
        <v>134.3079617029311</v>
      </c>
      <c r="I40" s="41">
        <f>IF('3e NC-Gas'!H46="-","-",'3e NC-Gas'!H46)</f>
        <v>136.01413156004517</v>
      </c>
      <c r="J40" s="41">
        <f>IF('3e NC-Gas'!I46="-","-",'3e NC-Gas'!I46)</f>
        <v>135.66613157905041</v>
      </c>
      <c r="K40" s="41">
        <f>IF('3e NC-Gas'!J46="-","-",'3e NC-Gas'!J46)</f>
        <v>131.33897376654295</v>
      </c>
      <c r="L40" s="41">
        <f>IF('3e NC-Gas'!K46="-","-",'3e NC-Gas'!K46)</f>
        <v>131.36297376523225</v>
      </c>
      <c r="M40" s="41">
        <f>IF('3e NC-Gas'!L46="-","-",'3e NC-Gas'!L46)</f>
        <v>136.4264001474786</v>
      </c>
      <c r="N40" s="41">
        <f>IF('3e NC-Gas'!M46="-","-",'3e NC-Gas'!M46)</f>
        <v>136.49840014354649</v>
      </c>
      <c r="O40" s="31"/>
      <c r="P40" s="41">
        <f>IF('3e NC-Gas'!O46="-","-",'3e NC-Gas'!O46)</f>
        <v>136.49840014354649</v>
      </c>
      <c r="Q40" s="41">
        <f>IF('3e NC-Gas'!P46="-","-",'3e NC-Gas'!P46)</f>
        <v>143.82679144338769</v>
      </c>
      <c r="R40" s="41">
        <f>IF('3e NC-Gas'!Q46="-","-",'3e NC-Gas'!Q46)</f>
        <v>143.38279146763577</v>
      </c>
      <c r="S40" s="41">
        <f>IF('3e NC-Gas'!R46="-","-",'3e NC-Gas'!R46)</f>
        <v>143.97192263725503</v>
      </c>
      <c r="T40" s="41" t="str">
        <f>IF('3e NC-Gas'!S46="-","-",'3e NC-Gas'!S46)</f>
        <v>-</v>
      </c>
      <c r="U40" s="41" t="str">
        <f>IF('3e NC-Gas'!T46="-","-",'3e NC-Gas'!T46)</f>
        <v>-</v>
      </c>
      <c r="V40" s="41" t="str">
        <f>IF('3e NC-Gas'!U46="-","-",'3e NC-Gas'!U46)</f>
        <v>-</v>
      </c>
      <c r="W40" s="41" t="str">
        <f>IF('3e NC-Gas'!V46="-","-",'3e NC-Gas'!V46)</f>
        <v>-</v>
      </c>
      <c r="X40" s="41" t="str">
        <f>IF('3e NC-Gas'!W46="-","-",'3e NC-Gas'!W46)</f>
        <v>-</v>
      </c>
      <c r="Y40" s="41" t="str">
        <f>IF('3e NC-Gas'!X46="-","-",'3e NC-Gas'!X46)</f>
        <v>-</v>
      </c>
      <c r="Z40" s="41" t="str">
        <f>IF('3e NC-Gas'!Y46="-","-",'3e NC-Gas'!Y46)</f>
        <v>-</v>
      </c>
      <c r="AA40" s="29"/>
    </row>
    <row r="41" spans="1:27" s="30" customFormat="1" ht="12.4" customHeight="1" x14ac:dyDescent="0.15">
      <c r="A41" s="267">
        <v>5</v>
      </c>
      <c r="B41" s="140" t="s">
        <v>349</v>
      </c>
      <c r="C41" s="140" t="s">
        <v>344</v>
      </c>
      <c r="D41" s="131" t="s">
        <v>318</v>
      </c>
      <c r="E41" s="132"/>
      <c r="F41" s="31"/>
      <c r="G41" s="41">
        <f>IF('3f CPIH'!C$16="-","-",'3g OC '!$E$12*('3f CPIH'!C$16/'3f CPIH'!$G$16))</f>
        <v>87.194616340508801</v>
      </c>
      <c r="H41" s="41">
        <f>IF('3f CPIH'!D$16="-","-",'3g OC '!$E$12*('3f CPIH'!D$16/'3f CPIH'!$G$16))</f>
        <v>87.369180136986301</v>
      </c>
      <c r="I41" s="41">
        <f>IF('3f CPIH'!E$16="-","-",'3g OC '!$E$12*('3f CPIH'!E$16/'3f CPIH'!$G$16))</f>
        <v>87.631025831702544</v>
      </c>
      <c r="J41" s="41">
        <f>IF('3f CPIH'!F$16="-","-",'3g OC '!$E$12*('3f CPIH'!F$16/'3f CPIH'!$G$16))</f>
        <v>88.15471722113503</v>
      </c>
      <c r="K41" s="41">
        <f>IF('3f CPIH'!G$16="-","-",'3g OC '!$E$12*('3f CPIH'!G$16/'3f CPIH'!$G$16))</f>
        <v>89.202100000000002</v>
      </c>
      <c r="L41" s="41">
        <f>IF('3f CPIH'!H$16="-","-",'3g OC '!$E$12*('3f CPIH'!H$16/'3f CPIH'!$G$16))</f>
        <v>90.33676467710373</v>
      </c>
      <c r="M41" s="41">
        <f>IF('3f CPIH'!I$16="-","-",'3g OC '!$E$12*('3f CPIH'!I$16/'3f CPIH'!$G$16))</f>
        <v>91.645993150684916</v>
      </c>
      <c r="N41" s="41">
        <f>IF('3f CPIH'!J$16="-","-",'3g OC '!$E$12*('3f CPIH'!J$16/'3f CPIH'!$G$16))</f>
        <v>92.431530234833673</v>
      </c>
      <c r="O41" s="31"/>
      <c r="P41" s="41">
        <f>IF('3f CPIH'!L$16="-","-",'3g OC '!$E$12*('3f CPIH'!L$16/'3f CPIH'!$G$16))</f>
        <v>92.431530234833673</v>
      </c>
      <c r="Q41" s="41">
        <f>IF('3f CPIH'!M$16="-","-",'3g OC '!$E$12*('3f CPIH'!M$16/'3f CPIH'!$G$16))</f>
        <v>93.47891301369863</v>
      </c>
      <c r="R41" s="41">
        <f>IF('3f CPIH'!N$16="-","-",'3g OC '!$E$12*('3f CPIH'!N$16/'3f CPIH'!$G$16))</f>
        <v>94.177168199608616</v>
      </c>
      <c r="S41" s="41">
        <f>IF('3f CPIH'!O$16="-","-",'3g OC '!$E$12*('3f CPIH'!O$16/'3f CPIH'!$G$16))</f>
        <v>94.700859589041102</v>
      </c>
      <c r="T41" s="41" t="str">
        <f>IF('3f CPIH'!P$16="-","-",'3g OC '!$E$12*('3f CPIH'!P$16/'3f CPIH'!$G$16))</f>
        <v>-</v>
      </c>
      <c r="U41" s="41" t="str">
        <f>IF('3f CPIH'!Q$16="-","-",'3g OC '!$E$12*('3f CPIH'!Q$16/'3f CPIH'!$G$16))</f>
        <v>-</v>
      </c>
      <c r="V41" s="41" t="str">
        <f>IF('3f CPIH'!R$16="-","-",'3g OC '!$E$12*('3f CPIH'!R$16/'3f CPIH'!$G$16))</f>
        <v>-</v>
      </c>
      <c r="W41" s="41" t="str">
        <f>IF('3f CPIH'!S$16="-","-",'3g OC '!$E$12*('3f CPIH'!S$16/'3f CPIH'!$G$16))</f>
        <v>-</v>
      </c>
      <c r="X41" s="41" t="str">
        <f>IF('3f CPIH'!T$16="-","-",'3g OC '!$E$12*('3f CPIH'!T$16/'3f CPIH'!$G$16))</f>
        <v>-</v>
      </c>
      <c r="Y41" s="41" t="str">
        <f>IF('3f CPIH'!U$16="-","-",'3g OC '!$E$12*('3f CPIH'!U$16/'3f CPIH'!$G$16))</f>
        <v>-</v>
      </c>
      <c r="Z41" s="41" t="str">
        <f>IF('3f CPIH'!V$16="-","-",'3g OC '!$E$12*('3f CPIH'!V$16/'3f CPIH'!$G$16))</f>
        <v>-</v>
      </c>
      <c r="AA41" s="29"/>
    </row>
    <row r="42" spans="1:27" s="30" customFormat="1" ht="11.25" x14ac:dyDescent="0.15">
      <c r="A42" s="267">
        <v>6</v>
      </c>
      <c r="B42" s="140" t="s">
        <v>349</v>
      </c>
      <c r="C42" s="140" t="s">
        <v>43</v>
      </c>
      <c r="D42" s="131" t="s">
        <v>318</v>
      </c>
      <c r="E42" s="132"/>
      <c r="F42" s="31"/>
      <c r="G42" s="41" t="s">
        <v>333</v>
      </c>
      <c r="H42" s="41" t="s">
        <v>333</v>
      </c>
      <c r="I42" s="41" t="s">
        <v>333</v>
      </c>
      <c r="J42" s="41" t="s">
        <v>333</v>
      </c>
      <c r="K42" s="41">
        <f>IF('3h SMNCC'!F$37="-","-",'3h SMNCC'!F$37)</f>
        <v>0</v>
      </c>
      <c r="L42" s="41">
        <f>IF('3h SMNCC'!G$37="-","-",'3h SMNCC'!G$37)</f>
        <v>-0.14839795210242812</v>
      </c>
      <c r="M42" s="41">
        <f>IF('3h SMNCC'!H$37="-","-",'3h SMNCC'!H$37)</f>
        <v>1.8996756847995959</v>
      </c>
      <c r="N42" s="41">
        <f>IF('3h SMNCC'!I$37="-","-",'3h SMNCC'!I$37)</f>
        <v>12.665313810179313</v>
      </c>
      <c r="O42" s="31"/>
      <c r="P42" s="41">
        <f>IF('3h SMNCC'!K$37="-","-",'3h SMNCC'!K$37)</f>
        <v>12.665313810179313</v>
      </c>
      <c r="Q42" s="41">
        <f>IF('3h SMNCC'!L$37="-","-",'3h SMNCC'!L$37)</f>
        <v>14.640709693750988</v>
      </c>
      <c r="R42" s="41">
        <f>IF('3h SMNCC'!M$37="-","-",'3h SMNCC'!M$37)</f>
        <v>14.927787132222536</v>
      </c>
      <c r="S42" s="41">
        <f>IF('3h SMNCC'!N$37="-","-",'3h SMNCC'!N$37)</f>
        <v>17.170757060355506</v>
      </c>
      <c r="T42" s="41" t="str">
        <f>IF('3h SMNCC'!O$37="-","-",'3h SMNCC'!O$37)</f>
        <v>-</v>
      </c>
      <c r="U42" s="41" t="str">
        <f>IF('3h SMNCC'!P$37="-","-",'3h SMNCC'!P$37)</f>
        <v>-</v>
      </c>
      <c r="V42" s="41" t="str">
        <f>IF('3h SMNCC'!Q$37="-","-",'3h SMNCC'!Q$37)</f>
        <v>-</v>
      </c>
      <c r="W42" s="41" t="str">
        <f>IF('3h SMNCC'!R$37="-","-",'3h SMNCC'!R$37)</f>
        <v>-</v>
      </c>
      <c r="X42" s="41" t="str">
        <f>IF('3h SMNCC'!S$37="-","-",'3h SMNCC'!S$37)</f>
        <v>-</v>
      </c>
      <c r="Y42" s="41" t="str">
        <f>IF('3h SMNCC'!T$37="-","-",'3h SMNCC'!T$37)</f>
        <v>-</v>
      </c>
      <c r="Z42" s="41" t="str">
        <f>IF('3h SMNCC'!U$37="-","-",'3h SMNCC'!U$37)</f>
        <v>-</v>
      </c>
      <c r="AA42" s="29"/>
    </row>
    <row r="43" spans="1:27" s="30" customFormat="1" ht="11.25" x14ac:dyDescent="0.15">
      <c r="A43" s="267">
        <v>7</v>
      </c>
      <c r="B43" s="140" t="s">
        <v>349</v>
      </c>
      <c r="C43" s="140" t="s">
        <v>394</v>
      </c>
      <c r="D43" s="131" t="s">
        <v>318</v>
      </c>
      <c r="E43" s="132"/>
      <c r="F43" s="31"/>
      <c r="G43" s="41">
        <f>IF('3f CPIH'!C$16="-","-",'3i PAAC PAP'!$G$18*('3f CPIH'!C$16/'3f CPIH'!$G$16))</f>
        <v>3.1142016634050882</v>
      </c>
      <c r="H43" s="41">
        <f>IF('3f CPIH'!D$16="-","-",'3i PAAC PAP'!$G$18*('3f CPIH'!D$16/'3f CPIH'!$G$16))</f>
        <v>3.1204363013698631</v>
      </c>
      <c r="I43" s="41">
        <f>IF('3f CPIH'!E$16="-","-",'3i PAAC PAP'!$G$18*('3f CPIH'!E$16/'3f CPIH'!$G$16))</f>
        <v>3.129788258317026</v>
      </c>
      <c r="J43" s="41">
        <f>IF('3f CPIH'!F$16="-","-",'3i PAAC PAP'!$G$18*('3f CPIH'!F$16/'3f CPIH'!$G$16))</f>
        <v>3.1484921722113506</v>
      </c>
      <c r="K43" s="41">
        <f>IF('3f CPIH'!G$16="-","-",'3i PAAC PAP'!$G$18*('3f CPIH'!G$16/'3f CPIH'!$G$16))</f>
        <v>3.1859000000000002</v>
      </c>
      <c r="L43" s="41">
        <f>IF('3f CPIH'!H$16="-","-",'3i PAAC PAP'!$G$18*('3f CPIH'!H$16/'3f CPIH'!$G$16))</f>
        <v>3.2264251467710374</v>
      </c>
      <c r="M43" s="41">
        <f>IF('3f CPIH'!I$16="-","-",'3i PAAC PAP'!$G$18*('3f CPIH'!I$16/'3f CPIH'!$G$16))</f>
        <v>3.2731849315068491</v>
      </c>
      <c r="N43" s="41">
        <f>IF('3f CPIH'!J$16="-","-",'3i PAAC PAP'!$G$18*('3f CPIH'!J$16/'3f CPIH'!$G$16))</f>
        <v>3.3012408023483371</v>
      </c>
      <c r="O43" s="31"/>
      <c r="P43" s="41">
        <f>IF('3f CPIH'!L$16="-","-",'3i PAAC PAP'!$G$18*('3f CPIH'!L$16/'3f CPIH'!$G$16))</f>
        <v>3.3012408023483371</v>
      </c>
      <c r="Q43" s="41">
        <f>IF('3f CPIH'!M$16="-","-",'3i PAAC PAP'!$G$18*('3f CPIH'!M$16/'3f CPIH'!$G$16))</f>
        <v>3.3386486301369862</v>
      </c>
      <c r="R43" s="41">
        <f>IF('3f CPIH'!N$16="-","-",'3i PAAC PAP'!$G$18*('3f CPIH'!N$16/'3f CPIH'!$G$16))</f>
        <v>3.3635871819960861</v>
      </c>
      <c r="S43" s="41">
        <f>IF('3f CPIH'!O$16="-","-",'3i PAAC PAP'!$G$18*('3f CPIH'!O$16/'3f CPIH'!$G$16))</f>
        <v>3.3822910958904111</v>
      </c>
      <c r="T43" s="41" t="str">
        <f>IF('3f CPIH'!P$16="-","-",'3i PAAC PAP'!$G$18*('3f CPIH'!P$16/'3f CPIH'!$G$16))</f>
        <v>-</v>
      </c>
      <c r="U43" s="41" t="str">
        <f>IF('3f CPIH'!Q$16="-","-",'3i PAAC PAP'!$G$18*('3f CPIH'!Q$16/'3f CPIH'!$G$16))</f>
        <v>-</v>
      </c>
      <c r="V43" s="41" t="str">
        <f>IF('3f CPIH'!R$16="-","-",'3i PAAC PAP'!$G$18*('3f CPIH'!R$16/'3f CPIH'!$G$16))</f>
        <v>-</v>
      </c>
      <c r="W43" s="41" t="str">
        <f>IF('3f CPIH'!S$16="-","-",'3i PAAC PAP'!$G$18*('3f CPIH'!S$16/'3f CPIH'!$G$16))</f>
        <v>-</v>
      </c>
      <c r="X43" s="41" t="str">
        <f>IF('3f CPIH'!T$16="-","-",'3i PAAC PAP'!$G$18*('3f CPIH'!T$16/'3f CPIH'!$G$16))</f>
        <v>-</v>
      </c>
      <c r="Y43" s="41" t="str">
        <f>IF('3f CPIH'!U$16="-","-",'3i PAAC PAP'!$G$18*('3f CPIH'!U$16/'3f CPIH'!$G$16))</f>
        <v>-</v>
      </c>
      <c r="Z43" s="41" t="str">
        <f>IF('3f CPIH'!V$16="-","-",'3i PAAC PAP'!$G$18*('3f CPIH'!V$16/'3f CPIH'!$G$16))</f>
        <v>-</v>
      </c>
      <c r="AA43" s="29"/>
    </row>
    <row r="44" spans="1:27" s="30" customFormat="1" ht="11.25" x14ac:dyDescent="0.15">
      <c r="A44" s="267">
        <v>8</v>
      </c>
      <c r="B44" s="140" t="s">
        <v>349</v>
      </c>
      <c r="C44" s="140" t="s">
        <v>412</v>
      </c>
      <c r="D44" s="131" t="s">
        <v>318</v>
      </c>
      <c r="E44" s="132"/>
      <c r="F44" s="31"/>
      <c r="G44" s="41">
        <f>IF(G37="-","-",SUM(G37:G42)*'3i PAAC PAP'!$G$30)</f>
        <v>2.053849119486796</v>
      </c>
      <c r="H44" s="41">
        <f>IF(H37="-","-",SUM(H37:H42)*'3i PAAC PAP'!$G$30)</f>
        <v>1.8904304184586054</v>
      </c>
      <c r="I44" s="41">
        <f>IF(I37="-","-",SUM(I37:I42)*'3i PAAC PAP'!$G$30)</f>
        <v>1.7410115682068898</v>
      </c>
      <c r="J44" s="41">
        <f>IF(J37="-","-",SUM(J37:J42)*'3i PAAC PAP'!$G$30)</f>
        <v>1.681261954719643</v>
      </c>
      <c r="K44" s="41">
        <f>IF(K37="-","-",SUM(K37:K42)*'3i PAAC PAP'!$G$30)</f>
        <v>1.8210300303356863</v>
      </c>
      <c r="L44" s="41">
        <f>IF(L37="-","-",SUM(L37:L42)*'3i PAAC PAP'!$G$30)</f>
        <v>1.8182225431065901</v>
      </c>
      <c r="M44" s="41">
        <f>IF(M37="-","-",SUM(M37:M42)*'3i PAAC PAP'!$G$30)</f>
        <v>1.9293724915543746</v>
      </c>
      <c r="N44" s="41">
        <f>IF(N37="-","-",SUM(N37:N42)*'3i PAAC PAP'!$G$30)</f>
        <v>2.0914957539342027</v>
      </c>
      <c r="O44" s="31"/>
      <c r="P44" s="41">
        <f>IF(P37="-","-",SUM(P37:P42)*'3i PAAC PAP'!$G$30)</f>
        <v>2.0914957539342027</v>
      </c>
      <c r="Q44" s="41">
        <f>IF(Q37="-","-",SUM(Q37:Q42)*'3i PAAC PAP'!$G$30)</f>
        <v>2.293382387398931</v>
      </c>
      <c r="R44" s="41">
        <f>IF(R37="-","-",SUM(R37:R42)*'3i PAAC PAP'!$G$30)</f>
        <v>2.0885310658803058</v>
      </c>
      <c r="S44" s="41">
        <f>IF(S37="-","-",SUM(S37:S42)*'3i PAAC PAP'!$G$30)</f>
        <v>2.0154738670589483</v>
      </c>
      <c r="T44" s="41" t="str">
        <f>IF(T37="-","-",SUM(T37:T42)*'3i PAAC PAP'!$G$30)</f>
        <v>-</v>
      </c>
      <c r="U44" s="41" t="str">
        <f>IF(U37="-","-",SUM(U37:U42)*'3i PAAC PAP'!$G$30)</f>
        <v>-</v>
      </c>
      <c r="V44" s="41" t="str">
        <f>IF(V37="-","-",SUM(V37:V42)*'3i PAAC PAP'!$G$30)</f>
        <v>-</v>
      </c>
      <c r="W44" s="41" t="str">
        <f>IF(W37="-","-",SUM(W37:W42)*'3i PAAC PAP'!$G$30)</f>
        <v>-</v>
      </c>
      <c r="X44" s="41" t="str">
        <f>IF(X37="-","-",SUM(X37:X42)*'3i PAAC PAP'!$G$30)</f>
        <v>-</v>
      </c>
      <c r="Y44" s="41" t="str">
        <f>IF(Y37="-","-",SUM(Y37:Y42)*'3i PAAC PAP'!$G$30)</f>
        <v>-</v>
      </c>
      <c r="Z44" s="41" t="str">
        <f>IF(Z37="-","-",SUM(Z37:Z42)*'3i PAAC PAP'!$G$30)</f>
        <v>-</v>
      </c>
      <c r="AA44" s="29"/>
    </row>
    <row r="45" spans="1:27" s="30" customFormat="1" ht="11.25" x14ac:dyDescent="0.15">
      <c r="A45" s="267">
        <v>9</v>
      </c>
      <c r="B45" s="140" t="s">
        <v>393</v>
      </c>
      <c r="C45" s="140" t="s">
        <v>536</v>
      </c>
      <c r="D45" s="131" t="s">
        <v>318</v>
      </c>
      <c r="E45" s="132"/>
      <c r="F45" s="31"/>
      <c r="G45" s="41">
        <f>IF(G39="-","-",SUM(G37:G44)*'3j EBIT'!$E$12)</f>
        <v>9.7201552056816141</v>
      </c>
      <c r="H45" s="41">
        <f>IF(H39="-","-",SUM(H37:H44)*'3j EBIT'!$E$12)</f>
        <v>8.9516711062200294</v>
      </c>
      <c r="I45" s="41">
        <f>IF(I39="-","-",SUM(I37:I44)*'3j EBIT'!$E$12)</f>
        <v>8.2490926820028836</v>
      </c>
      <c r="J45" s="41">
        <f>IF(J39="-","-",SUM(J37:J44)*'3j EBIT'!$E$12)</f>
        <v>7.9684354322254531</v>
      </c>
      <c r="K45" s="41">
        <f>IF(K39="-","-",SUM(K37:K44)*'3j EBIT'!$E$12)</f>
        <v>8.6265291488907998</v>
      </c>
      <c r="L45" s="41">
        <f>IF(L39="-","-",SUM(L37:L44)*'3j EBIT'!$E$12)</f>
        <v>8.6141096251851028</v>
      </c>
      <c r="M45" s="41">
        <f>IF(M39="-","-",SUM(M37:M44)*'3j EBIT'!$E$12)</f>
        <v>9.1377852401323967</v>
      </c>
      <c r="N45" s="41">
        <f>IF(N39="-","-",SUM(N37:N44)*'3j EBIT'!$E$12)</f>
        <v>9.9008406600011956</v>
      </c>
      <c r="O45" s="31"/>
      <c r="P45" s="41">
        <f>IF(P39="-","-",SUM(P37:P44)*'3j EBIT'!$E$11)</f>
        <v>9.9008406600011956</v>
      </c>
      <c r="Q45" s="41">
        <f>IF(Q39="-","-",SUM(Q37:Q44)*'3j EBIT'!$E$11)</f>
        <v>10.851095706165408</v>
      </c>
      <c r="R45" s="41">
        <f>IF(R39="-","-",SUM(R37:R44)*'3j EBIT'!$E$11)</f>
        <v>9.8881044095307384</v>
      </c>
      <c r="S45" s="41">
        <f>IF(S39="-","-",SUM(S37:S44)*'3j EBIT'!$E$11)</f>
        <v>9.5448577829505812</v>
      </c>
      <c r="T45" s="41" t="str">
        <f>IF(T39="-","-",SUM(T37:T44)*'3j EBIT'!$E$11)</f>
        <v>-</v>
      </c>
      <c r="U45" s="41" t="str">
        <f>IF(U39="-","-",SUM(U37:U44)*'3j EBIT'!$E$11)</f>
        <v>-</v>
      </c>
      <c r="V45" s="41" t="str">
        <f>IF(V39="-","-",SUM(V37:V44)*'3j EBIT'!$E$11)</f>
        <v>-</v>
      </c>
      <c r="W45" s="41" t="str">
        <f>IF(W39="-","-",SUM(W37:W44)*'3j EBIT'!$E$11)</f>
        <v>-</v>
      </c>
      <c r="X45" s="41" t="str">
        <f>IF(X39="-","-",SUM(X37:X44)*'3j EBIT'!$E$11)</f>
        <v>-</v>
      </c>
      <c r="Y45" s="41" t="str">
        <f>IF(Y39="-","-",SUM(Y37:Y44)*'3j EBIT'!$E$11)</f>
        <v>-</v>
      </c>
      <c r="Z45" s="41" t="str">
        <f>IF(Z39="-","-",SUM(Z37:Z44)*'3j EBIT'!$E$11)</f>
        <v>-</v>
      </c>
      <c r="AA45" s="29"/>
    </row>
    <row r="46" spans="1:27" s="30" customFormat="1" ht="12.4" customHeight="1" x14ac:dyDescent="0.15">
      <c r="A46" s="267">
        <v>10</v>
      </c>
      <c r="B46" s="140" t="s">
        <v>292</v>
      </c>
      <c r="C46" s="188" t="s">
        <v>537</v>
      </c>
      <c r="D46" s="131" t="s">
        <v>318</v>
      </c>
      <c r="E46" s="132"/>
      <c r="F46" s="31"/>
      <c r="G46" s="41">
        <f>IF(G41="-","-",SUM(G37:G39,G41:G45)*'3k HAP'!$E$13)</f>
        <v>5.5219840856315408</v>
      </c>
      <c r="H46" s="41">
        <f>IF(H41="-","-",SUM(H37:H39,H41:H45)*'3k HAP'!$E$13)</f>
        <v>4.9315635817035535</v>
      </c>
      <c r="I46" s="41">
        <f>IF(I41="-","-",SUM(I37:I39,I41:I45)*'3k HAP'!$E$13)</f>
        <v>4.3651916298718874</v>
      </c>
      <c r="J46" s="41">
        <f>IF(J41="-","-",SUM(J37:J39,J41:J45)*'3k HAP'!$E$13)</f>
        <v>4.1540182188190897</v>
      </c>
      <c r="K46" s="41">
        <f>IF(K41="-","-",SUM(K37:K39,K41:K45)*'3k HAP'!$E$13)</f>
        <v>4.7244850903454285</v>
      </c>
      <c r="L46" s="41">
        <f>IF(L41="-","-",SUM(L37:L39,L41:L45)*'3k HAP'!$E$13)</f>
        <v>4.7145634868136685</v>
      </c>
      <c r="M46" s="41">
        <f>IF(M41="-","-",SUM(M37:M39,M41:M45)*'3k HAP'!$E$13)</f>
        <v>5.043963098599332</v>
      </c>
      <c r="N46" s="41">
        <f>IF(N41="-","-",SUM(N37:N39,N41:N45)*'3k HAP'!$E$13)</f>
        <v>5.6309031460106196</v>
      </c>
      <c r="O46" s="31"/>
      <c r="P46" s="41">
        <f>IF(P41="-","-",SUM(P37:P39,P41:P45)*'3k HAP'!$E$13)</f>
        <v>5.6309031460106196</v>
      </c>
      <c r="Q46" s="41">
        <f>IF(Q41="-","-",SUM(Q37:Q39,Q41:Q45)*'3k HAP'!$E$13)</f>
        <v>6.2558543997381637</v>
      </c>
      <c r="R46" s="41">
        <f>IF(R41="-","-",SUM(R37:R39,R41:R45)*'3k HAP'!$E$13)</f>
        <v>5.5202944902074966</v>
      </c>
      <c r="S46" s="41">
        <f>IF(S41="-","-",SUM(S37:S39,S41:S45)*'3k HAP'!$E$13)</f>
        <v>5.2471705058070102</v>
      </c>
      <c r="T46" s="41" t="str">
        <f>IF(T41="-","-",SUM(T37:T39,T41:T45)*'3k HAP'!$E$13)</f>
        <v>-</v>
      </c>
      <c r="U46" s="41" t="str">
        <f>IF(U41="-","-",SUM(U37:U39,U41:U45)*'3k HAP'!$E$13)</f>
        <v>-</v>
      </c>
      <c r="V46" s="41" t="str">
        <f>IF(V41="-","-",SUM(V37:V39,V41:V45)*'3k HAP'!$E$13)</f>
        <v>-</v>
      </c>
      <c r="W46" s="41" t="str">
        <f>IF(W41="-","-",SUM(W37:W39,W41:W45)*'3k HAP'!$E$13)</f>
        <v>-</v>
      </c>
      <c r="X46" s="41" t="str">
        <f>IF(X41="-","-",SUM(X37:X39,X41:X45)*'3k HAP'!$E$13)</f>
        <v>-</v>
      </c>
      <c r="Y46" s="41" t="str">
        <f>IF(Y41="-","-",SUM(Y37:Y39,Y41:Y45)*'3k HAP'!$E$13)</f>
        <v>-</v>
      </c>
      <c r="Z46" s="41" t="str">
        <f>IF(Z41="-","-",SUM(Z37:Z39,Z41:Z45)*'3k HAP'!$E$13)</f>
        <v>-</v>
      </c>
      <c r="AA46" s="29"/>
    </row>
    <row r="47" spans="1:27" s="30" customFormat="1" ht="11.25" x14ac:dyDescent="0.15">
      <c r="A47" s="267">
        <v>11</v>
      </c>
      <c r="B47" s="140" t="s">
        <v>44</v>
      </c>
      <c r="C47" s="140" t="str">
        <f>B47&amp;"_"&amp;D47</f>
        <v>Total_London</v>
      </c>
      <c r="D47" s="131" t="s">
        <v>318</v>
      </c>
      <c r="E47" s="132"/>
      <c r="F47" s="31"/>
      <c r="G47" s="41">
        <f>IF(G37="-","-",SUM(G37:G46))</f>
        <v>517.10888886182204</v>
      </c>
      <c r="H47" s="41">
        <f t="shared" ref="H47:N47" si="22">IF(H37="-","-",SUM(H37:H46))</f>
        <v>476.07195351382347</v>
      </c>
      <c r="I47" s="41">
        <f t="shared" si="22"/>
        <v>438.52778503486542</v>
      </c>
      <c r="J47" s="41">
        <f t="shared" si="22"/>
        <v>423.54518352637774</v>
      </c>
      <c r="K47" s="41">
        <f t="shared" si="22"/>
        <v>458.75214749464726</v>
      </c>
      <c r="L47" s="41">
        <f t="shared" si="22"/>
        <v>458.08856701870593</v>
      </c>
      <c r="M47" s="41">
        <f t="shared" si="22"/>
        <v>485.97982971690175</v>
      </c>
      <c r="N47" s="41">
        <f t="shared" si="22"/>
        <v>526.72756474783318</v>
      </c>
      <c r="O47" s="31"/>
      <c r="P47" s="41">
        <f>IF(P37="-","-",SUM(P37:P46))</f>
        <v>526.72756474783318</v>
      </c>
      <c r="Q47" s="41">
        <f t="shared" ref="Q47" si="23">IF(Q37="-","-",SUM(Q37:Q46))</f>
        <v>577.3659188257202</v>
      </c>
      <c r="R47" s="41">
        <f t="shared" ref="R47" si="24">IF(R37="-","-",SUM(R37:R46))</f>
        <v>525.94662739678165</v>
      </c>
      <c r="S47" s="41">
        <f t="shared" ref="S47" si="25">IF(S37="-","-",SUM(S37:S46))</f>
        <v>507.60789894915519</v>
      </c>
      <c r="T47" s="41" t="str">
        <f t="shared" ref="T47" si="26">IF(T37="-","-",SUM(T37:T46))</f>
        <v>-</v>
      </c>
      <c r="U47" s="41" t="str">
        <f t="shared" ref="U47" si="27">IF(U37="-","-",SUM(U37:U46))</f>
        <v>-</v>
      </c>
      <c r="V47" s="41" t="str">
        <f t="shared" ref="V47" si="28">IF(V37="-","-",SUM(V37:V46))</f>
        <v>-</v>
      </c>
      <c r="W47" s="41" t="str">
        <f t="shared" ref="W47" si="29">IF(W37="-","-",SUM(W37:W46))</f>
        <v>-</v>
      </c>
      <c r="X47" s="41" t="str">
        <f t="shared" ref="X47" si="30">IF(X37="-","-",SUM(X37:X46))</f>
        <v>-</v>
      </c>
      <c r="Y47" s="41" t="str">
        <f t="shared" ref="Y47" si="31">IF(Y37="-","-",SUM(Y37:Y46))</f>
        <v>-</v>
      </c>
      <c r="Z47" s="41" t="str">
        <f t="shared" ref="Z47" si="32">IF(Z37="-","-",SUM(Z37:Z46))</f>
        <v>-</v>
      </c>
      <c r="AA47" s="29"/>
    </row>
    <row r="48" spans="1:27" s="30" customFormat="1" ht="11.25" x14ac:dyDescent="0.15">
      <c r="A48" s="267">
        <v>1</v>
      </c>
      <c r="B48" s="136" t="s">
        <v>350</v>
      </c>
      <c r="C48" s="136" t="s">
        <v>341</v>
      </c>
      <c r="D48" s="134" t="s">
        <v>319</v>
      </c>
      <c r="E48" s="135"/>
      <c r="F48" s="31"/>
      <c r="G48" s="133">
        <f>IF('3a DF'!H$41="-","-",'3a DF'!H$41)</f>
        <v>253.14985164432846</v>
      </c>
      <c r="H48" s="133">
        <f>IF('3a DF'!I$41="-","-",'3a DF'!I$41)</f>
        <v>213.57444115975193</v>
      </c>
      <c r="I48" s="133">
        <f>IF('3a DF'!J$41="-","-",'3a DF'!J$41)</f>
        <v>174.74989531236287</v>
      </c>
      <c r="J48" s="133">
        <f>IF('3a DF'!K$41="-","-",'3a DF'!K$41)</f>
        <v>160.26701947738721</v>
      </c>
      <c r="K48" s="133">
        <f>IF('3a DF'!L$41="-","-",'3a DF'!L$41)</f>
        <v>200.74683223176862</v>
      </c>
      <c r="L48" s="133">
        <f>IF('3a DF'!M$41="-","-",'3a DF'!M$41)</f>
        <v>199.05760849983216</v>
      </c>
      <c r="M48" s="133">
        <f>IF('3a DF'!N$41="-","-",'3a DF'!N$41)</f>
        <v>215.77106184657606</v>
      </c>
      <c r="N48" s="133">
        <f>IF('3a DF'!O$41="-","-",'3a DF'!O$41)</f>
        <v>243.35846990910571</v>
      </c>
      <c r="O48" s="31"/>
      <c r="P48" s="133">
        <f>IF('3a DF'!Q$41="-","-",'3a DF'!Q$41)</f>
        <v>243.35846990910571</v>
      </c>
      <c r="Q48" s="133">
        <f>IF('3a DF'!R$41="-","-",'3a DF'!R$41)</f>
        <v>281.17733015023742</v>
      </c>
      <c r="R48" s="133">
        <f>IF('3a DF'!S$41="-","-",'3a DF'!S$41)</f>
        <v>230.77888190073497</v>
      </c>
      <c r="S48" s="133">
        <f>IF('3a DF'!T$41="-","-",'3a DF'!T$41)</f>
        <v>206.31785050021912</v>
      </c>
      <c r="T48" s="133" t="str">
        <f>IF('3a DF'!U$41="-","-",'3a DF'!U$41)</f>
        <v>-</v>
      </c>
      <c r="U48" s="133" t="str">
        <f>IF('3a DF'!V$41="-","-",'3a DF'!V$41)</f>
        <v>-</v>
      </c>
      <c r="V48" s="133" t="str">
        <f>IF('3a DF'!W$41="-","-",'3a DF'!W$41)</f>
        <v>-</v>
      </c>
      <c r="W48" s="133" t="str">
        <f>IF('3a DF'!X$41="-","-",'3a DF'!X$41)</f>
        <v>-</v>
      </c>
      <c r="X48" s="133" t="str">
        <f>IF('3a DF'!Y$41="-","-",'3a DF'!Y$41)</f>
        <v>-</v>
      </c>
      <c r="Y48" s="133" t="str">
        <f>IF('3a DF'!Z$41="-","-",'3a DF'!Z$41)</f>
        <v>-</v>
      </c>
      <c r="Z48" s="133" t="str">
        <f>IF('3a DF'!AA$41="-","-",'3a DF'!AA$41)</f>
        <v>-</v>
      </c>
      <c r="AA48" s="29"/>
    </row>
    <row r="49" spans="1:27" s="30" customFormat="1" ht="11.25" x14ac:dyDescent="0.15">
      <c r="A49" s="267">
        <v>2</v>
      </c>
      <c r="B49" s="136" t="s">
        <v>350</v>
      </c>
      <c r="C49" s="136" t="s">
        <v>300</v>
      </c>
      <c r="D49" s="134" t="s">
        <v>319</v>
      </c>
      <c r="E49" s="135"/>
      <c r="F49" s="31"/>
      <c r="G49" s="133" t="s">
        <v>333</v>
      </c>
      <c r="H49" s="133" t="s">
        <v>333</v>
      </c>
      <c r="I49" s="133" t="s">
        <v>333</v>
      </c>
      <c r="J49" s="133" t="s">
        <v>333</v>
      </c>
      <c r="K49" s="133" t="s">
        <v>333</v>
      </c>
      <c r="L49" s="133" t="s">
        <v>333</v>
      </c>
      <c r="M49" s="133" t="s">
        <v>333</v>
      </c>
      <c r="N49" s="133" t="s">
        <v>333</v>
      </c>
      <c r="O49" s="31"/>
      <c r="P49" s="133" t="s">
        <v>333</v>
      </c>
      <c r="Q49" s="133" t="s">
        <v>333</v>
      </c>
      <c r="R49" s="133" t="s">
        <v>333</v>
      </c>
      <c r="S49" s="133" t="s">
        <v>333</v>
      </c>
      <c r="T49" s="133" t="s">
        <v>333</v>
      </c>
      <c r="U49" s="133" t="s">
        <v>333</v>
      </c>
      <c r="V49" s="133" t="s">
        <v>333</v>
      </c>
      <c r="W49" s="133" t="s">
        <v>333</v>
      </c>
      <c r="X49" s="133" t="s">
        <v>333</v>
      </c>
      <c r="Y49" s="133" t="s">
        <v>333</v>
      </c>
      <c r="Z49" s="133" t="s">
        <v>333</v>
      </c>
      <c r="AA49" s="29"/>
    </row>
    <row r="50" spans="1:27" s="30" customFormat="1" ht="11.25" x14ac:dyDescent="0.15">
      <c r="A50" s="267">
        <v>3</v>
      </c>
      <c r="B50" s="136" t="s">
        <v>2</v>
      </c>
      <c r="C50" s="136" t="s">
        <v>342</v>
      </c>
      <c r="D50" s="134" t="s">
        <v>319</v>
      </c>
      <c r="E50" s="135"/>
      <c r="F50" s="31"/>
      <c r="G50" s="133">
        <f>IF('3c PC'!G$42="-","-",'3c PC'!G$42)</f>
        <v>21.926269106402124</v>
      </c>
      <c r="H50" s="133">
        <f>IF('3c PC'!H$42="-","-",'3c PC'!H$42)</f>
        <v>21.926269106402124</v>
      </c>
      <c r="I50" s="133">
        <f>IF('3c PC'!I$42="-","-",'3c PC'!I$42)</f>
        <v>22.64764819235609</v>
      </c>
      <c r="J50" s="133">
        <f>IF('3c PC'!J$42="-","-",'3c PC'!J$42)</f>
        <v>22.505107470829557</v>
      </c>
      <c r="K50" s="133">
        <f>IF('3c PC'!K$42="-","-",'3c PC'!K$42)</f>
        <v>19.106297226763825</v>
      </c>
      <c r="L50" s="133">
        <f>IF('3c PC'!L$42="-","-",'3c PC'!L$42)</f>
        <v>19.106297226763825</v>
      </c>
      <c r="M50" s="133">
        <f>IF('3c PC'!M$42="-","-",'3c PC'!M$42)</f>
        <v>20.852393125569616</v>
      </c>
      <c r="N50" s="133">
        <f>IF('3c PC'!N$42="-","-",'3c PC'!N$42)</f>
        <v>20.849370287873604</v>
      </c>
      <c r="O50" s="31"/>
      <c r="P50" s="133">
        <f>IF('3c PC'!P$42="-","-",'3c PC'!P$42)</f>
        <v>20.849370287873604</v>
      </c>
      <c r="Q50" s="133">
        <f>IF('3c PC'!Q$42="-","-",'3c PC'!Q$42)</f>
        <v>21.503193401206047</v>
      </c>
      <c r="R50" s="133">
        <f>IF('3c PC'!R$42="-","-",'3c PC'!R$42)</f>
        <v>21.819481548965161</v>
      </c>
      <c r="S50" s="133">
        <f>IF('3c PC'!S$42="-","-",'3c PC'!S$42)</f>
        <v>25.256715910577427</v>
      </c>
      <c r="T50" s="133" t="str">
        <f>IF('3c PC'!T$42="-","-",'3c PC'!T$42)</f>
        <v>-</v>
      </c>
      <c r="U50" s="133" t="str">
        <f>IF('3c PC'!U$42="-","-",'3c PC'!U$42)</f>
        <v>-</v>
      </c>
      <c r="V50" s="133" t="str">
        <f>IF('3c PC'!V$42="-","-",'3c PC'!V$42)</f>
        <v>-</v>
      </c>
      <c r="W50" s="133" t="str">
        <f>IF('3c PC'!W$42="-","-",'3c PC'!W$42)</f>
        <v>-</v>
      </c>
      <c r="X50" s="133" t="str">
        <f>IF('3c PC'!X$42="-","-",'3c PC'!X$42)</f>
        <v>-</v>
      </c>
      <c r="Y50" s="133" t="str">
        <f>IF('3c PC'!Y$42="-","-",'3c PC'!Y$42)</f>
        <v>-</v>
      </c>
      <c r="Z50" s="133" t="str">
        <f>IF('3c PC'!Z$42="-","-",'3c PC'!Z$42)</f>
        <v>-</v>
      </c>
      <c r="AA50" s="29"/>
    </row>
    <row r="51" spans="1:27" s="30" customFormat="1" ht="11.25" x14ac:dyDescent="0.15">
      <c r="A51" s="267">
        <v>4</v>
      </c>
      <c r="B51" s="136" t="s">
        <v>352</v>
      </c>
      <c r="C51" s="136" t="s">
        <v>343</v>
      </c>
      <c r="D51" s="134" t="s">
        <v>319</v>
      </c>
      <c r="E51" s="135"/>
      <c r="F51" s="31"/>
      <c r="G51" s="133">
        <f>IF('3e NC-Gas'!F47="-","-",'3e NC-Gas'!F47)</f>
        <v>122.99212443422789</v>
      </c>
      <c r="H51" s="133">
        <f>IF('3e NC-Gas'!G47="-","-",'3e NC-Gas'!G47)</f>
        <v>122.87212443243976</v>
      </c>
      <c r="I51" s="133">
        <f>IF('3e NC-Gas'!H47="-","-",'3e NC-Gas'!H47)</f>
        <v>127.01512339606452</v>
      </c>
      <c r="J51" s="133">
        <f>IF('3e NC-Gas'!I47="-","-",'3e NC-Gas'!I47)</f>
        <v>126.66712339087893</v>
      </c>
      <c r="K51" s="133">
        <f>IF('3e NC-Gas'!J47="-","-",'3e NC-Gas'!J47)</f>
        <v>122.67142956032195</v>
      </c>
      <c r="L51" s="133">
        <f>IF('3e NC-Gas'!K47="-","-",'3e NC-Gas'!K47)</f>
        <v>122.69542956067959</v>
      </c>
      <c r="M51" s="133">
        <f>IF('3e NC-Gas'!L47="-","-",'3e NC-Gas'!L47)</f>
        <v>126.47670472145521</v>
      </c>
      <c r="N51" s="133">
        <f>IF('3e NC-Gas'!M47="-","-",'3e NC-Gas'!M47)</f>
        <v>126.54870472252809</v>
      </c>
      <c r="O51" s="31"/>
      <c r="P51" s="133">
        <f>IF('3e NC-Gas'!O47="-","-",'3e NC-Gas'!O47)</f>
        <v>126.54870472252809</v>
      </c>
      <c r="Q51" s="133">
        <f>IF('3e NC-Gas'!P47="-","-",'3e NC-Gas'!P47)</f>
        <v>133.92510482284666</v>
      </c>
      <c r="R51" s="133">
        <f>IF('3e NC-Gas'!Q47="-","-",'3e NC-Gas'!Q47)</f>
        <v>133.48110481623056</v>
      </c>
      <c r="S51" s="133">
        <f>IF('3e NC-Gas'!R47="-","-",'3e NC-Gas'!R47)</f>
        <v>133.46260491701702</v>
      </c>
      <c r="T51" s="133" t="str">
        <f>IF('3e NC-Gas'!S47="-","-",'3e NC-Gas'!S47)</f>
        <v>-</v>
      </c>
      <c r="U51" s="133" t="str">
        <f>IF('3e NC-Gas'!T47="-","-",'3e NC-Gas'!T47)</f>
        <v>-</v>
      </c>
      <c r="V51" s="133" t="str">
        <f>IF('3e NC-Gas'!U47="-","-",'3e NC-Gas'!U47)</f>
        <v>-</v>
      </c>
      <c r="W51" s="133" t="str">
        <f>IF('3e NC-Gas'!V47="-","-",'3e NC-Gas'!V47)</f>
        <v>-</v>
      </c>
      <c r="X51" s="133" t="str">
        <f>IF('3e NC-Gas'!W47="-","-",'3e NC-Gas'!W47)</f>
        <v>-</v>
      </c>
      <c r="Y51" s="133" t="str">
        <f>IF('3e NC-Gas'!X47="-","-",'3e NC-Gas'!X47)</f>
        <v>-</v>
      </c>
      <c r="Z51" s="133" t="str">
        <f>IF('3e NC-Gas'!Y47="-","-",'3e NC-Gas'!Y47)</f>
        <v>-</v>
      </c>
      <c r="AA51" s="29"/>
    </row>
    <row r="52" spans="1:27" s="30" customFormat="1" ht="11.25" x14ac:dyDescent="0.15">
      <c r="A52" s="267">
        <v>5</v>
      </c>
      <c r="B52" s="136" t="s">
        <v>349</v>
      </c>
      <c r="C52" s="136" t="s">
        <v>344</v>
      </c>
      <c r="D52" s="134" t="s">
        <v>319</v>
      </c>
      <c r="E52" s="135"/>
      <c r="F52" s="31"/>
      <c r="G52" s="133">
        <f>IF('3f CPIH'!C$16="-","-",'3g OC '!$E$12*('3f CPIH'!C$16/'3f CPIH'!$G$16))</f>
        <v>87.194616340508801</v>
      </c>
      <c r="H52" s="133">
        <f>IF('3f CPIH'!D$16="-","-",'3g OC '!$E$12*('3f CPIH'!D$16/'3f CPIH'!$G$16))</f>
        <v>87.369180136986301</v>
      </c>
      <c r="I52" s="133">
        <f>IF('3f CPIH'!E$16="-","-",'3g OC '!$E$12*('3f CPIH'!E$16/'3f CPIH'!$G$16))</f>
        <v>87.631025831702544</v>
      </c>
      <c r="J52" s="133">
        <f>IF('3f CPIH'!F$16="-","-",'3g OC '!$E$12*('3f CPIH'!F$16/'3f CPIH'!$G$16))</f>
        <v>88.15471722113503</v>
      </c>
      <c r="K52" s="133">
        <f>IF('3f CPIH'!G$16="-","-",'3g OC '!$E$12*('3f CPIH'!G$16/'3f CPIH'!$G$16))</f>
        <v>89.202100000000002</v>
      </c>
      <c r="L52" s="133">
        <f>IF('3f CPIH'!H$16="-","-",'3g OC '!$E$12*('3f CPIH'!H$16/'3f CPIH'!$G$16))</f>
        <v>90.33676467710373</v>
      </c>
      <c r="M52" s="133">
        <f>IF('3f CPIH'!I$16="-","-",'3g OC '!$E$12*('3f CPIH'!I$16/'3f CPIH'!$G$16))</f>
        <v>91.645993150684916</v>
      </c>
      <c r="N52" s="133">
        <f>IF('3f CPIH'!J$16="-","-",'3g OC '!$E$12*('3f CPIH'!J$16/'3f CPIH'!$G$16))</f>
        <v>92.431530234833673</v>
      </c>
      <c r="O52" s="31"/>
      <c r="P52" s="133">
        <f>IF('3f CPIH'!L$16="-","-",'3g OC '!$E$12*('3f CPIH'!L$16/'3f CPIH'!$G$16))</f>
        <v>92.431530234833673</v>
      </c>
      <c r="Q52" s="133">
        <f>IF('3f CPIH'!M$16="-","-",'3g OC '!$E$12*('3f CPIH'!M$16/'3f CPIH'!$G$16))</f>
        <v>93.47891301369863</v>
      </c>
      <c r="R52" s="133">
        <f>IF('3f CPIH'!N$16="-","-",'3g OC '!$E$12*('3f CPIH'!N$16/'3f CPIH'!$G$16))</f>
        <v>94.177168199608616</v>
      </c>
      <c r="S52" s="133">
        <f>IF('3f CPIH'!O$16="-","-",'3g OC '!$E$12*('3f CPIH'!O$16/'3f CPIH'!$G$16))</f>
        <v>94.700859589041102</v>
      </c>
      <c r="T52" s="133" t="str">
        <f>IF('3f CPIH'!P$16="-","-",'3g OC '!$E$12*('3f CPIH'!P$16/'3f CPIH'!$G$16))</f>
        <v>-</v>
      </c>
      <c r="U52" s="133" t="str">
        <f>IF('3f CPIH'!Q$16="-","-",'3g OC '!$E$12*('3f CPIH'!Q$16/'3f CPIH'!$G$16))</f>
        <v>-</v>
      </c>
      <c r="V52" s="133" t="str">
        <f>IF('3f CPIH'!R$16="-","-",'3g OC '!$E$12*('3f CPIH'!R$16/'3f CPIH'!$G$16))</f>
        <v>-</v>
      </c>
      <c r="W52" s="133" t="str">
        <f>IF('3f CPIH'!S$16="-","-",'3g OC '!$E$12*('3f CPIH'!S$16/'3f CPIH'!$G$16))</f>
        <v>-</v>
      </c>
      <c r="X52" s="133" t="str">
        <f>IF('3f CPIH'!T$16="-","-",'3g OC '!$E$12*('3f CPIH'!T$16/'3f CPIH'!$G$16))</f>
        <v>-</v>
      </c>
      <c r="Y52" s="133" t="str">
        <f>IF('3f CPIH'!U$16="-","-",'3g OC '!$E$12*('3f CPIH'!U$16/'3f CPIH'!$G$16))</f>
        <v>-</v>
      </c>
      <c r="Z52" s="133" t="str">
        <f>IF('3f CPIH'!V$16="-","-",'3g OC '!$E$12*('3f CPIH'!V$16/'3f CPIH'!$G$16))</f>
        <v>-</v>
      </c>
      <c r="AA52" s="29"/>
    </row>
    <row r="53" spans="1:27" s="30" customFormat="1" ht="11.25" x14ac:dyDescent="0.15">
      <c r="A53" s="267">
        <v>6</v>
      </c>
      <c r="B53" s="136" t="s">
        <v>349</v>
      </c>
      <c r="C53" s="136" t="s">
        <v>43</v>
      </c>
      <c r="D53" s="134" t="s">
        <v>319</v>
      </c>
      <c r="E53" s="135"/>
      <c r="F53" s="31"/>
      <c r="G53" s="133" t="s">
        <v>333</v>
      </c>
      <c r="H53" s="133" t="s">
        <v>333</v>
      </c>
      <c r="I53" s="133" t="s">
        <v>333</v>
      </c>
      <c r="J53" s="133" t="s">
        <v>333</v>
      </c>
      <c r="K53" s="133">
        <f>IF('3h SMNCC'!F$37="-","-",'3h SMNCC'!F$37)</f>
        <v>0</v>
      </c>
      <c r="L53" s="133">
        <f>IF('3h SMNCC'!G$37="-","-",'3h SMNCC'!G$37)</f>
        <v>-0.14839795210242812</v>
      </c>
      <c r="M53" s="133">
        <f>IF('3h SMNCC'!H$37="-","-",'3h SMNCC'!H$37)</f>
        <v>1.8996756847995959</v>
      </c>
      <c r="N53" s="133">
        <f>IF('3h SMNCC'!I$37="-","-",'3h SMNCC'!I$37)</f>
        <v>12.665313810179313</v>
      </c>
      <c r="O53" s="31"/>
      <c r="P53" s="133">
        <f>IF('3h SMNCC'!K$37="-","-",'3h SMNCC'!K$37)</f>
        <v>12.665313810179313</v>
      </c>
      <c r="Q53" s="133">
        <f>IF('3h SMNCC'!L$37="-","-",'3h SMNCC'!L$37)</f>
        <v>14.640709693750988</v>
      </c>
      <c r="R53" s="133">
        <f>IF('3h SMNCC'!M$37="-","-",'3h SMNCC'!M$37)</f>
        <v>14.927787132222536</v>
      </c>
      <c r="S53" s="133">
        <f>IF('3h SMNCC'!N$37="-","-",'3h SMNCC'!N$37)</f>
        <v>17.170757060355506</v>
      </c>
      <c r="T53" s="133" t="str">
        <f>IF('3h SMNCC'!O$37="-","-",'3h SMNCC'!O$37)</f>
        <v>-</v>
      </c>
      <c r="U53" s="133" t="str">
        <f>IF('3h SMNCC'!P$37="-","-",'3h SMNCC'!P$37)</f>
        <v>-</v>
      </c>
      <c r="V53" s="133" t="str">
        <f>IF('3h SMNCC'!Q$37="-","-",'3h SMNCC'!Q$37)</f>
        <v>-</v>
      </c>
      <c r="W53" s="133" t="str">
        <f>IF('3h SMNCC'!R$37="-","-",'3h SMNCC'!R$37)</f>
        <v>-</v>
      </c>
      <c r="X53" s="133" t="str">
        <f>IF('3h SMNCC'!S$37="-","-",'3h SMNCC'!S$37)</f>
        <v>-</v>
      </c>
      <c r="Y53" s="133" t="str">
        <f>IF('3h SMNCC'!T$37="-","-",'3h SMNCC'!T$37)</f>
        <v>-</v>
      </c>
      <c r="Z53" s="133" t="str">
        <f>IF('3h SMNCC'!U$37="-","-",'3h SMNCC'!U$37)</f>
        <v>-</v>
      </c>
      <c r="AA53" s="29"/>
    </row>
    <row r="54" spans="1:27" s="30" customFormat="1" ht="11.25" x14ac:dyDescent="0.15">
      <c r="A54" s="267">
        <v>7</v>
      </c>
      <c r="B54" s="136" t="s">
        <v>349</v>
      </c>
      <c r="C54" s="136" t="s">
        <v>394</v>
      </c>
      <c r="D54" s="134" t="s">
        <v>319</v>
      </c>
      <c r="E54" s="135"/>
      <c r="F54" s="31"/>
      <c r="G54" s="133">
        <f>IF('3f CPIH'!C$16="-","-",'3i PAAC PAP'!$G$18*('3f CPIH'!C$16/'3f CPIH'!$G$16))</f>
        <v>3.1142016634050882</v>
      </c>
      <c r="H54" s="133">
        <f>IF('3f CPIH'!D$16="-","-",'3i PAAC PAP'!$G$18*('3f CPIH'!D$16/'3f CPIH'!$G$16))</f>
        <v>3.1204363013698631</v>
      </c>
      <c r="I54" s="133">
        <f>IF('3f CPIH'!E$16="-","-",'3i PAAC PAP'!$G$18*('3f CPIH'!E$16/'3f CPIH'!$G$16))</f>
        <v>3.129788258317026</v>
      </c>
      <c r="J54" s="133">
        <f>IF('3f CPIH'!F$16="-","-",'3i PAAC PAP'!$G$18*('3f CPIH'!F$16/'3f CPIH'!$G$16))</f>
        <v>3.1484921722113506</v>
      </c>
      <c r="K54" s="133">
        <f>IF('3f CPIH'!G$16="-","-",'3i PAAC PAP'!$G$18*('3f CPIH'!G$16/'3f CPIH'!$G$16))</f>
        <v>3.1859000000000002</v>
      </c>
      <c r="L54" s="133">
        <f>IF('3f CPIH'!H$16="-","-",'3i PAAC PAP'!$G$18*('3f CPIH'!H$16/'3f CPIH'!$G$16))</f>
        <v>3.2264251467710374</v>
      </c>
      <c r="M54" s="133">
        <f>IF('3f CPIH'!I$16="-","-",'3i PAAC PAP'!$G$18*('3f CPIH'!I$16/'3f CPIH'!$G$16))</f>
        <v>3.2731849315068491</v>
      </c>
      <c r="N54" s="133">
        <f>IF('3f CPIH'!J$16="-","-",'3i PAAC PAP'!$G$18*('3f CPIH'!J$16/'3f CPIH'!$G$16))</f>
        <v>3.3012408023483371</v>
      </c>
      <c r="O54" s="31"/>
      <c r="P54" s="133">
        <f>IF('3f CPIH'!L$16="-","-",'3i PAAC PAP'!$G$18*('3f CPIH'!L$16/'3f CPIH'!$G$16))</f>
        <v>3.3012408023483371</v>
      </c>
      <c r="Q54" s="133">
        <f>IF('3f CPIH'!M$16="-","-",'3i PAAC PAP'!$G$18*('3f CPIH'!M$16/'3f CPIH'!$G$16))</f>
        <v>3.3386486301369862</v>
      </c>
      <c r="R54" s="133">
        <f>IF('3f CPIH'!N$16="-","-",'3i PAAC PAP'!$G$18*('3f CPIH'!N$16/'3f CPIH'!$G$16))</f>
        <v>3.3635871819960861</v>
      </c>
      <c r="S54" s="133">
        <f>IF('3f CPIH'!O$16="-","-",'3i PAAC PAP'!$G$18*('3f CPIH'!O$16/'3f CPIH'!$G$16))</f>
        <v>3.3822910958904111</v>
      </c>
      <c r="T54" s="133" t="str">
        <f>IF('3f CPIH'!P$16="-","-",'3i PAAC PAP'!$G$18*('3f CPIH'!P$16/'3f CPIH'!$G$16))</f>
        <v>-</v>
      </c>
      <c r="U54" s="133" t="str">
        <f>IF('3f CPIH'!Q$16="-","-",'3i PAAC PAP'!$G$18*('3f CPIH'!Q$16/'3f CPIH'!$G$16))</f>
        <v>-</v>
      </c>
      <c r="V54" s="133" t="str">
        <f>IF('3f CPIH'!R$16="-","-",'3i PAAC PAP'!$G$18*('3f CPIH'!R$16/'3f CPIH'!$G$16))</f>
        <v>-</v>
      </c>
      <c r="W54" s="133" t="str">
        <f>IF('3f CPIH'!S$16="-","-",'3i PAAC PAP'!$G$18*('3f CPIH'!S$16/'3f CPIH'!$G$16))</f>
        <v>-</v>
      </c>
      <c r="X54" s="133" t="str">
        <f>IF('3f CPIH'!T$16="-","-",'3i PAAC PAP'!$G$18*('3f CPIH'!T$16/'3f CPIH'!$G$16))</f>
        <v>-</v>
      </c>
      <c r="Y54" s="133" t="str">
        <f>IF('3f CPIH'!U$16="-","-",'3i PAAC PAP'!$G$18*('3f CPIH'!U$16/'3f CPIH'!$G$16))</f>
        <v>-</v>
      </c>
      <c r="Z54" s="133" t="str">
        <f>IF('3f CPIH'!V$16="-","-",'3i PAAC PAP'!$G$18*('3f CPIH'!V$16/'3f CPIH'!$G$16))</f>
        <v>-</v>
      </c>
      <c r="AA54" s="29"/>
    </row>
    <row r="55" spans="1:27" s="30" customFormat="1" ht="11.25" x14ac:dyDescent="0.15">
      <c r="A55" s="267">
        <v>8</v>
      </c>
      <c r="B55" s="136" t="s">
        <v>349</v>
      </c>
      <c r="C55" s="136" t="s">
        <v>412</v>
      </c>
      <c r="D55" s="134" t="s">
        <v>319</v>
      </c>
      <c r="E55" s="135"/>
      <c r="F55" s="31"/>
      <c r="G55" s="133">
        <f>IF(G48="-","-",SUM(G48:G53)*'3i PAAC PAP'!$G$30)</f>
        <v>2.006561932407807</v>
      </c>
      <c r="H55" s="133">
        <f>IF(H48="-","-",SUM(H48:H53)*'3i PAAC PAP'!$G$30)</f>
        <v>1.8431432313451237</v>
      </c>
      <c r="I55" s="133">
        <f>IF(I48="-","-",SUM(I48:I53)*'3i PAAC PAP'!$G$30)</f>
        <v>1.7038006694488299</v>
      </c>
      <c r="J55" s="133">
        <f>IF(J48="-","-",SUM(J48:J53)*'3i PAAC PAP'!$G$30)</f>
        <v>1.6440510558615538</v>
      </c>
      <c r="K55" s="133">
        <f>IF(K48="-","-",SUM(K48:K53)*'3i PAAC PAP'!$G$30)</f>
        <v>1.7851897350429631</v>
      </c>
      <c r="L55" s="133">
        <f>IF(L48="-","-",SUM(L48:L53)*'3i PAAC PAP'!$G$30)</f>
        <v>1.7823822478207649</v>
      </c>
      <c r="M55" s="133">
        <f>IF(M48="-","-",SUM(M48:M53)*'3i PAAC PAP'!$G$30)</f>
        <v>1.888230500967768</v>
      </c>
      <c r="N55" s="133">
        <f>IF(N48="-","-",SUM(N48:N53)*'3i PAAC PAP'!$G$30)</f>
        <v>2.0503537633682916</v>
      </c>
      <c r="O55" s="31"/>
      <c r="P55" s="133">
        <f>IF(P48="-","-",SUM(P48:P53)*'3i PAAC PAP'!$G$30)</f>
        <v>2.0503537633682916</v>
      </c>
      <c r="Q55" s="133">
        <f>IF(Q48="-","-",SUM(Q48:Q53)*'3i PAAC PAP'!$G$30)</f>
        <v>2.2524389132229938</v>
      </c>
      <c r="R55" s="133">
        <f>IF(R48="-","-",SUM(R48:R53)*'3i PAAC PAP'!$G$30)</f>
        <v>2.047587591576745</v>
      </c>
      <c r="S55" s="133">
        <f>IF(S48="-","-",SUM(S48:S53)*'3i PAAC PAP'!$G$30)</f>
        <v>1.972017838285764</v>
      </c>
      <c r="T55" s="133" t="str">
        <f>IF(T48="-","-",SUM(T48:T53)*'3i PAAC PAP'!$G$30)</f>
        <v>-</v>
      </c>
      <c r="U55" s="133" t="str">
        <f>IF(U48="-","-",SUM(U48:U53)*'3i PAAC PAP'!$G$30)</f>
        <v>-</v>
      </c>
      <c r="V55" s="133" t="str">
        <f>IF(V48="-","-",SUM(V48:V53)*'3i PAAC PAP'!$G$30)</f>
        <v>-</v>
      </c>
      <c r="W55" s="133" t="str">
        <f>IF(W48="-","-",SUM(W48:W53)*'3i PAAC PAP'!$G$30)</f>
        <v>-</v>
      </c>
      <c r="X55" s="133" t="str">
        <f>IF(X48="-","-",SUM(X48:X53)*'3i PAAC PAP'!$G$30)</f>
        <v>-</v>
      </c>
      <c r="Y55" s="133" t="str">
        <f>IF(Y48="-","-",SUM(Y48:Y53)*'3i PAAC PAP'!$G$30)</f>
        <v>-</v>
      </c>
      <c r="Z55" s="133" t="str">
        <f>IF(Z48="-","-",SUM(Z48:Z53)*'3i PAAC PAP'!$G$30)</f>
        <v>-</v>
      </c>
      <c r="AA55" s="29"/>
    </row>
    <row r="56" spans="1:27" s="30" customFormat="1" ht="11.25" x14ac:dyDescent="0.15">
      <c r="A56" s="267">
        <v>9</v>
      </c>
      <c r="B56" s="136" t="s">
        <v>393</v>
      </c>
      <c r="C56" s="136" t="s">
        <v>536</v>
      </c>
      <c r="D56" s="139" t="s">
        <v>319</v>
      </c>
      <c r="E56" s="135"/>
      <c r="F56" s="31"/>
      <c r="G56" s="133">
        <f>IF(G50="-","-",SUM(G48:G55)*'3j EBIT'!$E$12)</f>
        <v>9.4977500513489534</v>
      </c>
      <c r="H56" s="133">
        <f>IF(H50="-","-",SUM(H48:H55)*'3j EBIT'!$E$12)</f>
        <v>8.7292659517251394</v>
      </c>
      <c r="I56" s="133">
        <f>IF(I50="-","-",SUM(I48:I55)*'3j EBIT'!$E$12)</f>
        <v>8.074079191195759</v>
      </c>
      <c r="J56" s="133">
        <f>IF(J50="-","-",SUM(J48:J55)*'3j EBIT'!$E$12)</f>
        <v>7.793421940947864</v>
      </c>
      <c r="K56" s="133">
        <f>IF(K50="-","-",SUM(K48:K55)*'3j EBIT'!$E$12)</f>
        <v>8.4579619978654854</v>
      </c>
      <c r="L56" s="133">
        <f>IF(L50="-","-",SUM(L48:L55)*'3j EBIT'!$E$12)</f>
        <v>8.4455424741922318</v>
      </c>
      <c r="M56" s="133">
        <f>IF(M50="-","-",SUM(M48:M55)*'3j EBIT'!$E$12)</f>
        <v>8.944282701047495</v>
      </c>
      <c r="N56" s="133">
        <f>IF(N50="-","-",SUM(N48:N55)*'3j EBIT'!$E$12)</f>
        <v>9.7073381210136294</v>
      </c>
      <c r="O56" s="31"/>
      <c r="P56" s="133">
        <f>IF(P50="-","-",SUM(P48:P55)*'3j EBIT'!$E$11)</f>
        <v>9.7073381210136294</v>
      </c>
      <c r="Q56" s="133">
        <f>IF(Q50="-","-",SUM(Q48:Q55)*'3j EBIT'!$E$11)</f>
        <v>10.658526846490933</v>
      </c>
      <c r="R56" s="133">
        <f>IF(R50="-","-",SUM(R48:R55)*'3j EBIT'!$E$11)</f>
        <v>9.6955355492560109</v>
      </c>
      <c r="S56" s="133">
        <f>IF(S50="-","-",SUM(S48:S55)*'3j EBIT'!$E$11)</f>
        <v>9.3404716609797305</v>
      </c>
      <c r="T56" s="133" t="str">
        <f>IF(T50="-","-",SUM(T48:T55)*'3j EBIT'!$E$11)</f>
        <v>-</v>
      </c>
      <c r="U56" s="133" t="str">
        <f>IF(U50="-","-",SUM(U48:U55)*'3j EBIT'!$E$11)</f>
        <v>-</v>
      </c>
      <c r="V56" s="133" t="str">
        <f>IF(V50="-","-",SUM(V48:V55)*'3j EBIT'!$E$11)</f>
        <v>-</v>
      </c>
      <c r="W56" s="133" t="str">
        <f>IF(W50="-","-",SUM(W48:W55)*'3j EBIT'!$E$11)</f>
        <v>-</v>
      </c>
      <c r="X56" s="133" t="str">
        <f>IF(X50="-","-",SUM(X48:X55)*'3j EBIT'!$E$11)</f>
        <v>-</v>
      </c>
      <c r="Y56" s="133" t="str">
        <f>IF(Y50="-","-",SUM(Y48:Y55)*'3j EBIT'!$E$11)</f>
        <v>-</v>
      </c>
      <c r="Z56" s="133" t="str">
        <f>IF(Z50="-","-",SUM(Z48:Z55)*'3j EBIT'!$E$11)</f>
        <v>-</v>
      </c>
      <c r="AA56" s="29"/>
    </row>
    <row r="57" spans="1:27" s="30" customFormat="1" ht="11.25" x14ac:dyDescent="0.15">
      <c r="A57" s="267">
        <v>10</v>
      </c>
      <c r="B57" s="136" t="s">
        <v>292</v>
      </c>
      <c r="C57" s="186" t="s">
        <v>537</v>
      </c>
      <c r="D57" s="139" t="s">
        <v>319</v>
      </c>
      <c r="E57" s="135"/>
      <c r="F57" s="31"/>
      <c r="G57" s="133">
        <f>IF(G52="-","-",SUM(G48:G50,G52:G56)*'3k HAP'!$E$13)</f>
        <v>5.5180355200609315</v>
      </c>
      <c r="H57" s="133">
        <f>IF(H52="-","-",SUM(H48:H50,H52:H56)*'3k HAP'!$E$13)</f>
        <v>4.9276150161300656</v>
      </c>
      <c r="I57" s="133">
        <f>IF(I52="-","-",SUM(I48:I50,I52:I56)*'3k HAP'!$E$13)</f>
        <v>4.3620844525842637</v>
      </c>
      <c r="J57" s="133">
        <f>IF(J52="-","-",SUM(J48:J50,J52:J56)*'3k HAP'!$E$13)</f>
        <v>4.1509110415231127</v>
      </c>
      <c r="K57" s="133">
        <f>IF(K52="-","-",SUM(K48:K50,K52:K56)*'3k HAP'!$E$13)</f>
        <v>4.7214923609238859</v>
      </c>
      <c r="L57" s="133">
        <f>IF(L52="-","-",SUM(L48:L50,L52:L56)*'3k HAP'!$E$13)</f>
        <v>4.7115707573927024</v>
      </c>
      <c r="M57" s="133">
        <f>IF(M52="-","-",SUM(M48:M50,M52:M56)*'3k HAP'!$E$13)</f>
        <v>5.0405276680404105</v>
      </c>
      <c r="N57" s="133">
        <f>IF(N52="-","-",SUM(N48:N50,N52:N56)*'3k HAP'!$E$13)</f>
        <v>5.6274677154534256</v>
      </c>
      <c r="O57" s="31"/>
      <c r="P57" s="133">
        <f>IF(P52="-","-",SUM(P48:P50,P52:P56)*'3k HAP'!$E$13)</f>
        <v>5.6274677154534256</v>
      </c>
      <c r="Q57" s="133">
        <f>IF(Q52="-","-",SUM(Q48:Q50,Q52:Q56)*'3k HAP'!$E$13)</f>
        <v>6.2524355456582592</v>
      </c>
      <c r="R57" s="133">
        <f>IF(R52="-","-",SUM(R48:R50,R52:R56)*'3k HAP'!$E$13)</f>
        <v>5.5168756361169367</v>
      </c>
      <c r="S57" s="133">
        <f>IF(S52="-","-",SUM(S48:S50,S52:S56)*'3k HAP'!$E$13)</f>
        <v>5.2435418488779657</v>
      </c>
      <c r="T57" s="133" t="str">
        <f>IF(T52="-","-",SUM(T48:T50,T52:T56)*'3k HAP'!$E$13)</f>
        <v>-</v>
      </c>
      <c r="U57" s="133" t="str">
        <f>IF(U52="-","-",SUM(U48:U50,U52:U56)*'3k HAP'!$E$13)</f>
        <v>-</v>
      </c>
      <c r="V57" s="133" t="str">
        <f>IF(V52="-","-",SUM(V48:V50,V52:V56)*'3k HAP'!$E$13)</f>
        <v>-</v>
      </c>
      <c r="W57" s="133" t="str">
        <f>IF(W52="-","-",SUM(W48:W50,W52:W56)*'3k HAP'!$E$13)</f>
        <v>-</v>
      </c>
      <c r="X57" s="133" t="str">
        <f>IF(X52="-","-",SUM(X48:X50,X52:X56)*'3k HAP'!$E$13)</f>
        <v>-</v>
      </c>
      <c r="Y57" s="133" t="str">
        <f>IF(Y52="-","-",SUM(Y48:Y50,Y52:Y56)*'3k HAP'!$E$13)</f>
        <v>-</v>
      </c>
      <c r="Z57" s="133" t="str">
        <f>IF(Z52="-","-",SUM(Z48:Z50,Z52:Z56)*'3k HAP'!$E$13)</f>
        <v>-</v>
      </c>
      <c r="AA57" s="29"/>
    </row>
    <row r="58" spans="1:27" s="30" customFormat="1" ht="11.25" x14ac:dyDescent="0.15">
      <c r="A58" s="267">
        <v>11</v>
      </c>
      <c r="B58" s="136" t="s">
        <v>44</v>
      </c>
      <c r="C58" s="136" t="str">
        <f>B58&amp;"_"&amp;D58</f>
        <v>Total_N Wales and Mersey</v>
      </c>
      <c r="D58" s="139" t="s">
        <v>319</v>
      </c>
      <c r="E58" s="135"/>
      <c r="F58" s="31"/>
      <c r="G58" s="133">
        <f>IF(G48="-","-",SUM(G48:G57))</f>
        <v>505.39941069269003</v>
      </c>
      <c r="H58" s="133">
        <f t="shared" ref="H58:N58" si="33">IF(H48="-","-",SUM(H48:H57))</f>
        <v>464.36247533615028</v>
      </c>
      <c r="I58" s="133">
        <f t="shared" si="33"/>
        <v>429.31344530403197</v>
      </c>
      <c r="J58" s="133">
        <f t="shared" si="33"/>
        <v>414.33084377077455</v>
      </c>
      <c r="K58" s="133">
        <f t="shared" si="33"/>
        <v>449.8772031126868</v>
      </c>
      <c r="L58" s="133">
        <f t="shared" si="33"/>
        <v>449.21362263845356</v>
      </c>
      <c r="M58" s="133">
        <f t="shared" si="33"/>
        <v>475.79205433064794</v>
      </c>
      <c r="N58" s="133">
        <f t="shared" si="33"/>
        <v>516.53978936670399</v>
      </c>
      <c r="O58" s="31"/>
      <c r="P58" s="133">
        <f>IF(P48="-","-",SUM(P48:P57))</f>
        <v>516.53978936670399</v>
      </c>
      <c r="Q58" s="133">
        <f t="shared" ref="Q58" si="34">IF(Q48="-","-",SUM(Q48:Q57))</f>
        <v>567.22730101724903</v>
      </c>
      <c r="R58" s="133">
        <f t="shared" ref="R58" si="35">IF(R48="-","-",SUM(R48:R57))</f>
        <v>515.8080095567077</v>
      </c>
      <c r="S58" s="133">
        <f t="shared" ref="S58" si="36">IF(S48="-","-",SUM(S48:S57))</f>
        <v>496.84711042124405</v>
      </c>
      <c r="T58" s="133" t="str">
        <f t="shared" ref="T58" si="37">IF(T48="-","-",SUM(T48:T57))</f>
        <v>-</v>
      </c>
      <c r="U58" s="133" t="str">
        <f t="shared" ref="U58" si="38">IF(U48="-","-",SUM(U48:U57))</f>
        <v>-</v>
      </c>
      <c r="V58" s="133" t="str">
        <f t="shared" ref="V58" si="39">IF(V48="-","-",SUM(V48:V57))</f>
        <v>-</v>
      </c>
      <c r="W58" s="133" t="str">
        <f t="shared" ref="W58" si="40">IF(W48="-","-",SUM(W48:W57))</f>
        <v>-</v>
      </c>
      <c r="X58" s="133" t="str">
        <f t="shared" ref="X58" si="41">IF(X48="-","-",SUM(X48:X57))</f>
        <v>-</v>
      </c>
      <c r="Y58" s="133" t="str">
        <f t="shared" ref="Y58" si="42">IF(Y48="-","-",SUM(Y48:Y57))</f>
        <v>-</v>
      </c>
      <c r="Z58" s="133" t="str">
        <f t="shared" ref="Z58" si="43">IF(Z48="-","-",SUM(Z48:Z57))</f>
        <v>-</v>
      </c>
      <c r="AA58" s="29"/>
    </row>
    <row r="59" spans="1:27" s="30" customFormat="1" ht="11.25" x14ac:dyDescent="0.15">
      <c r="A59" s="267">
        <v>1</v>
      </c>
      <c r="B59" s="140" t="s">
        <v>350</v>
      </c>
      <c r="C59" s="140" t="s">
        <v>341</v>
      </c>
      <c r="D59" s="138" t="s">
        <v>320</v>
      </c>
      <c r="E59" s="132"/>
      <c r="F59" s="31"/>
      <c r="G59" s="41">
        <f>IF('3a DF'!H$41="-","-",'3a DF'!H$41)</f>
        <v>253.14985164432846</v>
      </c>
      <c r="H59" s="41">
        <f>IF('3a DF'!I$41="-","-",'3a DF'!I$41)</f>
        <v>213.57444115975193</v>
      </c>
      <c r="I59" s="41">
        <f>IF('3a DF'!J$41="-","-",'3a DF'!J$41)</f>
        <v>174.74989531236287</v>
      </c>
      <c r="J59" s="41">
        <f>IF('3a DF'!K$41="-","-",'3a DF'!K$41)</f>
        <v>160.26701947738721</v>
      </c>
      <c r="K59" s="41">
        <f>IF('3a DF'!L$41="-","-",'3a DF'!L$41)</f>
        <v>200.74683223176862</v>
      </c>
      <c r="L59" s="41">
        <f>IF('3a DF'!M$41="-","-",'3a DF'!M$41)</f>
        <v>199.05760849983216</v>
      </c>
      <c r="M59" s="41">
        <f>IF('3a DF'!N$41="-","-",'3a DF'!N$41)</f>
        <v>215.77106184657606</v>
      </c>
      <c r="N59" s="41">
        <f>IF('3a DF'!O$41="-","-",'3a DF'!O$41)</f>
        <v>243.35846990910571</v>
      </c>
      <c r="O59" s="31"/>
      <c r="P59" s="41">
        <f>IF('3a DF'!Q$41="-","-",'3a DF'!Q$41)</f>
        <v>243.35846990910571</v>
      </c>
      <c r="Q59" s="41">
        <f>IF('3a DF'!R$41="-","-",'3a DF'!R$41)</f>
        <v>281.17733015023742</v>
      </c>
      <c r="R59" s="41">
        <f>IF('3a DF'!S$41="-","-",'3a DF'!S$41)</f>
        <v>230.77888190073497</v>
      </c>
      <c r="S59" s="41">
        <f>IF('3a DF'!T$41="-","-",'3a DF'!T$41)</f>
        <v>206.31785050021912</v>
      </c>
      <c r="T59" s="41" t="str">
        <f>IF('3a DF'!U$41="-","-",'3a DF'!U$41)</f>
        <v>-</v>
      </c>
      <c r="U59" s="41" t="str">
        <f>IF('3a DF'!V$41="-","-",'3a DF'!V$41)</f>
        <v>-</v>
      </c>
      <c r="V59" s="41" t="str">
        <f>IF('3a DF'!W$41="-","-",'3a DF'!W$41)</f>
        <v>-</v>
      </c>
      <c r="W59" s="41" t="str">
        <f>IF('3a DF'!X$41="-","-",'3a DF'!X$41)</f>
        <v>-</v>
      </c>
      <c r="X59" s="41" t="str">
        <f>IF('3a DF'!Y$41="-","-",'3a DF'!Y$41)</f>
        <v>-</v>
      </c>
      <c r="Y59" s="41" t="str">
        <f>IF('3a DF'!Z$41="-","-",'3a DF'!Z$41)</f>
        <v>-</v>
      </c>
      <c r="Z59" s="41" t="str">
        <f>IF('3a DF'!AA$41="-","-",'3a DF'!AA$41)</f>
        <v>-</v>
      </c>
      <c r="AA59" s="29"/>
    </row>
    <row r="60" spans="1:27" s="30" customFormat="1" ht="11.25" x14ac:dyDescent="0.15">
      <c r="A60" s="267">
        <v>2</v>
      </c>
      <c r="B60" s="140" t="s">
        <v>350</v>
      </c>
      <c r="C60" s="140" t="s">
        <v>300</v>
      </c>
      <c r="D60" s="138" t="s">
        <v>320</v>
      </c>
      <c r="E60" s="132"/>
      <c r="F60" s="31"/>
      <c r="G60" s="41" t="s">
        <v>333</v>
      </c>
      <c r="H60" s="41" t="s">
        <v>333</v>
      </c>
      <c r="I60" s="41" t="s">
        <v>333</v>
      </c>
      <c r="J60" s="41" t="s">
        <v>333</v>
      </c>
      <c r="K60" s="41" t="s">
        <v>333</v>
      </c>
      <c r="L60" s="41" t="s">
        <v>333</v>
      </c>
      <c r="M60" s="41" t="s">
        <v>333</v>
      </c>
      <c r="N60" s="41" t="s">
        <v>333</v>
      </c>
      <c r="O60" s="31"/>
      <c r="P60" s="41" t="s">
        <v>333</v>
      </c>
      <c r="Q60" s="41" t="s">
        <v>333</v>
      </c>
      <c r="R60" s="41" t="s">
        <v>333</v>
      </c>
      <c r="S60" s="41" t="s">
        <v>333</v>
      </c>
      <c r="T60" s="41" t="s">
        <v>333</v>
      </c>
      <c r="U60" s="41" t="s">
        <v>333</v>
      </c>
      <c r="V60" s="41" t="s">
        <v>333</v>
      </c>
      <c r="W60" s="41" t="s">
        <v>333</v>
      </c>
      <c r="X60" s="41" t="s">
        <v>333</v>
      </c>
      <c r="Y60" s="41" t="s">
        <v>333</v>
      </c>
      <c r="Z60" s="41" t="s">
        <v>333</v>
      </c>
      <c r="AA60" s="29"/>
    </row>
    <row r="61" spans="1:27" s="30" customFormat="1" ht="11.25" x14ac:dyDescent="0.15">
      <c r="A61" s="267">
        <v>3</v>
      </c>
      <c r="B61" s="140" t="s">
        <v>2</v>
      </c>
      <c r="C61" s="140" t="s">
        <v>342</v>
      </c>
      <c r="D61" s="138" t="s">
        <v>320</v>
      </c>
      <c r="E61" s="132"/>
      <c r="F61" s="31"/>
      <c r="G61" s="41">
        <f>IF('3c PC'!G$42="-","-",'3c PC'!G$42)</f>
        <v>21.926269106402124</v>
      </c>
      <c r="H61" s="41">
        <f>IF('3c PC'!H$42="-","-",'3c PC'!H$42)</f>
        <v>21.926269106402124</v>
      </c>
      <c r="I61" s="41">
        <f>IF('3c PC'!I$42="-","-",'3c PC'!I$42)</f>
        <v>22.64764819235609</v>
      </c>
      <c r="J61" s="41">
        <f>IF('3c PC'!J$42="-","-",'3c PC'!J$42)</f>
        <v>22.505107470829557</v>
      </c>
      <c r="K61" s="41">
        <f>IF('3c PC'!K$42="-","-",'3c PC'!K$42)</f>
        <v>19.106297226763825</v>
      </c>
      <c r="L61" s="41">
        <f>IF('3c PC'!L$42="-","-",'3c PC'!L$42)</f>
        <v>19.106297226763825</v>
      </c>
      <c r="M61" s="41">
        <f>IF('3c PC'!M$42="-","-",'3c PC'!M$42)</f>
        <v>20.852393125569616</v>
      </c>
      <c r="N61" s="41">
        <f>IF('3c PC'!N$42="-","-",'3c PC'!N$42)</f>
        <v>20.849370287873604</v>
      </c>
      <c r="O61" s="31"/>
      <c r="P61" s="41">
        <f>IF('3c PC'!P$42="-","-",'3c PC'!P$42)</f>
        <v>20.849370287873604</v>
      </c>
      <c r="Q61" s="41">
        <f>IF('3c PC'!Q$42="-","-",'3c PC'!Q$42)</f>
        <v>21.503193401206047</v>
      </c>
      <c r="R61" s="41">
        <f>IF('3c PC'!R$42="-","-",'3c PC'!R$42)</f>
        <v>21.819481548965161</v>
      </c>
      <c r="S61" s="41">
        <f>IF('3c PC'!S$42="-","-",'3c PC'!S$42)</f>
        <v>25.256715910577427</v>
      </c>
      <c r="T61" s="41" t="str">
        <f>IF('3c PC'!T$42="-","-",'3c PC'!T$42)</f>
        <v>-</v>
      </c>
      <c r="U61" s="41" t="str">
        <f>IF('3c PC'!U$42="-","-",'3c PC'!U$42)</f>
        <v>-</v>
      </c>
      <c r="V61" s="41" t="str">
        <f>IF('3c PC'!V$42="-","-",'3c PC'!V$42)</f>
        <v>-</v>
      </c>
      <c r="W61" s="41" t="str">
        <f>IF('3c PC'!W$42="-","-",'3c PC'!W$42)</f>
        <v>-</v>
      </c>
      <c r="X61" s="41" t="str">
        <f>IF('3c PC'!X$42="-","-",'3c PC'!X$42)</f>
        <v>-</v>
      </c>
      <c r="Y61" s="41" t="str">
        <f>IF('3c PC'!Y$42="-","-",'3c PC'!Y$42)</f>
        <v>-</v>
      </c>
      <c r="Z61" s="41" t="str">
        <f>IF('3c PC'!Z$42="-","-",'3c PC'!Z$42)</f>
        <v>-</v>
      </c>
      <c r="AA61" s="29"/>
    </row>
    <row r="62" spans="1:27" s="30" customFormat="1" ht="11.25" x14ac:dyDescent="0.15">
      <c r="A62" s="267">
        <v>4</v>
      </c>
      <c r="B62" s="140" t="s">
        <v>352</v>
      </c>
      <c r="C62" s="140" t="s">
        <v>343</v>
      </c>
      <c r="D62" s="138" t="s">
        <v>320</v>
      </c>
      <c r="E62" s="132"/>
      <c r="F62" s="31"/>
      <c r="G62" s="41">
        <f>IF('3e NC-Gas'!F48="-","-",'3e NC-Gas'!F48)</f>
        <v>121.65097677363647</v>
      </c>
      <c r="H62" s="41">
        <f>IF('3e NC-Gas'!G48="-","-",'3e NC-Gas'!G48)</f>
        <v>121.53097677344201</v>
      </c>
      <c r="I62" s="41">
        <f>IF('3e NC-Gas'!H48="-","-",'3e NC-Gas'!H48)</f>
        <v>121.41399080369646</v>
      </c>
      <c r="J62" s="41">
        <f>IF('3e NC-Gas'!I48="-","-",'3e NC-Gas'!I48)</f>
        <v>121.06599080313252</v>
      </c>
      <c r="K62" s="41">
        <f>IF('3e NC-Gas'!J48="-","-",'3e NC-Gas'!J48)</f>
        <v>121.93376744124076</v>
      </c>
      <c r="L62" s="41">
        <f>IF('3e NC-Gas'!K48="-","-",'3e NC-Gas'!K48)</f>
        <v>121.95776744127966</v>
      </c>
      <c r="M62" s="41">
        <f>IF('3e NC-Gas'!L48="-","-",'3e NC-Gas'!L48)</f>
        <v>125.68745668211915</v>
      </c>
      <c r="N62" s="41">
        <f>IF('3e NC-Gas'!M48="-","-",'3e NC-Gas'!M48)</f>
        <v>125.75945668223582</v>
      </c>
      <c r="O62" s="31"/>
      <c r="P62" s="41">
        <f>IF('3e NC-Gas'!O48="-","-",'3e NC-Gas'!O48)</f>
        <v>125.75945668223582</v>
      </c>
      <c r="Q62" s="41">
        <f>IF('3e NC-Gas'!P48="-","-",'3e NC-Gas'!P48)</f>
        <v>130.25607066891573</v>
      </c>
      <c r="R62" s="41">
        <f>IF('3e NC-Gas'!Q48="-","-",'3e NC-Gas'!Q48)</f>
        <v>129.81207066819624</v>
      </c>
      <c r="S62" s="41">
        <f>IF('3e NC-Gas'!R48="-","-",'3e NC-Gas'!R48)</f>
        <v>128.72722259193819</v>
      </c>
      <c r="T62" s="41" t="str">
        <f>IF('3e NC-Gas'!S48="-","-",'3e NC-Gas'!S48)</f>
        <v>-</v>
      </c>
      <c r="U62" s="41" t="str">
        <f>IF('3e NC-Gas'!T48="-","-",'3e NC-Gas'!T48)</f>
        <v>-</v>
      </c>
      <c r="V62" s="41" t="str">
        <f>IF('3e NC-Gas'!U48="-","-",'3e NC-Gas'!U48)</f>
        <v>-</v>
      </c>
      <c r="W62" s="41" t="str">
        <f>IF('3e NC-Gas'!V48="-","-",'3e NC-Gas'!V48)</f>
        <v>-</v>
      </c>
      <c r="X62" s="41" t="str">
        <f>IF('3e NC-Gas'!W48="-","-",'3e NC-Gas'!W48)</f>
        <v>-</v>
      </c>
      <c r="Y62" s="41" t="str">
        <f>IF('3e NC-Gas'!X48="-","-",'3e NC-Gas'!X48)</f>
        <v>-</v>
      </c>
      <c r="Z62" s="41" t="str">
        <f>IF('3e NC-Gas'!Y48="-","-",'3e NC-Gas'!Y48)</f>
        <v>-</v>
      </c>
      <c r="AA62" s="29"/>
    </row>
    <row r="63" spans="1:27" s="30" customFormat="1" ht="11.25" x14ac:dyDescent="0.15">
      <c r="A63" s="267">
        <v>5</v>
      </c>
      <c r="B63" s="140" t="s">
        <v>349</v>
      </c>
      <c r="C63" s="140" t="s">
        <v>344</v>
      </c>
      <c r="D63" s="138" t="s">
        <v>320</v>
      </c>
      <c r="E63" s="132"/>
      <c r="F63" s="31"/>
      <c r="G63" s="41">
        <f>IF('3f CPIH'!C$16="-","-",'3g OC '!$E$12*('3f CPIH'!C$16/'3f CPIH'!$G$16))</f>
        <v>87.194616340508801</v>
      </c>
      <c r="H63" s="41">
        <f>IF('3f CPIH'!D$16="-","-",'3g OC '!$E$12*('3f CPIH'!D$16/'3f CPIH'!$G$16))</f>
        <v>87.369180136986301</v>
      </c>
      <c r="I63" s="41">
        <f>IF('3f CPIH'!E$16="-","-",'3g OC '!$E$12*('3f CPIH'!E$16/'3f CPIH'!$G$16))</f>
        <v>87.631025831702544</v>
      </c>
      <c r="J63" s="41">
        <f>IF('3f CPIH'!F$16="-","-",'3g OC '!$E$12*('3f CPIH'!F$16/'3f CPIH'!$G$16))</f>
        <v>88.15471722113503</v>
      </c>
      <c r="K63" s="41">
        <f>IF('3f CPIH'!G$16="-","-",'3g OC '!$E$12*('3f CPIH'!G$16/'3f CPIH'!$G$16))</f>
        <v>89.202100000000002</v>
      </c>
      <c r="L63" s="41">
        <f>IF('3f CPIH'!H$16="-","-",'3g OC '!$E$12*('3f CPIH'!H$16/'3f CPIH'!$G$16))</f>
        <v>90.33676467710373</v>
      </c>
      <c r="M63" s="41">
        <f>IF('3f CPIH'!I$16="-","-",'3g OC '!$E$12*('3f CPIH'!I$16/'3f CPIH'!$G$16))</f>
        <v>91.645993150684916</v>
      </c>
      <c r="N63" s="41">
        <f>IF('3f CPIH'!J$16="-","-",'3g OC '!$E$12*('3f CPIH'!J$16/'3f CPIH'!$G$16))</f>
        <v>92.431530234833673</v>
      </c>
      <c r="O63" s="31"/>
      <c r="P63" s="41">
        <f>IF('3f CPIH'!L$16="-","-",'3g OC '!$E$12*('3f CPIH'!L$16/'3f CPIH'!$G$16))</f>
        <v>92.431530234833673</v>
      </c>
      <c r="Q63" s="41">
        <f>IF('3f CPIH'!M$16="-","-",'3g OC '!$E$12*('3f CPIH'!M$16/'3f CPIH'!$G$16))</f>
        <v>93.47891301369863</v>
      </c>
      <c r="R63" s="41">
        <f>IF('3f CPIH'!N$16="-","-",'3g OC '!$E$12*('3f CPIH'!N$16/'3f CPIH'!$G$16))</f>
        <v>94.177168199608616</v>
      </c>
      <c r="S63" s="41">
        <f>IF('3f CPIH'!O$16="-","-",'3g OC '!$E$12*('3f CPIH'!O$16/'3f CPIH'!$G$16))</f>
        <v>94.700859589041102</v>
      </c>
      <c r="T63" s="41" t="str">
        <f>IF('3f CPIH'!P$16="-","-",'3g OC '!$E$12*('3f CPIH'!P$16/'3f CPIH'!$G$16))</f>
        <v>-</v>
      </c>
      <c r="U63" s="41" t="str">
        <f>IF('3f CPIH'!Q$16="-","-",'3g OC '!$E$12*('3f CPIH'!Q$16/'3f CPIH'!$G$16))</f>
        <v>-</v>
      </c>
      <c r="V63" s="41" t="str">
        <f>IF('3f CPIH'!R$16="-","-",'3g OC '!$E$12*('3f CPIH'!R$16/'3f CPIH'!$G$16))</f>
        <v>-</v>
      </c>
      <c r="W63" s="41" t="str">
        <f>IF('3f CPIH'!S$16="-","-",'3g OC '!$E$12*('3f CPIH'!S$16/'3f CPIH'!$G$16))</f>
        <v>-</v>
      </c>
      <c r="X63" s="41" t="str">
        <f>IF('3f CPIH'!T$16="-","-",'3g OC '!$E$12*('3f CPIH'!T$16/'3f CPIH'!$G$16))</f>
        <v>-</v>
      </c>
      <c r="Y63" s="41" t="str">
        <f>IF('3f CPIH'!U$16="-","-",'3g OC '!$E$12*('3f CPIH'!U$16/'3f CPIH'!$G$16))</f>
        <v>-</v>
      </c>
      <c r="Z63" s="41" t="str">
        <f>IF('3f CPIH'!V$16="-","-",'3g OC '!$E$12*('3f CPIH'!V$16/'3f CPIH'!$G$16))</f>
        <v>-</v>
      </c>
      <c r="AA63" s="29"/>
    </row>
    <row r="64" spans="1:27" s="30" customFormat="1" ht="11.25" x14ac:dyDescent="0.15">
      <c r="A64" s="267">
        <v>6</v>
      </c>
      <c r="B64" s="140" t="s">
        <v>349</v>
      </c>
      <c r="C64" s="140" t="s">
        <v>43</v>
      </c>
      <c r="D64" s="131" t="s">
        <v>320</v>
      </c>
      <c r="E64" s="132"/>
      <c r="F64" s="31"/>
      <c r="G64" s="41" t="s">
        <v>333</v>
      </c>
      <c r="H64" s="41" t="s">
        <v>333</v>
      </c>
      <c r="I64" s="41" t="s">
        <v>333</v>
      </c>
      <c r="J64" s="41" t="s">
        <v>333</v>
      </c>
      <c r="K64" s="41">
        <f>IF('3h SMNCC'!F$37="-","-",'3h SMNCC'!F$37)</f>
        <v>0</v>
      </c>
      <c r="L64" s="41">
        <f>IF('3h SMNCC'!G$37="-","-",'3h SMNCC'!G$37)</f>
        <v>-0.14839795210242812</v>
      </c>
      <c r="M64" s="41">
        <f>IF('3h SMNCC'!H$37="-","-",'3h SMNCC'!H$37)</f>
        <v>1.8996756847995959</v>
      </c>
      <c r="N64" s="41">
        <f>IF('3h SMNCC'!I$37="-","-",'3h SMNCC'!I$37)</f>
        <v>12.665313810179313</v>
      </c>
      <c r="O64" s="31"/>
      <c r="P64" s="41">
        <f>IF('3h SMNCC'!K$37="-","-",'3h SMNCC'!K$37)</f>
        <v>12.665313810179313</v>
      </c>
      <c r="Q64" s="41">
        <f>IF('3h SMNCC'!L$37="-","-",'3h SMNCC'!L$37)</f>
        <v>14.640709693750988</v>
      </c>
      <c r="R64" s="41">
        <f>IF('3h SMNCC'!M$37="-","-",'3h SMNCC'!M$37)</f>
        <v>14.927787132222536</v>
      </c>
      <c r="S64" s="41">
        <f>IF('3h SMNCC'!N$37="-","-",'3h SMNCC'!N$37)</f>
        <v>17.170757060355506</v>
      </c>
      <c r="T64" s="41" t="str">
        <f>IF('3h SMNCC'!O$37="-","-",'3h SMNCC'!O$37)</f>
        <v>-</v>
      </c>
      <c r="U64" s="41" t="str">
        <f>IF('3h SMNCC'!P$37="-","-",'3h SMNCC'!P$37)</f>
        <v>-</v>
      </c>
      <c r="V64" s="41" t="str">
        <f>IF('3h SMNCC'!Q$37="-","-",'3h SMNCC'!Q$37)</f>
        <v>-</v>
      </c>
      <c r="W64" s="41" t="str">
        <f>IF('3h SMNCC'!R$37="-","-",'3h SMNCC'!R$37)</f>
        <v>-</v>
      </c>
      <c r="X64" s="41" t="str">
        <f>IF('3h SMNCC'!S$37="-","-",'3h SMNCC'!S$37)</f>
        <v>-</v>
      </c>
      <c r="Y64" s="41" t="str">
        <f>IF('3h SMNCC'!T$37="-","-",'3h SMNCC'!T$37)</f>
        <v>-</v>
      </c>
      <c r="Z64" s="41" t="str">
        <f>IF('3h SMNCC'!U$37="-","-",'3h SMNCC'!U$37)</f>
        <v>-</v>
      </c>
      <c r="AA64" s="29"/>
    </row>
    <row r="65" spans="1:27" s="30" customFormat="1" ht="12.4" customHeight="1" x14ac:dyDescent="0.15">
      <c r="A65" s="267">
        <v>7</v>
      </c>
      <c r="B65" s="140" t="s">
        <v>349</v>
      </c>
      <c r="C65" s="140" t="s">
        <v>394</v>
      </c>
      <c r="D65" s="141" t="s">
        <v>320</v>
      </c>
      <c r="E65" s="137"/>
      <c r="F65" s="31"/>
      <c r="G65" s="41">
        <f>IF('3f CPIH'!C$16="-","-",'3i PAAC PAP'!$G$18*('3f CPIH'!C$16/'3f CPIH'!$G$16))</f>
        <v>3.1142016634050882</v>
      </c>
      <c r="H65" s="41">
        <f>IF('3f CPIH'!D$16="-","-",'3i PAAC PAP'!$G$18*('3f CPIH'!D$16/'3f CPIH'!$G$16))</f>
        <v>3.1204363013698631</v>
      </c>
      <c r="I65" s="41">
        <f>IF('3f CPIH'!E$16="-","-",'3i PAAC PAP'!$G$18*('3f CPIH'!E$16/'3f CPIH'!$G$16))</f>
        <v>3.129788258317026</v>
      </c>
      <c r="J65" s="41">
        <f>IF('3f CPIH'!F$16="-","-",'3i PAAC PAP'!$G$18*('3f CPIH'!F$16/'3f CPIH'!$G$16))</f>
        <v>3.1484921722113506</v>
      </c>
      <c r="K65" s="41">
        <f>IF('3f CPIH'!G$16="-","-",'3i PAAC PAP'!$G$18*('3f CPIH'!G$16/'3f CPIH'!$G$16))</f>
        <v>3.1859000000000002</v>
      </c>
      <c r="L65" s="41">
        <f>IF('3f CPIH'!H$16="-","-",'3i PAAC PAP'!$G$18*('3f CPIH'!H$16/'3f CPIH'!$G$16))</f>
        <v>3.2264251467710374</v>
      </c>
      <c r="M65" s="41">
        <f>IF('3f CPIH'!I$16="-","-",'3i PAAC PAP'!$G$18*('3f CPIH'!I$16/'3f CPIH'!$G$16))</f>
        <v>3.2731849315068491</v>
      </c>
      <c r="N65" s="41">
        <f>IF('3f CPIH'!J$16="-","-",'3i PAAC PAP'!$G$18*('3f CPIH'!J$16/'3f CPIH'!$G$16))</f>
        <v>3.3012408023483371</v>
      </c>
      <c r="O65" s="31"/>
      <c r="P65" s="41">
        <f>IF('3f CPIH'!L$16="-","-",'3i PAAC PAP'!$G$18*('3f CPIH'!L$16/'3f CPIH'!$G$16))</f>
        <v>3.3012408023483371</v>
      </c>
      <c r="Q65" s="41">
        <f>IF('3f CPIH'!M$16="-","-",'3i PAAC PAP'!$G$18*('3f CPIH'!M$16/'3f CPIH'!$G$16))</f>
        <v>3.3386486301369862</v>
      </c>
      <c r="R65" s="41">
        <f>IF('3f CPIH'!N$16="-","-",'3i PAAC PAP'!$G$18*('3f CPIH'!N$16/'3f CPIH'!$G$16))</f>
        <v>3.3635871819960861</v>
      </c>
      <c r="S65" s="41">
        <f>IF('3f CPIH'!O$16="-","-",'3i PAAC PAP'!$G$18*('3f CPIH'!O$16/'3f CPIH'!$G$16))</f>
        <v>3.3822910958904111</v>
      </c>
      <c r="T65" s="41" t="str">
        <f>IF('3f CPIH'!P$16="-","-",'3i PAAC PAP'!$G$18*('3f CPIH'!P$16/'3f CPIH'!$G$16))</f>
        <v>-</v>
      </c>
      <c r="U65" s="41" t="str">
        <f>IF('3f CPIH'!Q$16="-","-",'3i PAAC PAP'!$G$18*('3f CPIH'!Q$16/'3f CPIH'!$G$16))</f>
        <v>-</v>
      </c>
      <c r="V65" s="41" t="str">
        <f>IF('3f CPIH'!R$16="-","-",'3i PAAC PAP'!$G$18*('3f CPIH'!R$16/'3f CPIH'!$G$16))</f>
        <v>-</v>
      </c>
      <c r="W65" s="41" t="str">
        <f>IF('3f CPIH'!S$16="-","-",'3i PAAC PAP'!$G$18*('3f CPIH'!S$16/'3f CPIH'!$G$16))</f>
        <v>-</v>
      </c>
      <c r="X65" s="41" t="str">
        <f>IF('3f CPIH'!T$16="-","-",'3i PAAC PAP'!$G$18*('3f CPIH'!T$16/'3f CPIH'!$G$16))</f>
        <v>-</v>
      </c>
      <c r="Y65" s="41" t="str">
        <f>IF('3f CPIH'!U$16="-","-",'3i PAAC PAP'!$G$18*('3f CPIH'!U$16/'3f CPIH'!$G$16))</f>
        <v>-</v>
      </c>
      <c r="Z65" s="41" t="str">
        <f>IF('3f CPIH'!V$16="-","-",'3i PAAC PAP'!$G$18*('3f CPIH'!V$16/'3f CPIH'!$G$16))</f>
        <v>-</v>
      </c>
      <c r="AA65" s="29"/>
    </row>
    <row r="66" spans="1:27" s="30" customFormat="1" ht="11.25" x14ac:dyDescent="0.15">
      <c r="A66" s="267">
        <v>8</v>
      </c>
      <c r="B66" s="140" t="s">
        <v>349</v>
      </c>
      <c r="C66" s="140" t="s">
        <v>412</v>
      </c>
      <c r="D66" s="131" t="s">
        <v>320</v>
      </c>
      <c r="E66" s="132"/>
      <c r="F66" s="31"/>
      <c r="G66" s="41">
        <f>IF(G59="-","-",SUM(G59:G64)*'3i PAAC PAP'!$G$30)</f>
        <v>2.0010162868312618</v>
      </c>
      <c r="H66" s="41">
        <f>IF(H59="-","-",SUM(H59:H64)*'3i PAAC PAP'!$G$30)</f>
        <v>1.8375975857751679</v>
      </c>
      <c r="I66" s="41">
        <f>IF(I59="-","-",SUM(I59:I64)*'3i PAAC PAP'!$G$30)</f>
        <v>1.6806399861793877</v>
      </c>
      <c r="J66" s="41">
        <f>IF(J59="-","-",SUM(J59:J64)*'3i PAAC PAP'!$G$30)</f>
        <v>1.6208903726112225</v>
      </c>
      <c r="K66" s="41">
        <f>IF(K59="-","-",SUM(K59:K64)*'3i PAAC PAP'!$G$30)</f>
        <v>1.7821395021805619</v>
      </c>
      <c r="L66" s="41">
        <f>IF(L59="-","-",SUM(L59:L64)*'3i PAAC PAP'!$G$30)</f>
        <v>1.779332014957046</v>
      </c>
      <c r="M66" s="41">
        <f>IF(M59="-","-",SUM(M59:M64)*'3i PAAC PAP'!$G$30)</f>
        <v>1.8849669603251136</v>
      </c>
      <c r="N66" s="41">
        <f>IF(N59="-","-",SUM(N59:N64)*'3i PAAC PAP'!$G$30)</f>
        <v>2.0470902227216832</v>
      </c>
      <c r="O66" s="31"/>
      <c r="P66" s="41">
        <f>IF(P59="-","-",SUM(P59:P64)*'3i PAAC PAP'!$G$30)</f>
        <v>2.0470902227216832</v>
      </c>
      <c r="Q66" s="41">
        <f>IF(Q59="-","-",SUM(Q59:Q64)*'3i PAAC PAP'!$G$30)</f>
        <v>2.2372674569964892</v>
      </c>
      <c r="R66" s="41">
        <f>IF(R59="-","-",SUM(R59:R64)*'3i PAAC PAP'!$G$30)</f>
        <v>2.0324161353746231</v>
      </c>
      <c r="S66" s="41">
        <f>IF(S59="-","-",SUM(S59:S64)*'3i PAAC PAP'!$G$30)</f>
        <v>1.952437032371563</v>
      </c>
      <c r="T66" s="41" t="str">
        <f>IF(T59="-","-",SUM(T59:T64)*'3i PAAC PAP'!$G$30)</f>
        <v>-</v>
      </c>
      <c r="U66" s="41" t="str">
        <f>IF(U59="-","-",SUM(U59:U64)*'3i PAAC PAP'!$G$30)</f>
        <v>-</v>
      </c>
      <c r="V66" s="41" t="str">
        <f>IF(V59="-","-",SUM(V59:V64)*'3i PAAC PAP'!$G$30)</f>
        <v>-</v>
      </c>
      <c r="W66" s="41" t="str">
        <f>IF(W59="-","-",SUM(W59:W64)*'3i PAAC PAP'!$G$30)</f>
        <v>-</v>
      </c>
      <c r="X66" s="41" t="str">
        <f>IF(X59="-","-",SUM(X59:X64)*'3i PAAC PAP'!$G$30)</f>
        <v>-</v>
      </c>
      <c r="Y66" s="41" t="str">
        <f>IF(Y59="-","-",SUM(Y59:Y64)*'3i PAAC PAP'!$G$30)</f>
        <v>-</v>
      </c>
      <c r="Z66" s="41" t="str">
        <f>IF(Z59="-","-",SUM(Z59:Z64)*'3i PAAC PAP'!$G$30)</f>
        <v>-</v>
      </c>
      <c r="AA66" s="29"/>
    </row>
    <row r="67" spans="1:27" s="30" customFormat="1" ht="11.25" x14ac:dyDescent="0.15">
      <c r="A67" s="267">
        <v>9</v>
      </c>
      <c r="B67" s="140" t="s">
        <v>393</v>
      </c>
      <c r="C67" s="140" t="s">
        <v>536</v>
      </c>
      <c r="D67" s="131" t="s">
        <v>320</v>
      </c>
      <c r="E67" s="132"/>
      <c r="F67" s="31"/>
      <c r="G67" s="41">
        <f>IF(G61="-","-",SUM(G59:G66)*'3j EBIT'!$E$12)</f>
        <v>9.4716672953950933</v>
      </c>
      <c r="H67" s="41">
        <f>IF(H61="-","-",SUM(H59:H66)*'3j EBIT'!$E$12)</f>
        <v>8.7031831958022714</v>
      </c>
      <c r="I67" s="41">
        <f>IF(I61="-","-",SUM(I59:I66)*'3j EBIT'!$E$12)</f>
        <v>7.9651478790332115</v>
      </c>
      <c r="J67" s="41">
        <f>IF(J61="-","-",SUM(J59:J66)*'3j EBIT'!$E$12)</f>
        <v>7.6844906288751993</v>
      </c>
      <c r="K67" s="41">
        <f>IF(K61="-","-",SUM(K59:K66)*'3j EBIT'!$E$12)</f>
        <v>8.4436158810330397</v>
      </c>
      <c r="L67" s="41">
        <f>IF(L61="-","-",SUM(L59:L66)*'3j EBIT'!$E$12)</f>
        <v>8.4311963573535902</v>
      </c>
      <c r="M67" s="41">
        <f>IF(M61="-","-",SUM(M59:M66)*'3j EBIT'!$E$12)</f>
        <v>8.9289333367664678</v>
      </c>
      <c r="N67" s="41">
        <f>IF(N61="-","-",SUM(N59:N66)*'3j EBIT'!$E$12)</f>
        <v>9.6919887567140073</v>
      </c>
      <c r="O67" s="31"/>
      <c r="P67" s="41">
        <f>IF(P61="-","-",SUM(P59:P66)*'3j EBIT'!$E$11)</f>
        <v>9.6919887567140073</v>
      </c>
      <c r="Q67" s="41">
        <f>IF(Q61="-","-",SUM(Q59:Q66)*'3j EBIT'!$E$11)</f>
        <v>10.587171152233402</v>
      </c>
      <c r="R67" s="41">
        <f>IF(R61="-","-",SUM(R59:R66)*'3j EBIT'!$E$11)</f>
        <v>9.6241798551131588</v>
      </c>
      <c r="S67" s="41">
        <f>IF(S61="-","-",SUM(S59:S66)*'3j EBIT'!$E$11)</f>
        <v>9.2483775350586583</v>
      </c>
      <c r="T67" s="41" t="str">
        <f>IF(T61="-","-",SUM(T59:T66)*'3j EBIT'!$E$11)</f>
        <v>-</v>
      </c>
      <c r="U67" s="41" t="str">
        <f>IF(U61="-","-",SUM(U59:U66)*'3j EBIT'!$E$11)</f>
        <v>-</v>
      </c>
      <c r="V67" s="41" t="str">
        <f>IF(V61="-","-",SUM(V59:V66)*'3j EBIT'!$E$11)</f>
        <v>-</v>
      </c>
      <c r="W67" s="41" t="str">
        <f>IF(W61="-","-",SUM(W59:W66)*'3j EBIT'!$E$11)</f>
        <v>-</v>
      </c>
      <c r="X67" s="41" t="str">
        <f>IF(X61="-","-",SUM(X59:X66)*'3j EBIT'!$E$11)</f>
        <v>-</v>
      </c>
      <c r="Y67" s="41" t="str">
        <f>IF(Y61="-","-",SUM(Y59:Y66)*'3j EBIT'!$E$11)</f>
        <v>-</v>
      </c>
      <c r="Z67" s="41" t="str">
        <f>IF(Z61="-","-",SUM(Z59:Z66)*'3j EBIT'!$E$11)</f>
        <v>-</v>
      </c>
      <c r="AA67" s="29"/>
    </row>
    <row r="68" spans="1:27" s="30" customFormat="1" ht="11.25" x14ac:dyDescent="0.15">
      <c r="A68" s="267">
        <v>10</v>
      </c>
      <c r="B68" s="140" t="s">
        <v>292</v>
      </c>
      <c r="C68" s="188" t="s">
        <v>537</v>
      </c>
      <c r="D68" s="131" t="s">
        <v>320</v>
      </c>
      <c r="E68" s="132"/>
      <c r="F68" s="31"/>
      <c r="G68" s="41">
        <f>IF(G63="-","-",SUM(G59:G61,G63:G67)*'3k HAP'!$E$13)</f>
        <v>5.5175724486341249</v>
      </c>
      <c r="H68" s="41">
        <f>IF(H63="-","-",SUM(H59:H61,H63:H67)*'3k HAP'!$E$13)</f>
        <v>4.9271519447038088</v>
      </c>
      <c r="I68" s="41">
        <f>IF(I63="-","-",SUM(I59:I61,I63:I67)*'3k HAP'!$E$13)</f>
        <v>4.3601504936791446</v>
      </c>
      <c r="J68" s="41">
        <f>IF(J63="-","-",SUM(J59:J61,J63:J67)*'3k HAP'!$E$13)</f>
        <v>4.1489770826195889</v>
      </c>
      <c r="K68" s="41">
        <f>IF(K63="-","-",SUM(K59:K61,K63:K67)*'3k HAP'!$E$13)</f>
        <v>4.7212376609680033</v>
      </c>
      <c r="L68" s="41">
        <f>IF(L63="-","-",SUM(L59:L61,L63:L67)*'3k HAP'!$E$13)</f>
        <v>4.7113160574367106</v>
      </c>
      <c r="M68" s="41">
        <f>IF(M63="-","-",SUM(M59:M61,M63:M67)*'3k HAP'!$E$13)</f>
        <v>5.0402551564994234</v>
      </c>
      <c r="N68" s="41">
        <f>IF(N63="-","-",SUM(N59:N61,N63:N67)*'3k HAP'!$E$13)</f>
        <v>5.6271952039121089</v>
      </c>
      <c r="O68" s="31"/>
      <c r="P68" s="41">
        <f>IF(P63="-","-",SUM(P59:P61,P63:P67)*'3k HAP'!$E$13)</f>
        <v>5.6271952039121089</v>
      </c>
      <c r="Q68" s="41">
        <f>IF(Q63="-","-",SUM(Q59:Q61,Q63:Q67)*'3k HAP'!$E$13)</f>
        <v>6.2511687016480231</v>
      </c>
      <c r="R68" s="41">
        <f>IF(R63="-","-",SUM(R59:R61,R63:R67)*'3k HAP'!$E$13)</f>
        <v>5.5156087921087344</v>
      </c>
      <c r="S68" s="41">
        <f>IF(S63="-","-",SUM(S59:S61,S63:S67)*'3k HAP'!$E$13)</f>
        <v>5.2419068162009648</v>
      </c>
      <c r="T68" s="41" t="str">
        <f>IF(T63="-","-",SUM(T59:T61,T63:T67)*'3k HAP'!$E$13)</f>
        <v>-</v>
      </c>
      <c r="U68" s="41" t="str">
        <f>IF(U63="-","-",SUM(U59:U61,U63:U67)*'3k HAP'!$E$13)</f>
        <v>-</v>
      </c>
      <c r="V68" s="41" t="str">
        <f>IF(V63="-","-",SUM(V59:V61,V63:V67)*'3k HAP'!$E$13)</f>
        <v>-</v>
      </c>
      <c r="W68" s="41" t="str">
        <f>IF(W63="-","-",SUM(W59:W61,W63:W67)*'3k HAP'!$E$13)</f>
        <v>-</v>
      </c>
      <c r="X68" s="41" t="str">
        <f>IF(X63="-","-",SUM(X59:X61,X63:X67)*'3k HAP'!$E$13)</f>
        <v>-</v>
      </c>
      <c r="Y68" s="41" t="str">
        <f>IF(Y63="-","-",SUM(Y59:Y61,Y63:Y67)*'3k HAP'!$E$13)</f>
        <v>-</v>
      </c>
      <c r="Z68" s="41" t="str">
        <f>IF(Z63="-","-",SUM(Z59:Z61,Z63:Z67)*'3k HAP'!$E$13)</f>
        <v>-</v>
      </c>
      <c r="AA68" s="29"/>
    </row>
    <row r="69" spans="1:27" s="30" customFormat="1" ht="11.25" x14ac:dyDescent="0.15">
      <c r="A69" s="267">
        <v>11</v>
      </c>
      <c r="B69" s="140" t="s">
        <v>44</v>
      </c>
      <c r="C69" s="140" t="str">
        <f>B69&amp;"_"&amp;D69</f>
        <v>Total_Midlands</v>
      </c>
      <c r="D69" s="131" t="s">
        <v>320</v>
      </c>
      <c r="E69" s="132"/>
      <c r="F69" s="31"/>
      <c r="G69" s="41">
        <f>IF(G59="-","-",SUM(G59:G68))</f>
        <v>504.0261715591414</v>
      </c>
      <c r="H69" s="41">
        <f t="shared" ref="H69:N69" si="44">IF(H59="-","-",SUM(H59:H68))</f>
        <v>462.98923620423341</v>
      </c>
      <c r="I69" s="41">
        <f t="shared" si="44"/>
        <v>423.57828675732679</v>
      </c>
      <c r="J69" s="41">
        <f t="shared" si="44"/>
        <v>408.59568522880164</v>
      </c>
      <c r="K69" s="41">
        <f t="shared" si="44"/>
        <v>449.12188994395478</v>
      </c>
      <c r="L69" s="41">
        <f t="shared" si="44"/>
        <v>448.45830946939532</v>
      </c>
      <c r="M69" s="41">
        <f t="shared" si="44"/>
        <v>474.98392087484729</v>
      </c>
      <c r="N69" s="41">
        <f t="shared" si="44"/>
        <v>515.73165590992426</v>
      </c>
      <c r="O69" s="31"/>
      <c r="P69" s="41">
        <f>IF(P59="-","-",SUM(P59:P68))</f>
        <v>515.73165590992426</v>
      </c>
      <c r="Q69" s="41">
        <f t="shared" ref="Q69" si="45">IF(Q59="-","-",SUM(Q59:Q68))</f>
        <v>563.47047286882366</v>
      </c>
      <c r="R69" s="41">
        <f t="shared" ref="R69" si="46">IF(R59="-","-",SUM(R59:R68))</f>
        <v>512.05118141432013</v>
      </c>
      <c r="S69" s="41">
        <f t="shared" ref="S69" si="47">IF(S59="-","-",SUM(S59:S68))</f>
        <v>491.99841813165295</v>
      </c>
      <c r="T69" s="41" t="str">
        <f t="shared" ref="T69" si="48">IF(T59="-","-",SUM(T59:T68))</f>
        <v>-</v>
      </c>
      <c r="U69" s="41" t="str">
        <f t="shared" ref="U69" si="49">IF(U59="-","-",SUM(U59:U68))</f>
        <v>-</v>
      </c>
      <c r="V69" s="41" t="str">
        <f t="shared" ref="V69" si="50">IF(V59="-","-",SUM(V59:V68))</f>
        <v>-</v>
      </c>
      <c r="W69" s="41" t="str">
        <f t="shared" ref="W69" si="51">IF(W59="-","-",SUM(W59:W68))</f>
        <v>-</v>
      </c>
      <c r="X69" s="41" t="str">
        <f t="shared" ref="X69" si="52">IF(X59="-","-",SUM(X59:X68))</f>
        <v>-</v>
      </c>
      <c r="Y69" s="41" t="str">
        <f t="shared" ref="Y69" si="53">IF(Y59="-","-",SUM(Y59:Y68))</f>
        <v>-</v>
      </c>
      <c r="Z69" s="41" t="str">
        <f t="shared" ref="Z69" si="54">IF(Z59="-","-",SUM(Z59:Z68))</f>
        <v>-</v>
      </c>
      <c r="AA69" s="29"/>
    </row>
    <row r="70" spans="1:27" s="30" customFormat="1" ht="11.25" x14ac:dyDescent="0.15">
      <c r="A70" s="267">
        <v>1</v>
      </c>
      <c r="B70" s="136" t="s">
        <v>350</v>
      </c>
      <c r="C70" s="136" t="s">
        <v>341</v>
      </c>
      <c r="D70" s="134" t="s">
        <v>321</v>
      </c>
      <c r="E70" s="135"/>
      <c r="F70" s="31"/>
      <c r="G70" s="133">
        <f>IF('3a DF'!H$41="-","-",'3a DF'!H$41)</f>
        <v>253.14985164432846</v>
      </c>
      <c r="H70" s="133">
        <f>IF('3a DF'!I$41="-","-",'3a DF'!I$41)</f>
        <v>213.57444115975193</v>
      </c>
      <c r="I70" s="133">
        <f>IF('3a DF'!J$41="-","-",'3a DF'!J$41)</f>
        <v>174.74989531236287</v>
      </c>
      <c r="J70" s="133">
        <f>IF('3a DF'!K$41="-","-",'3a DF'!K$41)</f>
        <v>160.26701947738721</v>
      </c>
      <c r="K70" s="133">
        <f>IF('3a DF'!L$41="-","-",'3a DF'!L$41)</f>
        <v>200.74683223176862</v>
      </c>
      <c r="L70" s="133">
        <f>IF('3a DF'!M$41="-","-",'3a DF'!M$41)</f>
        <v>199.05760849983216</v>
      </c>
      <c r="M70" s="133">
        <f>IF('3a DF'!N$41="-","-",'3a DF'!N$41)</f>
        <v>215.77106184657606</v>
      </c>
      <c r="N70" s="133">
        <f>IF('3a DF'!O$41="-","-",'3a DF'!O$41)</f>
        <v>243.35846990910571</v>
      </c>
      <c r="O70" s="31"/>
      <c r="P70" s="133">
        <f>IF('3a DF'!Q$41="-","-",'3a DF'!Q$41)</f>
        <v>243.35846990910571</v>
      </c>
      <c r="Q70" s="133">
        <f>IF('3a DF'!R$41="-","-",'3a DF'!R$41)</f>
        <v>281.17733015023742</v>
      </c>
      <c r="R70" s="133">
        <f>IF('3a DF'!S$41="-","-",'3a DF'!S$41)</f>
        <v>230.77888190073497</v>
      </c>
      <c r="S70" s="133">
        <f>IF('3a DF'!T$41="-","-",'3a DF'!T$41)</f>
        <v>206.31785050021912</v>
      </c>
      <c r="T70" s="133" t="str">
        <f>IF('3a DF'!U$41="-","-",'3a DF'!U$41)</f>
        <v>-</v>
      </c>
      <c r="U70" s="133" t="str">
        <f>IF('3a DF'!V$41="-","-",'3a DF'!V$41)</f>
        <v>-</v>
      </c>
      <c r="V70" s="133" t="str">
        <f>IF('3a DF'!W$41="-","-",'3a DF'!W$41)</f>
        <v>-</v>
      </c>
      <c r="W70" s="133" t="str">
        <f>IF('3a DF'!X$41="-","-",'3a DF'!X$41)</f>
        <v>-</v>
      </c>
      <c r="X70" s="133" t="str">
        <f>IF('3a DF'!Y$41="-","-",'3a DF'!Y$41)</f>
        <v>-</v>
      </c>
      <c r="Y70" s="133" t="str">
        <f>IF('3a DF'!Z$41="-","-",'3a DF'!Z$41)</f>
        <v>-</v>
      </c>
      <c r="Z70" s="133" t="str">
        <f>IF('3a DF'!AA$41="-","-",'3a DF'!AA$41)</f>
        <v>-</v>
      </c>
      <c r="AA70" s="29"/>
    </row>
    <row r="71" spans="1:27" s="30" customFormat="1" ht="11.25" x14ac:dyDescent="0.15">
      <c r="A71" s="267">
        <v>2</v>
      </c>
      <c r="B71" s="136" t="s">
        <v>350</v>
      </c>
      <c r="C71" s="136" t="s">
        <v>300</v>
      </c>
      <c r="D71" s="134" t="s">
        <v>321</v>
      </c>
      <c r="E71" s="135"/>
      <c r="F71" s="31"/>
      <c r="G71" s="133" t="s">
        <v>333</v>
      </c>
      <c r="H71" s="133" t="s">
        <v>333</v>
      </c>
      <c r="I71" s="133" t="s">
        <v>333</v>
      </c>
      <c r="J71" s="133" t="s">
        <v>333</v>
      </c>
      <c r="K71" s="133" t="s">
        <v>333</v>
      </c>
      <c r="L71" s="133" t="s">
        <v>333</v>
      </c>
      <c r="M71" s="133" t="s">
        <v>333</v>
      </c>
      <c r="N71" s="133" t="s">
        <v>333</v>
      </c>
      <c r="O71" s="31"/>
      <c r="P71" s="133" t="s">
        <v>333</v>
      </c>
      <c r="Q71" s="133" t="s">
        <v>333</v>
      </c>
      <c r="R71" s="133" t="s">
        <v>333</v>
      </c>
      <c r="S71" s="133" t="s">
        <v>333</v>
      </c>
      <c r="T71" s="133" t="s">
        <v>333</v>
      </c>
      <c r="U71" s="133" t="s">
        <v>333</v>
      </c>
      <c r="V71" s="133" t="s">
        <v>333</v>
      </c>
      <c r="W71" s="133" t="s">
        <v>333</v>
      </c>
      <c r="X71" s="133" t="s">
        <v>333</v>
      </c>
      <c r="Y71" s="133" t="s">
        <v>333</v>
      </c>
      <c r="Z71" s="133" t="s">
        <v>333</v>
      </c>
      <c r="AA71" s="29"/>
    </row>
    <row r="72" spans="1:27" s="30" customFormat="1" ht="11.25" x14ac:dyDescent="0.15">
      <c r="A72" s="267">
        <v>3</v>
      </c>
      <c r="B72" s="136" t="s">
        <v>2</v>
      </c>
      <c r="C72" s="136" t="s">
        <v>342</v>
      </c>
      <c r="D72" s="134" t="s">
        <v>321</v>
      </c>
      <c r="E72" s="135"/>
      <c r="F72" s="31"/>
      <c r="G72" s="133">
        <f>IF('3c PC'!G$42="-","-",'3c PC'!G$42)</f>
        <v>21.926269106402124</v>
      </c>
      <c r="H72" s="133">
        <f>IF('3c PC'!H$42="-","-",'3c PC'!H$42)</f>
        <v>21.926269106402124</v>
      </c>
      <c r="I72" s="133">
        <f>IF('3c PC'!I$42="-","-",'3c PC'!I$42)</f>
        <v>22.64764819235609</v>
      </c>
      <c r="J72" s="133">
        <f>IF('3c PC'!J$42="-","-",'3c PC'!J$42)</f>
        <v>22.505107470829557</v>
      </c>
      <c r="K72" s="133">
        <f>IF('3c PC'!K$42="-","-",'3c PC'!K$42)</f>
        <v>19.106297226763825</v>
      </c>
      <c r="L72" s="133">
        <f>IF('3c PC'!L$42="-","-",'3c PC'!L$42)</f>
        <v>19.106297226763825</v>
      </c>
      <c r="M72" s="133">
        <f>IF('3c PC'!M$42="-","-",'3c PC'!M$42)</f>
        <v>20.852393125569616</v>
      </c>
      <c r="N72" s="133">
        <f>IF('3c PC'!N$42="-","-",'3c PC'!N$42)</f>
        <v>20.849370287873604</v>
      </c>
      <c r="O72" s="31"/>
      <c r="P72" s="133">
        <f>IF('3c PC'!P$42="-","-",'3c PC'!P$42)</f>
        <v>20.849370287873604</v>
      </c>
      <c r="Q72" s="133">
        <f>IF('3c PC'!Q$42="-","-",'3c PC'!Q$42)</f>
        <v>21.503193401206047</v>
      </c>
      <c r="R72" s="133">
        <f>IF('3c PC'!R$42="-","-",'3c PC'!R$42)</f>
        <v>21.819481548965161</v>
      </c>
      <c r="S72" s="133">
        <f>IF('3c PC'!S$42="-","-",'3c PC'!S$42)</f>
        <v>25.256715910577427</v>
      </c>
      <c r="T72" s="133" t="str">
        <f>IF('3c PC'!T$42="-","-",'3c PC'!T$42)</f>
        <v>-</v>
      </c>
      <c r="U72" s="133" t="str">
        <f>IF('3c PC'!U$42="-","-",'3c PC'!U$42)</f>
        <v>-</v>
      </c>
      <c r="V72" s="133" t="str">
        <f>IF('3c PC'!V$42="-","-",'3c PC'!V$42)</f>
        <v>-</v>
      </c>
      <c r="W72" s="133" t="str">
        <f>IF('3c PC'!W$42="-","-",'3c PC'!W$42)</f>
        <v>-</v>
      </c>
      <c r="X72" s="133" t="str">
        <f>IF('3c PC'!X$42="-","-",'3c PC'!X$42)</f>
        <v>-</v>
      </c>
      <c r="Y72" s="133" t="str">
        <f>IF('3c PC'!Y$42="-","-",'3c PC'!Y$42)</f>
        <v>-</v>
      </c>
      <c r="Z72" s="133" t="str">
        <f>IF('3c PC'!Z$42="-","-",'3c PC'!Z$42)</f>
        <v>-</v>
      </c>
      <c r="AA72" s="29"/>
    </row>
    <row r="73" spans="1:27" s="30" customFormat="1" ht="11.25" x14ac:dyDescent="0.15">
      <c r="A73" s="267">
        <v>4</v>
      </c>
      <c r="B73" s="136" t="s">
        <v>352</v>
      </c>
      <c r="C73" s="136" t="s">
        <v>343</v>
      </c>
      <c r="D73" s="134" t="s">
        <v>321</v>
      </c>
      <c r="E73" s="135"/>
      <c r="F73" s="31"/>
      <c r="G73" s="133">
        <f>IF('3e NC-Gas'!F49="-","-",'3e NC-Gas'!F49)</f>
        <v>123.21530141639572</v>
      </c>
      <c r="H73" s="133">
        <f>IF('3e NC-Gas'!G49="-","-",'3e NC-Gas'!G49)</f>
        <v>123.09530141639571</v>
      </c>
      <c r="I73" s="133">
        <f>IF('3e NC-Gas'!H49="-","-",'3e NC-Gas'!H49)</f>
        <v>118.32634141586192</v>
      </c>
      <c r="J73" s="133">
        <f>IF('3e NC-Gas'!I49="-","-",'3e NC-Gas'!I49)</f>
        <v>117.97834141586192</v>
      </c>
      <c r="K73" s="133">
        <f>IF('3e NC-Gas'!J49="-","-",'3e NC-Gas'!J49)</f>
        <v>115.52791571060008</v>
      </c>
      <c r="L73" s="133">
        <f>IF('3e NC-Gas'!K49="-","-",'3e NC-Gas'!K49)</f>
        <v>115.55191571060008</v>
      </c>
      <c r="M73" s="133">
        <f>IF('3e NC-Gas'!L49="-","-",'3e NC-Gas'!L49)</f>
        <v>114.00248669728555</v>
      </c>
      <c r="N73" s="133">
        <f>IF('3e NC-Gas'!M49="-","-",'3e NC-Gas'!M49)</f>
        <v>114.07448669728555</v>
      </c>
      <c r="O73" s="31"/>
      <c r="P73" s="133">
        <f>IF('3e NC-Gas'!O49="-","-",'3e NC-Gas'!O49)</f>
        <v>114.07448669728555</v>
      </c>
      <c r="Q73" s="133">
        <f>IF('3e NC-Gas'!P49="-","-",'3e NC-Gas'!P49)</f>
        <v>122.66333492872354</v>
      </c>
      <c r="R73" s="133">
        <f>IF('3e NC-Gas'!Q49="-","-",'3e NC-Gas'!Q49)</f>
        <v>122.21933492872355</v>
      </c>
      <c r="S73" s="133">
        <f>IF('3e NC-Gas'!R49="-","-",'3e NC-Gas'!R49)</f>
        <v>122.61854888546891</v>
      </c>
      <c r="T73" s="133" t="str">
        <f>IF('3e NC-Gas'!S49="-","-",'3e NC-Gas'!S49)</f>
        <v>-</v>
      </c>
      <c r="U73" s="133" t="str">
        <f>IF('3e NC-Gas'!T49="-","-",'3e NC-Gas'!T49)</f>
        <v>-</v>
      </c>
      <c r="V73" s="133" t="str">
        <f>IF('3e NC-Gas'!U49="-","-",'3e NC-Gas'!U49)</f>
        <v>-</v>
      </c>
      <c r="W73" s="133" t="str">
        <f>IF('3e NC-Gas'!V49="-","-",'3e NC-Gas'!V49)</f>
        <v>-</v>
      </c>
      <c r="X73" s="133" t="str">
        <f>IF('3e NC-Gas'!W49="-","-",'3e NC-Gas'!W49)</f>
        <v>-</v>
      </c>
      <c r="Y73" s="133" t="str">
        <f>IF('3e NC-Gas'!X49="-","-",'3e NC-Gas'!X49)</f>
        <v>-</v>
      </c>
      <c r="Z73" s="133" t="str">
        <f>IF('3e NC-Gas'!Y49="-","-",'3e NC-Gas'!Y49)</f>
        <v>-</v>
      </c>
      <c r="AA73" s="29"/>
    </row>
    <row r="74" spans="1:27" s="30" customFormat="1" ht="11.25" x14ac:dyDescent="0.15">
      <c r="A74" s="267">
        <v>5</v>
      </c>
      <c r="B74" s="136" t="s">
        <v>349</v>
      </c>
      <c r="C74" s="136" t="s">
        <v>344</v>
      </c>
      <c r="D74" s="139" t="s">
        <v>321</v>
      </c>
      <c r="E74" s="135"/>
      <c r="F74" s="31"/>
      <c r="G74" s="133">
        <f>IF('3f CPIH'!C$16="-","-",'3g OC '!$E$12*('3f CPIH'!C$16/'3f CPIH'!$G$16))</f>
        <v>87.194616340508801</v>
      </c>
      <c r="H74" s="133">
        <f>IF('3f CPIH'!D$16="-","-",'3g OC '!$E$12*('3f CPIH'!D$16/'3f CPIH'!$G$16))</f>
        <v>87.369180136986301</v>
      </c>
      <c r="I74" s="133">
        <f>IF('3f CPIH'!E$16="-","-",'3g OC '!$E$12*('3f CPIH'!E$16/'3f CPIH'!$G$16))</f>
        <v>87.631025831702544</v>
      </c>
      <c r="J74" s="133">
        <f>IF('3f CPIH'!F$16="-","-",'3g OC '!$E$12*('3f CPIH'!F$16/'3f CPIH'!$G$16))</f>
        <v>88.15471722113503</v>
      </c>
      <c r="K74" s="133">
        <f>IF('3f CPIH'!G$16="-","-",'3g OC '!$E$12*('3f CPIH'!G$16/'3f CPIH'!$G$16))</f>
        <v>89.202100000000002</v>
      </c>
      <c r="L74" s="133">
        <f>IF('3f CPIH'!H$16="-","-",'3g OC '!$E$12*('3f CPIH'!H$16/'3f CPIH'!$G$16))</f>
        <v>90.33676467710373</v>
      </c>
      <c r="M74" s="133">
        <f>IF('3f CPIH'!I$16="-","-",'3g OC '!$E$12*('3f CPIH'!I$16/'3f CPIH'!$G$16))</f>
        <v>91.645993150684916</v>
      </c>
      <c r="N74" s="133">
        <f>IF('3f CPIH'!J$16="-","-",'3g OC '!$E$12*('3f CPIH'!J$16/'3f CPIH'!$G$16))</f>
        <v>92.431530234833673</v>
      </c>
      <c r="O74" s="31"/>
      <c r="P74" s="133">
        <f>IF('3f CPIH'!L$16="-","-",'3g OC '!$E$12*('3f CPIH'!L$16/'3f CPIH'!$G$16))</f>
        <v>92.431530234833673</v>
      </c>
      <c r="Q74" s="133">
        <f>IF('3f CPIH'!M$16="-","-",'3g OC '!$E$12*('3f CPIH'!M$16/'3f CPIH'!$G$16))</f>
        <v>93.47891301369863</v>
      </c>
      <c r="R74" s="133">
        <f>IF('3f CPIH'!N$16="-","-",'3g OC '!$E$12*('3f CPIH'!N$16/'3f CPIH'!$G$16))</f>
        <v>94.177168199608616</v>
      </c>
      <c r="S74" s="133">
        <f>IF('3f CPIH'!O$16="-","-",'3g OC '!$E$12*('3f CPIH'!O$16/'3f CPIH'!$G$16))</f>
        <v>94.700859589041102</v>
      </c>
      <c r="T74" s="133" t="str">
        <f>IF('3f CPIH'!P$16="-","-",'3g OC '!$E$12*('3f CPIH'!P$16/'3f CPIH'!$G$16))</f>
        <v>-</v>
      </c>
      <c r="U74" s="133" t="str">
        <f>IF('3f CPIH'!Q$16="-","-",'3g OC '!$E$12*('3f CPIH'!Q$16/'3f CPIH'!$G$16))</f>
        <v>-</v>
      </c>
      <c r="V74" s="133" t="str">
        <f>IF('3f CPIH'!R$16="-","-",'3g OC '!$E$12*('3f CPIH'!R$16/'3f CPIH'!$G$16))</f>
        <v>-</v>
      </c>
      <c r="W74" s="133" t="str">
        <f>IF('3f CPIH'!S$16="-","-",'3g OC '!$E$12*('3f CPIH'!S$16/'3f CPIH'!$G$16))</f>
        <v>-</v>
      </c>
      <c r="X74" s="133" t="str">
        <f>IF('3f CPIH'!T$16="-","-",'3g OC '!$E$12*('3f CPIH'!T$16/'3f CPIH'!$G$16))</f>
        <v>-</v>
      </c>
      <c r="Y74" s="133" t="str">
        <f>IF('3f CPIH'!U$16="-","-",'3g OC '!$E$12*('3f CPIH'!U$16/'3f CPIH'!$G$16))</f>
        <v>-</v>
      </c>
      <c r="Z74" s="133" t="str">
        <f>IF('3f CPIH'!V$16="-","-",'3g OC '!$E$12*('3f CPIH'!V$16/'3f CPIH'!$G$16))</f>
        <v>-</v>
      </c>
      <c r="AA74" s="29"/>
    </row>
    <row r="75" spans="1:27" s="30" customFormat="1" ht="11.25" x14ac:dyDescent="0.15">
      <c r="A75" s="267">
        <v>6</v>
      </c>
      <c r="B75" s="136" t="s">
        <v>349</v>
      </c>
      <c r="C75" s="136" t="s">
        <v>43</v>
      </c>
      <c r="D75" s="139" t="s">
        <v>321</v>
      </c>
      <c r="E75" s="135"/>
      <c r="F75" s="31"/>
      <c r="G75" s="133" t="s">
        <v>333</v>
      </c>
      <c r="H75" s="133" t="s">
        <v>333</v>
      </c>
      <c r="I75" s="133" t="s">
        <v>333</v>
      </c>
      <c r="J75" s="133" t="s">
        <v>333</v>
      </c>
      <c r="K75" s="133">
        <f>IF('3h SMNCC'!F$37="-","-",'3h SMNCC'!F$37)</f>
        <v>0</v>
      </c>
      <c r="L75" s="133">
        <f>IF('3h SMNCC'!G$37="-","-",'3h SMNCC'!G$37)</f>
        <v>-0.14839795210242812</v>
      </c>
      <c r="M75" s="133">
        <f>IF('3h SMNCC'!H$37="-","-",'3h SMNCC'!H$37)</f>
        <v>1.8996756847995959</v>
      </c>
      <c r="N75" s="133">
        <f>IF('3h SMNCC'!I$37="-","-",'3h SMNCC'!I$37)</f>
        <v>12.665313810179313</v>
      </c>
      <c r="O75" s="31"/>
      <c r="P75" s="133">
        <f>IF('3h SMNCC'!K$37="-","-",'3h SMNCC'!K$37)</f>
        <v>12.665313810179313</v>
      </c>
      <c r="Q75" s="133">
        <f>IF('3h SMNCC'!L$37="-","-",'3h SMNCC'!L$37)</f>
        <v>14.640709693750988</v>
      </c>
      <c r="R75" s="133">
        <f>IF('3h SMNCC'!M$37="-","-",'3h SMNCC'!M$37)</f>
        <v>14.927787132222536</v>
      </c>
      <c r="S75" s="133">
        <f>IF('3h SMNCC'!N$37="-","-",'3h SMNCC'!N$37)</f>
        <v>17.170757060355506</v>
      </c>
      <c r="T75" s="133" t="str">
        <f>IF('3h SMNCC'!O$37="-","-",'3h SMNCC'!O$37)</f>
        <v>-</v>
      </c>
      <c r="U75" s="133" t="str">
        <f>IF('3h SMNCC'!P$37="-","-",'3h SMNCC'!P$37)</f>
        <v>-</v>
      </c>
      <c r="V75" s="133" t="str">
        <f>IF('3h SMNCC'!Q$37="-","-",'3h SMNCC'!Q$37)</f>
        <v>-</v>
      </c>
      <c r="W75" s="133" t="str">
        <f>IF('3h SMNCC'!R$37="-","-",'3h SMNCC'!R$37)</f>
        <v>-</v>
      </c>
      <c r="X75" s="133" t="str">
        <f>IF('3h SMNCC'!S$37="-","-",'3h SMNCC'!S$37)</f>
        <v>-</v>
      </c>
      <c r="Y75" s="133" t="str">
        <f>IF('3h SMNCC'!T$37="-","-",'3h SMNCC'!T$37)</f>
        <v>-</v>
      </c>
      <c r="Z75" s="133" t="str">
        <f>IF('3h SMNCC'!U$37="-","-",'3h SMNCC'!U$37)</f>
        <v>-</v>
      </c>
      <c r="AA75" s="29"/>
    </row>
    <row r="76" spans="1:27" s="30" customFormat="1" ht="11.25" x14ac:dyDescent="0.15">
      <c r="A76" s="267">
        <v>7</v>
      </c>
      <c r="B76" s="136" t="s">
        <v>349</v>
      </c>
      <c r="C76" s="136" t="s">
        <v>394</v>
      </c>
      <c r="D76" s="139" t="s">
        <v>321</v>
      </c>
      <c r="E76" s="135"/>
      <c r="F76" s="31"/>
      <c r="G76" s="133">
        <f>IF('3f CPIH'!C$16="-","-",'3i PAAC PAP'!$G$18*('3f CPIH'!C$16/'3f CPIH'!$G$16))</f>
        <v>3.1142016634050882</v>
      </c>
      <c r="H76" s="133">
        <f>IF('3f CPIH'!D$16="-","-",'3i PAAC PAP'!$G$18*('3f CPIH'!D$16/'3f CPIH'!$G$16))</f>
        <v>3.1204363013698631</v>
      </c>
      <c r="I76" s="133">
        <f>IF('3f CPIH'!E$16="-","-",'3i PAAC PAP'!$G$18*('3f CPIH'!E$16/'3f CPIH'!$G$16))</f>
        <v>3.129788258317026</v>
      </c>
      <c r="J76" s="133">
        <f>IF('3f CPIH'!F$16="-","-",'3i PAAC PAP'!$G$18*('3f CPIH'!F$16/'3f CPIH'!$G$16))</f>
        <v>3.1484921722113506</v>
      </c>
      <c r="K76" s="133">
        <f>IF('3f CPIH'!G$16="-","-",'3i PAAC PAP'!$G$18*('3f CPIH'!G$16/'3f CPIH'!$G$16))</f>
        <v>3.1859000000000002</v>
      </c>
      <c r="L76" s="133">
        <f>IF('3f CPIH'!H$16="-","-",'3i PAAC PAP'!$G$18*('3f CPIH'!H$16/'3f CPIH'!$G$16))</f>
        <v>3.2264251467710374</v>
      </c>
      <c r="M76" s="133">
        <f>IF('3f CPIH'!I$16="-","-",'3i PAAC PAP'!$G$18*('3f CPIH'!I$16/'3f CPIH'!$G$16))</f>
        <v>3.2731849315068491</v>
      </c>
      <c r="N76" s="133">
        <f>IF('3f CPIH'!J$16="-","-",'3i PAAC PAP'!$G$18*('3f CPIH'!J$16/'3f CPIH'!$G$16))</f>
        <v>3.3012408023483371</v>
      </c>
      <c r="O76" s="31"/>
      <c r="P76" s="133">
        <f>IF('3f CPIH'!L$16="-","-",'3i PAAC PAP'!$G$18*('3f CPIH'!L$16/'3f CPIH'!$G$16))</f>
        <v>3.3012408023483371</v>
      </c>
      <c r="Q76" s="133">
        <f>IF('3f CPIH'!M$16="-","-",'3i PAAC PAP'!$G$18*('3f CPIH'!M$16/'3f CPIH'!$G$16))</f>
        <v>3.3386486301369862</v>
      </c>
      <c r="R76" s="133">
        <f>IF('3f CPIH'!N$16="-","-",'3i PAAC PAP'!$G$18*('3f CPIH'!N$16/'3f CPIH'!$G$16))</f>
        <v>3.3635871819960861</v>
      </c>
      <c r="S76" s="133">
        <f>IF('3f CPIH'!O$16="-","-",'3i PAAC PAP'!$G$18*('3f CPIH'!O$16/'3f CPIH'!$G$16))</f>
        <v>3.3822910958904111</v>
      </c>
      <c r="T76" s="133" t="str">
        <f>IF('3f CPIH'!P$16="-","-",'3i PAAC PAP'!$G$18*('3f CPIH'!P$16/'3f CPIH'!$G$16))</f>
        <v>-</v>
      </c>
      <c r="U76" s="133" t="str">
        <f>IF('3f CPIH'!Q$16="-","-",'3i PAAC PAP'!$G$18*('3f CPIH'!Q$16/'3f CPIH'!$G$16))</f>
        <v>-</v>
      </c>
      <c r="V76" s="133" t="str">
        <f>IF('3f CPIH'!R$16="-","-",'3i PAAC PAP'!$G$18*('3f CPIH'!R$16/'3f CPIH'!$G$16))</f>
        <v>-</v>
      </c>
      <c r="W76" s="133" t="str">
        <f>IF('3f CPIH'!S$16="-","-",'3i PAAC PAP'!$G$18*('3f CPIH'!S$16/'3f CPIH'!$G$16))</f>
        <v>-</v>
      </c>
      <c r="X76" s="133" t="str">
        <f>IF('3f CPIH'!T$16="-","-",'3i PAAC PAP'!$G$18*('3f CPIH'!T$16/'3f CPIH'!$G$16))</f>
        <v>-</v>
      </c>
      <c r="Y76" s="133" t="str">
        <f>IF('3f CPIH'!U$16="-","-",'3i PAAC PAP'!$G$18*('3f CPIH'!U$16/'3f CPIH'!$G$16))</f>
        <v>-</v>
      </c>
      <c r="Z76" s="133" t="str">
        <f>IF('3f CPIH'!V$16="-","-",'3i PAAC PAP'!$G$18*('3f CPIH'!V$16/'3f CPIH'!$G$16))</f>
        <v>-</v>
      </c>
      <c r="AA76" s="29"/>
    </row>
    <row r="77" spans="1:27" s="30" customFormat="1" ht="11.25" x14ac:dyDescent="0.15">
      <c r="A77" s="267">
        <v>8</v>
      </c>
      <c r="B77" s="136" t="s">
        <v>349</v>
      </c>
      <c r="C77" s="136" t="s">
        <v>412</v>
      </c>
      <c r="D77" s="139" t="s">
        <v>321</v>
      </c>
      <c r="E77" s="135"/>
      <c r="F77" s="31"/>
      <c r="G77" s="133">
        <f>IF(G70="-","-",SUM(G70:G75)*'3i PAAC PAP'!$G$30)</f>
        <v>2.0074847692290709</v>
      </c>
      <c r="H77" s="133">
        <f>IF(H70="-","-",SUM(H70:H75)*'3i PAAC PAP'!$G$30)</f>
        <v>1.8440660681737815</v>
      </c>
      <c r="I77" s="133">
        <f>IF(I70="-","-",SUM(I70:I75)*'3i PAAC PAP'!$G$30)</f>
        <v>1.6678725559606919</v>
      </c>
      <c r="J77" s="133">
        <f>IF(J70="-","-",SUM(J70:J75)*'3i PAAC PAP'!$G$30)</f>
        <v>1.6081229423948589</v>
      </c>
      <c r="K77" s="133">
        <f>IF(K70="-","-",SUM(K70:K75)*'3i PAAC PAP'!$G$30)</f>
        <v>1.755651305274363</v>
      </c>
      <c r="L77" s="133">
        <f>IF(L70="-","-",SUM(L70:L75)*'3i PAAC PAP'!$G$30)</f>
        <v>1.7528438180506858</v>
      </c>
      <c r="M77" s="133">
        <f>IF(M70="-","-",SUM(M70:M75)*'3i PAAC PAP'!$G$30)</f>
        <v>1.8366496094378266</v>
      </c>
      <c r="N77" s="133">
        <f>IF(N70="-","-",SUM(N70:N75)*'3i PAAC PAP'!$G$30)</f>
        <v>1.9987728718339137</v>
      </c>
      <c r="O77" s="31"/>
      <c r="P77" s="133">
        <f>IF(P70="-","-",SUM(P70:P75)*'3i PAAC PAP'!$G$30)</f>
        <v>1.9987728718339137</v>
      </c>
      <c r="Q77" s="133">
        <f>IF(Q70="-","-",SUM(Q70:Q75)*'3i PAAC PAP'!$G$30)</f>
        <v>2.2058714947107947</v>
      </c>
      <c r="R77" s="133">
        <f>IF(R70="-","-",SUM(R70:R75)*'3i PAAC PAP'!$G$30)</f>
        <v>2.0010201730919035</v>
      </c>
      <c r="S77" s="133">
        <f>IF(S70="-","-",SUM(S70:S75)*'3i PAAC PAP'!$G$30)</f>
        <v>1.9271776665953124</v>
      </c>
      <c r="T77" s="133" t="str">
        <f>IF(T70="-","-",SUM(T70:T75)*'3i PAAC PAP'!$G$30)</f>
        <v>-</v>
      </c>
      <c r="U77" s="133" t="str">
        <f>IF(U70="-","-",SUM(U70:U75)*'3i PAAC PAP'!$G$30)</f>
        <v>-</v>
      </c>
      <c r="V77" s="133" t="str">
        <f>IF(V70="-","-",SUM(V70:V75)*'3i PAAC PAP'!$G$30)</f>
        <v>-</v>
      </c>
      <c r="W77" s="133" t="str">
        <f>IF(W70="-","-",SUM(W70:W75)*'3i PAAC PAP'!$G$30)</f>
        <v>-</v>
      </c>
      <c r="X77" s="133" t="str">
        <f>IF(X70="-","-",SUM(X70:X75)*'3i PAAC PAP'!$G$30)</f>
        <v>-</v>
      </c>
      <c r="Y77" s="133" t="str">
        <f>IF(Y70="-","-",SUM(Y70:Y75)*'3i PAAC PAP'!$G$30)</f>
        <v>-</v>
      </c>
      <c r="Z77" s="133" t="str">
        <f>IF(Z70="-","-",SUM(Z70:Z75)*'3i PAAC PAP'!$G$30)</f>
        <v>-</v>
      </c>
      <c r="AA77" s="29"/>
    </row>
    <row r="78" spans="1:27" s="30" customFormat="1" ht="11.25" x14ac:dyDescent="0.15">
      <c r="A78" s="267">
        <v>9</v>
      </c>
      <c r="B78" s="136" t="s">
        <v>393</v>
      </c>
      <c r="C78" s="136" t="s">
        <v>536</v>
      </c>
      <c r="D78" s="139" t="s">
        <v>321</v>
      </c>
      <c r="E78" s="135"/>
      <c r="F78" s="31"/>
      <c r="G78" s="133">
        <f>IF(G72="-","-",SUM(G70:G77)*'3j EBIT'!$E$12)</f>
        <v>9.502090416643135</v>
      </c>
      <c r="H78" s="133">
        <f>IF(H72="-","-",SUM(H70:H77)*'3j EBIT'!$E$12)</f>
        <v>8.7336063170540967</v>
      </c>
      <c r="I78" s="133">
        <f>IF(I72="-","-",SUM(I70:I77)*'3j EBIT'!$E$12)</f>
        <v>7.9050990061011568</v>
      </c>
      <c r="J78" s="133">
        <f>IF(J72="-","-",SUM(J70:J77)*'3j EBIT'!$E$12)</f>
        <v>7.6244417559541136</v>
      </c>
      <c r="K78" s="133">
        <f>IF(K72="-","-",SUM(K70:K77)*'3j EBIT'!$E$12)</f>
        <v>8.3190343213163125</v>
      </c>
      <c r="L78" s="133">
        <f>IF(L72="-","-",SUM(L70:L77)*'3j EBIT'!$E$12)</f>
        <v>8.3066147976361044</v>
      </c>
      <c r="M78" s="133">
        <f>IF(M72="-","-",SUM(M70:M77)*'3j EBIT'!$E$12)</f>
        <v>8.7016830276482242</v>
      </c>
      <c r="N78" s="133">
        <f>IF(N72="-","-",SUM(N70:N77)*'3j EBIT'!$E$12)</f>
        <v>9.4647384475934953</v>
      </c>
      <c r="O78" s="31"/>
      <c r="P78" s="133">
        <f>IF(P72="-","-",SUM(P70:P77)*'3j EBIT'!$E$11)</f>
        <v>9.4647384475934953</v>
      </c>
      <c r="Q78" s="133">
        <f>IF(Q72="-","-",SUM(Q70:Q77)*'3j EBIT'!$E$11)</f>
        <v>10.439506969419808</v>
      </c>
      <c r="R78" s="133">
        <f>IF(R72="-","-",SUM(R70:R77)*'3j EBIT'!$E$11)</f>
        <v>9.4765156723135604</v>
      </c>
      <c r="S78" s="133">
        <f>IF(S72="-","-",SUM(S70:S77)*'3j EBIT'!$E$11)</f>
        <v>9.1295755193154058</v>
      </c>
      <c r="T78" s="133" t="str">
        <f>IF(T72="-","-",SUM(T70:T77)*'3j EBIT'!$E$11)</f>
        <v>-</v>
      </c>
      <c r="U78" s="133" t="str">
        <f>IF(U72="-","-",SUM(U70:U77)*'3j EBIT'!$E$11)</f>
        <v>-</v>
      </c>
      <c r="V78" s="133" t="str">
        <f>IF(V72="-","-",SUM(V70:V77)*'3j EBIT'!$E$11)</f>
        <v>-</v>
      </c>
      <c r="W78" s="133" t="str">
        <f>IF(W72="-","-",SUM(W70:W77)*'3j EBIT'!$E$11)</f>
        <v>-</v>
      </c>
      <c r="X78" s="133" t="str">
        <f>IF(X72="-","-",SUM(X70:X77)*'3j EBIT'!$E$11)</f>
        <v>-</v>
      </c>
      <c r="Y78" s="133" t="str">
        <f>IF(Y72="-","-",SUM(Y70:Y77)*'3j EBIT'!$E$11)</f>
        <v>-</v>
      </c>
      <c r="Z78" s="133" t="str">
        <f>IF(Z72="-","-",SUM(Z70:Z77)*'3j EBIT'!$E$11)</f>
        <v>-</v>
      </c>
      <c r="AA78" s="29"/>
    </row>
    <row r="79" spans="1:27" s="30" customFormat="1" ht="11.25" x14ac:dyDescent="0.15">
      <c r="A79" s="267">
        <v>10</v>
      </c>
      <c r="B79" s="136" t="s">
        <v>292</v>
      </c>
      <c r="C79" s="186" t="s">
        <v>537</v>
      </c>
      <c r="D79" s="139" t="s">
        <v>321</v>
      </c>
      <c r="E79" s="135"/>
      <c r="F79" s="31"/>
      <c r="G79" s="133">
        <f>IF(G74="-","-",SUM(G70:G72,G74:G78)*'3k HAP'!$E$13)</f>
        <v>5.5181125786031036</v>
      </c>
      <c r="H79" s="133">
        <f>IF(H74="-","-",SUM(H70:H72,H74:H78)*'3k HAP'!$E$13)</f>
        <v>4.9276920746728559</v>
      </c>
      <c r="I79" s="133">
        <f>IF(I74="-","-",SUM(I70:I72,I74:I78)*'3k HAP'!$E$13)</f>
        <v>4.3590843901847141</v>
      </c>
      <c r="J79" s="133">
        <f>IF(J74="-","-",SUM(J70:J72,J74:J78)*'3k HAP'!$E$13)</f>
        <v>4.1479109791253537</v>
      </c>
      <c r="K79" s="133">
        <f>IF(K74="-","-",SUM(K70:K72,K74:K78)*'3k HAP'!$E$13)</f>
        <v>4.7190258486612873</v>
      </c>
      <c r="L79" s="133">
        <f>IF(L74="-","-",SUM(L70:L72,L74:L78)*'3k HAP'!$E$13)</f>
        <v>4.7091042451299803</v>
      </c>
      <c r="M79" s="133">
        <f>IF(M74="-","-",SUM(M70:M72,M74:M78)*'3k HAP'!$E$13)</f>
        <v>5.0362205703892826</v>
      </c>
      <c r="N79" s="133">
        <f>IF(N74="-","-",SUM(N70:N72,N74:N78)*'3k HAP'!$E$13)</f>
        <v>5.6231606178019273</v>
      </c>
      <c r="O79" s="31"/>
      <c r="P79" s="133">
        <f>IF(P74="-","-",SUM(P70:P72,P74:P78)*'3k HAP'!$E$13)</f>
        <v>5.6231606178019273</v>
      </c>
      <c r="Q79" s="133">
        <f>IF(Q74="-","-",SUM(Q70:Q72,Q74:Q78)*'3k HAP'!$E$13)</f>
        <v>6.2485470820636246</v>
      </c>
      <c r="R79" s="133">
        <f>IF(R74="-","-",SUM(R70:R72,R74:R78)*'3k HAP'!$E$13)</f>
        <v>5.5129871725245847</v>
      </c>
      <c r="S79" s="133">
        <f>IF(S74="-","-",SUM(S70:S72,S74:S78)*'3k HAP'!$E$13)</f>
        <v>5.2397976135141375</v>
      </c>
      <c r="T79" s="133" t="str">
        <f>IF(T74="-","-",SUM(T70:T72,T74:T78)*'3k HAP'!$E$13)</f>
        <v>-</v>
      </c>
      <c r="U79" s="133" t="str">
        <f>IF(U74="-","-",SUM(U70:U72,U74:U78)*'3k HAP'!$E$13)</f>
        <v>-</v>
      </c>
      <c r="V79" s="133" t="str">
        <f>IF(V74="-","-",SUM(V70:V72,V74:V78)*'3k HAP'!$E$13)</f>
        <v>-</v>
      </c>
      <c r="W79" s="133" t="str">
        <f>IF(W74="-","-",SUM(W70:W72,W74:W78)*'3k HAP'!$E$13)</f>
        <v>-</v>
      </c>
      <c r="X79" s="133" t="str">
        <f>IF(X74="-","-",SUM(X70:X72,X74:X78)*'3k HAP'!$E$13)</f>
        <v>-</v>
      </c>
      <c r="Y79" s="133" t="str">
        <f>IF(Y74="-","-",SUM(Y70:Y72,Y74:Y78)*'3k HAP'!$E$13)</f>
        <v>-</v>
      </c>
      <c r="Z79" s="133" t="str">
        <f>IF(Z74="-","-",SUM(Z70:Z72,Z74:Z78)*'3k HAP'!$E$13)</f>
        <v>-</v>
      </c>
      <c r="AA79" s="29"/>
    </row>
    <row r="80" spans="1:27" s="30" customFormat="1" ht="11.25" x14ac:dyDescent="0.15">
      <c r="A80" s="267">
        <v>11</v>
      </c>
      <c r="B80" s="136" t="s">
        <v>44</v>
      </c>
      <c r="C80" s="136" t="str">
        <f>B80&amp;"_"&amp;D80</f>
        <v>Total_Northern</v>
      </c>
      <c r="D80" s="139" t="s">
        <v>321</v>
      </c>
      <c r="E80" s="135"/>
      <c r="F80" s="31"/>
      <c r="G80" s="133">
        <f>IF(G70="-","-",SUM(G70:G79))</f>
        <v>505.62792793551546</v>
      </c>
      <c r="H80" s="133">
        <f t="shared" ref="H80:N80" si="55">IF(H70="-","-",SUM(H70:H79))</f>
        <v>464.5909925808067</v>
      </c>
      <c r="I80" s="133">
        <f t="shared" si="55"/>
        <v>420.41675496284705</v>
      </c>
      <c r="J80" s="133">
        <f t="shared" si="55"/>
        <v>405.43415343489949</v>
      </c>
      <c r="K80" s="133">
        <f t="shared" si="55"/>
        <v>442.56275664438448</v>
      </c>
      <c r="L80" s="133">
        <f t="shared" si="55"/>
        <v>441.89917616978511</v>
      </c>
      <c r="M80" s="133">
        <f t="shared" si="55"/>
        <v>463.01934864389796</v>
      </c>
      <c r="N80" s="133">
        <f t="shared" si="55"/>
        <v>503.76708367885556</v>
      </c>
      <c r="O80" s="31"/>
      <c r="P80" s="133">
        <f>IF(P70="-","-",SUM(P70:P79))</f>
        <v>503.76708367885556</v>
      </c>
      <c r="Q80" s="133">
        <f t="shared" ref="Q80" si="56">IF(Q70="-","-",SUM(Q70:Q79))</f>
        <v>555.69605536394772</v>
      </c>
      <c r="R80" s="133">
        <f t="shared" ref="R80" si="57">IF(R70="-","-",SUM(R70:R79))</f>
        <v>504.27676391018093</v>
      </c>
      <c r="S80" s="133">
        <f t="shared" ref="S80" si="58">IF(S70="-","-",SUM(S70:S79))</f>
        <v>485.74357384097732</v>
      </c>
      <c r="T80" s="133" t="str">
        <f t="shared" ref="T80" si="59">IF(T70="-","-",SUM(T70:T79))</f>
        <v>-</v>
      </c>
      <c r="U80" s="133" t="str">
        <f t="shared" ref="U80" si="60">IF(U70="-","-",SUM(U70:U79))</f>
        <v>-</v>
      </c>
      <c r="V80" s="133" t="str">
        <f t="shared" ref="V80" si="61">IF(V70="-","-",SUM(V70:V79))</f>
        <v>-</v>
      </c>
      <c r="W80" s="133" t="str">
        <f t="shared" ref="W80" si="62">IF(W70="-","-",SUM(W70:W79))</f>
        <v>-</v>
      </c>
      <c r="X80" s="133" t="str">
        <f t="shared" ref="X80" si="63">IF(X70="-","-",SUM(X70:X79))</f>
        <v>-</v>
      </c>
      <c r="Y80" s="133" t="str">
        <f t="shared" ref="Y80" si="64">IF(Y70="-","-",SUM(Y70:Y79))</f>
        <v>-</v>
      </c>
      <c r="Z80" s="133" t="str">
        <f t="shared" ref="Z80" si="65">IF(Z70="-","-",SUM(Z70:Z79))</f>
        <v>-</v>
      </c>
      <c r="AA80" s="29"/>
    </row>
    <row r="81" spans="1:27" s="30" customFormat="1" ht="11.25" x14ac:dyDescent="0.15">
      <c r="A81" s="267">
        <v>1</v>
      </c>
      <c r="B81" s="140" t="s">
        <v>350</v>
      </c>
      <c r="C81" s="140" t="s">
        <v>341</v>
      </c>
      <c r="D81" s="138" t="s">
        <v>322</v>
      </c>
      <c r="E81" s="132"/>
      <c r="F81" s="31"/>
      <c r="G81" s="41">
        <f>IF('3a DF'!H$41="-","-",'3a DF'!H$41)</f>
        <v>253.14985164432846</v>
      </c>
      <c r="H81" s="41">
        <f>IF('3a DF'!I$41="-","-",'3a DF'!I$41)</f>
        <v>213.57444115975193</v>
      </c>
      <c r="I81" s="41">
        <f>IF('3a DF'!J$41="-","-",'3a DF'!J$41)</f>
        <v>174.74989531236287</v>
      </c>
      <c r="J81" s="41">
        <f>IF('3a DF'!K$41="-","-",'3a DF'!K$41)</f>
        <v>160.26701947738721</v>
      </c>
      <c r="K81" s="41">
        <f>IF('3a DF'!L$41="-","-",'3a DF'!L$41)</f>
        <v>200.74683223176862</v>
      </c>
      <c r="L81" s="41">
        <f>IF('3a DF'!M$41="-","-",'3a DF'!M$41)</f>
        <v>199.05760849983216</v>
      </c>
      <c r="M81" s="41">
        <f>IF('3a DF'!N$41="-","-",'3a DF'!N$41)</f>
        <v>215.77106184657606</v>
      </c>
      <c r="N81" s="41">
        <f>IF('3a DF'!O$41="-","-",'3a DF'!O$41)</f>
        <v>243.35846990910571</v>
      </c>
      <c r="O81" s="31"/>
      <c r="P81" s="41">
        <f>IF('3a DF'!Q$41="-","-",'3a DF'!Q$41)</f>
        <v>243.35846990910571</v>
      </c>
      <c r="Q81" s="41">
        <f>IF('3a DF'!R$41="-","-",'3a DF'!R$41)</f>
        <v>281.17733015023742</v>
      </c>
      <c r="R81" s="41">
        <f>IF('3a DF'!S$41="-","-",'3a DF'!S$41)</f>
        <v>230.77888190073497</v>
      </c>
      <c r="S81" s="41">
        <f>IF('3a DF'!T$41="-","-",'3a DF'!T$41)</f>
        <v>206.31785050021912</v>
      </c>
      <c r="T81" s="41" t="str">
        <f>IF('3a DF'!U$41="-","-",'3a DF'!U$41)</f>
        <v>-</v>
      </c>
      <c r="U81" s="41" t="str">
        <f>IF('3a DF'!V$41="-","-",'3a DF'!V$41)</f>
        <v>-</v>
      </c>
      <c r="V81" s="41" t="str">
        <f>IF('3a DF'!W$41="-","-",'3a DF'!W$41)</f>
        <v>-</v>
      </c>
      <c r="W81" s="41" t="str">
        <f>IF('3a DF'!X$41="-","-",'3a DF'!X$41)</f>
        <v>-</v>
      </c>
      <c r="X81" s="41" t="str">
        <f>IF('3a DF'!Y$41="-","-",'3a DF'!Y$41)</f>
        <v>-</v>
      </c>
      <c r="Y81" s="41" t="str">
        <f>IF('3a DF'!Z$41="-","-",'3a DF'!Z$41)</f>
        <v>-</v>
      </c>
      <c r="Z81" s="41" t="str">
        <f>IF('3a DF'!AA$41="-","-",'3a DF'!AA$41)</f>
        <v>-</v>
      </c>
      <c r="AA81" s="29"/>
    </row>
    <row r="82" spans="1:27" s="30" customFormat="1" ht="11.25" x14ac:dyDescent="0.15">
      <c r="A82" s="267">
        <v>2</v>
      </c>
      <c r="B82" s="140" t="s">
        <v>350</v>
      </c>
      <c r="C82" s="140" t="s">
        <v>300</v>
      </c>
      <c r="D82" s="131" t="s">
        <v>322</v>
      </c>
      <c r="E82" s="132"/>
      <c r="F82" s="31"/>
      <c r="G82" s="41" t="s">
        <v>333</v>
      </c>
      <c r="H82" s="41" t="s">
        <v>333</v>
      </c>
      <c r="I82" s="41" t="s">
        <v>333</v>
      </c>
      <c r="J82" s="41" t="s">
        <v>333</v>
      </c>
      <c r="K82" s="41" t="s">
        <v>333</v>
      </c>
      <c r="L82" s="41" t="s">
        <v>333</v>
      </c>
      <c r="M82" s="41" t="s">
        <v>333</v>
      </c>
      <c r="N82" s="41" t="s">
        <v>333</v>
      </c>
      <c r="O82" s="31"/>
      <c r="P82" s="41" t="s">
        <v>333</v>
      </c>
      <c r="Q82" s="41" t="s">
        <v>333</v>
      </c>
      <c r="R82" s="41" t="s">
        <v>333</v>
      </c>
      <c r="S82" s="41" t="s">
        <v>333</v>
      </c>
      <c r="T82" s="41" t="s">
        <v>333</v>
      </c>
      <c r="U82" s="41" t="s">
        <v>333</v>
      </c>
      <c r="V82" s="41" t="s">
        <v>333</v>
      </c>
      <c r="W82" s="41" t="s">
        <v>333</v>
      </c>
      <c r="X82" s="41" t="s">
        <v>333</v>
      </c>
      <c r="Y82" s="41" t="s">
        <v>333</v>
      </c>
      <c r="Z82" s="41" t="s">
        <v>333</v>
      </c>
      <c r="AA82" s="29"/>
    </row>
    <row r="83" spans="1:27" s="30" customFormat="1" ht="12.4" customHeight="1" x14ac:dyDescent="0.15">
      <c r="A83" s="267">
        <v>3</v>
      </c>
      <c r="B83" s="140" t="s">
        <v>2</v>
      </c>
      <c r="C83" s="140" t="s">
        <v>342</v>
      </c>
      <c r="D83" s="131" t="s">
        <v>322</v>
      </c>
      <c r="E83" s="132"/>
      <c r="F83" s="31"/>
      <c r="G83" s="41">
        <f>IF('3c PC'!G$42="-","-",'3c PC'!G$42)</f>
        <v>21.926269106402124</v>
      </c>
      <c r="H83" s="41">
        <f>IF('3c PC'!H$42="-","-",'3c PC'!H$42)</f>
        <v>21.926269106402124</v>
      </c>
      <c r="I83" s="41">
        <f>IF('3c PC'!I$42="-","-",'3c PC'!I$42)</f>
        <v>22.64764819235609</v>
      </c>
      <c r="J83" s="41">
        <f>IF('3c PC'!J$42="-","-",'3c PC'!J$42)</f>
        <v>22.505107470829557</v>
      </c>
      <c r="K83" s="41">
        <f>IF('3c PC'!K$42="-","-",'3c PC'!K$42)</f>
        <v>19.106297226763825</v>
      </c>
      <c r="L83" s="41">
        <f>IF('3c PC'!L$42="-","-",'3c PC'!L$42)</f>
        <v>19.106297226763825</v>
      </c>
      <c r="M83" s="41">
        <f>IF('3c PC'!M$42="-","-",'3c PC'!M$42)</f>
        <v>20.852393125569616</v>
      </c>
      <c r="N83" s="41">
        <f>IF('3c PC'!N$42="-","-",'3c PC'!N$42)</f>
        <v>20.849370287873604</v>
      </c>
      <c r="O83" s="31"/>
      <c r="P83" s="41">
        <f>IF('3c PC'!P$42="-","-",'3c PC'!P$42)</f>
        <v>20.849370287873604</v>
      </c>
      <c r="Q83" s="41">
        <f>IF('3c PC'!Q$42="-","-",'3c PC'!Q$42)</f>
        <v>21.503193401206047</v>
      </c>
      <c r="R83" s="41">
        <f>IF('3c PC'!R$42="-","-",'3c PC'!R$42)</f>
        <v>21.819481548965161</v>
      </c>
      <c r="S83" s="41">
        <f>IF('3c PC'!S$42="-","-",'3c PC'!S$42)</f>
        <v>25.256715910577427</v>
      </c>
      <c r="T83" s="41" t="str">
        <f>IF('3c PC'!T$42="-","-",'3c PC'!T$42)</f>
        <v>-</v>
      </c>
      <c r="U83" s="41" t="str">
        <f>IF('3c PC'!U$42="-","-",'3c PC'!U$42)</f>
        <v>-</v>
      </c>
      <c r="V83" s="41" t="str">
        <f>IF('3c PC'!V$42="-","-",'3c PC'!V$42)</f>
        <v>-</v>
      </c>
      <c r="W83" s="41" t="str">
        <f>IF('3c PC'!W$42="-","-",'3c PC'!W$42)</f>
        <v>-</v>
      </c>
      <c r="X83" s="41" t="str">
        <f>IF('3c PC'!X$42="-","-",'3c PC'!X$42)</f>
        <v>-</v>
      </c>
      <c r="Y83" s="41" t="str">
        <f>IF('3c PC'!Y$42="-","-",'3c PC'!Y$42)</f>
        <v>-</v>
      </c>
      <c r="Z83" s="41" t="str">
        <f>IF('3c PC'!Z$42="-","-",'3c PC'!Z$42)</f>
        <v>-</v>
      </c>
      <c r="AA83" s="29"/>
    </row>
    <row r="84" spans="1:27" s="30" customFormat="1" ht="11.25" x14ac:dyDescent="0.15">
      <c r="A84" s="267">
        <v>4</v>
      </c>
      <c r="B84" s="140" t="s">
        <v>352</v>
      </c>
      <c r="C84" s="140" t="s">
        <v>343</v>
      </c>
      <c r="D84" s="131" t="s">
        <v>322</v>
      </c>
      <c r="E84" s="132"/>
      <c r="F84" s="31"/>
      <c r="G84" s="41">
        <f>IF('3e NC-Gas'!F50="-","-",'3e NC-Gas'!F50)</f>
        <v>124.55450199845689</v>
      </c>
      <c r="H84" s="41">
        <f>IF('3e NC-Gas'!G50="-","-",'3e NC-Gas'!G50)</f>
        <v>124.43450200375649</v>
      </c>
      <c r="I84" s="41">
        <f>IF('3e NC-Gas'!H50="-","-",'3e NC-Gas'!H50)</f>
        <v>126.69989052402468</v>
      </c>
      <c r="J84" s="41">
        <f>IF('3e NC-Gas'!I50="-","-",'3e NC-Gas'!I50)</f>
        <v>126.35189053939352</v>
      </c>
      <c r="K84" s="41">
        <f>IF('3e NC-Gas'!J50="-","-",'3e NC-Gas'!J50)</f>
        <v>122.00953552208036</v>
      </c>
      <c r="L84" s="41">
        <f>IF('3e NC-Gas'!K50="-","-",'3e NC-Gas'!K50)</f>
        <v>122.03353552102044</v>
      </c>
      <c r="M84" s="41">
        <f>IF('3e NC-Gas'!L50="-","-",'3e NC-Gas'!L50)</f>
        <v>124.85616486669934</v>
      </c>
      <c r="N84" s="41">
        <f>IF('3e NC-Gas'!M50="-","-",'3e NC-Gas'!M50)</f>
        <v>124.92816486351958</v>
      </c>
      <c r="O84" s="31"/>
      <c r="P84" s="41">
        <f>IF('3e NC-Gas'!O50="-","-",'3e NC-Gas'!O50)</f>
        <v>124.92816486351958</v>
      </c>
      <c r="Q84" s="41">
        <f>IF('3e NC-Gas'!P50="-","-",'3e NC-Gas'!P50)</f>
        <v>130.3743170994253</v>
      </c>
      <c r="R84" s="41">
        <f>IF('3e NC-Gas'!Q50="-","-",'3e NC-Gas'!Q50)</f>
        <v>129.93031711903382</v>
      </c>
      <c r="S84" s="41">
        <f>IF('3e NC-Gas'!R50="-","-",'3e NC-Gas'!R50)</f>
        <v>131.66552691870848</v>
      </c>
      <c r="T84" s="41" t="str">
        <f>IF('3e NC-Gas'!S50="-","-",'3e NC-Gas'!S50)</f>
        <v>-</v>
      </c>
      <c r="U84" s="41" t="str">
        <f>IF('3e NC-Gas'!T50="-","-",'3e NC-Gas'!T50)</f>
        <v>-</v>
      </c>
      <c r="V84" s="41" t="str">
        <f>IF('3e NC-Gas'!U50="-","-",'3e NC-Gas'!U50)</f>
        <v>-</v>
      </c>
      <c r="W84" s="41" t="str">
        <f>IF('3e NC-Gas'!V50="-","-",'3e NC-Gas'!V50)</f>
        <v>-</v>
      </c>
      <c r="X84" s="41" t="str">
        <f>IF('3e NC-Gas'!W50="-","-",'3e NC-Gas'!W50)</f>
        <v>-</v>
      </c>
      <c r="Y84" s="41" t="str">
        <f>IF('3e NC-Gas'!X50="-","-",'3e NC-Gas'!X50)</f>
        <v>-</v>
      </c>
      <c r="Z84" s="41" t="str">
        <f>IF('3e NC-Gas'!Y50="-","-",'3e NC-Gas'!Y50)</f>
        <v>-</v>
      </c>
      <c r="AA84" s="29"/>
    </row>
    <row r="85" spans="1:27" s="30" customFormat="1" ht="11.25" x14ac:dyDescent="0.15">
      <c r="A85" s="267">
        <v>5</v>
      </c>
      <c r="B85" s="140" t="s">
        <v>349</v>
      </c>
      <c r="C85" s="140" t="s">
        <v>344</v>
      </c>
      <c r="D85" s="131" t="s">
        <v>322</v>
      </c>
      <c r="E85" s="132"/>
      <c r="F85" s="31"/>
      <c r="G85" s="41">
        <f>IF('3f CPIH'!C$16="-","-",'3g OC '!$E$12*('3f CPIH'!C$16/'3f CPIH'!$G$16))</f>
        <v>87.194616340508801</v>
      </c>
      <c r="H85" s="41">
        <f>IF('3f CPIH'!D$16="-","-",'3g OC '!$E$12*('3f CPIH'!D$16/'3f CPIH'!$G$16))</f>
        <v>87.369180136986301</v>
      </c>
      <c r="I85" s="41">
        <f>IF('3f CPIH'!E$16="-","-",'3g OC '!$E$12*('3f CPIH'!E$16/'3f CPIH'!$G$16))</f>
        <v>87.631025831702544</v>
      </c>
      <c r="J85" s="41">
        <f>IF('3f CPIH'!F$16="-","-",'3g OC '!$E$12*('3f CPIH'!F$16/'3f CPIH'!$G$16))</f>
        <v>88.15471722113503</v>
      </c>
      <c r="K85" s="41">
        <f>IF('3f CPIH'!G$16="-","-",'3g OC '!$E$12*('3f CPIH'!G$16/'3f CPIH'!$G$16))</f>
        <v>89.202100000000002</v>
      </c>
      <c r="L85" s="41">
        <f>IF('3f CPIH'!H$16="-","-",'3g OC '!$E$12*('3f CPIH'!H$16/'3f CPIH'!$G$16))</f>
        <v>90.33676467710373</v>
      </c>
      <c r="M85" s="41">
        <f>IF('3f CPIH'!I$16="-","-",'3g OC '!$E$12*('3f CPIH'!I$16/'3f CPIH'!$G$16))</f>
        <v>91.645993150684916</v>
      </c>
      <c r="N85" s="41">
        <f>IF('3f CPIH'!J$16="-","-",'3g OC '!$E$12*('3f CPIH'!J$16/'3f CPIH'!$G$16))</f>
        <v>92.431530234833673</v>
      </c>
      <c r="O85" s="31"/>
      <c r="P85" s="41">
        <f>IF('3f CPIH'!L$16="-","-",'3g OC '!$E$12*('3f CPIH'!L$16/'3f CPIH'!$G$16))</f>
        <v>92.431530234833673</v>
      </c>
      <c r="Q85" s="41">
        <f>IF('3f CPIH'!M$16="-","-",'3g OC '!$E$12*('3f CPIH'!M$16/'3f CPIH'!$G$16))</f>
        <v>93.47891301369863</v>
      </c>
      <c r="R85" s="41">
        <f>IF('3f CPIH'!N$16="-","-",'3g OC '!$E$12*('3f CPIH'!N$16/'3f CPIH'!$G$16))</f>
        <v>94.177168199608616</v>
      </c>
      <c r="S85" s="41">
        <f>IF('3f CPIH'!O$16="-","-",'3g OC '!$E$12*('3f CPIH'!O$16/'3f CPIH'!$G$16))</f>
        <v>94.700859589041102</v>
      </c>
      <c r="T85" s="41" t="str">
        <f>IF('3f CPIH'!P$16="-","-",'3g OC '!$E$12*('3f CPIH'!P$16/'3f CPIH'!$G$16))</f>
        <v>-</v>
      </c>
      <c r="U85" s="41" t="str">
        <f>IF('3f CPIH'!Q$16="-","-",'3g OC '!$E$12*('3f CPIH'!Q$16/'3f CPIH'!$G$16))</f>
        <v>-</v>
      </c>
      <c r="V85" s="41" t="str">
        <f>IF('3f CPIH'!R$16="-","-",'3g OC '!$E$12*('3f CPIH'!R$16/'3f CPIH'!$G$16))</f>
        <v>-</v>
      </c>
      <c r="W85" s="41" t="str">
        <f>IF('3f CPIH'!S$16="-","-",'3g OC '!$E$12*('3f CPIH'!S$16/'3f CPIH'!$G$16))</f>
        <v>-</v>
      </c>
      <c r="X85" s="41" t="str">
        <f>IF('3f CPIH'!T$16="-","-",'3g OC '!$E$12*('3f CPIH'!T$16/'3f CPIH'!$G$16))</f>
        <v>-</v>
      </c>
      <c r="Y85" s="41" t="str">
        <f>IF('3f CPIH'!U$16="-","-",'3g OC '!$E$12*('3f CPIH'!U$16/'3f CPIH'!$G$16))</f>
        <v>-</v>
      </c>
      <c r="Z85" s="41" t="str">
        <f>IF('3f CPIH'!V$16="-","-",'3g OC '!$E$12*('3f CPIH'!V$16/'3f CPIH'!$G$16))</f>
        <v>-</v>
      </c>
      <c r="AA85" s="29"/>
    </row>
    <row r="86" spans="1:27" s="30" customFormat="1" ht="11.25" x14ac:dyDescent="0.15">
      <c r="A86" s="267">
        <v>6</v>
      </c>
      <c r="B86" s="140" t="s">
        <v>349</v>
      </c>
      <c r="C86" s="140" t="s">
        <v>43</v>
      </c>
      <c r="D86" s="131" t="s">
        <v>322</v>
      </c>
      <c r="E86" s="132"/>
      <c r="F86" s="31"/>
      <c r="G86" s="41" t="s">
        <v>333</v>
      </c>
      <c r="H86" s="41" t="s">
        <v>333</v>
      </c>
      <c r="I86" s="41" t="s">
        <v>333</v>
      </c>
      <c r="J86" s="41" t="s">
        <v>333</v>
      </c>
      <c r="K86" s="41">
        <f>IF('3h SMNCC'!F$37="-","-",'3h SMNCC'!F$37)</f>
        <v>0</v>
      </c>
      <c r="L86" s="41">
        <f>IF('3h SMNCC'!G$37="-","-",'3h SMNCC'!G$37)</f>
        <v>-0.14839795210242812</v>
      </c>
      <c r="M86" s="41">
        <f>IF('3h SMNCC'!H$37="-","-",'3h SMNCC'!H$37)</f>
        <v>1.8996756847995959</v>
      </c>
      <c r="N86" s="41">
        <f>IF('3h SMNCC'!I$37="-","-",'3h SMNCC'!I$37)</f>
        <v>12.665313810179313</v>
      </c>
      <c r="O86" s="31"/>
      <c r="P86" s="41">
        <f>IF('3h SMNCC'!K$37="-","-",'3h SMNCC'!K$37)</f>
        <v>12.665313810179313</v>
      </c>
      <c r="Q86" s="41">
        <f>IF('3h SMNCC'!L$37="-","-",'3h SMNCC'!L$37)</f>
        <v>14.640709693750988</v>
      </c>
      <c r="R86" s="41">
        <f>IF('3h SMNCC'!M$37="-","-",'3h SMNCC'!M$37)</f>
        <v>14.927787132222536</v>
      </c>
      <c r="S86" s="41">
        <f>IF('3h SMNCC'!N$37="-","-",'3h SMNCC'!N$37)</f>
        <v>17.170757060355506</v>
      </c>
      <c r="T86" s="41" t="str">
        <f>IF('3h SMNCC'!O$37="-","-",'3h SMNCC'!O$37)</f>
        <v>-</v>
      </c>
      <c r="U86" s="41" t="str">
        <f>IF('3h SMNCC'!P$37="-","-",'3h SMNCC'!P$37)</f>
        <v>-</v>
      </c>
      <c r="V86" s="41" t="str">
        <f>IF('3h SMNCC'!Q$37="-","-",'3h SMNCC'!Q$37)</f>
        <v>-</v>
      </c>
      <c r="W86" s="41" t="str">
        <f>IF('3h SMNCC'!R$37="-","-",'3h SMNCC'!R$37)</f>
        <v>-</v>
      </c>
      <c r="X86" s="41" t="str">
        <f>IF('3h SMNCC'!S$37="-","-",'3h SMNCC'!S$37)</f>
        <v>-</v>
      </c>
      <c r="Y86" s="41" t="str">
        <f>IF('3h SMNCC'!T$37="-","-",'3h SMNCC'!T$37)</f>
        <v>-</v>
      </c>
      <c r="Z86" s="41" t="str">
        <f>IF('3h SMNCC'!U$37="-","-",'3h SMNCC'!U$37)</f>
        <v>-</v>
      </c>
      <c r="AA86" s="29"/>
    </row>
    <row r="87" spans="1:27" s="30" customFormat="1" ht="11.25" x14ac:dyDescent="0.15">
      <c r="A87" s="267">
        <v>7</v>
      </c>
      <c r="B87" s="140" t="s">
        <v>349</v>
      </c>
      <c r="C87" s="140" t="s">
        <v>394</v>
      </c>
      <c r="D87" s="131" t="s">
        <v>322</v>
      </c>
      <c r="E87" s="132"/>
      <c r="F87" s="31"/>
      <c r="G87" s="41">
        <f>IF('3f CPIH'!C$16="-","-",'3i PAAC PAP'!$G$18*('3f CPIH'!C$16/'3f CPIH'!$G$16))</f>
        <v>3.1142016634050882</v>
      </c>
      <c r="H87" s="41">
        <f>IF('3f CPIH'!D$16="-","-",'3i PAAC PAP'!$G$18*('3f CPIH'!D$16/'3f CPIH'!$G$16))</f>
        <v>3.1204363013698631</v>
      </c>
      <c r="I87" s="41">
        <f>IF('3f CPIH'!E$16="-","-",'3i PAAC PAP'!$G$18*('3f CPIH'!E$16/'3f CPIH'!$G$16))</f>
        <v>3.129788258317026</v>
      </c>
      <c r="J87" s="41">
        <f>IF('3f CPIH'!F$16="-","-",'3i PAAC PAP'!$G$18*('3f CPIH'!F$16/'3f CPIH'!$G$16))</f>
        <v>3.1484921722113506</v>
      </c>
      <c r="K87" s="41">
        <f>IF('3f CPIH'!G$16="-","-",'3i PAAC PAP'!$G$18*('3f CPIH'!G$16/'3f CPIH'!$G$16))</f>
        <v>3.1859000000000002</v>
      </c>
      <c r="L87" s="41">
        <f>IF('3f CPIH'!H$16="-","-",'3i PAAC PAP'!$G$18*('3f CPIH'!H$16/'3f CPIH'!$G$16))</f>
        <v>3.2264251467710374</v>
      </c>
      <c r="M87" s="41">
        <f>IF('3f CPIH'!I$16="-","-",'3i PAAC PAP'!$G$18*('3f CPIH'!I$16/'3f CPIH'!$G$16))</f>
        <v>3.2731849315068491</v>
      </c>
      <c r="N87" s="41">
        <f>IF('3f CPIH'!J$16="-","-",'3i PAAC PAP'!$G$18*('3f CPIH'!J$16/'3f CPIH'!$G$16))</f>
        <v>3.3012408023483371</v>
      </c>
      <c r="O87" s="31"/>
      <c r="P87" s="41">
        <f>IF('3f CPIH'!L$16="-","-",'3i PAAC PAP'!$G$18*('3f CPIH'!L$16/'3f CPIH'!$G$16))</f>
        <v>3.3012408023483371</v>
      </c>
      <c r="Q87" s="41">
        <f>IF('3f CPIH'!M$16="-","-",'3i PAAC PAP'!$G$18*('3f CPIH'!M$16/'3f CPIH'!$G$16))</f>
        <v>3.3386486301369862</v>
      </c>
      <c r="R87" s="41">
        <f>IF('3f CPIH'!N$16="-","-",'3i PAAC PAP'!$G$18*('3f CPIH'!N$16/'3f CPIH'!$G$16))</f>
        <v>3.3635871819960861</v>
      </c>
      <c r="S87" s="41">
        <f>IF('3f CPIH'!O$16="-","-",'3i PAAC PAP'!$G$18*('3f CPIH'!O$16/'3f CPIH'!$G$16))</f>
        <v>3.3822910958904111</v>
      </c>
      <c r="T87" s="41" t="str">
        <f>IF('3f CPIH'!P$16="-","-",'3i PAAC PAP'!$G$18*('3f CPIH'!P$16/'3f CPIH'!$G$16))</f>
        <v>-</v>
      </c>
      <c r="U87" s="41" t="str">
        <f>IF('3f CPIH'!Q$16="-","-",'3i PAAC PAP'!$G$18*('3f CPIH'!Q$16/'3f CPIH'!$G$16))</f>
        <v>-</v>
      </c>
      <c r="V87" s="41" t="str">
        <f>IF('3f CPIH'!R$16="-","-",'3i PAAC PAP'!$G$18*('3f CPIH'!R$16/'3f CPIH'!$G$16))</f>
        <v>-</v>
      </c>
      <c r="W87" s="41" t="str">
        <f>IF('3f CPIH'!S$16="-","-",'3i PAAC PAP'!$G$18*('3f CPIH'!S$16/'3f CPIH'!$G$16))</f>
        <v>-</v>
      </c>
      <c r="X87" s="41" t="str">
        <f>IF('3f CPIH'!T$16="-","-",'3i PAAC PAP'!$G$18*('3f CPIH'!T$16/'3f CPIH'!$G$16))</f>
        <v>-</v>
      </c>
      <c r="Y87" s="41" t="str">
        <f>IF('3f CPIH'!U$16="-","-",'3i PAAC PAP'!$G$18*('3f CPIH'!U$16/'3f CPIH'!$G$16))</f>
        <v>-</v>
      </c>
      <c r="Z87" s="41" t="str">
        <f>IF('3f CPIH'!V$16="-","-",'3i PAAC PAP'!$G$18*('3f CPIH'!V$16/'3f CPIH'!$G$16))</f>
        <v>-</v>
      </c>
      <c r="AA87" s="29"/>
    </row>
    <row r="88" spans="1:27" s="30" customFormat="1" ht="11.25" x14ac:dyDescent="0.15">
      <c r="A88" s="267">
        <v>8</v>
      </c>
      <c r="B88" s="140" t="s">
        <v>349</v>
      </c>
      <c r="C88" s="140" t="s">
        <v>412</v>
      </c>
      <c r="D88" s="131" t="s">
        <v>322</v>
      </c>
      <c r="E88" s="132"/>
      <c r="F88" s="31"/>
      <c r="G88" s="41">
        <f>IF(G81="-","-",SUM(G81:G86)*'3i PAAC PAP'!$G$30)</f>
        <v>2.0130223636358937</v>
      </c>
      <c r="H88" s="41">
        <f>IF(H81="-","-",SUM(H81:H86)*'3i PAAC PAP'!$G$30)</f>
        <v>1.8496036626025183</v>
      </c>
      <c r="I88" s="41">
        <f>IF(I81="-","-",SUM(I81:I86)*'3i PAAC PAP'!$G$30)</f>
        <v>1.7024971815229448</v>
      </c>
      <c r="J88" s="41">
        <f>IF(J81="-","-",SUM(J81:J86)*'3i PAAC PAP'!$G$30)</f>
        <v>1.6427475680206618</v>
      </c>
      <c r="K88" s="41">
        <f>IF(K81="-","-",SUM(K81:K86)*'3i PAAC PAP'!$G$30)</f>
        <v>1.7824528031948339</v>
      </c>
      <c r="L88" s="41">
        <f>IF(L81="-","-",SUM(L81:L86)*'3i PAAC PAP'!$G$30)</f>
        <v>1.7796453159667742</v>
      </c>
      <c r="M88" s="41">
        <f>IF(M81="-","-",SUM(M81:M86)*'3i PAAC PAP'!$G$30)</f>
        <v>1.8815295686683526</v>
      </c>
      <c r="N88" s="41">
        <f>IF(N81="-","-",SUM(N81:N86)*'3i PAAC PAP'!$G$30)</f>
        <v>2.0436528310512911</v>
      </c>
      <c r="O88" s="31"/>
      <c r="P88" s="41">
        <f>IF(P81="-","-",SUM(P81:P86)*'3i PAAC PAP'!$G$30)</f>
        <v>2.0436528310512911</v>
      </c>
      <c r="Q88" s="41">
        <f>IF(Q81="-","-",SUM(Q81:Q86)*'3i PAAC PAP'!$G$30)</f>
        <v>2.2377564059866462</v>
      </c>
      <c r="R88" s="41">
        <f>IF(R81="-","-",SUM(R81:R86)*'3i PAAC PAP'!$G$30)</f>
        <v>2.0329050844488368</v>
      </c>
      <c r="S88" s="41">
        <f>IF(S81="-","-",SUM(S81:S86)*'3i PAAC PAP'!$G$30)</f>
        <v>1.9645869207627582</v>
      </c>
      <c r="T88" s="41" t="str">
        <f>IF(T81="-","-",SUM(T81:T86)*'3i PAAC PAP'!$G$30)</f>
        <v>-</v>
      </c>
      <c r="U88" s="41" t="str">
        <f>IF(U81="-","-",SUM(U81:U86)*'3i PAAC PAP'!$G$30)</f>
        <v>-</v>
      </c>
      <c r="V88" s="41" t="str">
        <f>IF(V81="-","-",SUM(V81:V86)*'3i PAAC PAP'!$G$30)</f>
        <v>-</v>
      </c>
      <c r="W88" s="41" t="str">
        <f>IF(W81="-","-",SUM(W81:W86)*'3i PAAC PAP'!$G$30)</f>
        <v>-</v>
      </c>
      <c r="X88" s="41" t="str">
        <f>IF(X81="-","-",SUM(X81:X86)*'3i PAAC PAP'!$G$30)</f>
        <v>-</v>
      </c>
      <c r="Y88" s="41" t="str">
        <f>IF(Y81="-","-",SUM(Y81:Y86)*'3i PAAC PAP'!$G$30)</f>
        <v>-</v>
      </c>
      <c r="Z88" s="41" t="str">
        <f>IF(Z81="-","-",SUM(Z81:Z86)*'3i PAAC PAP'!$G$30)</f>
        <v>-</v>
      </c>
      <c r="AA88" s="29"/>
    </row>
    <row r="89" spans="1:27" s="30" customFormat="1" ht="11.25" x14ac:dyDescent="0.15">
      <c r="A89" s="267">
        <v>9</v>
      </c>
      <c r="B89" s="140" t="s">
        <v>393</v>
      </c>
      <c r="C89" s="140" t="s">
        <v>536</v>
      </c>
      <c r="D89" s="131" t="s">
        <v>322</v>
      </c>
      <c r="E89" s="132"/>
      <c r="F89" s="31"/>
      <c r="G89" s="41">
        <f>IF(G83="-","-",SUM(G81:G88)*'3j EBIT'!$E$12)</f>
        <v>9.5281353056449678</v>
      </c>
      <c r="H89" s="41">
        <f>IF(H83="-","-",SUM(H81:H88)*'3j EBIT'!$E$12)</f>
        <v>8.7596512061589955</v>
      </c>
      <c r="I89" s="41">
        <f>IF(I83="-","-",SUM(I81:I88)*'3j EBIT'!$E$12)</f>
        <v>8.0679485149759422</v>
      </c>
      <c r="J89" s="41">
        <f>IF(J83="-","-",SUM(J81:J88)*'3j EBIT'!$E$12)</f>
        <v>7.7872912651277932</v>
      </c>
      <c r="K89" s="41">
        <f>IF(K83="-","-",SUM(K81:K88)*'3j EBIT'!$E$12)</f>
        <v>8.4450894252367874</v>
      </c>
      <c r="L89" s="41">
        <f>IF(L83="-","-",SUM(L81:L88)*'3j EBIT'!$E$12)</f>
        <v>8.4326699015359665</v>
      </c>
      <c r="M89" s="41">
        <f>IF(M83="-","-",SUM(M81:M88)*'3j EBIT'!$E$12)</f>
        <v>8.9127663014838081</v>
      </c>
      <c r="N89" s="41">
        <f>IF(N83="-","-",SUM(N81:N88)*'3j EBIT'!$E$12)</f>
        <v>9.6758217213672371</v>
      </c>
      <c r="O89" s="31"/>
      <c r="P89" s="41">
        <f>IF(P83="-","-",SUM(P81:P88)*'3j EBIT'!$E$11)</f>
        <v>9.6758217213672371</v>
      </c>
      <c r="Q89" s="41">
        <f>IF(Q83="-","-",SUM(Q81:Q88)*'3j EBIT'!$E$11)</f>
        <v>10.589470819063552</v>
      </c>
      <c r="R89" s="41">
        <f>IF(R83="-","-",SUM(R81:R88)*'3j EBIT'!$E$11)</f>
        <v>9.6264795223386503</v>
      </c>
      <c r="S89" s="41">
        <f>IF(S83="-","-",SUM(S81:S88)*'3j EBIT'!$E$11)</f>
        <v>9.305521932297907</v>
      </c>
      <c r="T89" s="41" t="str">
        <f>IF(T83="-","-",SUM(T81:T88)*'3j EBIT'!$E$11)</f>
        <v>-</v>
      </c>
      <c r="U89" s="41" t="str">
        <f>IF(U83="-","-",SUM(U81:U88)*'3j EBIT'!$E$11)</f>
        <v>-</v>
      </c>
      <c r="V89" s="41" t="str">
        <f>IF(V83="-","-",SUM(V81:V88)*'3j EBIT'!$E$11)</f>
        <v>-</v>
      </c>
      <c r="W89" s="41" t="str">
        <f>IF(W83="-","-",SUM(W81:W88)*'3j EBIT'!$E$11)</f>
        <v>-</v>
      </c>
      <c r="X89" s="41" t="str">
        <f>IF(X83="-","-",SUM(X81:X88)*'3j EBIT'!$E$11)</f>
        <v>-</v>
      </c>
      <c r="Y89" s="41" t="str">
        <f>IF(Y83="-","-",SUM(Y81:Y88)*'3j EBIT'!$E$11)</f>
        <v>-</v>
      </c>
      <c r="Z89" s="41" t="str">
        <f>IF(Z83="-","-",SUM(Z81:Z88)*'3j EBIT'!$E$11)</f>
        <v>-</v>
      </c>
      <c r="AA89" s="29"/>
    </row>
    <row r="90" spans="1:27" s="30" customFormat="1" ht="11.25" x14ac:dyDescent="0.15">
      <c r="A90" s="267">
        <v>10</v>
      </c>
      <c r="B90" s="140" t="s">
        <v>292</v>
      </c>
      <c r="C90" s="188" t="s">
        <v>537</v>
      </c>
      <c r="D90" s="131" t="s">
        <v>322</v>
      </c>
      <c r="E90" s="132"/>
      <c r="F90" s="31"/>
      <c r="G90" s="41">
        <f>IF(G85="-","-",SUM(G81:G83,G85:G89)*'3k HAP'!$E$13)</f>
        <v>5.5185749777426905</v>
      </c>
      <c r="H90" s="41">
        <f>IF(H85="-","-",SUM(H81:H83,H85:H89)*'3k HAP'!$E$13)</f>
        <v>4.9281544738142715</v>
      </c>
      <c r="I90" s="41">
        <f>IF(I85="-","-",SUM(I81:I83,I85:I89)*'3k HAP'!$E$13)</f>
        <v>4.3619756089870076</v>
      </c>
      <c r="J90" s="41">
        <f>IF(J85="-","-",SUM(J81:J83,J85:J89)*'3k HAP'!$E$13)</f>
        <v>4.1508021979329524</v>
      </c>
      <c r="K90" s="41">
        <f>IF(K85="-","-",SUM(K81:K83,K85:K89)*'3k HAP'!$E$13)</f>
        <v>4.721263822168841</v>
      </c>
      <c r="L90" s="41">
        <f>IF(L85="-","-",SUM(L81:L83,L85:L89)*'3k HAP'!$E$13)</f>
        <v>4.7113422186371681</v>
      </c>
      <c r="M90" s="41">
        <f>IF(M85="-","-",SUM(M81:M83,M85:M89)*'3k HAP'!$E$13)</f>
        <v>5.0399681280846034</v>
      </c>
      <c r="N90" s="41">
        <f>IF(N85="-","-",SUM(N81:N83,N85:N89)*'3k HAP'!$E$13)</f>
        <v>5.6269081754961503</v>
      </c>
      <c r="O90" s="31"/>
      <c r="P90" s="41">
        <f>IF(P85="-","-",SUM(P81:P83,P85:P89)*'3k HAP'!$E$13)</f>
        <v>5.6269081754961503</v>
      </c>
      <c r="Q90" s="41">
        <f>IF(Q85="-","-",SUM(Q81:Q83,Q85:Q89)*'3k HAP'!$E$13)</f>
        <v>6.2512095297722476</v>
      </c>
      <c r="R90" s="41">
        <f>IF(R85="-","-",SUM(R81:R83,R85:R89)*'3k HAP'!$E$13)</f>
        <v>5.5156496202399792</v>
      </c>
      <c r="S90" s="41">
        <f>IF(S85="-","-",SUM(S81:S83,S85:S89)*'3k HAP'!$E$13)</f>
        <v>5.2429213538368806</v>
      </c>
      <c r="T90" s="41" t="str">
        <f>IF(T85="-","-",SUM(T81:T83,T85:T89)*'3k HAP'!$E$13)</f>
        <v>-</v>
      </c>
      <c r="U90" s="41" t="str">
        <f>IF(U85="-","-",SUM(U81:U83,U85:U89)*'3k HAP'!$E$13)</f>
        <v>-</v>
      </c>
      <c r="V90" s="41" t="str">
        <f>IF(V85="-","-",SUM(V81:V83,V85:V89)*'3k HAP'!$E$13)</f>
        <v>-</v>
      </c>
      <c r="W90" s="41" t="str">
        <f>IF(W85="-","-",SUM(W81:W83,W85:W89)*'3k HAP'!$E$13)</f>
        <v>-</v>
      </c>
      <c r="X90" s="41" t="str">
        <f>IF(X85="-","-",SUM(X81:X83,X85:X89)*'3k HAP'!$E$13)</f>
        <v>-</v>
      </c>
      <c r="Y90" s="41" t="str">
        <f>IF(Y85="-","-",SUM(Y81:Y83,Y85:Y89)*'3k HAP'!$E$13)</f>
        <v>-</v>
      </c>
      <c r="Z90" s="41" t="str">
        <f>IF(Z85="-","-",SUM(Z81:Z83,Z85:Z89)*'3k HAP'!$E$13)</f>
        <v>-</v>
      </c>
      <c r="AA90" s="29"/>
    </row>
    <row r="91" spans="1:27" s="30" customFormat="1" ht="11.25" x14ac:dyDescent="0.15">
      <c r="A91" s="267">
        <v>11</v>
      </c>
      <c r="B91" s="140" t="s">
        <v>44</v>
      </c>
      <c r="C91" s="140" t="str">
        <f>B91&amp;"_"&amp;D91</f>
        <v>Total_North West</v>
      </c>
      <c r="D91" s="131" t="s">
        <v>322</v>
      </c>
      <c r="E91" s="132"/>
      <c r="F91" s="31"/>
      <c r="G91" s="41">
        <f>IF(G81="-","-",SUM(G81:G90))</f>
        <v>506.9991734001249</v>
      </c>
      <c r="H91" s="41">
        <f t="shared" ref="H91:N91" si="66">IF(H81="-","-",SUM(H81:H90))</f>
        <v>465.96223805084253</v>
      </c>
      <c r="I91" s="41">
        <f t="shared" si="66"/>
        <v>428.99066942424912</v>
      </c>
      <c r="J91" s="41">
        <f t="shared" si="66"/>
        <v>414.00806791203809</v>
      </c>
      <c r="K91" s="41">
        <f t="shared" si="66"/>
        <v>449.19947103121331</v>
      </c>
      <c r="L91" s="41">
        <f t="shared" si="66"/>
        <v>448.53589055552868</v>
      </c>
      <c r="M91" s="41">
        <f t="shared" si="66"/>
        <v>474.13273760407316</v>
      </c>
      <c r="N91" s="41">
        <f t="shared" si="66"/>
        <v>514.88047263577482</v>
      </c>
      <c r="O91" s="31"/>
      <c r="P91" s="41">
        <f>IF(P81="-","-",SUM(P81:P90))</f>
        <v>514.88047263577482</v>
      </c>
      <c r="Q91" s="41">
        <f t="shared" ref="Q91" si="67">IF(Q81="-","-",SUM(Q81:Q90))</f>
        <v>563.59154874327771</v>
      </c>
      <c r="R91" s="41">
        <f t="shared" ref="R91" si="68">IF(R81="-","-",SUM(R81:R90))</f>
        <v>512.17225730958864</v>
      </c>
      <c r="S91" s="41">
        <f t="shared" ref="S91" si="69">IF(S81="-","-",SUM(S81:S90))</f>
        <v>495.00703128168965</v>
      </c>
      <c r="T91" s="41" t="str">
        <f t="shared" ref="T91" si="70">IF(T81="-","-",SUM(T81:T90))</f>
        <v>-</v>
      </c>
      <c r="U91" s="41" t="str">
        <f t="shared" ref="U91" si="71">IF(U81="-","-",SUM(U81:U90))</f>
        <v>-</v>
      </c>
      <c r="V91" s="41" t="str">
        <f t="shared" ref="V91" si="72">IF(V81="-","-",SUM(V81:V90))</f>
        <v>-</v>
      </c>
      <c r="W91" s="41" t="str">
        <f t="shared" ref="W91" si="73">IF(W81="-","-",SUM(W81:W90))</f>
        <v>-</v>
      </c>
      <c r="X91" s="41" t="str">
        <f t="shared" ref="X91" si="74">IF(X81="-","-",SUM(X81:X90))</f>
        <v>-</v>
      </c>
      <c r="Y91" s="41" t="str">
        <f t="shared" ref="Y91" si="75">IF(Y81="-","-",SUM(Y81:Y90))</f>
        <v>-</v>
      </c>
      <c r="Z91" s="41" t="str">
        <f t="shared" ref="Z91" si="76">IF(Z81="-","-",SUM(Z81:Z90))</f>
        <v>-</v>
      </c>
      <c r="AA91" s="29"/>
    </row>
    <row r="92" spans="1:27" s="30" customFormat="1" ht="11.25" x14ac:dyDescent="0.15">
      <c r="A92" s="267">
        <v>1</v>
      </c>
      <c r="B92" s="136" t="s">
        <v>350</v>
      </c>
      <c r="C92" s="136" t="s">
        <v>341</v>
      </c>
      <c r="D92" s="139" t="s">
        <v>323</v>
      </c>
      <c r="E92" s="135"/>
      <c r="F92" s="31"/>
      <c r="G92" s="133">
        <f>IF('3a DF'!H$41="-","-",'3a DF'!H$41)</f>
        <v>253.14985164432846</v>
      </c>
      <c r="H92" s="133">
        <f>IF('3a DF'!I$41="-","-",'3a DF'!I$41)</f>
        <v>213.57444115975193</v>
      </c>
      <c r="I92" s="133">
        <f>IF('3a DF'!J$41="-","-",'3a DF'!J$41)</f>
        <v>174.74989531236287</v>
      </c>
      <c r="J92" s="133">
        <f>IF('3a DF'!K$41="-","-",'3a DF'!K$41)</f>
        <v>160.26701947738721</v>
      </c>
      <c r="K92" s="133">
        <f>IF('3a DF'!L$41="-","-",'3a DF'!L$41)</f>
        <v>200.74683223176862</v>
      </c>
      <c r="L92" s="133">
        <f>IF('3a DF'!M$41="-","-",'3a DF'!M$41)</f>
        <v>199.05760849983216</v>
      </c>
      <c r="M92" s="133">
        <f>IF('3a DF'!N$41="-","-",'3a DF'!N$41)</f>
        <v>215.77106184657606</v>
      </c>
      <c r="N92" s="133">
        <f>IF('3a DF'!O$41="-","-",'3a DF'!O$41)</f>
        <v>243.35846990910571</v>
      </c>
      <c r="O92" s="31"/>
      <c r="P92" s="133">
        <f>IF('3a DF'!Q$41="-","-",'3a DF'!Q$41)</f>
        <v>243.35846990910571</v>
      </c>
      <c r="Q92" s="133">
        <f>IF('3a DF'!R$41="-","-",'3a DF'!R$41)</f>
        <v>281.17733015023742</v>
      </c>
      <c r="R92" s="133">
        <f>IF('3a DF'!S$41="-","-",'3a DF'!S$41)</f>
        <v>230.77888190073497</v>
      </c>
      <c r="S92" s="133">
        <f>IF('3a DF'!T$41="-","-",'3a DF'!T$41)</f>
        <v>206.31785050021912</v>
      </c>
      <c r="T92" s="133" t="str">
        <f>IF('3a DF'!U$41="-","-",'3a DF'!U$41)</f>
        <v>-</v>
      </c>
      <c r="U92" s="133" t="str">
        <f>IF('3a DF'!V$41="-","-",'3a DF'!V$41)</f>
        <v>-</v>
      </c>
      <c r="V92" s="133" t="str">
        <f>IF('3a DF'!W$41="-","-",'3a DF'!W$41)</f>
        <v>-</v>
      </c>
      <c r="W92" s="133" t="str">
        <f>IF('3a DF'!X$41="-","-",'3a DF'!X$41)</f>
        <v>-</v>
      </c>
      <c r="X92" s="133" t="str">
        <f>IF('3a DF'!Y$41="-","-",'3a DF'!Y$41)</f>
        <v>-</v>
      </c>
      <c r="Y92" s="133" t="str">
        <f>IF('3a DF'!Z$41="-","-",'3a DF'!Z$41)</f>
        <v>-</v>
      </c>
      <c r="Z92" s="133" t="str">
        <f>IF('3a DF'!AA$41="-","-",'3a DF'!AA$41)</f>
        <v>-</v>
      </c>
      <c r="AA92" s="29"/>
    </row>
    <row r="93" spans="1:27" s="30" customFormat="1" ht="11.25" x14ac:dyDescent="0.15">
      <c r="A93" s="267">
        <v>2</v>
      </c>
      <c r="B93" s="136" t="s">
        <v>350</v>
      </c>
      <c r="C93" s="136" t="s">
        <v>300</v>
      </c>
      <c r="D93" s="139" t="s">
        <v>323</v>
      </c>
      <c r="E93" s="135"/>
      <c r="F93" s="31"/>
      <c r="G93" s="133" t="s">
        <v>333</v>
      </c>
      <c r="H93" s="133" t="s">
        <v>333</v>
      </c>
      <c r="I93" s="133" t="s">
        <v>333</v>
      </c>
      <c r="J93" s="133" t="s">
        <v>333</v>
      </c>
      <c r="K93" s="133" t="s">
        <v>333</v>
      </c>
      <c r="L93" s="133" t="s">
        <v>333</v>
      </c>
      <c r="M93" s="133" t="s">
        <v>333</v>
      </c>
      <c r="N93" s="133" t="s">
        <v>333</v>
      </c>
      <c r="O93" s="31"/>
      <c r="P93" s="133" t="s">
        <v>333</v>
      </c>
      <c r="Q93" s="133" t="s">
        <v>333</v>
      </c>
      <c r="R93" s="133" t="s">
        <v>333</v>
      </c>
      <c r="S93" s="133" t="s">
        <v>333</v>
      </c>
      <c r="T93" s="133" t="s">
        <v>333</v>
      </c>
      <c r="U93" s="133" t="s">
        <v>333</v>
      </c>
      <c r="V93" s="133" t="s">
        <v>333</v>
      </c>
      <c r="W93" s="133" t="s">
        <v>333</v>
      </c>
      <c r="X93" s="133" t="s">
        <v>333</v>
      </c>
      <c r="Y93" s="133" t="s">
        <v>333</v>
      </c>
      <c r="Z93" s="133" t="s">
        <v>333</v>
      </c>
      <c r="AA93" s="29"/>
    </row>
    <row r="94" spans="1:27" s="30" customFormat="1" ht="11.25" x14ac:dyDescent="0.15">
      <c r="A94" s="267">
        <v>3</v>
      </c>
      <c r="B94" s="136" t="s">
        <v>2</v>
      </c>
      <c r="C94" s="136" t="s">
        <v>342</v>
      </c>
      <c r="D94" s="139" t="s">
        <v>323</v>
      </c>
      <c r="E94" s="135"/>
      <c r="F94" s="31"/>
      <c r="G94" s="133">
        <f>IF('3c PC'!G$42="-","-",'3c PC'!G$42)</f>
        <v>21.926269106402124</v>
      </c>
      <c r="H94" s="133">
        <f>IF('3c PC'!H$42="-","-",'3c PC'!H$42)</f>
        <v>21.926269106402124</v>
      </c>
      <c r="I94" s="133">
        <f>IF('3c PC'!I$42="-","-",'3c PC'!I$42)</f>
        <v>22.64764819235609</v>
      </c>
      <c r="J94" s="133">
        <f>IF('3c PC'!J$42="-","-",'3c PC'!J$42)</f>
        <v>22.505107470829557</v>
      </c>
      <c r="K94" s="133">
        <f>IF('3c PC'!K$42="-","-",'3c PC'!K$42)</f>
        <v>19.106297226763825</v>
      </c>
      <c r="L94" s="133">
        <f>IF('3c PC'!L$42="-","-",'3c PC'!L$42)</f>
        <v>19.106297226763825</v>
      </c>
      <c r="M94" s="133">
        <f>IF('3c PC'!M$42="-","-",'3c PC'!M$42)</f>
        <v>20.852393125569616</v>
      </c>
      <c r="N94" s="133">
        <f>IF('3c PC'!N$42="-","-",'3c PC'!N$42)</f>
        <v>20.849370287873604</v>
      </c>
      <c r="O94" s="31"/>
      <c r="P94" s="133">
        <f>IF('3c PC'!P$42="-","-",'3c PC'!P$42)</f>
        <v>20.849370287873604</v>
      </c>
      <c r="Q94" s="133">
        <f>IF('3c PC'!Q$42="-","-",'3c PC'!Q$42)</f>
        <v>21.503193401206047</v>
      </c>
      <c r="R94" s="133">
        <f>IF('3c PC'!R$42="-","-",'3c PC'!R$42)</f>
        <v>21.819481548965161</v>
      </c>
      <c r="S94" s="133">
        <f>IF('3c PC'!S$42="-","-",'3c PC'!S$42)</f>
        <v>25.256715910577427</v>
      </c>
      <c r="T94" s="133" t="str">
        <f>IF('3c PC'!T$42="-","-",'3c PC'!T$42)</f>
        <v>-</v>
      </c>
      <c r="U94" s="133" t="str">
        <f>IF('3c PC'!U$42="-","-",'3c PC'!U$42)</f>
        <v>-</v>
      </c>
      <c r="V94" s="133" t="str">
        <f>IF('3c PC'!V$42="-","-",'3c PC'!V$42)</f>
        <v>-</v>
      </c>
      <c r="W94" s="133" t="str">
        <f>IF('3c PC'!W$42="-","-",'3c PC'!W$42)</f>
        <v>-</v>
      </c>
      <c r="X94" s="133" t="str">
        <f>IF('3c PC'!X$42="-","-",'3c PC'!X$42)</f>
        <v>-</v>
      </c>
      <c r="Y94" s="133" t="str">
        <f>IF('3c PC'!Y$42="-","-",'3c PC'!Y$42)</f>
        <v>-</v>
      </c>
      <c r="Z94" s="133" t="str">
        <f>IF('3c PC'!Z$42="-","-",'3c PC'!Z$42)</f>
        <v>-</v>
      </c>
      <c r="AA94" s="29"/>
    </row>
    <row r="95" spans="1:27" s="30" customFormat="1" ht="11.25" x14ac:dyDescent="0.15">
      <c r="A95" s="267">
        <v>4</v>
      </c>
      <c r="B95" s="136" t="s">
        <v>352</v>
      </c>
      <c r="C95" s="136" t="s">
        <v>343</v>
      </c>
      <c r="D95" s="139" t="s">
        <v>323</v>
      </c>
      <c r="E95" s="135"/>
      <c r="F95" s="31"/>
      <c r="G95" s="133">
        <f>IF('3e NC-Gas'!F51="-","-",'3e NC-Gas'!F51)</f>
        <v>137.46522368866408</v>
      </c>
      <c r="H95" s="133">
        <f>IF('3e NC-Gas'!G51="-","-",'3e NC-Gas'!G51)</f>
        <v>137.34522368837796</v>
      </c>
      <c r="I95" s="133">
        <f>IF('3e NC-Gas'!H51="-","-",'3e NC-Gas'!H51)</f>
        <v>137.17207637429522</v>
      </c>
      <c r="J95" s="133">
        <f>IF('3e NC-Gas'!I51="-","-",'3e NC-Gas'!I51)</f>
        <v>136.82407637346552</v>
      </c>
      <c r="K95" s="133">
        <f>IF('3e NC-Gas'!J51="-","-",'3e NC-Gas'!J51)</f>
        <v>133.63288526126215</v>
      </c>
      <c r="L95" s="133">
        <f>IF('3e NC-Gas'!K51="-","-",'3e NC-Gas'!K51)</f>
        <v>133.65688526131936</v>
      </c>
      <c r="M95" s="133">
        <f>IF('3e NC-Gas'!L51="-","-",'3e NC-Gas'!L51)</f>
        <v>139.85820031131738</v>
      </c>
      <c r="N95" s="133">
        <f>IF('3e NC-Gas'!M51="-","-",'3e NC-Gas'!M51)</f>
        <v>139.93020031148905</v>
      </c>
      <c r="O95" s="31"/>
      <c r="P95" s="133">
        <f>IF('3e NC-Gas'!O51="-","-",'3e NC-Gas'!O51)</f>
        <v>139.93020031148905</v>
      </c>
      <c r="Q95" s="133">
        <f>IF('3e NC-Gas'!P51="-","-",'3e NC-Gas'!P51)</f>
        <v>147.55778196828953</v>
      </c>
      <c r="R95" s="133">
        <f>IF('3e NC-Gas'!Q51="-","-",'3e NC-Gas'!Q51)</f>
        <v>147.11378196723095</v>
      </c>
      <c r="S95" s="133">
        <f>IF('3e NC-Gas'!R51="-","-",'3e NC-Gas'!R51)</f>
        <v>146.38670058799391</v>
      </c>
      <c r="T95" s="133" t="str">
        <f>IF('3e NC-Gas'!S51="-","-",'3e NC-Gas'!S51)</f>
        <v>-</v>
      </c>
      <c r="U95" s="133" t="str">
        <f>IF('3e NC-Gas'!T51="-","-",'3e NC-Gas'!T51)</f>
        <v>-</v>
      </c>
      <c r="V95" s="133" t="str">
        <f>IF('3e NC-Gas'!U51="-","-",'3e NC-Gas'!U51)</f>
        <v>-</v>
      </c>
      <c r="W95" s="133" t="str">
        <f>IF('3e NC-Gas'!V51="-","-",'3e NC-Gas'!V51)</f>
        <v>-</v>
      </c>
      <c r="X95" s="133" t="str">
        <f>IF('3e NC-Gas'!W51="-","-",'3e NC-Gas'!W51)</f>
        <v>-</v>
      </c>
      <c r="Y95" s="133" t="str">
        <f>IF('3e NC-Gas'!X51="-","-",'3e NC-Gas'!X51)</f>
        <v>-</v>
      </c>
      <c r="Z95" s="133" t="str">
        <f>IF('3e NC-Gas'!Y51="-","-",'3e NC-Gas'!Y51)</f>
        <v>-</v>
      </c>
      <c r="AA95" s="29"/>
    </row>
    <row r="96" spans="1:27" s="30" customFormat="1" ht="11.25" x14ac:dyDescent="0.15">
      <c r="A96" s="267">
        <v>5</v>
      </c>
      <c r="B96" s="136" t="s">
        <v>349</v>
      </c>
      <c r="C96" s="136" t="s">
        <v>344</v>
      </c>
      <c r="D96" s="139" t="s">
        <v>323</v>
      </c>
      <c r="E96" s="135"/>
      <c r="F96" s="31"/>
      <c r="G96" s="133">
        <f>IF('3f CPIH'!C$16="-","-",'3g OC '!$E$12*('3f CPIH'!C$16/'3f CPIH'!$G$16))</f>
        <v>87.194616340508801</v>
      </c>
      <c r="H96" s="133">
        <f>IF('3f CPIH'!D$16="-","-",'3g OC '!$E$12*('3f CPIH'!D$16/'3f CPIH'!$G$16))</f>
        <v>87.369180136986301</v>
      </c>
      <c r="I96" s="133">
        <f>IF('3f CPIH'!E$16="-","-",'3g OC '!$E$12*('3f CPIH'!E$16/'3f CPIH'!$G$16))</f>
        <v>87.631025831702544</v>
      </c>
      <c r="J96" s="133">
        <f>IF('3f CPIH'!F$16="-","-",'3g OC '!$E$12*('3f CPIH'!F$16/'3f CPIH'!$G$16))</f>
        <v>88.15471722113503</v>
      </c>
      <c r="K96" s="133">
        <f>IF('3f CPIH'!G$16="-","-",'3g OC '!$E$12*('3f CPIH'!G$16/'3f CPIH'!$G$16))</f>
        <v>89.202100000000002</v>
      </c>
      <c r="L96" s="133">
        <f>IF('3f CPIH'!H$16="-","-",'3g OC '!$E$12*('3f CPIH'!H$16/'3f CPIH'!$G$16))</f>
        <v>90.33676467710373</v>
      </c>
      <c r="M96" s="133">
        <f>IF('3f CPIH'!I$16="-","-",'3g OC '!$E$12*('3f CPIH'!I$16/'3f CPIH'!$G$16))</f>
        <v>91.645993150684916</v>
      </c>
      <c r="N96" s="133">
        <f>IF('3f CPIH'!J$16="-","-",'3g OC '!$E$12*('3f CPIH'!J$16/'3f CPIH'!$G$16))</f>
        <v>92.431530234833673</v>
      </c>
      <c r="O96" s="31"/>
      <c r="P96" s="133">
        <f>IF('3f CPIH'!L$16="-","-",'3g OC '!$E$12*('3f CPIH'!L$16/'3f CPIH'!$G$16))</f>
        <v>92.431530234833673</v>
      </c>
      <c r="Q96" s="133">
        <f>IF('3f CPIH'!M$16="-","-",'3g OC '!$E$12*('3f CPIH'!M$16/'3f CPIH'!$G$16))</f>
        <v>93.47891301369863</v>
      </c>
      <c r="R96" s="133">
        <f>IF('3f CPIH'!N$16="-","-",'3g OC '!$E$12*('3f CPIH'!N$16/'3f CPIH'!$G$16))</f>
        <v>94.177168199608616</v>
      </c>
      <c r="S96" s="133">
        <f>IF('3f CPIH'!O$16="-","-",'3g OC '!$E$12*('3f CPIH'!O$16/'3f CPIH'!$G$16))</f>
        <v>94.700859589041102</v>
      </c>
      <c r="T96" s="133" t="str">
        <f>IF('3f CPIH'!P$16="-","-",'3g OC '!$E$12*('3f CPIH'!P$16/'3f CPIH'!$G$16))</f>
        <v>-</v>
      </c>
      <c r="U96" s="133" t="str">
        <f>IF('3f CPIH'!Q$16="-","-",'3g OC '!$E$12*('3f CPIH'!Q$16/'3f CPIH'!$G$16))</f>
        <v>-</v>
      </c>
      <c r="V96" s="133" t="str">
        <f>IF('3f CPIH'!R$16="-","-",'3g OC '!$E$12*('3f CPIH'!R$16/'3f CPIH'!$G$16))</f>
        <v>-</v>
      </c>
      <c r="W96" s="133" t="str">
        <f>IF('3f CPIH'!S$16="-","-",'3g OC '!$E$12*('3f CPIH'!S$16/'3f CPIH'!$G$16))</f>
        <v>-</v>
      </c>
      <c r="X96" s="133" t="str">
        <f>IF('3f CPIH'!T$16="-","-",'3g OC '!$E$12*('3f CPIH'!T$16/'3f CPIH'!$G$16))</f>
        <v>-</v>
      </c>
      <c r="Y96" s="133" t="str">
        <f>IF('3f CPIH'!U$16="-","-",'3g OC '!$E$12*('3f CPIH'!U$16/'3f CPIH'!$G$16))</f>
        <v>-</v>
      </c>
      <c r="Z96" s="133" t="str">
        <f>IF('3f CPIH'!V$16="-","-",'3g OC '!$E$12*('3f CPIH'!V$16/'3f CPIH'!$G$16))</f>
        <v>-</v>
      </c>
      <c r="AA96" s="29"/>
    </row>
    <row r="97" spans="1:27" s="30" customFormat="1" ht="11.25" x14ac:dyDescent="0.15">
      <c r="A97" s="267">
        <v>6</v>
      </c>
      <c r="B97" s="136" t="s">
        <v>349</v>
      </c>
      <c r="C97" s="136" t="s">
        <v>43</v>
      </c>
      <c r="D97" s="139" t="s">
        <v>323</v>
      </c>
      <c r="E97" s="135"/>
      <c r="F97" s="31"/>
      <c r="G97" s="133" t="s">
        <v>333</v>
      </c>
      <c r="H97" s="133" t="s">
        <v>333</v>
      </c>
      <c r="I97" s="133" t="s">
        <v>333</v>
      </c>
      <c r="J97" s="133" t="s">
        <v>333</v>
      </c>
      <c r="K97" s="133">
        <f>IF('3h SMNCC'!F$37="-","-",'3h SMNCC'!F$37)</f>
        <v>0</v>
      </c>
      <c r="L97" s="133">
        <f>IF('3h SMNCC'!G$37="-","-",'3h SMNCC'!G$37)</f>
        <v>-0.14839795210242812</v>
      </c>
      <c r="M97" s="133">
        <f>IF('3h SMNCC'!H$37="-","-",'3h SMNCC'!H$37)</f>
        <v>1.8996756847995959</v>
      </c>
      <c r="N97" s="133">
        <f>IF('3h SMNCC'!I$37="-","-",'3h SMNCC'!I$37)</f>
        <v>12.665313810179313</v>
      </c>
      <c r="O97" s="31"/>
      <c r="P97" s="133">
        <f>IF('3h SMNCC'!K$37="-","-",'3h SMNCC'!K$37)</f>
        <v>12.665313810179313</v>
      </c>
      <c r="Q97" s="133">
        <f>IF('3h SMNCC'!L$37="-","-",'3h SMNCC'!L$37)</f>
        <v>14.640709693750988</v>
      </c>
      <c r="R97" s="133">
        <f>IF('3h SMNCC'!M$37="-","-",'3h SMNCC'!M$37)</f>
        <v>14.927787132222536</v>
      </c>
      <c r="S97" s="133">
        <f>IF('3h SMNCC'!N$37="-","-",'3h SMNCC'!N$37)</f>
        <v>17.170757060355506</v>
      </c>
      <c r="T97" s="133" t="str">
        <f>IF('3h SMNCC'!O$37="-","-",'3h SMNCC'!O$37)</f>
        <v>-</v>
      </c>
      <c r="U97" s="133" t="str">
        <f>IF('3h SMNCC'!P$37="-","-",'3h SMNCC'!P$37)</f>
        <v>-</v>
      </c>
      <c r="V97" s="133" t="str">
        <f>IF('3h SMNCC'!Q$37="-","-",'3h SMNCC'!Q$37)</f>
        <v>-</v>
      </c>
      <c r="W97" s="133" t="str">
        <f>IF('3h SMNCC'!R$37="-","-",'3h SMNCC'!R$37)</f>
        <v>-</v>
      </c>
      <c r="X97" s="133" t="str">
        <f>IF('3h SMNCC'!S$37="-","-",'3h SMNCC'!S$37)</f>
        <v>-</v>
      </c>
      <c r="Y97" s="133" t="str">
        <f>IF('3h SMNCC'!T$37="-","-",'3h SMNCC'!T$37)</f>
        <v>-</v>
      </c>
      <c r="Z97" s="133" t="str">
        <f>IF('3h SMNCC'!U$37="-","-",'3h SMNCC'!U$37)</f>
        <v>-</v>
      </c>
      <c r="AA97" s="29"/>
    </row>
    <row r="98" spans="1:27" s="30" customFormat="1" ht="11.25" x14ac:dyDescent="0.15">
      <c r="A98" s="267">
        <v>7</v>
      </c>
      <c r="B98" s="136" t="s">
        <v>349</v>
      </c>
      <c r="C98" s="136" t="s">
        <v>394</v>
      </c>
      <c r="D98" s="139" t="s">
        <v>323</v>
      </c>
      <c r="E98" s="135"/>
      <c r="F98" s="31"/>
      <c r="G98" s="133">
        <f>IF('3f CPIH'!C$16="-","-",'3i PAAC PAP'!$G$18*('3f CPIH'!C$16/'3f CPIH'!$G$16))</f>
        <v>3.1142016634050882</v>
      </c>
      <c r="H98" s="133">
        <f>IF('3f CPIH'!D$16="-","-",'3i PAAC PAP'!$G$18*('3f CPIH'!D$16/'3f CPIH'!$G$16))</f>
        <v>3.1204363013698631</v>
      </c>
      <c r="I98" s="133">
        <f>IF('3f CPIH'!E$16="-","-",'3i PAAC PAP'!$G$18*('3f CPIH'!E$16/'3f CPIH'!$G$16))</f>
        <v>3.129788258317026</v>
      </c>
      <c r="J98" s="133">
        <f>IF('3f CPIH'!F$16="-","-",'3i PAAC PAP'!$G$18*('3f CPIH'!F$16/'3f CPIH'!$G$16))</f>
        <v>3.1484921722113506</v>
      </c>
      <c r="K98" s="133">
        <f>IF('3f CPIH'!G$16="-","-",'3i PAAC PAP'!$G$18*('3f CPIH'!G$16/'3f CPIH'!$G$16))</f>
        <v>3.1859000000000002</v>
      </c>
      <c r="L98" s="133">
        <f>IF('3f CPIH'!H$16="-","-",'3i PAAC PAP'!$G$18*('3f CPIH'!H$16/'3f CPIH'!$G$16))</f>
        <v>3.2264251467710374</v>
      </c>
      <c r="M98" s="133">
        <f>IF('3f CPIH'!I$16="-","-",'3i PAAC PAP'!$G$18*('3f CPIH'!I$16/'3f CPIH'!$G$16))</f>
        <v>3.2731849315068491</v>
      </c>
      <c r="N98" s="133">
        <f>IF('3f CPIH'!J$16="-","-",'3i PAAC PAP'!$G$18*('3f CPIH'!J$16/'3f CPIH'!$G$16))</f>
        <v>3.3012408023483371</v>
      </c>
      <c r="O98" s="31"/>
      <c r="P98" s="133">
        <f>IF('3f CPIH'!L$16="-","-",'3i PAAC PAP'!$G$18*('3f CPIH'!L$16/'3f CPIH'!$G$16))</f>
        <v>3.3012408023483371</v>
      </c>
      <c r="Q98" s="133">
        <f>IF('3f CPIH'!M$16="-","-",'3i PAAC PAP'!$G$18*('3f CPIH'!M$16/'3f CPIH'!$G$16))</f>
        <v>3.3386486301369862</v>
      </c>
      <c r="R98" s="133">
        <f>IF('3f CPIH'!N$16="-","-",'3i PAAC PAP'!$G$18*('3f CPIH'!N$16/'3f CPIH'!$G$16))</f>
        <v>3.3635871819960861</v>
      </c>
      <c r="S98" s="133">
        <f>IF('3f CPIH'!O$16="-","-",'3i PAAC PAP'!$G$18*('3f CPIH'!O$16/'3f CPIH'!$G$16))</f>
        <v>3.3822910958904111</v>
      </c>
      <c r="T98" s="133" t="str">
        <f>IF('3f CPIH'!P$16="-","-",'3i PAAC PAP'!$G$18*('3f CPIH'!P$16/'3f CPIH'!$G$16))</f>
        <v>-</v>
      </c>
      <c r="U98" s="133" t="str">
        <f>IF('3f CPIH'!Q$16="-","-",'3i PAAC PAP'!$G$18*('3f CPIH'!Q$16/'3f CPIH'!$G$16))</f>
        <v>-</v>
      </c>
      <c r="V98" s="133" t="str">
        <f>IF('3f CPIH'!R$16="-","-",'3i PAAC PAP'!$G$18*('3f CPIH'!R$16/'3f CPIH'!$G$16))</f>
        <v>-</v>
      </c>
      <c r="W98" s="133" t="str">
        <f>IF('3f CPIH'!S$16="-","-",'3i PAAC PAP'!$G$18*('3f CPIH'!S$16/'3f CPIH'!$G$16))</f>
        <v>-</v>
      </c>
      <c r="X98" s="133" t="str">
        <f>IF('3f CPIH'!T$16="-","-",'3i PAAC PAP'!$G$18*('3f CPIH'!T$16/'3f CPIH'!$G$16))</f>
        <v>-</v>
      </c>
      <c r="Y98" s="133" t="str">
        <f>IF('3f CPIH'!U$16="-","-",'3i PAAC PAP'!$G$18*('3f CPIH'!U$16/'3f CPIH'!$G$16))</f>
        <v>-</v>
      </c>
      <c r="Z98" s="133" t="str">
        <f>IF('3f CPIH'!V$16="-","-",'3i PAAC PAP'!$G$18*('3f CPIH'!V$16/'3f CPIH'!$G$16))</f>
        <v>-</v>
      </c>
      <c r="AA98" s="29"/>
    </row>
    <row r="99" spans="1:27" s="30" customFormat="1" ht="11.25" x14ac:dyDescent="0.15">
      <c r="A99" s="267">
        <v>8</v>
      </c>
      <c r="B99" s="136" t="s">
        <v>349</v>
      </c>
      <c r="C99" s="136" t="s">
        <v>412</v>
      </c>
      <c r="D99" s="139" t="s">
        <v>323</v>
      </c>
      <c r="E99" s="135"/>
      <c r="F99" s="31"/>
      <c r="G99" s="133">
        <f>IF(G92="-","-",SUM(G92:G97)*'3i PAAC PAP'!$G$30)</f>
        <v>2.0664081978249005</v>
      </c>
      <c r="H99" s="133">
        <f>IF(H92="-","-",SUM(H92:H97)*'3i PAAC PAP'!$G$30)</f>
        <v>1.9029894967684282</v>
      </c>
      <c r="I99" s="133">
        <f>IF(I92="-","-",SUM(I92:I97)*'3i PAAC PAP'!$G$30)</f>
        <v>1.7457996700138134</v>
      </c>
      <c r="J99" s="133">
        <f>IF(J92="-","-",SUM(J92:J97)*'3i PAAC PAP'!$G$30)</f>
        <v>1.6860500564445495</v>
      </c>
      <c r="K99" s="133">
        <f>IF(K92="-","-",SUM(K92:K97)*'3i PAAC PAP'!$G$30)</f>
        <v>1.8305153543663506</v>
      </c>
      <c r="L99" s="133">
        <f>IF(L92="-","-",SUM(L92:L97)*'3i PAAC PAP'!$G$30)</f>
        <v>1.8277078671429101</v>
      </c>
      <c r="M99" s="133">
        <f>IF(M92="-","-",SUM(M92:M97)*'3i PAAC PAP'!$G$30)</f>
        <v>1.9435629852318483</v>
      </c>
      <c r="N99" s="133">
        <f>IF(N92="-","-",SUM(N92:N97)*'3i PAAC PAP'!$G$30)</f>
        <v>2.1056862476286455</v>
      </c>
      <c r="O99" s="31"/>
      <c r="P99" s="133">
        <f>IF(P92="-","-",SUM(P92:P97)*'3i PAAC PAP'!$G$30)</f>
        <v>2.1056862476286455</v>
      </c>
      <c r="Q99" s="133">
        <f>IF(Q92="-","-",SUM(Q92:Q97)*'3i PAAC PAP'!$G$30)</f>
        <v>2.3088100332193999</v>
      </c>
      <c r="R99" s="133">
        <f>IF(R92="-","-",SUM(R92:R97)*'3i PAAC PAP'!$G$30)</f>
        <v>2.1039587115961318</v>
      </c>
      <c r="S99" s="133">
        <f>IF(S92="-","-",SUM(S92:S97)*'3i PAAC PAP'!$G$30)</f>
        <v>2.0254589738852533</v>
      </c>
      <c r="T99" s="133" t="str">
        <f>IF(T92="-","-",SUM(T92:T97)*'3i PAAC PAP'!$G$30)</f>
        <v>-</v>
      </c>
      <c r="U99" s="133" t="str">
        <f>IF(U92="-","-",SUM(U92:U97)*'3i PAAC PAP'!$G$30)</f>
        <v>-</v>
      </c>
      <c r="V99" s="133" t="str">
        <f>IF(V92="-","-",SUM(V92:V97)*'3i PAAC PAP'!$G$30)</f>
        <v>-</v>
      </c>
      <c r="W99" s="133" t="str">
        <f>IF(W92="-","-",SUM(W92:W97)*'3i PAAC PAP'!$G$30)</f>
        <v>-</v>
      </c>
      <c r="X99" s="133" t="str">
        <f>IF(X92="-","-",SUM(X92:X97)*'3i PAAC PAP'!$G$30)</f>
        <v>-</v>
      </c>
      <c r="Y99" s="133" t="str">
        <f>IF(Y92="-","-",SUM(Y92:Y97)*'3i PAAC PAP'!$G$30)</f>
        <v>-</v>
      </c>
      <c r="Z99" s="133" t="str">
        <f>IF(Z92="-","-",SUM(Z92:Z97)*'3i PAAC PAP'!$G$30)</f>
        <v>-</v>
      </c>
      <c r="AA99" s="29"/>
    </row>
    <row r="100" spans="1:27" s="30" customFormat="1" ht="11.25" x14ac:dyDescent="0.15">
      <c r="A100" s="267">
        <v>9</v>
      </c>
      <c r="B100" s="136" t="s">
        <v>393</v>
      </c>
      <c r="C100" s="136" t="s">
        <v>536</v>
      </c>
      <c r="D100" s="134" t="s">
        <v>323</v>
      </c>
      <c r="E100" s="135"/>
      <c r="F100" s="31"/>
      <c r="G100" s="133">
        <f>IF(G94="-","-",SUM(G92:G99)*'3j EBIT'!$E$12)</f>
        <v>9.7792241401774724</v>
      </c>
      <c r="H100" s="133">
        <f>IF(H94="-","-",SUM(H92:H99)*'3j EBIT'!$E$12)</f>
        <v>9.0107400405828688</v>
      </c>
      <c r="I100" s="133">
        <f>IF(I94="-","-",SUM(I92:I99)*'3j EBIT'!$E$12)</f>
        <v>8.2716124931210722</v>
      </c>
      <c r="J100" s="133">
        <f>IF(J94="-","-",SUM(J92:J99)*'3j EBIT'!$E$12)</f>
        <v>7.9909552429578943</v>
      </c>
      <c r="K100" s="133">
        <f>IF(K94="-","-",SUM(K92:K99)*'3j EBIT'!$E$12)</f>
        <v>8.6711413384763496</v>
      </c>
      <c r="L100" s="133">
        <f>IF(L94="-","-",SUM(L92:L99)*'3j EBIT'!$E$12)</f>
        <v>8.6587218147972536</v>
      </c>
      <c r="M100" s="133">
        <f>IF(M94="-","-",SUM(M92:M99)*'3j EBIT'!$E$12)</f>
        <v>9.204527187187173</v>
      </c>
      <c r="N100" s="133">
        <f>IF(N94="-","-",SUM(N92:N99)*'3j EBIT'!$E$12)</f>
        <v>9.9675826071357836</v>
      </c>
      <c r="O100" s="31"/>
      <c r="P100" s="133">
        <f>IF(P94="-","-",SUM(P92:P99)*'3j EBIT'!$E$11)</f>
        <v>9.9675826071357836</v>
      </c>
      <c r="Q100" s="133">
        <f>IF(Q94="-","-",SUM(Q92:Q99)*'3j EBIT'!$E$11)</f>
        <v>10.923656333295957</v>
      </c>
      <c r="R100" s="133">
        <f>IF(R94="-","-",SUM(R92:R99)*'3j EBIT'!$E$11)</f>
        <v>9.9606650361691216</v>
      </c>
      <c r="S100" s="133">
        <f>IF(S94="-","-",SUM(S92:S99)*'3j EBIT'!$E$11)</f>
        <v>9.5918205938495014</v>
      </c>
      <c r="T100" s="133" t="str">
        <f>IF(T94="-","-",SUM(T92:T99)*'3j EBIT'!$E$11)</f>
        <v>-</v>
      </c>
      <c r="U100" s="133" t="str">
        <f>IF(U94="-","-",SUM(U92:U99)*'3j EBIT'!$E$11)</f>
        <v>-</v>
      </c>
      <c r="V100" s="133" t="str">
        <f>IF(V94="-","-",SUM(V92:V99)*'3j EBIT'!$E$11)</f>
        <v>-</v>
      </c>
      <c r="W100" s="133" t="str">
        <f>IF(W94="-","-",SUM(W92:W99)*'3j EBIT'!$E$11)</f>
        <v>-</v>
      </c>
      <c r="X100" s="133" t="str">
        <f>IF(X94="-","-",SUM(X92:X99)*'3j EBIT'!$E$11)</f>
        <v>-</v>
      </c>
      <c r="Y100" s="133" t="str">
        <f>IF(Y94="-","-",SUM(Y92:Y99)*'3j EBIT'!$E$11)</f>
        <v>-</v>
      </c>
      <c r="Z100" s="133" t="str">
        <f>IF(Z94="-","-",SUM(Z92:Z99)*'3j EBIT'!$E$11)</f>
        <v>-</v>
      </c>
      <c r="AA100" s="29"/>
    </row>
    <row r="101" spans="1:27" s="30" customFormat="1" ht="12.4" customHeight="1" x14ac:dyDescent="0.15">
      <c r="A101" s="267">
        <v>10</v>
      </c>
      <c r="B101" s="136" t="s">
        <v>292</v>
      </c>
      <c r="C101" s="186" t="s">
        <v>537</v>
      </c>
      <c r="D101" s="134" t="s">
        <v>323</v>
      </c>
      <c r="E101" s="135"/>
      <c r="F101" s="31"/>
      <c r="G101" s="133">
        <f>IF(G96="-","-",SUM(G92:G94,G96:G100)*'3k HAP'!$E$13)</f>
        <v>5.5230327913674415</v>
      </c>
      <c r="H101" s="133">
        <f>IF(H96="-","-",SUM(H92:H94,H96:H100)*'3k HAP'!$E$13)</f>
        <v>4.9326122874370943</v>
      </c>
      <c r="I101" s="133">
        <f>IF(I96="-","-",SUM(I92:I94,I96:I100)*'3k HAP'!$E$13)</f>
        <v>4.3655914450250242</v>
      </c>
      <c r="J101" s="133">
        <f>IF(J96="-","-",SUM(J92:J94,J96:J100)*'3k HAP'!$E$13)</f>
        <v>4.1544180339653778</v>
      </c>
      <c r="K101" s="133">
        <f>IF(K96="-","-",SUM(K92:K94,K96:K100)*'3k HAP'!$E$13)</f>
        <v>4.7252771320422831</v>
      </c>
      <c r="L101" s="133">
        <f>IF(L96="-","-",SUM(L92:L94,L96:L100)*'3k HAP'!$E$13)</f>
        <v>4.7153555285109965</v>
      </c>
      <c r="M101" s="133">
        <f>IF(M96="-","-",SUM(M92:M94,M96:M100)*'3k HAP'!$E$13)</f>
        <v>5.0451480304640919</v>
      </c>
      <c r="N101" s="133">
        <f>IF(N96="-","-",SUM(N92:N94,N96:N100)*'3k HAP'!$E$13)</f>
        <v>5.632088077876797</v>
      </c>
      <c r="O101" s="31"/>
      <c r="P101" s="133">
        <f>IF(P96="-","-",SUM(P92:P94,P96:P100)*'3k HAP'!$E$13)</f>
        <v>5.632088077876797</v>
      </c>
      <c r="Q101" s="133">
        <f>IF(Q96="-","-",SUM(Q92:Q94,Q96:Q100)*'3k HAP'!$E$13)</f>
        <v>6.25714263604244</v>
      </c>
      <c r="R101" s="133">
        <f>IF(R96="-","-",SUM(R92:R94,R96:R100)*'3k HAP'!$E$13)</f>
        <v>5.5215827265030351</v>
      </c>
      <c r="S101" s="133">
        <f>IF(S96="-","-",SUM(S92:S94,S96:S100)*'3k HAP'!$E$13)</f>
        <v>5.2480042802704236</v>
      </c>
      <c r="T101" s="133" t="str">
        <f>IF(T96="-","-",SUM(T92:T94,T96:T100)*'3k HAP'!$E$13)</f>
        <v>-</v>
      </c>
      <c r="U101" s="133" t="str">
        <f>IF(U96="-","-",SUM(U92:U94,U96:U100)*'3k HAP'!$E$13)</f>
        <v>-</v>
      </c>
      <c r="V101" s="133" t="str">
        <f>IF(V96="-","-",SUM(V92:V94,V96:V100)*'3k HAP'!$E$13)</f>
        <v>-</v>
      </c>
      <c r="W101" s="133" t="str">
        <f>IF(W96="-","-",SUM(W92:W94,W96:W100)*'3k HAP'!$E$13)</f>
        <v>-</v>
      </c>
      <c r="X101" s="133" t="str">
        <f>IF(X96="-","-",SUM(X92:X94,X96:X100)*'3k HAP'!$E$13)</f>
        <v>-</v>
      </c>
      <c r="Y101" s="133" t="str">
        <f>IF(Y96="-","-",SUM(Y92:Y94,Y96:Y100)*'3k HAP'!$E$13)</f>
        <v>-</v>
      </c>
      <c r="Z101" s="133" t="str">
        <f>IF(Z96="-","-",SUM(Z92:Z94,Z96:Z100)*'3k HAP'!$E$13)</f>
        <v>-</v>
      </c>
      <c r="AA101" s="29"/>
    </row>
    <row r="102" spans="1:27" s="30" customFormat="1" ht="11.25" x14ac:dyDescent="0.15">
      <c r="A102" s="267">
        <v>11</v>
      </c>
      <c r="B102" s="136" t="s">
        <v>44</v>
      </c>
      <c r="C102" s="136" t="str">
        <f>B102&amp;"_"&amp;D102</f>
        <v>Total_Southern</v>
      </c>
      <c r="D102" s="134" t="s">
        <v>323</v>
      </c>
      <c r="E102" s="135"/>
      <c r="F102" s="31"/>
      <c r="G102" s="133">
        <f>IF(G92="-","-",SUM(G92:G101))</f>
        <v>520.21882757267838</v>
      </c>
      <c r="H102" s="133">
        <f t="shared" ref="H102:P102" si="77">IF(H92="-","-",SUM(H92:H101))</f>
        <v>479.18189221767659</v>
      </c>
      <c r="I102" s="133">
        <f t="shared" si="77"/>
        <v>439.71343757719364</v>
      </c>
      <c r="J102" s="133">
        <f t="shared" si="77"/>
        <v>424.73083604839655</v>
      </c>
      <c r="K102" s="133">
        <f t="shared" si="77"/>
        <v>461.10094854467957</v>
      </c>
      <c r="L102" s="133">
        <f t="shared" si="77"/>
        <v>460.4373680701388</v>
      </c>
      <c r="M102" s="133">
        <f t="shared" si="77"/>
        <v>489.49374725333757</v>
      </c>
      <c r="N102" s="133">
        <f t="shared" si="77"/>
        <v>530.24148228847105</v>
      </c>
      <c r="O102" s="31"/>
      <c r="P102" s="133">
        <f t="shared" si="77"/>
        <v>530.24148228847105</v>
      </c>
      <c r="Q102" s="133">
        <f t="shared" ref="Q102" si="78">IF(Q92="-","-",SUM(Q92:Q101))</f>
        <v>581.18618585987736</v>
      </c>
      <c r="R102" s="133">
        <f t="shared" ref="R102" si="79">IF(R92="-","-",SUM(R92:R101))</f>
        <v>529.76689440502662</v>
      </c>
      <c r="S102" s="133">
        <f t="shared" ref="S102" si="80">IF(S92="-","-",SUM(S92:S101))</f>
        <v>510.08045859208266</v>
      </c>
      <c r="T102" s="133" t="str">
        <f t="shared" ref="T102" si="81">IF(T92="-","-",SUM(T92:T101))</f>
        <v>-</v>
      </c>
      <c r="U102" s="133" t="str">
        <f t="shared" ref="U102" si="82">IF(U92="-","-",SUM(U92:U101))</f>
        <v>-</v>
      </c>
      <c r="V102" s="133" t="str">
        <f t="shared" ref="V102" si="83">IF(V92="-","-",SUM(V92:V101))</f>
        <v>-</v>
      </c>
      <c r="W102" s="133" t="str">
        <f t="shared" ref="W102" si="84">IF(W92="-","-",SUM(W92:W101))</f>
        <v>-</v>
      </c>
      <c r="X102" s="133" t="str">
        <f t="shared" ref="X102" si="85">IF(X92="-","-",SUM(X92:X101))</f>
        <v>-</v>
      </c>
      <c r="Y102" s="133" t="str">
        <f t="shared" ref="Y102" si="86">IF(Y92="-","-",SUM(Y92:Y101))</f>
        <v>-</v>
      </c>
      <c r="Z102" s="133" t="str">
        <f t="shared" ref="Z102" si="87">IF(Z92="-","-",SUM(Z92:Z101))</f>
        <v>-</v>
      </c>
      <c r="AA102" s="29"/>
    </row>
    <row r="103" spans="1:27" s="30" customFormat="1" ht="11.25" x14ac:dyDescent="0.15">
      <c r="A103" s="267">
        <v>1</v>
      </c>
      <c r="B103" s="140" t="s">
        <v>350</v>
      </c>
      <c r="C103" s="140" t="s">
        <v>341</v>
      </c>
      <c r="D103" s="131" t="s">
        <v>324</v>
      </c>
      <c r="E103" s="132"/>
      <c r="F103" s="31"/>
      <c r="G103" s="41">
        <f>IF('3a DF'!H$41="-","-",'3a DF'!H$41)</f>
        <v>253.14985164432846</v>
      </c>
      <c r="H103" s="41">
        <f>IF('3a DF'!I$41="-","-",'3a DF'!I$41)</f>
        <v>213.57444115975193</v>
      </c>
      <c r="I103" s="41">
        <f>IF('3a DF'!J$41="-","-",'3a DF'!J$41)</f>
        <v>174.74989531236287</v>
      </c>
      <c r="J103" s="41">
        <f>IF('3a DF'!K$41="-","-",'3a DF'!K$41)</f>
        <v>160.26701947738721</v>
      </c>
      <c r="K103" s="41">
        <f>IF('3a DF'!L$41="-","-",'3a DF'!L$41)</f>
        <v>200.74683223176862</v>
      </c>
      <c r="L103" s="41">
        <f>IF('3a DF'!M$41="-","-",'3a DF'!M$41)</f>
        <v>199.05760849983216</v>
      </c>
      <c r="M103" s="41">
        <f>IF('3a DF'!N$41="-","-",'3a DF'!N$41)</f>
        <v>215.77106184657606</v>
      </c>
      <c r="N103" s="41">
        <f>IF('3a DF'!O$41="-","-",'3a DF'!O$41)</f>
        <v>243.35846990910571</v>
      </c>
      <c r="O103" s="31"/>
      <c r="P103" s="41">
        <f>IF('3a DF'!Q$41="-","-",'3a DF'!Q$41)</f>
        <v>243.35846990910571</v>
      </c>
      <c r="Q103" s="41">
        <f>IF('3a DF'!R$41="-","-",'3a DF'!R$41)</f>
        <v>281.17733015023742</v>
      </c>
      <c r="R103" s="41">
        <f>IF('3a DF'!S$41="-","-",'3a DF'!S$41)</f>
        <v>230.77888190073497</v>
      </c>
      <c r="S103" s="41">
        <f>IF('3a DF'!T$41="-","-",'3a DF'!T$41)</f>
        <v>206.31785050021912</v>
      </c>
      <c r="T103" s="41" t="str">
        <f>IF('3a DF'!U$41="-","-",'3a DF'!U$41)</f>
        <v>-</v>
      </c>
      <c r="U103" s="41" t="str">
        <f>IF('3a DF'!V$41="-","-",'3a DF'!V$41)</f>
        <v>-</v>
      </c>
      <c r="V103" s="41" t="str">
        <f>IF('3a DF'!W$41="-","-",'3a DF'!W$41)</f>
        <v>-</v>
      </c>
      <c r="W103" s="41" t="str">
        <f>IF('3a DF'!X$41="-","-",'3a DF'!X$41)</f>
        <v>-</v>
      </c>
      <c r="X103" s="41" t="str">
        <f>IF('3a DF'!Y$41="-","-",'3a DF'!Y$41)</f>
        <v>-</v>
      </c>
      <c r="Y103" s="41" t="str">
        <f>IF('3a DF'!Z$41="-","-",'3a DF'!Z$41)</f>
        <v>-</v>
      </c>
      <c r="Z103" s="41" t="str">
        <f>IF('3a DF'!AA$41="-","-",'3a DF'!AA$41)</f>
        <v>-</v>
      </c>
      <c r="AA103" s="29"/>
    </row>
    <row r="104" spans="1:27" s="30" customFormat="1" ht="11.25" x14ac:dyDescent="0.15">
      <c r="A104" s="267">
        <v>2</v>
      </c>
      <c r="B104" s="140" t="s">
        <v>350</v>
      </c>
      <c r="C104" s="140" t="s">
        <v>300</v>
      </c>
      <c r="D104" s="131" t="s">
        <v>324</v>
      </c>
      <c r="E104" s="132"/>
      <c r="F104" s="31"/>
      <c r="G104" s="41" t="s">
        <v>333</v>
      </c>
      <c r="H104" s="41" t="s">
        <v>333</v>
      </c>
      <c r="I104" s="41" t="s">
        <v>333</v>
      </c>
      <c r="J104" s="41" t="s">
        <v>333</v>
      </c>
      <c r="K104" s="41" t="s">
        <v>333</v>
      </c>
      <c r="L104" s="41" t="s">
        <v>333</v>
      </c>
      <c r="M104" s="41" t="s">
        <v>333</v>
      </c>
      <c r="N104" s="41" t="s">
        <v>333</v>
      </c>
      <c r="O104" s="31"/>
      <c r="P104" s="41" t="s">
        <v>333</v>
      </c>
      <c r="Q104" s="41" t="s">
        <v>333</v>
      </c>
      <c r="R104" s="41" t="s">
        <v>333</v>
      </c>
      <c r="S104" s="41" t="s">
        <v>333</v>
      </c>
      <c r="T104" s="41" t="s">
        <v>333</v>
      </c>
      <c r="U104" s="41" t="s">
        <v>333</v>
      </c>
      <c r="V104" s="41" t="s">
        <v>333</v>
      </c>
      <c r="W104" s="41" t="s">
        <v>333</v>
      </c>
      <c r="X104" s="41" t="s">
        <v>333</v>
      </c>
      <c r="Y104" s="41" t="s">
        <v>333</v>
      </c>
      <c r="Z104" s="41" t="s">
        <v>333</v>
      </c>
      <c r="AA104" s="29"/>
    </row>
    <row r="105" spans="1:27" s="30" customFormat="1" ht="11.25" x14ac:dyDescent="0.15">
      <c r="A105" s="267">
        <v>3</v>
      </c>
      <c r="B105" s="140" t="s">
        <v>2</v>
      </c>
      <c r="C105" s="140" t="s">
        <v>342</v>
      </c>
      <c r="D105" s="131" t="s">
        <v>324</v>
      </c>
      <c r="E105" s="132"/>
      <c r="F105" s="31"/>
      <c r="G105" s="41">
        <f>IF('3c PC'!G$42="-","-",'3c PC'!G$42)</f>
        <v>21.926269106402124</v>
      </c>
      <c r="H105" s="41">
        <f>IF('3c PC'!H$42="-","-",'3c PC'!H$42)</f>
        <v>21.926269106402124</v>
      </c>
      <c r="I105" s="41">
        <f>IF('3c PC'!I$42="-","-",'3c PC'!I$42)</f>
        <v>22.64764819235609</v>
      </c>
      <c r="J105" s="41">
        <f>IF('3c PC'!J$42="-","-",'3c PC'!J$42)</f>
        <v>22.505107470829557</v>
      </c>
      <c r="K105" s="41">
        <f>IF('3c PC'!K$42="-","-",'3c PC'!K$42)</f>
        <v>19.106297226763825</v>
      </c>
      <c r="L105" s="41">
        <f>IF('3c PC'!L$42="-","-",'3c PC'!L$42)</f>
        <v>19.106297226763825</v>
      </c>
      <c r="M105" s="41">
        <f>IF('3c PC'!M$42="-","-",'3c PC'!M$42)</f>
        <v>20.852393125569616</v>
      </c>
      <c r="N105" s="41">
        <f>IF('3c PC'!N$42="-","-",'3c PC'!N$42)</f>
        <v>20.849370287873604</v>
      </c>
      <c r="O105" s="31"/>
      <c r="P105" s="41">
        <f>IF('3c PC'!P$42="-","-",'3c PC'!P$42)</f>
        <v>20.849370287873604</v>
      </c>
      <c r="Q105" s="41">
        <f>IF('3c PC'!Q$42="-","-",'3c PC'!Q$42)</f>
        <v>21.503193401206047</v>
      </c>
      <c r="R105" s="41">
        <f>IF('3c PC'!R$42="-","-",'3c PC'!R$42)</f>
        <v>21.819481548965161</v>
      </c>
      <c r="S105" s="41">
        <f>IF('3c PC'!S$42="-","-",'3c PC'!S$42)</f>
        <v>25.256715910577427</v>
      </c>
      <c r="T105" s="41" t="str">
        <f>IF('3c PC'!T$42="-","-",'3c PC'!T$42)</f>
        <v>-</v>
      </c>
      <c r="U105" s="41" t="str">
        <f>IF('3c PC'!U$42="-","-",'3c PC'!U$42)</f>
        <v>-</v>
      </c>
      <c r="V105" s="41" t="str">
        <f>IF('3c PC'!V$42="-","-",'3c PC'!V$42)</f>
        <v>-</v>
      </c>
      <c r="W105" s="41" t="str">
        <f>IF('3c PC'!W$42="-","-",'3c PC'!W$42)</f>
        <v>-</v>
      </c>
      <c r="X105" s="41" t="str">
        <f>IF('3c PC'!X$42="-","-",'3c PC'!X$42)</f>
        <v>-</v>
      </c>
      <c r="Y105" s="41" t="str">
        <f>IF('3c PC'!Y$42="-","-",'3c PC'!Y$42)</f>
        <v>-</v>
      </c>
      <c r="Z105" s="41" t="str">
        <f>IF('3c PC'!Z$42="-","-",'3c PC'!Z$42)</f>
        <v>-</v>
      </c>
      <c r="AA105" s="29"/>
    </row>
    <row r="106" spans="1:27" s="30" customFormat="1" ht="11.25" x14ac:dyDescent="0.15">
      <c r="A106" s="267">
        <v>4</v>
      </c>
      <c r="B106" s="140" t="s">
        <v>352</v>
      </c>
      <c r="C106" s="140" t="s">
        <v>343</v>
      </c>
      <c r="D106" s="131" t="s">
        <v>324</v>
      </c>
      <c r="E106" s="132"/>
      <c r="F106" s="31"/>
      <c r="G106" s="41">
        <f>IF('3e NC-Gas'!F52="-","-",'3e NC-Gas'!F52)</f>
        <v>128.26455915916478</v>
      </c>
      <c r="H106" s="41">
        <f>IF('3e NC-Gas'!G52="-","-",'3e NC-Gas'!G52)</f>
        <v>128.14455915824388</v>
      </c>
      <c r="I106" s="41">
        <f>IF('3e NC-Gas'!H52="-","-",'3e NC-Gas'!H52)</f>
        <v>135.60814189994264</v>
      </c>
      <c r="J106" s="41">
        <f>IF('3e NC-Gas'!I52="-","-",'3e NC-Gas'!I52)</f>
        <v>135.26014189727204</v>
      </c>
      <c r="K106" s="41">
        <f>IF('3e NC-Gas'!J52="-","-",'3e NC-Gas'!J52)</f>
        <v>132.52066043685861</v>
      </c>
      <c r="L106" s="41">
        <f>IF('3e NC-Gas'!K52="-","-",'3e NC-Gas'!K52)</f>
        <v>132.54466043704281</v>
      </c>
      <c r="M106" s="41">
        <f>IF('3e NC-Gas'!L52="-","-",'3e NC-Gas'!L52)</f>
        <v>140.09940757171941</v>
      </c>
      <c r="N106" s="41">
        <f>IF('3e NC-Gas'!M52="-","-",'3e NC-Gas'!M52)</f>
        <v>140.17140757227193</v>
      </c>
      <c r="O106" s="31"/>
      <c r="P106" s="41">
        <f>IF('3e NC-Gas'!O52="-","-",'3e NC-Gas'!O52)</f>
        <v>140.17140757227193</v>
      </c>
      <c r="Q106" s="41">
        <f>IF('3e NC-Gas'!P52="-","-",'3e NC-Gas'!P52)</f>
        <v>141.96531913399983</v>
      </c>
      <c r="R106" s="41">
        <f>IF('3e NC-Gas'!Q52="-","-",'3e NC-Gas'!Q52)</f>
        <v>141.52131913059253</v>
      </c>
      <c r="S106" s="41">
        <f>IF('3e NC-Gas'!R52="-","-",'3e NC-Gas'!R52)</f>
        <v>142.27338876596374</v>
      </c>
      <c r="T106" s="41" t="str">
        <f>IF('3e NC-Gas'!S52="-","-",'3e NC-Gas'!S52)</f>
        <v>-</v>
      </c>
      <c r="U106" s="41" t="str">
        <f>IF('3e NC-Gas'!T52="-","-",'3e NC-Gas'!T52)</f>
        <v>-</v>
      </c>
      <c r="V106" s="41" t="str">
        <f>IF('3e NC-Gas'!U52="-","-",'3e NC-Gas'!U52)</f>
        <v>-</v>
      </c>
      <c r="W106" s="41" t="str">
        <f>IF('3e NC-Gas'!V52="-","-",'3e NC-Gas'!V52)</f>
        <v>-</v>
      </c>
      <c r="X106" s="41" t="str">
        <f>IF('3e NC-Gas'!W52="-","-",'3e NC-Gas'!W52)</f>
        <v>-</v>
      </c>
      <c r="Y106" s="41" t="str">
        <f>IF('3e NC-Gas'!X52="-","-",'3e NC-Gas'!X52)</f>
        <v>-</v>
      </c>
      <c r="Z106" s="41" t="str">
        <f>IF('3e NC-Gas'!Y52="-","-",'3e NC-Gas'!Y52)</f>
        <v>-</v>
      </c>
      <c r="AA106" s="29"/>
    </row>
    <row r="107" spans="1:27" s="30" customFormat="1" ht="11.25" x14ac:dyDescent="0.15">
      <c r="A107" s="267">
        <v>5</v>
      </c>
      <c r="B107" s="140" t="s">
        <v>349</v>
      </c>
      <c r="C107" s="140" t="s">
        <v>344</v>
      </c>
      <c r="D107" s="131" t="s">
        <v>324</v>
      </c>
      <c r="E107" s="132"/>
      <c r="F107" s="31"/>
      <c r="G107" s="41">
        <f>IF('3f CPIH'!C$16="-","-",'3g OC '!$E$12*('3f CPIH'!C$16/'3f CPIH'!$G$16))</f>
        <v>87.194616340508801</v>
      </c>
      <c r="H107" s="41">
        <f>IF('3f CPIH'!D$16="-","-",'3g OC '!$E$12*('3f CPIH'!D$16/'3f CPIH'!$G$16))</f>
        <v>87.369180136986301</v>
      </c>
      <c r="I107" s="41">
        <f>IF('3f CPIH'!E$16="-","-",'3g OC '!$E$12*('3f CPIH'!E$16/'3f CPIH'!$G$16))</f>
        <v>87.631025831702544</v>
      </c>
      <c r="J107" s="41">
        <f>IF('3f CPIH'!F$16="-","-",'3g OC '!$E$12*('3f CPIH'!F$16/'3f CPIH'!$G$16))</f>
        <v>88.15471722113503</v>
      </c>
      <c r="K107" s="41">
        <f>IF('3f CPIH'!G$16="-","-",'3g OC '!$E$12*('3f CPIH'!G$16/'3f CPIH'!$G$16))</f>
        <v>89.202100000000002</v>
      </c>
      <c r="L107" s="41">
        <f>IF('3f CPIH'!H$16="-","-",'3g OC '!$E$12*('3f CPIH'!H$16/'3f CPIH'!$G$16))</f>
        <v>90.33676467710373</v>
      </c>
      <c r="M107" s="41">
        <f>IF('3f CPIH'!I$16="-","-",'3g OC '!$E$12*('3f CPIH'!I$16/'3f CPIH'!$G$16))</f>
        <v>91.645993150684916</v>
      </c>
      <c r="N107" s="41">
        <f>IF('3f CPIH'!J$16="-","-",'3g OC '!$E$12*('3f CPIH'!J$16/'3f CPIH'!$G$16))</f>
        <v>92.431530234833673</v>
      </c>
      <c r="O107" s="31"/>
      <c r="P107" s="41">
        <f>IF('3f CPIH'!L$16="-","-",'3g OC '!$E$12*('3f CPIH'!L$16/'3f CPIH'!$G$16))</f>
        <v>92.431530234833673</v>
      </c>
      <c r="Q107" s="41">
        <f>IF('3f CPIH'!M$16="-","-",'3g OC '!$E$12*('3f CPIH'!M$16/'3f CPIH'!$G$16))</f>
        <v>93.47891301369863</v>
      </c>
      <c r="R107" s="41">
        <f>IF('3f CPIH'!N$16="-","-",'3g OC '!$E$12*('3f CPIH'!N$16/'3f CPIH'!$G$16))</f>
        <v>94.177168199608616</v>
      </c>
      <c r="S107" s="41">
        <f>IF('3f CPIH'!O$16="-","-",'3g OC '!$E$12*('3f CPIH'!O$16/'3f CPIH'!$G$16))</f>
        <v>94.700859589041102</v>
      </c>
      <c r="T107" s="41" t="str">
        <f>IF('3f CPIH'!P$16="-","-",'3g OC '!$E$12*('3f CPIH'!P$16/'3f CPIH'!$G$16))</f>
        <v>-</v>
      </c>
      <c r="U107" s="41" t="str">
        <f>IF('3f CPIH'!Q$16="-","-",'3g OC '!$E$12*('3f CPIH'!Q$16/'3f CPIH'!$G$16))</f>
        <v>-</v>
      </c>
      <c r="V107" s="41" t="str">
        <f>IF('3f CPIH'!R$16="-","-",'3g OC '!$E$12*('3f CPIH'!R$16/'3f CPIH'!$G$16))</f>
        <v>-</v>
      </c>
      <c r="W107" s="41" t="str">
        <f>IF('3f CPIH'!S$16="-","-",'3g OC '!$E$12*('3f CPIH'!S$16/'3f CPIH'!$G$16))</f>
        <v>-</v>
      </c>
      <c r="X107" s="41" t="str">
        <f>IF('3f CPIH'!T$16="-","-",'3g OC '!$E$12*('3f CPIH'!T$16/'3f CPIH'!$G$16))</f>
        <v>-</v>
      </c>
      <c r="Y107" s="41" t="str">
        <f>IF('3f CPIH'!U$16="-","-",'3g OC '!$E$12*('3f CPIH'!U$16/'3f CPIH'!$G$16))</f>
        <v>-</v>
      </c>
      <c r="Z107" s="41" t="str">
        <f>IF('3f CPIH'!V$16="-","-",'3g OC '!$E$12*('3f CPIH'!V$16/'3f CPIH'!$G$16))</f>
        <v>-</v>
      </c>
      <c r="AA107" s="29"/>
    </row>
    <row r="108" spans="1:27" s="30" customFormat="1" ht="11.25" x14ac:dyDescent="0.15">
      <c r="A108" s="267">
        <v>6</v>
      </c>
      <c r="B108" s="140" t="s">
        <v>349</v>
      </c>
      <c r="C108" s="140" t="s">
        <v>43</v>
      </c>
      <c r="D108" s="131" t="s">
        <v>324</v>
      </c>
      <c r="E108" s="132"/>
      <c r="F108" s="31"/>
      <c r="G108" s="41" t="s">
        <v>333</v>
      </c>
      <c r="H108" s="41" t="s">
        <v>333</v>
      </c>
      <c r="I108" s="41" t="s">
        <v>333</v>
      </c>
      <c r="J108" s="41" t="s">
        <v>333</v>
      </c>
      <c r="K108" s="41">
        <f>IF('3h SMNCC'!F$37="-","-",'3h SMNCC'!F$37)</f>
        <v>0</v>
      </c>
      <c r="L108" s="41">
        <f>IF('3h SMNCC'!G$37="-","-",'3h SMNCC'!G$37)</f>
        <v>-0.14839795210242812</v>
      </c>
      <c r="M108" s="41">
        <f>IF('3h SMNCC'!H$37="-","-",'3h SMNCC'!H$37)</f>
        <v>1.8996756847995959</v>
      </c>
      <c r="N108" s="41">
        <f>IF('3h SMNCC'!I$37="-","-",'3h SMNCC'!I$37)</f>
        <v>12.665313810179313</v>
      </c>
      <c r="O108" s="31"/>
      <c r="P108" s="41">
        <f>IF('3h SMNCC'!K$37="-","-",'3h SMNCC'!K$37)</f>
        <v>12.665313810179313</v>
      </c>
      <c r="Q108" s="41">
        <f>IF('3h SMNCC'!L$37="-","-",'3h SMNCC'!L$37)</f>
        <v>14.640709693750988</v>
      </c>
      <c r="R108" s="41">
        <f>IF('3h SMNCC'!M$37="-","-",'3h SMNCC'!M$37)</f>
        <v>14.927787132222536</v>
      </c>
      <c r="S108" s="41">
        <f>IF('3h SMNCC'!N$37="-","-",'3h SMNCC'!N$37)</f>
        <v>17.170757060355506</v>
      </c>
      <c r="T108" s="41" t="str">
        <f>IF('3h SMNCC'!O$37="-","-",'3h SMNCC'!O$37)</f>
        <v>-</v>
      </c>
      <c r="U108" s="41" t="str">
        <f>IF('3h SMNCC'!P$37="-","-",'3h SMNCC'!P$37)</f>
        <v>-</v>
      </c>
      <c r="V108" s="41" t="str">
        <f>IF('3h SMNCC'!Q$37="-","-",'3h SMNCC'!Q$37)</f>
        <v>-</v>
      </c>
      <c r="W108" s="41" t="str">
        <f>IF('3h SMNCC'!R$37="-","-",'3h SMNCC'!R$37)</f>
        <v>-</v>
      </c>
      <c r="X108" s="41" t="str">
        <f>IF('3h SMNCC'!S$37="-","-",'3h SMNCC'!S$37)</f>
        <v>-</v>
      </c>
      <c r="Y108" s="41" t="str">
        <f>IF('3h SMNCC'!T$37="-","-",'3h SMNCC'!T$37)</f>
        <v>-</v>
      </c>
      <c r="Z108" s="41" t="str">
        <f>IF('3h SMNCC'!U$37="-","-",'3h SMNCC'!U$37)</f>
        <v>-</v>
      </c>
      <c r="AA108" s="29"/>
    </row>
    <row r="109" spans="1:27" s="30" customFormat="1" ht="11.25" x14ac:dyDescent="0.15">
      <c r="A109" s="267">
        <v>7</v>
      </c>
      <c r="B109" s="140" t="s">
        <v>349</v>
      </c>
      <c r="C109" s="140" t="s">
        <v>394</v>
      </c>
      <c r="D109" s="131" t="s">
        <v>324</v>
      </c>
      <c r="E109" s="132"/>
      <c r="F109" s="31"/>
      <c r="G109" s="41">
        <f>IF('3f CPIH'!C$16="-","-",'3i PAAC PAP'!$G$18*('3f CPIH'!C$16/'3f CPIH'!$G$16))</f>
        <v>3.1142016634050882</v>
      </c>
      <c r="H109" s="41">
        <f>IF('3f CPIH'!D$16="-","-",'3i PAAC PAP'!$G$18*('3f CPIH'!D$16/'3f CPIH'!$G$16))</f>
        <v>3.1204363013698631</v>
      </c>
      <c r="I109" s="41">
        <f>IF('3f CPIH'!E$16="-","-",'3i PAAC PAP'!$G$18*('3f CPIH'!E$16/'3f CPIH'!$G$16))</f>
        <v>3.129788258317026</v>
      </c>
      <c r="J109" s="41">
        <f>IF('3f CPIH'!F$16="-","-",'3i PAAC PAP'!$G$18*('3f CPIH'!F$16/'3f CPIH'!$G$16))</f>
        <v>3.1484921722113506</v>
      </c>
      <c r="K109" s="41">
        <f>IF('3f CPIH'!G$16="-","-",'3i PAAC PAP'!$G$18*('3f CPIH'!G$16/'3f CPIH'!$G$16))</f>
        <v>3.1859000000000002</v>
      </c>
      <c r="L109" s="41">
        <f>IF('3f CPIH'!H$16="-","-",'3i PAAC PAP'!$G$18*('3f CPIH'!H$16/'3f CPIH'!$G$16))</f>
        <v>3.2264251467710374</v>
      </c>
      <c r="M109" s="41">
        <f>IF('3f CPIH'!I$16="-","-",'3i PAAC PAP'!$G$18*('3f CPIH'!I$16/'3f CPIH'!$G$16))</f>
        <v>3.2731849315068491</v>
      </c>
      <c r="N109" s="41">
        <f>IF('3f CPIH'!J$16="-","-",'3i PAAC PAP'!$G$18*('3f CPIH'!J$16/'3f CPIH'!$G$16))</f>
        <v>3.3012408023483371</v>
      </c>
      <c r="O109" s="31"/>
      <c r="P109" s="41">
        <f>IF('3f CPIH'!L$16="-","-",'3i PAAC PAP'!$G$18*('3f CPIH'!L$16/'3f CPIH'!$G$16))</f>
        <v>3.3012408023483371</v>
      </c>
      <c r="Q109" s="41">
        <f>IF('3f CPIH'!M$16="-","-",'3i PAAC PAP'!$G$18*('3f CPIH'!M$16/'3f CPIH'!$G$16))</f>
        <v>3.3386486301369862</v>
      </c>
      <c r="R109" s="41">
        <f>IF('3f CPIH'!N$16="-","-",'3i PAAC PAP'!$G$18*('3f CPIH'!N$16/'3f CPIH'!$G$16))</f>
        <v>3.3635871819960861</v>
      </c>
      <c r="S109" s="41">
        <f>IF('3f CPIH'!O$16="-","-",'3i PAAC PAP'!$G$18*('3f CPIH'!O$16/'3f CPIH'!$G$16))</f>
        <v>3.3822910958904111</v>
      </c>
      <c r="T109" s="41" t="str">
        <f>IF('3f CPIH'!P$16="-","-",'3i PAAC PAP'!$G$18*('3f CPIH'!P$16/'3f CPIH'!$G$16))</f>
        <v>-</v>
      </c>
      <c r="U109" s="41" t="str">
        <f>IF('3f CPIH'!Q$16="-","-",'3i PAAC PAP'!$G$18*('3f CPIH'!Q$16/'3f CPIH'!$G$16))</f>
        <v>-</v>
      </c>
      <c r="V109" s="41" t="str">
        <f>IF('3f CPIH'!R$16="-","-",'3i PAAC PAP'!$G$18*('3f CPIH'!R$16/'3f CPIH'!$G$16))</f>
        <v>-</v>
      </c>
      <c r="W109" s="41" t="str">
        <f>IF('3f CPIH'!S$16="-","-",'3i PAAC PAP'!$G$18*('3f CPIH'!S$16/'3f CPIH'!$G$16))</f>
        <v>-</v>
      </c>
      <c r="X109" s="41" t="str">
        <f>IF('3f CPIH'!T$16="-","-",'3i PAAC PAP'!$G$18*('3f CPIH'!T$16/'3f CPIH'!$G$16))</f>
        <v>-</v>
      </c>
      <c r="Y109" s="41" t="str">
        <f>IF('3f CPIH'!U$16="-","-",'3i PAAC PAP'!$G$18*('3f CPIH'!U$16/'3f CPIH'!$G$16))</f>
        <v>-</v>
      </c>
      <c r="Z109" s="41" t="str">
        <f>IF('3f CPIH'!V$16="-","-",'3i PAAC PAP'!$G$18*('3f CPIH'!V$16/'3f CPIH'!$G$16))</f>
        <v>-</v>
      </c>
      <c r="AA109" s="29"/>
    </row>
    <row r="110" spans="1:27" s="30" customFormat="1" ht="11.25" x14ac:dyDescent="0.15">
      <c r="A110" s="267">
        <v>8</v>
      </c>
      <c r="B110" s="140" t="s">
        <v>349</v>
      </c>
      <c r="C110" s="140" t="s">
        <v>412</v>
      </c>
      <c r="D110" s="131" t="s">
        <v>324</v>
      </c>
      <c r="E110" s="132"/>
      <c r="F110" s="31"/>
      <c r="G110" s="41">
        <f>IF(G103="-","-",SUM(G103:G108)*'3i PAAC PAP'!$G$30)</f>
        <v>2.0283634499954211</v>
      </c>
      <c r="H110" s="41">
        <f>IF(H103="-","-",SUM(H103:H108)*'3i PAAC PAP'!$G$30)</f>
        <v>1.8649447489363238</v>
      </c>
      <c r="I110" s="41">
        <f>IF(I103="-","-",SUM(I103:I108)*'3i PAAC PAP'!$G$30)</f>
        <v>1.7393328009623656</v>
      </c>
      <c r="J110" s="41">
        <f>IF(J103="-","-",SUM(J103:J108)*'3i PAAC PAP'!$G$30)</f>
        <v>1.6795831873854894</v>
      </c>
      <c r="K110" s="41">
        <f>IF(K103="-","-",SUM(K103:K108)*'3i PAAC PAP'!$G$30)</f>
        <v>1.8259163047174418</v>
      </c>
      <c r="L110" s="41">
        <f>IF(L103="-","-",SUM(L103:L108)*'3i PAAC PAP'!$G$30)</f>
        <v>1.8231088174945267</v>
      </c>
      <c r="M110" s="41">
        <f>IF(M103="-","-",SUM(M103:M108)*'3i PAAC PAP'!$G$30)</f>
        <v>1.9445603772536106</v>
      </c>
      <c r="N110" s="41">
        <f>IF(N103="-","-",SUM(N103:N108)*'3i PAAC PAP'!$G$30)</f>
        <v>2.1066836396519824</v>
      </c>
      <c r="O110" s="31"/>
      <c r="P110" s="41">
        <f>IF(P103="-","-",SUM(P103:P108)*'3i PAAC PAP'!$G$30)</f>
        <v>2.1066836396519824</v>
      </c>
      <c r="Q110" s="41">
        <f>IF(Q103="-","-",SUM(Q103:Q108)*'3i PAAC PAP'!$G$30)</f>
        <v>2.2856851993996119</v>
      </c>
      <c r="R110" s="41">
        <f>IF(R103="-","-",SUM(R103:R108)*'3i PAAC PAP'!$G$30)</f>
        <v>2.080833877766632</v>
      </c>
      <c r="S110" s="41">
        <f>IF(S103="-","-",SUM(S103:S108)*'3i PAAC PAP'!$G$30)</f>
        <v>2.0084504295011585</v>
      </c>
      <c r="T110" s="41" t="str">
        <f>IF(T103="-","-",SUM(T103:T108)*'3i PAAC PAP'!$G$30)</f>
        <v>-</v>
      </c>
      <c r="U110" s="41" t="str">
        <f>IF(U103="-","-",SUM(U103:U108)*'3i PAAC PAP'!$G$30)</f>
        <v>-</v>
      </c>
      <c r="V110" s="41" t="str">
        <f>IF(V103="-","-",SUM(V103:V108)*'3i PAAC PAP'!$G$30)</f>
        <v>-</v>
      </c>
      <c r="W110" s="41" t="str">
        <f>IF(W103="-","-",SUM(W103:W108)*'3i PAAC PAP'!$G$30)</f>
        <v>-</v>
      </c>
      <c r="X110" s="41" t="str">
        <f>IF(X103="-","-",SUM(X103:X108)*'3i PAAC PAP'!$G$30)</f>
        <v>-</v>
      </c>
      <c r="Y110" s="41" t="str">
        <f>IF(Y103="-","-",SUM(Y103:Y108)*'3i PAAC PAP'!$G$30)</f>
        <v>-</v>
      </c>
      <c r="Z110" s="41" t="str">
        <f>IF(Z103="-","-",SUM(Z103:Z108)*'3i PAAC PAP'!$G$30)</f>
        <v>-</v>
      </c>
      <c r="AA110" s="29"/>
    </row>
    <row r="111" spans="1:27" s="30" customFormat="1" ht="11.25" x14ac:dyDescent="0.15">
      <c r="A111" s="267">
        <v>9</v>
      </c>
      <c r="B111" s="140" t="s">
        <v>393</v>
      </c>
      <c r="C111" s="140" t="s">
        <v>536</v>
      </c>
      <c r="D111" s="138" t="s">
        <v>324</v>
      </c>
      <c r="E111" s="132"/>
      <c r="F111" s="31"/>
      <c r="G111" s="41">
        <f>IF(G105="-","-",SUM(G103:G110)*'3j EBIT'!$E$12)</f>
        <v>9.6002888188941675</v>
      </c>
      <c r="H111" s="41">
        <f>IF(H105="-","-",SUM(H103:H110)*'3j EBIT'!$E$12)</f>
        <v>8.83180471928722</v>
      </c>
      <c r="I111" s="41">
        <f>IF(I105="-","-",SUM(I103:I110)*'3j EBIT'!$E$12)</f>
        <v>8.2411969599020232</v>
      </c>
      <c r="J111" s="41">
        <f>IF(J105="-","-",SUM(J103:J110)*'3j EBIT'!$E$12)</f>
        <v>7.9605397097030428</v>
      </c>
      <c r="K111" s="41">
        <f>IF(K105="-","-",SUM(K103:K110)*'3j EBIT'!$E$12)</f>
        <v>8.6495106936837001</v>
      </c>
      <c r="L111" s="41">
        <f>IF(L105="-","-",SUM(L103:L110)*'3j EBIT'!$E$12)</f>
        <v>8.6370911700070767</v>
      </c>
      <c r="M111" s="41">
        <f>IF(M105="-","-",SUM(M103:M110)*'3j EBIT'!$E$12)</f>
        <v>9.2092182068953168</v>
      </c>
      <c r="N111" s="41">
        <f>IF(N105="-","-",SUM(N103:N110)*'3j EBIT'!$E$12)</f>
        <v>9.972273626851333</v>
      </c>
      <c r="O111" s="31"/>
      <c r="P111" s="41">
        <f>IF(P105="-","-",SUM(P103:P110)*'3j EBIT'!$E$11)</f>
        <v>9.972273626851333</v>
      </c>
      <c r="Q111" s="41">
        <f>IF(Q105="-","-",SUM(Q103:Q110)*'3j EBIT'!$E$11)</f>
        <v>10.814893631340015</v>
      </c>
      <c r="R111" s="41">
        <f>IF(R105="-","-",SUM(R103:R110)*'3j EBIT'!$E$11)</f>
        <v>9.8519023341674981</v>
      </c>
      <c r="S111" s="41">
        <f>IF(S105="-","-",SUM(S103:S110)*'3j EBIT'!$E$11)</f>
        <v>9.5118245489927915</v>
      </c>
      <c r="T111" s="41" t="str">
        <f>IF(T105="-","-",SUM(T103:T110)*'3j EBIT'!$E$11)</f>
        <v>-</v>
      </c>
      <c r="U111" s="41" t="str">
        <f>IF(U105="-","-",SUM(U103:U110)*'3j EBIT'!$E$11)</f>
        <v>-</v>
      </c>
      <c r="V111" s="41" t="str">
        <f>IF(V105="-","-",SUM(V103:V110)*'3j EBIT'!$E$11)</f>
        <v>-</v>
      </c>
      <c r="W111" s="41" t="str">
        <f>IF(W105="-","-",SUM(W103:W110)*'3j EBIT'!$E$11)</f>
        <v>-</v>
      </c>
      <c r="X111" s="41" t="str">
        <f>IF(X105="-","-",SUM(X103:X110)*'3j EBIT'!$E$11)</f>
        <v>-</v>
      </c>
      <c r="Y111" s="41" t="str">
        <f>IF(Y105="-","-",SUM(Y103:Y110)*'3j EBIT'!$E$11)</f>
        <v>-</v>
      </c>
      <c r="Z111" s="41" t="str">
        <f>IF(Z105="-","-",SUM(Z103:Z110)*'3j EBIT'!$E$11)</f>
        <v>-</v>
      </c>
      <c r="AA111" s="29"/>
    </row>
    <row r="112" spans="1:27" s="30" customFormat="1" ht="11.25" x14ac:dyDescent="0.15">
      <c r="A112" s="267">
        <v>10</v>
      </c>
      <c r="B112" s="140" t="s">
        <v>292</v>
      </c>
      <c r="C112" s="188" t="s">
        <v>537</v>
      </c>
      <c r="D112" s="138" t="s">
        <v>324</v>
      </c>
      <c r="E112" s="132"/>
      <c r="F112" s="31"/>
      <c r="G112" s="41">
        <f>IF(G107="-","-",SUM(G103:G105,G107:G111)*'3k HAP'!$E$13)</f>
        <v>5.5198559861755614</v>
      </c>
      <c r="H112" s="41">
        <f>IF(H107="-","-",SUM(H103:H105,H107:H111)*'3k HAP'!$E$13)</f>
        <v>4.9294354822449939</v>
      </c>
      <c r="I112" s="41">
        <f>IF(I107="-","-",SUM(I103:I105,I107:I111)*'3k HAP'!$E$13)</f>
        <v>4.3650514497733814</v>
      </c>
      <c r="J112" s="41">
        <f>IF(J107="-","-",SUM(J103:J105,J107:J111)*'3k HAP'!$E$13)</f>
        <v>4.1538780387130991</v>
      </c>
      <c r="K112" s="41">
        <f>IF(K107="-","-",SUM(K103:K105,K107:K111)*'3k HAP'!$E$13)</f>
        <v>4.7248931030859644</v>
      </c>
      <c r="L112" s="41">
        <f>IF(L107="-","-",SUM(L103:L105,L107:L111)*'3k HAP'!$E$13)</f>
        <v>4.7149714995547214</v>
      </c>
      <c r="M112" s="41">
        <f>IF(M107="-","-",SUM(M103:M105,M107:M111)*'3k HAP'!$E$13)</f>
        <v>5.0452313145002297</v>
      </c>
      <c r="N112" s="41">
        <f>IF(N107="-","-",SUM(N103:N105,N107:N111)*'3k HAP'!$E$13)</f>
        <v>5.6321713619130662</v>
      </c>
      <c r="O112" s="31"/>
      <c r="P112" s="41">
        <f>IF(P107="-","-",SUM(P103:P105,P107:P111)*'3k HAP'!$E$13)</f>
        <v>5.6321713619130662</v>
      </c>
      <c r="Q112" s="41">
        <f>IF(Q107="-","-",SUM(Q103:Q105,Q107:Q111)*'3k HAP'!$E$13)</f>
        <v>6.2552116706311471</v>
      </c>
      <c r="R112" s="41">
        <f>IF(R107="-","-",SUM(R103:R105,R107:R111)*'3k HAP'!$E$13)</f>
        <v>5.5196517610909313</v>
      </c>
      <c r="S112" s="41">
        <f>IF(S107="-","-",SUM(S103:S105,S107:S111)*'3k HAP'!$E$13)</f>
        <v>5.2465840360793505</v>
      </c>
      <c r="T112" s="41" t="str">
        <f>IF(T107="-","-",SUM(T103:T105,T107:T111)*'3k HAP'!$E$13)</f>
        <v>-</v>
      </c>
      <c r="U112" s="41" t="str">
        <f>IF(U107="-","-",SUM(U103:U105,U107:U111)*'3k HAP'!$E$13)</f>
        <v>-</v>
      </c>
      <c r="V112" s="41" t="str">
        <f>IF(V107="-","-",SUM(V103:V105,V107:V111)*'3k HAP'!$E$13)</f>
        <v>-</v>
      </c>
      <c r="W112" s="41" t="str">
        <f>IF(W107="-","-",SUM(W103:W105,W107:W111)*'3k HAP'!$E$13)</f>
        <v>-</v>
      </c>
      <c r="X112" s="41" t="str">
        <f>IF(X107="-","-",SUM(X103:X105,X107:X111)*'3k HAP'!$E$13)</f>
        <v>-</v>
      </c>
      <c r="Y112" s="41" t="str">
        <f>IF(Y107="-","-",SUM(Y103:Y105,Y107:Y111)*'3k HAP'!$E$13)</f>
        <v>-</v>
      </c>
      <c r="Z112" s="41" t="str">
        <f>IF(Z107="-","-",SUM(Z103:Z105,Z107:Z111)*'3k HAP'!$E$13)</f>
        <v>-</v>
      </c>
      <c r="AA112" s="29"/>
    </row>
    <row r="113" spans="1:27" s="30" customFormat="1" ht="11.25" x14ac:dyDescent="0.15">
      <c r="A113" s="267">
        <v>11</v>
      </c>
      <c r="B113" s="140" t="s">
        <v>44</v>
      </c>
      <c r="C113" s="140" t="str">
        <f>B113&amp;"_"&amp;D113</f>
        <v>Total_South East</v>
      </c>
      <c r="D113" s="138" t="s">
        <v>324</v>
      </c>
      <c r="E113" s="132"/>
      <c r="F113" s="31"/>
      <c r="G113" s="41">
        <f>IF(G103="-","-",SUM(G103:G112))</f>
        <v>510.79800616887439</v>
      </c>
      <c r="H113" s="41">
        <f t="shared" ref="H113:P113" si="88">IF(H103="-","-",SUM(H103:H112))</f>
        <v>469.7610708132226</v>
      </c>
      <c r="I113" s="41">
        <f t="shared" si="88"/>
        <v>438.11208070531893</v>
      </c>
      <c r="J113" s="41">
        <f t="shared" si="88"/>
        <v>423.12947917463686</v>
      </c>
      <c r="K113" s="41">
        <f t="shared" si="88"/>
        <v>459.9621099968781</v>
      </c>
      <c r="L113" s="41">
        <f t="shared" si="88"/>
        <v>459.29852952246745</v>
      </c>
      <c r="M113" s="41">
        <f t="shared" si="88"/>
        <v>489.74072620950568</v>
      </c>
      <c r="N113" s="41">
        <f t="shared" si="88"/>
        <v>530.48846124502904</v>
      </c>
      <c r="O113" s="31"/>
      <c r="P113" s="41">
        <f t="shared" si="88"/>
        <v>530.48846124502904</v>
      </c>
      <c r="Q113" s="41">
        <f t="shared" ref="Q113" si="89">IF(Q103="-","-",SUM(Q103:Q112))</f>
        <v>575.45990452440071</v>
      </c>
      <c r="R113" s="41">
        <f t="shared" ref="R113" si="90">IF(R103="-","-",SUM(R103:R112))</f>
        <v>524.04061306714493</v>
      </c>
      <c r="S113" s="41">
        <f t="shared" ref="S113" si="91">IF(S103="-","-",SUM(S103:S112))</f>
        <v>505.8687219366206</v>
      </c>
      <c r="T113" s="41" t="str">
        <f t="shared" ref="T113" si="92">IF(T103="-","-",SUM(T103:T112))</f>
        <v>-</v>
      </c>
      <c r="U113" s="41" t="str">
        <f t="shared" ref="U113" si="93">IF(U103="-","-",SUM(U103:U112))</f>
        <v>-</v>
      </c>
      <c r="V113" s="41" t="str">
        <f t="shared" ref="V113" si="94">IF(V103="-","-",SUM(V103:V112))</f>
        <v>-</v>
      </c>
      <c r="W113" s="41" t="str">
        <f t="shared" ref="W113" si="95">IF(W103="-","-",SUM(W103:W112))</f>
        <v>-</v>
      </c>
      <c r="X113" s="41" t="str">
        <f t="shared" ref="X113" si="96">IF(X103="-","-",SUM(X103:X112))</f>
        <v>-</v>
      </c>
      <c r="Y113" s="41" t="str">
        <f t="shared" ref="Y113" si="97">IF(Y103="-","-",SUM(Y103:Y112))</f>
        <v>-</v>
      </c>
      <c r="Z113" s="41" t="str">
        <f t="shared" ref="Z113" si="98">IF(Z103="-","-",SUM(Z103:Z112))</f>
        <v>-</v>
      </c>
      <c r="AA113" s="29"/>
    </row>
    <row r="114" spans="1:27" s="30" customFormat="1" ht="11.25" x14ac:dyDescent="0.15">
      <c r="A114" s="267">
        <v>1</v>
      </c>
      <c r="B114" s="136" t="s">
        <v>350</v>
      </c>
      <c r="C114" s="136" t="s">
        <v>341</v>
      </c>
      <c r="D114" s="139" t="s">
        <v>325</v>
      </c>
      <c r="E114" s="135"/>
      <c r="F114" s="31"/>
      <c r="G114" s="133">
        <f>IF('3a DF'!H$41="-","-",'3a DF'!H$41)</f>
        <v>253.14985164432846</v>
      </c>
      <c r="H114" s="133">
        <f>IF('3a DF'!I$41="-","-",'3a DF'!I$41)</f>
        <v>213.57444115975193</v>
      </c>
      <c r="I114" s="133">
        <f>IF('3a DF'!J$41="-","-",'3a DF'!J$41)</f>
        <v>174.74989531236287</v>
      </c>
      <c r="J114" s="133">
        <f>IF('3a DF'!K$41="-","-",'3a DF'!K$41)</f>
        <v>160.26701947738721</v>
      </c>
      <c r="K114" s="133">
        <f>IF('3a DF'!L$41="-","-",'3a DF'!L$41)</f>
        <v>200.74683223176862</v>
      </c>
      <c r="L114" s="133">
        <f>IF('3a DF'!M$41="-","-",'3a DF'!M$41)</f>
        <v>199.05760849983216</v>
      </c>
      <c r="M114" s="133">
        <f>IF('3a DF'!N$41="-","-",'3a DF'!N$41)</f>
        <v>215.77106184657606</v>
      </c>
      <c r="N114" s="133">
        <f>IF('3a DF'!O$41="-","-",'3a DF'!O$41)</f>
        <v>243.35846990910571</v>
      </c>
      <c r="O114" s="31"/>
      <c r="P114" s="133">
        <f>IF('3a DF'!Q$41="-","-",'3a DF'!Q$41)</f>
        <v>243.35846990910571</v>
      </c>
      <c r="Q114" s="133">
        <f>IF('3a DF'!R$41="-","-",'3a DF'!R$41)</f>
        <v>281.17733015023742</v>
      </c>
      <c r="R114" s="133">
        <f>IF('3a DF'!S$41="-","-",'3a DF'!S$41)</f>
        <v>230.77888190073497</v>
      </c>
      <c r="S114" s="133">
        <f>IF('3a DF'!T$41="-","-",'3a DF'!T$41)</f>
        <v>206.31785050021912</v>
      </c>
      <c r="T114" s="133" t="str">
        <f>IF('3a DF'!U$41="-","-",'3a DF'!U$41)</f>
        <v>-</v>
      </c>
      <c r="U114" s="133" t="str">
        <f>IF('3a DF'!V$41="-","-",'3a DF'!V$41)</f>
        <v>-</v>
      </c>
      <c r="V114" s="133" t="str">
        <f>IF('3a DF'!W$41="-","-",'3a DF'!W$41)</f>
        <v>-</v>
      </c>
      <c r="W114" s="133" t="str">
        <f>IF('3a DF'!X$41="-","-",'3a DF'!X$41)</f>
        <v>-</v>
      </c>
      <c r="X114" s="133" t="str">
        <f>IF('3a DF'!Y$41="-","-",'3a DF'!Y$41)</f>
        <v>-</v>
      </c>
      <c r="Y114" s="133" t="str">
        <f>IF('3a DF'!Z$41="-","-",'3a DF'!Z$41)</f>
        <v>-</v>
      </c>
      <c r="Z114" s="133" t="str">
        <f>IF('3a DF'!AA$41="-","-",'3a DF'!AA$41)</f>
        <v>-</v>
      </c>
      <c r="AA114" s="29"/>
    </row>
    <row r="115" spans="1:27" s="30" customFormat="1" ht="11.25" x14ac:dyDescent="0.15">
      <c r="A115" s="267">
        <v>2</v>
      </c>
      <c r="B115" s="136" t="s">
        <v>350</v>
      </c>
      <c r="C115" s="136" t="s">
        <v>300</v>
      </c>
      <c r="D115" s="139" t="s">
        <v>325</v>
      </c>
      <c r="E115" s="135"/>
      <c r="F115" s="31"/>
      <c r="G115" s="133" t="s">
        <v>333</v>
      </c>
      <c r="H115" s="133" t="s">
        <v>333</v>
      </c>
      <c r="I115" s="133" t="s">
        <v>333</v>
      </c>
      <c r="J115" s="133" t="s">
        <v>333</v>
      </c>
      <c r="K115" s="133" t="s">
        <v>333</v>
      </c>
      <c r="L115" s="133" t="s">
        <v>333</v>
      </c>
      <c r="M115" s="133" t="s">
        <v>333</v>
      </c>
      <c r="N115" s="133" t="s">
        <v>333</v>
      </c>
      <c r="O115" s="31"/>
      <c r="P115" s="133" t="s">
        <v>333</v>
      </c>
      <c r="Q115" s="133" t="s">
        <v>333</v>
      </c>
      <c r="R115" s="133" t="s">
        <v>333</v>
      </c>
      <c r="S115" s="133" t="s">
        <v>333</v>
      </c>
      <c r="T115" s="133" t="s">
        <v>333</v>
      </c>
      <c r="U115" s="133" t="s">
        <v>333</v>
      </c>
      <c r="V115" s="133" t="s">
        <v>333</v>
      </c>
      <c r="W115" s="133" t="s">
        <v>333</v>
      </c>
      <c r="X115" s="133" t="s">
        <v>333</v>
      </c>
      <c r="Y115" s="133" t="s">
        <v>333</v>
      </c>
      <c r="Z115" s="133" t="s">
        <v>333</v>
      </c>
      <c r="AA115" s="29"/>
    </row>
    <row r="116" spans="1:27" s="30" customFormat="1" ht="11.25" x14ac:dyDescent="0.15">
      <c r="A116" s="267">
        <v>3</v>
      </c>
      <c r="B116" s="136" t="s">
        <v>2</v>
      </c>
      <c r="C116" s="136" t="s">
        <v>342</v>
      </c>
      <c r="D116" s="139" t="s">
        <v>325</v>
      </c>
      <c r="E116" s="135"/>
      <c r="F116" s="31"/>
      <c r="G116" s="133">
        <f>IF('3c PC'!G$42="-","-",'3c PC'!G$42)</f>
        <v>21.926269106402124</v>
      </c>
      <c r="H116" s="133">
        <f>IF('3c PC'!H$42="-","-",'3c PC'!H$42)</f>
        <v>21.926269106402124</v>
      </c>
      <c r="I116" s="133">
        <f>IF('3c PC'!I$42="-","-",'3c PC'!I$42)</f>
        <v>22.64764819235609</v>
      </c>
      <c r="J116" s="133">
        <f>IF('3c PC'!J$42="-","-",'3c PC'!J$42)</f>
        <v>22.505107470829557</v>
      </c>
      <c r="K116" s="133">
        <f>IF('3c PC'!K$42="-","-",'3c PC'!K$42)</f>
        <v>19.106297226763825</v>
      </c>
      <c r="L116" s="133">
        <f>IF('3c PC'!L$42="-","-",'3c PC'!L$42)</f>
        <v>19.106297226763825</v>
      </c>
      <c r="M116" s="133">
        <f>IF('3c PC'!M$42="-","-",'3c PC'!M$42)</f>
        <v>20.852393125569616</v>
      </c>
      <c r="N116" s="133">
        <f>IF('3c PC'!N$42="-","-",'3c PC'!N$42)</f>
        <v>20.849370287873604</v>
      </c>
      <c r="O116" s="31"/>
      <c r="P116" s="133">
        <f>IF('3c PC'!P$42="-","-",'3c PC'!P$42)</f>
        <v>20.849370287873604</v>
      </c>
      <c r="Q116" s="133">
        <f>IF('3c PC'!Q$42="-","-",'3c PC'!Q$42)</f>
        <v>21.503193401206047</v>
      </c>
      <c r="R116" s="133">
        <f>IF('3c PC'!R$42="-","-",'3c PC'!R$42)</f>
        <v>21.819481548965161</v>
      </c>
      <c r="S116" s="133">
        <f>IF('3c PC'!S$42="-","-",'3c PC'!S$42)</f>
        <v>25.256715910577427</v>
      </c>
      <c r="T116" s="133" t="str">
        <f>IF('3c PC'!T$42="-","-",'3c PC'!T$42)</f>
        <v>-</v>
      </c>
      <c r="U116" s="133" t="str">
        <f>IF('3c PC'!U$42="-","-",'3c PC'!U$42)</f>
        <v>-</v>
      </c>
      <c r="V116" s="133" t="str">
        <f>IF('3c PC'!V$42="-","-",'3c PC'!V$42)</f>
        <v>-</v>
      </c>
      <c r="W116" s="133" t="str">
        <f>IF('3c PC'!W$42="-","-",'3c PC'!W$42)</f>
        <v>-</v>
      </c>
      <c r="X116" s="133" t="str">
        <f>IF('3c PC'!X$42="-","-",'3c PC'!X$42)</f>
        <v>-</v>
      </c>
      <c r="Y116" s="133" t="str">
        <f>IF('3c PC'!Y$42="-","-",'3c PC'!Y$42)</f>
        <v>-</v>
      </c>
      <c r="Z116" s="133" t="str">
        <f>IF('3c PC'!Z$42="-","-",'3c PC'!Z$42)</f>
        <v>-</v>
      </c>
      <c r="AA116" s="29"/>
    </row>
    <row r="117" spans="1:27" s="30" customFormat="1" ht="11.25" x14ac:dyDescent="0.15">
      <c r="A117" s="267">
        <v>4</v>
      </c>
      <c r="B117" s="136" t="s">
        <v>352</v>
      </c>
      <c r="C117" s="136" t="s">
        <v>343</v>
      </c>
      <c r="D117" s="139" t="s">
        <v>325</v>
      </c>
      <c r="E117" s="135"/>
      <c r="F117" s="31"/>
      <c r="G117" s="133">
        <f>IF('3e NC-Gas'!F53="-","-",'3e NC-Gas'!F53)</f>
        <v>117.25912991101427</v>
      </c>
      <c r="H117" s="133">
        <f>IF('3e NC-Gas'!G53="-","-",'3e NC-Gas'!G53)</f>
        <v>117.13912991501969</v>
      </c>
      <c r="I117" s="133">
        <f>IF('3e NC-Gas'!H53="-","-",'3e NC-Gas'!H53)</f>
        <v>119.52683006717739</v>
      </c>
      <c r="J117" s="133">
        <f>IF('3e NC-Gas'!I53="-","-",'3e NC-Gas'!I53)</f>
        <v>119.17883007879314</v>
      </c>
      <c r="K117" s="133">
        <f>IF('3e NC-Gas'!J53="-","-",'3e NC-Gas'!J53)</f>
        <v>121.42513481279587</v>
      </c>
      <c r="L117" s="133">
        <f>IF('3e NC-Gas'!K53="-","-",'3e NC-Gas'!K53)</f>
        <v>121.44913481199478</v>
      </c>
      <c r="M117" s="133">
        <f>IF('3e NC-Gas'!L53="-","-",'3e NC-Gas'!L53)</f>
        <v>122.70618502036943</v>
      </c>
      <c r="N117" s="133">
        <f>IF('3e NC-Gas'!M53="-","-",'3e NC-Gas'!M53)</f>
        <v>122.77818501796618</v>
      </c>
      <c r="O117" s="31"/>
      <c r="P117" s="133">
        <f>IF('3e NC-Gas'!O53="-","-",'3e NC-Gas'!O53)</f>
        <v>122.77818501796618</v>
      </c>
      <c r="Q117" s="133">
        <f>IF('3e NC-Gas'!P53="-","-",'3e NC-Gas'!P53)</f>
        <v>129.08535083090231</v>
      </c>
      <c r="R117" s="133">
        <f>IF('3e NC-Gas'!Q53="-","-",'3e NC-Gas'!Q53)</f>
        <v>128.64135084572243</v>
      </c>
      <c r="S117" s="133">
        <f>IF('3e NC-Gas'!R53="-","-",'3e NC-Gas'!R53)</f>
        <v>127.49027461518759</v>
      </c>
      <c r="T117" s="133" t="str">
        <f>IF('3e NC-Gas'!S53="-","-",'3e NC-Gas'!S53)</f>
        <v>-</v>
      </c>
      <c r="U117" s="133" t="str">
        <f>IF('3e NC-Gas'!T53="-","-",'3e NC-Gas'!T53)</f>
        <v>-</v>
      </c>
      <c r="V117" s="133" t="str">
        <f>IF('3e NC-Gas'!U53="-","-",'3e NC-Gas'!U53)</f>
        <v>-</v>
      </c>
      <c r="W117" s="133" t="str">
        <f>IF('3e NC-Gas'!V53="-","-",'3e NC-Gas'!V53)</f>
        <v>-</v>
      </c>
      <c r="X117" s="133" t="str">
        <f>IF('3e NC-Gas'!W53="-","-",'3e NC-Gas'!W53)</f>
        <v>-</v>
      </c>
      <c r="Y117" s="133" t="str">
        <f>IF('3e NC-Gas'!X53="-","-",'3e NC-Gas'!X53)</f>
        <v>-</v>
      </c>
      <c r="Z117" s="133" t="str">
        <f>IF('3e NC-Gas'!Y53="-","-",'3e NC-Gas'!Y53)</f>
        <v>-</v>
      </c>
      <c r="AA117" s="29"/>
    </row>
    <row r="118" spans="1:27" s="30" customFormat="1" ht="11.25" x14ac:dyDescent="0.15">
      <c r="A118" s="267">
        <v>5</v>
      </c>
      <c r="B118" s="136" t="s">
        <v>349</v>
      </c>
      <c r="C118" s="136" t="s">
        <v>344</v>
      </c>
      <c r="D118" s="139" t="s">
        <v>325</v>
      </c>
      <c r="E118" s="135"/>
      <c r="F118" s="31"/>
      <c r="G118" s="133">
        <f>IF('3f CPIH'!C$16="-","-",'3g OC '!$E$12*('3f CPIH'!C$16/'3f CPIH'!$G$16))</f>
        <v>87.194616340508801</v>
      </c>
      <c r="H118" s="133">
        <f>IF('3f CPIH'!D$16="-","-",'3g OC '!$E$12*('3f CPIH'!D$16/'3f CPIH'!$G$16))</f>
        <v>87.369180136986301</v>
      </c>
      <c r="I118" s="133">
        <f>IF('3f CPIH'!E$16="-","-",'3g OC '!$E$12*('3f CPIH'!E$16/'3f CPIH'!$G$16))</f>
        <v>87.631025831702544</v>
      </c>
      <c r="J118" s="133">
        <f>IF('3f CPIH'!F$16="-","-",'3g OC '!$E$12*('3f CPIH'!F$16/'3f CPIH'!$G$16))</f>
        <v>88.15471722113503</v>
      </c>
      <c r="K118" s="133">
        <f>IF('3f CPIH'!G$16="-","-",'3g OC '!$E$12*('3f CPIH'!G$16/'3f CPIH'!$G$16))</f>
        <v>89.202100000000002</v>
      </c>
      <c r="L118" s="133">
        <f>IF('3f CPIH'!H$16="-","-",'3g OC '!$E$12*('3f CPIH'!H$16/'3f CPIH'!$G$16))</f>
        <v>90.33676467710373</v>
      </c>
      <c r="M118" s="133">
        <f>IF('3f CPIH'!I$16="-","-",'3g OC '!$E$12*('3f CPIH'!I$16/'3f CPIH'!$G$16))</f>
        <v>91.645993150684916</v>
      </c>
      <c r="N118" s="133">
        <f>IF('3f CPIH'!J$16="-","-",'3g OC '!$E$12*('3f CPIH'!J$16/'3f CPIH'!$G$16))</f>
        <v>92.431530234833673</v>
      </c>
      <c r="O118" s="31"/>
      <c r="P118" s="133">
        <f>IF('3f CPIH'!L$16="-","-",'3g OC '!$E$12*('3f CPIH'!L$16/'3f CPIH'!$G$16))</f>
        <v>92.431530234833673</v>
      </c>
      <c r="Q118" s="133">
        <f>IF('3f CPIH'!M$16="-","-",'3g OC '!$E$12*('3f CPIH'!M$16/'3f CPIH'!$G$16))</f>
        <v>93.47891301369863</v>
      </c>
      <c r="R118" s="133">
        <f>IF('3f CPIH'!N$16="-","-",'3g OC '!$E$12*('3f CPIH'!N$16/'3f CPIH'!$G$16))</f>
        <v>94.177168199608616</v>
      </c>
      <c r="S118" s="133">
        <f>IF('3f CPIH'!O$16="-","-",'3g OC '!$E$12*('3f CPIH'!O$16/'3f CPIH'!$G$16))</f>
        <v>94.700859589041102</v>
      </c>
      <c r="T118" s="133" t="str">
        <f>IF('3f CPIH'!P$16="-","-",'3g OC '!$E$12*('3f CPIH'!P$16/'3f CPIH'!$G$16))</f>
        <v>-</v>
      </c>
      <c r="U118" s="133" t="str">
        <f>IF('3f CPIH'!Q$16="-","-",'3g OC '!$E$12*('3f CPIH'!Q$16/'3f CPIH'!$G$16))</f>
        <v>-</v>
      </c>
      <c r="V118" s="133" t="str">
        <f>IF('3f CPIH'!R$16="-","-",'3g OC '!$E$12*('3f CPIH'!R$16/'3f CPIH'!$G$16))</f>
        <v>-</v>
      </c>
      <c r="W118" s="133" t="str">
        <f>IF('3f CPIH'!S$16="-","-",'3g OC '!$E$12*('3f CPIH'!S$16/'3f CPIH'!$G$16))</f>
        <v>-</v>
      </c>
      <c r="X118" s="133" t="str">
        <f>IF('3f CPIH'!T$16="-","-",'3g OC '!$E$12*('3f CPIH'!T$16/'3f CPIH'!$G$16))</f>
        <v>-</v>
      </c>
      <c r="Y118" s="133" t="str">
        <f>IF('3f CPIH'!U$16="-","-",'3g OC '!$E$12*('3f CPIH'!U$16/'3f CPIH'!$G$16))</f>
        <v>-</v>
      </c>
      <c r="Z118" s="133" t="str">
        <f>IF('3f CPIH'!V$16="-","-",'3g OC '!$E$12*('3f CPIH'!V$16/'3f CPIH'!$G$16))</f>
        <v>-</v>
      </c>
      <c r="AA118" s="29"/>
    </row>
    <row r="119" spans="1:27" s="30" customFormat="1" ht="11.25" x14ac:dyDescent="0.15">
      <c r="A119" s="267">
        <v>6</v>
      </c>
      <c r="B119" s="136" t="s">
        <v>349</v>
      </c>
      <c r="C119" s="136" t="s">
        <v>43</v>
      </c>
      <c r="D119" s="134" t="s">
        <v>325</v>
      </c>
      <c r="E119" s="135"/>
      <c r="F119" s="31"/>
      <c r="G119" s="133" t="s">
        <v>333</v>
      </c>
      <c r="H119" s="133" t="s">
        <v>333</v>
      </c>
      <c r="I119" s="133" t="s">
        <v>333</v>
      </c>
      <c r="J119" s="133" t="s">
        <v>333</v>
      </c>
      <c r="K119" s="133">
        <f>IF('3h SMNCC'!F$37="-","-",'3h SMNCC'!F$37)</f>
        <v>0</v>
      </c>
      <c r="L119" s="133">
        <f>IF('3h SMNCC'!G$37="-","-",'3h SMNCC'!G$37)</f>
        <v>-0.14839795210242812</v>
      </c>
      <c r="M119" s="133">
        <f>IF('3h SMNCC'!H$37="-","-",'3h SMNCC'!H$37)</f>
        <v>1.8996756847995959</v>
      </c>
      <c r="N119" s="133">
        <f>IF('3h SMNCC'!I$37="-","-",'3h SMNCC'!I$37)</f>
        <v>12.665313810179313</v>
      </c>
      <c r="O119" s="31"/>
      <c r="P119" s="133">
        <f>IF('3h SMNCC'!K$37="-","-",'3h SMNCC'!K$37)</f>
        <v>12.665313810179313</v>
      </c>
      <c r="Q119" s="133">
        <f>IF('3h SMNCC'!L$37="-","-",'3h SMNCC'!L$37)</f>
        <v>14.640709693750988</v>
      </c>
      <c r="R119" s="133">
        <f>IF('3h SMNCC'!M$37="-","-",'3h SMNCC'!M$37)</f>
        <v>14.927787132222536</v>
      </c>
      <c r="S119" s="133">
        <f>IF('3h SMNCC'!N$37="-","-",'3h SMNCC'!N$37)</f>
        <v>17.170757060355506</v>
      </c>
      <c r="T119" s="133" t="str">
        <f>IF('3h SMNCC'!O$37="-","-",'3h SMNCC'!O$37)</f>
        <v>-</v>
      </c>
      <c r="U119" s="133" t="str">
        <f>IF('3h SMNCC'!P$37="-","-",'3h SMNCC'!P$37)</f>
        <v>-</v>
      </c>
      <c r="V119" s="133" t="str">
        <f>IF('3h SMNCC'!Q$37="-","-",'3h SMNCC'!Q$37)</f>
        <v>-</v>
      </c>
      <c r="W119" s="133" t="str">
        <f>IF('3h SMNCC'!R$37="-","-",'3h SMNCC'!R$37)</f>
        <v>-</v>
      </c>
      <c r="X119" s="133" t="str">
        <f>IF('3h SMNCC'!S$37="-","-",'3h SMNCC'!S$37)</f>
        <v>-</v>
      </c>
      <c r="Y119" s="133" t="str">
        <f>IF('3h SMNCC'!T$37="-","-",'3h SMNCC'!T$37)</f>
        <v>-</v>
      </c>
      <c r="Z119" s="133" t="str">
        <f>IF('3h SMNCC'!U$37="-","-",'3h SMNCC'!U$37)</f>
        <v>-</v>
      </c>
      <c r="AA119" s="29"/>
    </row>
    <row r="120" spans="1:27" s="30" customFormat="1" ht="12.4" customHeight="1" x14ac:dyDescent="0.15">
      <c r="A120" s="267">
        <v>7</v>
      </c>
      <c r="B120" s="136" t="s">
        <v>349</v>
      </c>
      <c r="C120" s="136" t="s">
        <v>394</v>
      </c>
      <c r="D120" s="134" t="s">
        <v>325</v>
      </c>
      <c r="E120" s="135"/>
      <c r="F120" s="31"/>
      <c r="G120" s="133">
        <f>IF('3f CPIH'!C$16="-","-",'3i PAAC PAP'!$G$18*('3f CPIH'!C$16/'3f CPIH'!$G$16))</f>
        <v>3.1142016634050882</v>
      </c>
      <c r="H120" s="133">
        <f>IF('3f CPIH'!D$16="-","-",'3i PAAC PAP'!$G$18*('3f CPIH'!D$16/'3f CPIH'!$G$16))</f>
        <v>3.1204363013698631</v>
      </c>
      <c r="I120" s="133">
        <f>IF('3f CPIH'!E$16="-","-",'3i PAAC PAP'!$G$18*('3f CPIH'!E$16/'3f CPIH'!$G$16))</f>
        <v>3.129788258317026</v>
      </c>
      <c r="J120" s="133">
        <f>IF('3f CPIH'!F$16="-","-",'3i PAAC PAP'!$G$18*('3f CPIH'!F$16/'3f CPIH'!$G$16))</f>
        <v>3.1484921722113506</v>
      </c>
      <c r="K120" s="133">
        <f>IF('3f CPIH'!G$16="-","-",'3i PAAC PAP'!$G$18*('3f CPIH'!G$16/'3f CPIH'!$G$16))</f>
        <v>3.1859000000000002</v>
      </c>
      <c r="L120" s="133">
        <f>IF('3f CPIH'!H$16="-","-",'3i PAAC PAP'!$G$18*('3f CPIH'!H$16/'3f CPIH'!$G$16))</f>
        <v>3.2264251467710374</v>
      </c>
      <c r="M120" s="133">
        <f>IF('3f CPIH'!I$16="-","-",'3i PAAC PAP'!$G$18*('3f CPIH'!I$16/'3f CPIH'!$G$16))</f>
        <v>3.2731849315068491</v>
      </c>
      <c r="N120" s="133">
        <f>IF('3f CPIH'!J$16="-","-",'3i PAAC PAP'!$G$18*('3f CPIH'!J$16/'3f CPIH'!$G$16))</f>
        <v>3.3012408023483371</v>
      </c>
      <c r="O120" s="31"/>
      <c r="P120" s="133">
        <f>IF('3f CPIH'!L$16="-","-",'3i PAAC PAP'!$G$18*('3f CPIH'!L$16/'3f CPIH'!$G$16))</f>
        <v>3.3012408023483371</v>
      </c>
      <c r="Q120" s="133">
        <f>IF('3f CPIH'!M$16="-","-",'3i PAAC PAP'!$G$18*('3f CPIH'!M$16/'3f CPIH'!$G$16))</f>
        <v>3.3386486301369862</v>
      </c>
      <c r="R120" s="133">
        <f>IF('3f CPIH'!N$16="-","-",'3i PAAC PAP'!$G$18*('3f CPIH'!N$16/'3f CPIH'!$G$16))</f>
        <v>3.3635871819960861</v>
      </c>
      <c r="S120" s="133">
        <f>IF('3f CPIH'!O$16="-","-",'3i PAAC PAP'!$G$18*('3f CPIH'!O$16/'3f CPIH'!$G$16))</f>
        <v>3.3822910958904111</v>
      </c>
      <c r="T120" s="133" t="str">
        <f>IF('3f CPIH'!P$16="-","-",'3i PAAC PAP'!$G$18*('3f CPIH'!P$16/'3f CPIH'!$G$16))</f>
        <v>-</v>
      </c>
      <c r="U120" s="133" t="str">
        <f>IF('3f CPIH'!Q$16="-","-",'3i PAAC PAP'!$G$18*('3f CPIH'!Q$16/'3f CPIH'!$G$16))</f>
        <v>-</v>
      </c>
      <c r="V120" s="133" t="str">
        <f>IF('3f CPIH'!R$16="-","-",'3i PAAC PAP'!$G$18*('3f CPIH'!R$16/'3f CPIH'!$G$16))</f>
        <v>-</v>
      </c>
      <c r="W120" s="133" t="str">
        <f>IF('3f CPIH'!S$16="-","-",'3i PAAC PAP'!$G$18*('3f CPIH'!S$16/'3f CPIH'!$G$16))</f>
        <v>-</v>
      </c>
      <c r="X120" s="133" t="str">
        <f>IF('3f CPIH'!T$16="-","-",'3i PAAC PAP'!$G$18*('3f CPIH'!T$16/'3f CPIH'!$G$16))</f>
        <v>-</v>
      </c>
      <c r="Y120" s="133" t="str">
        <f>IF('3f CPIH'!U$16="-","-",'3i PAAC PAP'!$G$18*('3f CPIH'!U$16/'3f CPIH'!$G$16))</f>
        <v>-</v>
      </c>
      <c r="Z120" s="133" t="str">
        <f>IF('3f CPIH'!V$16="-","-",'3i PAAC PAP'!$G$18*('3f CPIH'!V$16/'3f CPIH'!$G$16))</f>
        <v>-</v>
      </c>
      <c r="AA120" s="29"/>
    </row>
    <row r="121" spans="1:27" s="30" customFormat="1" ht="11.25" x14ac:dyDescent="0.15">
      <c r="A121" s="267">
        <v>8</v>
      </c>
      <c r="B121" s="136" t="s">
        <v>349</v>
      </c>
      <c r="C121" s="136" t="s">
        <v>412</v>
      </c>
      <c r="D121" s="134" t="s">
        <v>325</v>
      </c>
      <c r="E121" s="135"/>
      <c r="F121" s="31"/>
      <c r="G121" s="133">
        <f>IF(G114="-","-",SUM(G114:G119)*'3i PAAC PAP'!$G$30)</f>
        <v>1.9828560000543187</v>
      </c>
      <c r="H121" s="133">
        <f>IF(H114="-","-",SUM(H114:H119)*'3i PAAC PAP'!$G$30)</f>
        <v>1.8194372990155916</v>
      </c>
      <c r="I121" s="133">
        <f>IF(I114="-","-",SUM(I114:I119)*'3i PAAC PAP'!$G$30)</f>
        <v>1.6728365765338815</v>
      </c>
      <c r="J121" s="133">
        <f>IF(J114="-","-",SUM(J114:J119)*'3i PAAC PAP'!$G$30)</f>
        <v>1.6130869630160793</v>
      </c>
      <c r="K121" s="133">
        <f>IF(K114="-","-",SUM(K114:K119)*'3i PAAC PAP'!$G$30)</f>
        <v>1.7800363062619424</v>
      </c>
      <c r="L121" s="133">
        <f>IF(L114="-","-",SUM(L114:L119)*'3i PAAC PAP'!$G$30)</f>
        <v>1.777228819034953</v>
      </c>
      <c r="M121" s="133">
        <f>IF(M114="-","-",SUM(M114:M119)*'3i PAAC PAP'!$G$30)</f>
        <v>1.8726394020037787</v>
      </c>
      <c r="N121" s="133">
        <f>IF(N114="-","-",SUM(N114:N119)*'3i PAAC PAP'!$G$30)</f>
        <v>2.0347626643899281</v>
      </c>
      <c r="O121" s="31"/>
      <c r="P121" s="133">
        <f>IF(P114="-","-",SUM(P114:P119)*'3i PAAC PAP'!$G$30)</f>
        <v>2.0347626643899281</v>
      </c>
      <c r="Q121" s="133">
        <f>IF(Q114="-","-",SUM(Q114:Q119)*'3i PAAC PAP'!$G$30)</f>
        <v>2.232426530466304</v>
      </c>
      <c r="R121" s="133">
        <f>IF(R114="-","-",SUM(R114:R119)*'3i PAAC PAP'!$G$30)</f>
        <v>2.027575208908694</v>
      </c>
      <c r="S121" s="133">
        <f>IF(S114="-","-",SUM(S114:S119)*'3i PAAC PAP'!$G$30)</f>
        <v>1.9473222524876994</v>
      </c>
      <c r="T121" s="133" t="str">
        <f>IF(T114="-","-",SUM(T114:T119)*'3i PAAC PAP'!$G$30)</f>
        <v>-</v>
      </c>
      <c r="U121" s="133" t="str">
        <f>IF(U114="-","-",SUM(U114:U119)*'3i PAAC PAP'!$G$30)</f>
        <v>-</v>
      </c>
      <c r="V121" s="133" t="str">
        <f>IF(V114="-","-",SUM(V114:V119)*'3i PAAC PAP'!$G$30)</f>
        <v>-</v>
      </c>
      <c r="W121" s="133" t="str">
        <f>IF(W114="-","-",SUM(W114:W119)*'3i PAAC PAP'!$G$30)</f>
        <v>-</v>
      </c>
      <c r="X121" s="133" t="str">
        <f>IF(X114="-","-",SUM(X114:X119)*'3i PAAC PAP'!$G$30)</f>
        <v>-</v>
      </c>
      <c r="Y121" s="133" t="str">
        <f>IF(Y114="-","-",SUM(Y114:Y119)*'3i PAAC PAP'!$G$30)</f>
        <v>-</v>
      </c>
      <c r="Z121" s="133" t="str">
        <f>IF(Z114="-","-",SUM(Z114:Z119)*'3i PAAC PAP'!$G$30)</f>
        <v>-</v>
      </c>
      <c r="AA121" s="29"/>
    </row>
    <row r="122" spans="1:27" s="30" customFormat="1" ht="11.25" x14ac:dyDescent="0.15">
      <c r="A122" s="267">
        <v>9</v>
      </c>
      <c r="B122" s="136" t="s">
        <v>393</v>
      </c>
      <c r="C122" s="136" t="s">
        <v>536</v>
      </c>
      <c r="D122" s="134" t="s">
        <v>325</v>
      </c>
      <c r="E122" s="135"/>
      <c r="F122" s="31"/>
      <c r="G122" s="133">
        <f>IF(G116="-","-",SUM(G114:G121)*'3j EBIT'!$E$12)</f>
        <v>9.3862542769255306</v>
      </c>
      <c r="H122" s="133">
        <f>IF(H116="-","-",SUM(H114:H121)*'3j EBIT'!$E$12)</f>
        <v>8.6177701774143891</v>
      </c>
      <c r="I122" s="133">
        <f>IF(I116="-","-",SUM(I114:I121)*'3j EBIT'!$E$12)</f>
        <v>7.9284462134502967</v>
      </c>
      <c r="J122" s="133">
        <f>IF(J116="-","-",SUM(J114:J121)*'3j EBIT'!$E$12)</f>
        <v>7.6477889635291572</v>
      </c>
      <c r="K122" s="133">
        <f>IF(K116="-","-",SUM(K114:K121)*'3j EBIT'!$E$12)</f>
        <v>8.4337239495867671</v>
      </c>
      <c r="L122" s="133">
        <f>IF(L116="-","-",SUM(L114:L121)*'3j EBIT'!$E$12)</f>
        <v>8.4213044258909822</v>
      </c>
      <c r="M122" s="133">
        <f>IF(M116="-","-",SUM(M114:M121)*'3j EBIT'!$E$12)</f>
        <v>8.8709533070721314</v>
      </c>
      <c r="N122" s="133">
        <f>IF(N116="-","-",SUM(N114:N121)*'3j EBIT'!$E$12)</f>
        <v>9.6340087269706611</v>
      </c>
      <c r="O122" s="31"/>
      <c r="P122" s="133">
        <f>IF(P116="-","-",SUM(P114:P121)*'3j EBIT'!$E$11)</f>
        <v>9.6340087269706611</v>
      </c>
      <c r="Q122" s="133">
        <f>IF(Q116="-","-",SUM(Q114:Q121)*'3j EBIT'!$E$11)</f>
        <v>10.564402891345722</v>
      </c>
      <c r="R122" s="133">
        <f>IF(R116="-","-",SUM(R114:R121)*'3j EBIT'!$E$11)</f>
        <v>9.6014115945276934</v>
      </c>
      <c r="S122" s="133">
        <f>IF(S116="-","-",SUM(S114:S121)*'3j EBIT'!$E$11)</f>
        <v>9.2243212635881626</v>
      </c>
      <c r="T122" s="133" t="str">
        <f>IF(T116="-","-",SUM(T114:T121)*'3j EBIT'!$E$11)</f>
        <v>-</v>
      </c>
      <c r="U122" s="133" t="str">
        <f>IF(U116="-","-",SUM(U114:U121)*'3j EBIT'!$E$11)</f>
        <v>-</v>
      </c>
      <c r="V122" s="133" t="str">
        <f>IF(V116="-","-",SUM(V114:V121)*'3j EBIT'!$E$11)</f>
        <v>-</v>
      </c>
      <c r="W122" s="133" t="str">
        <f>IF(W116="-","-",SUM(W114:W121)*'3j EBIT'!$E$11)</f>
        <v>-</v>
      </c>
      <c r="X122" s="133" t="str">
        <f>IF(X116="-","-",SUM(X114:X121)*'3j EBIT'!$E$11)</f>
        <v>-</v>
      </c>
      <c r="Y122" s="133" t="str">
        <f>IF(Y116="-","-",SUM(Y114:Y121)*'3j EBIT'!$E$11)</f>
        <v>-</v>
      </c>
      <c r="Z122" s="133" t="str">
        <f>IF(Z116="-","-",SUM(Z114:Z121)*'3j EBIT'!$E$11)</f>
        <v>-</v>
      </c>
      <c r="AA122" s="29"/>
    </row>
    <row r="123" spans="1:27" s="30" customFormat="1" ht="11.25" x14ac:dyDescent="0.15">
      <c r="A123" s="267">
        <v>10</v>
      </c>
      <c r="B123" s="136" t="s">
        <v>292</v>
      </c>
      <c r="C123" s="186" t="s">
        <v>537</v>
      </c>
      <c r="D123" s="134" t="s">
        <v>325</v>
      </c>
      <c r="E123" s="135"/>
      <c r="F123" s="31"/>
      <c r="G123" s="133">
        <f>IF(G118="-","-",SUM(G114:G116,G118:G122)*'3k HAP'!$E$13)</f>
        <v>5.5160560318720107</v>
      </c>
      <c r="H123" s="133">
        <f>IF(H118="-","-",SUM(H114:H116,H118:H122)*'3k HAP'!$E$13)</f>
        <v>4.925635527943145</v>
      </c>
      <c r="I123" s="133">
        <f>IF(I118="-","-",SUM(I114:I116,I118:I122)*'3k HAP'!$E$13)</f>
        <v>4.3594988948727247</v>
      </c>
      <c r="J123" s="133">
        <f>IF(J118="-","-",SUM(J114:J116,J118:J122)*'3k HAP'!$E$13)</f>
        <v>4.1483254838173753</v>
      </c>
      <c r="K123" s="133">
        <f>IF(K118="-","-",SUM(K114:K116,K118:K122)*'3k HAP'!$E$13)</f>
        <v>4.7210620403082535</v>
      </c>
      <c r="L123" s="133">
        <f>IF(L118="-","-",SUM(L114:L116,L118:L122)*'3k HAP'!$E$13)</f>
        <v>4.7111404367766712</v>
      </c>
      <c r="M123" s="133">
        <f>IF(M118="-","-",SUM(M114:M116,M118:M122)*'3k HAP'!$E$13)</f>
        <v>5.0392257831032854</v>
      </c>
      <c r="N123" s="133">
        <f>IF(N118="-","-",SUM(N114:N116,N118:N122)*'3k HAP'!$E$13)</f>
        <v>5.6261658305151006</v>
      </c>
      <c r="O123" s="31"/>
      <c r="P123" s="133">
        <f>IF(P118="-","-",SUM(P114:P116,P118:P122)*'3k HAP'!$E$13)</f>
        <v>5.6261658305151006</v>
      </c>
      <c r="Q123" s="133">
        <f>IF(Q118="-","-",SUM(Q114:Q116,Q118:Q122)*'3k HAP'!$E$13)</f>
        <v>6.2507644755350373</v>
      </c>
      <c r="R123" s="133">
        <f>IF(R118="-","-",SUM(R114:R116,R118:R122)*'3k HAP'!$E$13)</f>
        <v>5.5152045660011151</v>
      </c>
      <c r="S123" s="133">
        <f>IF(S118="-","-",SUM(S114:S116,S118:S122)*'3k HAP'!$E$13)</f>
        <v>5.2414797228380863</v>
      </c>
      <c r="T123" s="133" t="str">
        <f>IF(T118="-","-",SUM(T114:T116,T118:T122)*'3k HAP'!$E$13)</f>
        <v>-</v>
      </c>
      <c r="U123" s="133" t="str">
        <f>IF(U118="-","-",SUM(U114:U116,U118:U122)*'3k HAP'!$E$13)</f>
        <v>-</v>
      </c>
      <c r="V123" s="133" t="str">
        <f>IF(V118="-","-",SUM(V114:V116,V118:V122)*'3k HAP'!$E$13)</f>
        <v>-</v>
      </c>
      <c r="W123" s="133" t="str">
        <f>IF(W118="-","-",SUM(W114:W116,W118:W122)*'3k HAP'!$E$13)</f>
        <v>-</v>
      </c>
      <c r="X123" s="133" t="str">
        <f>IF(X118="-","-",SUM(X114:X116,X118:X122)*'3k HAP'!$E$13)</f>
        <v>-</v>
      </c>
      <c r="Y123" s="133" t="str">
        <f>IF(Y118="-","-",SUM(Y114:Y116,Y118:Y122)*'3k HAP'!$E$13)</f>
        <v>-</v>
      </c>
      <c r="Z123" s="133" t="str">
        <f>IF(Z118="-","-",SUM(Z114:Z116,Z118:Z122)*'3k HAP'!$E$13)</f>
        <v>-</v>
      </c>
      <c r="AA123" s="29"/>
    </row>
    <row r="124" spans="1:27" s="30" customFormat="1" ht="11.25" x14ac:dyDescent="0.15">
      <c r="A124" s="267">
        <v>11</v>
      </c>
      <c r="B124" s="136" t="s">
        <v>44</v>
      </c>
      <c r="C124" s="136" t="str">
        <f>B124&amp;"_"&amp;D124</f>
        <v>Total_South Wales</v>
      </c>
      <c r="D124" s="134" t="s">
        <v>325</v>
      </c>
      <c r="E124" s="135"/>
      <c r="F124" s="31"/>
      <c r="G124" s="133">
        <f>IF(G114="-","-",SUM(G114:G123))</f>
        <v>499.52923497451053</v>
      </c>
      <c r="H124" s="133">
        <f t="shared" ref="H124:P124" si="99">IF(H114="-","-",SUM(H114:H123))</f>
        <v>458.49229962390302</v>
      </c>
      <c r="I124" s="133">
        <f t="shared" si="99"/>
        <v>421.64596934677286</v>
      </c>
      <c r="J124" s="133">
        <f t="shared" si="99"/>
        <v>406.66336783071893</v>
      </c>
      <c r="K124" s="133">
        <f t="shared" si="99"/>
        <v>448.60108656748525</v>
      </c>
      <c r="L124" s="133">
        <f t="shared" si="99"/>
        <v>447.93750609206569</v>
      </c>
      <c r="M124" s="133">
        <f t="shared" si="99"/>
        <v>471.93131225168571</v>
      </c>
      <c r="N124" s="133">
        <f t="shared" si="99"/>
        <v>512.67904728418239</v>
      </c>
      <c r="O124" s="31"/>
      <c r="P124" s="133">
        <f t="shared" si="99"/>
        <v>512.67904728418239</v>
      </c>
      <c r="Q124" s="133">
        <f t="shared" ref="Q124" si="100">IF(Q114="-","-",SUM(Q114:Q123))</f>
        <v>562.27173961727942</v>
      </c>
      <c r="R124" s="133">
        <f t="shared" ref="R124" si="101">IF(R114="-","-",SUM(R114:R123))</f>
        <v>510.85244817868727</v>
      </c>
      <c r="S124" s="133">
        <f t="shared" ref="S124" si="102">IF(S114="-","-",SUM(S114:S123))</f>
        <v>490.73187201018516</v>
      </c>
      <c r="T124" s="133" t="str">
        <f t="shared" ref="T124" si="103">IF(T114="-","-",SUM(T114:T123))</f>
        <v>-</v>
      </c>
      <c r="U124" s="133" t="str">
        <f t="shared" ref="U124" si="104">IF(U114="-","-",SUM(U114:U123))</f>
        <v>-</v>
      </c>
      <c r="V124" s="133" t="str">
        <f t="shared" ref="V124" si="105">IF(V114="-","-",SUM(V114:V123))</f>
        <v>-</v>
      </c>
      <c r="W124" s="133" t="str">
        <f t="shared" ref="W124" si="106">IF(W114="-","-",SUM(W114:W123))</f>
        <v>-</v>
      </c>
      <c r="X124" s="133" t="str">
        <f t="shared" ref="X124" si="107">IF(X114="-","-",SUM(X114:X123))</f>
        <v>-</v>
      </c>
      <c r="Y124" s="133" t="str">
        <f t="shared" ref="Y124" si="108">IF(Y114="-","-",SUM(Y114:Y123))</f>
        <v>-</v>
      </c>
      <c r="Z124" s="133" t="str">
        <f t="shared" ref="Z124" si="109">IF(Z114="-","-",SUM(Z114:Z123))</f>
        <v>-</v>
      </c>
      <c r="AA124" s="29"/>
    </row>
    <row r="125" spans="1:27" s="30" customFormat="1" ht="11.25" x14ac:dyDescent="0.15">
      <c r="A125" s="267">
        <v>1</v>
      </c>
      <c r="B125" s="140" t="s">
        <v>350</v>
      </c>
      <c r="C125" s="140" t="s">
        <v>341</v>
      </c>
      <c r="D125" s="131" t="s">
        <v>326</v>
      </c>
      <c r="E125" s="132"/>
      <c r="F125" s="31"/>
      <c r="G125" s="41">
        <f>IF('3a DF'!H$41="-","-",'3a DF'!H$41)</f>
        <v>253.14985164432846</v>
      </c>
      <c r="H125" s="41">
        <f>IF('3a DF'!I$41="-","-",'3a DF'!I$41)</f>
        <v>213.57444115975193</v>
      </c>
      <c r="I125" s="41">
        <f>IF('3a DF'!J$41="-","-",'3a DF'!J$41)</f>
        <v>174.74989531236287</v>
      </c>
      <c r="J125" s="41">
        <f>IF('3a DF'!K$41="-","-",'3a DF'!K$41)</f>
        <v>160.26701947738721</v>
      </c>
      <c r="K125" s="41">
        <f>IF('3a DF'!L$41="-","-",'3a DF'!L$41)</f>
        <v>200.74683223176862</v>
      </c>
      <c r="L125" s="41">
        <f>IF('3a DF'!M$41="-","-",'3a DF'!M$41)</f>
        <v>199.05760849983216</v>
      </c>
      <c r="M125" s="41">
        <f>IF('3a DF'!N$41="-","-",'3a DF'!N$41)</f>
        <v>215.77106184657606</v>
      </c>
      <c r="N125" s="41">
        <f>IF('3a DF'!O$41="-","-",'3a DF'!O$41)</f>
        <v>243.35846990910571</v>
      </c>
      <c r="O125" s="31"/>
      <c r="P125" s="41">
        <f>IF('3a DF'!Q$41="-","-",'3a DF'!Q$41)</f>
        <v>243.35846990910571</v>
      </c>
      <c r="Q125" s="41">
        <f>IF('3a DF'!R$41="-","-",'3a DF'!R$41)</f>
        <v>281.17733015023742</v>
      </c>
      <c r="R125" s="41">
        <f>IF('3a DF'!S$41="-","-",'3a DF'!S$41)</f>
        <v>230.77888190073497</v>
      </c>
      <c r="S125" s="41">
        <f>IF('3a DF'!T$41="-","-",'3a DF'!T$41)</f>
        <v>206.31785050021912</v>
      </c>
      <c r="T125" s="41" t="str">
        <f>IF('3a DF'!U$41="-","-",'3a DF'!U$41)</f>
        <v>-</v>
      </c>
      <c r="U125" s="41" t="str">
        <f>IF('3a DF'!V$41="-","-",'3a DF'!V$41)</f>
        <v>-</v>
      </c>
      <c r="V125" s="41" t="str">
        <f>IF('3a DF'!W$41="-","-",'3a DF'!W$41)</f>
        <v>-</v>
      </c>
      <c r="W125" s="41" t="str">
        <f>IF('3a DF'!X$41="-","-",'3a DF'!X$41)</f>
        <v>-</v>
      </c>
      <c r="X125" s="41" t="str">
        <f>IF('3a DF'!Y$41="-","-",'3a DF'!Y$41)</f>
        <v>-</v>
      </c>
      <c r="Y125" s="41" t="str">
        <f>IF('3a DF'!Z$41="-","-",'3a DF'!Z$41)</f>
        <v>-</v>
      </c>
      <c r="Z125" s="41" t="str">
        <f>IF('3a DF'!AA$41="-","-",'3a DF'!AA$41)</f>
        <v>-</v>
      </c>
      <c r="AA125" s="29"/>
    </row>
    <row r="126" spans="1:27" s="30" customFormat="1" ht="11.25" x14ac:dyDescent="0.15">
      <c r="A126" s="267">
        <v>2</v>
      </c>
      <c r="B126" s="140" t="s">
        <v>350</v>
      </c>
      <c r="C126" s="140" t="s">
        <v>300</v>
      </c>
      <c r="D126" s="131" t="s">
        <v>326</v>
      </c>
      <c r="E126" s="132"/>
      <c r="F126" s="31"/>
      <c r="G126" s="41" t="s">
        <v>333</v>
      </c>
      <c r="H126" s="41" t="s">
        <v>333</v>
      </c>
      <c r="I126" s="41" t="s">
        <v>333</v>
      </c>
      <c r="J126" s="41" t="s">
        <v>333</v>
      </c>
      <c r="K126" s="41" t="s">
        <v>333</v>
      </c>
      <c r="L126" s="41" t="s">
        <v>333</v>
      </c>
      <c r="M126" s="41" t="s">
        <v>333</v>
      </c>
      <c r="N126" s="41" t="s">
        <v>333</v>
      </c>
      <c r="O126" s="31"/>
      <c r="P126" s="41" t="s">
        <v>333</v>
      </c>
      <c r="Q126" s="41" t="s">
        <v>333</v>
      </c>
      <c r="R126" s="41" t="s">
        <v>333</v>
      </c>
      <c r="S126" s="41" t="s">
        <v>333</v>
      </c>
      <c r="T126" s="41" t="s">
        <v>333</v>
      </c>
      <c r="U126" s="41" t="s">
        <v>333</v>
      </c>
      <c r="V126" s="41" t="s">
        <v>333</v>
      </c>
      <c r="W126" s="41" t="s">
        <v>333</v>
      </c>
      <c r="X126" s="41" t="s">
        <v>333</v>
      </c>
      <c r="Y126" s="41" t="s">
        <v>333</v>
      </c>
      <c r="Z126" s="41" t="s">
        <v>333</v>
      </c>
      <c r="AA126" s="29"/>
    </row>
    <row r="127" spans="1:27" s="30" customFormat="1" ht="11.25" x14ac:dyDescent="0.15">
      <c r="A127" s="267">
        <v>3</v>
      </c>
      <c r="B127" s="140" t="s">
        <v>2</v>
      </c>
      <c r="C127" s="140" t="s">
        <v>342</v>
      </c>
      <c r="D127" s="131" t="s">
        <v>326</v>
      </c>
      <c r="E127" s="132"/>
      <c r="F127" s="31"/>
      <c r="G127" s="41">
        <f>IF('3c PC'!G$42="-","-",'3c PC'!G$42)</f>
        <v>21.926269106402124</v>
      </c>
      <c r="H127" s="41">
        <f>IF('3c PC'!H$42="-","-",'3c PC'!H$42)</f>
        <v>21.926269106402124</v>
      </c>
      <c r="I127" s="41">
        <f>IF('3c PC'!I$42="-","-",'3c PC'!I$42)</f>
        <v>22.64764819235609</v>
      </c>
      <c r="J127" s="41">
        <f>IF('3c PC'!J$42="-","-",'3c PC'!J$42)</f>
        <v>22.505107470829557</v>
      </c>
      <c r="K127" s="41">
        <f>IF('3c PC'!K$42="-","-",'3c PC'!K$42)</f>
        <v>19.106297226763825</v>
      </c>
      <c r="L127" s="41">
        <f>IF('3c PC'!L$42="-","-",'3c PC'!L$42)</f>
        <v>19.106297226763825</v>
      </c>
      <c r="M127" s="41">
        <f>IF('3c PC'!M$42="-","-",'3c PC'!M$42)</f>
        <v>20.852393125569616</v>
      </c>
      <c r="N127" s="41">
        <f>IF('3c PC'!N$42="-","-",'3c PC'!N$42)</f>
        <v>20.849370287873604</v>
      </c>
      <c r="O127" s="31"/>
      <c r="P127" s="41">
        <f>IF('3c PC'!P$42="-","-",'3c PC'!P$42)</f>
        <v>20.849370287873604</v>
      </c>
      <c r="Q127" s="41">
        <f>IF('3c PC'!Q$42="-","-",'3c PC'!Q$42)</f>
        <v>21.503193401206047</v>
      </c>
      <c r="R127" s="41">
        <f>IF('3c PC'!R$42="-","-",'3c PC'!R$42)</f>
        <v>21.819481548965161</v>
      </c>
      <c r="S127" s="41">
        <f>IF('3c PC'!S$42="-","-",'3c PC'!S$42)</f>
        <v>25.256715910577427</v>
      </c>
      <c r="T127" s="41" t="str">
        <f>IF('3c PC'!T$42="-","-",'3c PC'!T$42)</f>
        <v>-</v>
      </c>
      <c r="U127" s="41" t="str">
        <f>IF('3c PC'!U$42="-","-",'3c PC'!U$42)</f>
        <v>-</v>
      </c>
      <c r="V127" s="41" t="str">
        <f>IF('3c PC'!V$42="-","-",'3c PC'!V$42)</f>
        <v>-</v>
      </c>
      <c r="W127" s="41" t="str">
        <f>IF('3c PC'!W$42="-","-",'3c PC'!W$42)</f>
        <v>-</v>
      </c>
      <c r="X127" s="41" t="str">
        <f>IF('3c PC'!X$42="-","-",'3c PC'!X$42)</f>
        <v>-</v>
      </c>
      <c r="Y127" s="41" t="str">
        <f>IF('3c PC'!Y$42="-","-",'3c PC'!Y$42)</f>
        <v>-</v>
      </c>
      <c r="Z127" s="41" t="str">
        <f>IF('3c PC'!Z$42="-","-",'3c PC'!Z$42)</f>
        <v>-</v>
      </c>
      <c r="AA127" s="29"/>
    </row>
    <row r="128" spans="1:27" s="30" customFormat="1" ht="11.25" x14ac:dyDescent="0.15">
      <c r="A128" s="267">
        <v>4</v>
      </c>
      <c r="B128" s="140" t="s">
        <v>352</v>
      </c>
      <c r="C128" s="140" t="s">
        <v>343</v>
      </c>
      <c r="D128" s="131" t="s">
        <v>326</v>
      </c>
      <c r="E128" s="132"/>
      <c r="F128" s="31"/>
      <c r="G128" s="41">
        <f>IF('3e NC-Gas'!F54="-","-",'3e NC-Gas'!F54)</f>
        <v>131.21426541432564</v>
      </c>
      <c r="H128" s="41">
        <f>IF('3e NC-Gas'!G54="-","-",'3e NC-Gas'!G54)</f>
        <v>131.09426542047683</v>
      </c>
      <c r="I128" s="41">
        <f>IF('3e NC-Gas'!H54="-","-",'3e NC-Gas'!H54)</f>
        <v>135.2478202516063</v>
      </c>
      <c r="J128" s="41">
        <f>IF('3e NC-Gas'!I54="-","-",'3e NC-Gas'!I54)</f>
        <v>134.89982026944477</v>
      </c>
      <c r="K128" s="41">
        <f>IF('3e NC-Gas'!J54="-","-",'3e NC-Gas'!J54)</f>
        <v>133.31609533843078</v>
      </c>
      <c r="L128" s="41">
        <f>IF('3e NC-Gas'!K54="-","-",'3e NC-Gas'!K54)</f>
        <v>133.34009533720052</v>
      </c>
      <c r="M128" s="41">
        <f>IF('3e NC-Gas'!L54="-","-",'3e NC-Gas'!L54)</f>
        <v>140.85566212422739</v>
      </c>
      <c r="N128" s="41">
        <f>IF('3e NC-Gas'!M54="-","-",'3e NC-Gas'!M54)</f>
        <v>140.9276621205367</v>
      </c>
      <c r="O128" s="31"/>
      <c r="P128" s="41">
        <f>IF('3e NC-Gas'!O54="-","-",'3e NC-Gas'!O54)</f>
        <v>140.9276621205367</v>
      </c>
      <c r="Q128" s="41">
        <f>IF('3e NC-Gas'!P54="-","-",'3e NC-Gas'!P54)</f>
        <v>150.79038998511555</v>
      </c>
      <c r="R128" s="41">
        <f>IF('3e NC-Gas'!Q54="-","-",'3e NC-Gas'!Q54)</f>
        <v>150.34639000787499</v>
      </c>
      <c r="S128" s="41">
        <f>IF('3e NC-Gas'!R54="-","-",'3e NC-Gas'!R54)</f>
        <v>142.51282308408926</v>
      </c>
      <c r="T128" s="41" t="str">
        <f>IF('3e NC-Gas'!S54="-","-",'3e NC-Gas'!S54)</f>
        <v>-</v>
      </c>
      <c r="U128" s="41" t="str">
        <f>IF('3e NC-Gas'!T54="-","-",'3e NC-Gas'!T54)</f>
        <v>-</v>
      </c>
      <c r="V128" s="41" t="str">
        <f>IF('3e NC-Gas'!U54="-","-",'3e NC-Gas'!U54)</f>
        <v>-</v>
      </c>
      <c r="W128" s="41" t="str">
        <f>IF('3e NC-Gas'!V54="-","-",'3e NC-Gas'!V54)</f>
        <v>-</v>
      </c>
      <c r="X128" s="41" t="str">
        <f>IF('3e NC-Gas'!W54="-","-",'3e NC-Gas'!W54)</f>
        <v>-</v>
      </c>
      <c r="Y128" s="41" t="str">
        <f>IF('3e NC-Gas'!X54="-","-",'3e NC-Gas'!X54)</f>
        <v>-</v>
      </c>
      <c r="Z128" s="41" t="str">
        <f>IF('3e NC-Gas'!Y54="-","-",'3e NC-Gas'!Y54)</f>
        <v>-</v>
      </c>
      <c r="AA128" s="29"/>
    </row>
    <row r="129" spans="1:27" s="30" customFormat="1" ht="11.25" x14ac:dyDescent="0.15">
      <c r="A129" s="267">
        <v>5</v>
      </c>
      <c r="B129" s="140" t="s">
        <v>349</v>
      </c>
      <c r="C129" s="140" t="s">
        <v>344</v>
      </c>
      <c r="D129" s="138" t="s">
        <v>326</v>
      </c>
      <c r="E129" s="132"/>
      <c r="F129" s="31"/>
      <c r="G129" s="41">
        <f>IF('3f CPIH'!C$16="-","-",'3g OC '!$E$12*('3f CPIH'!C$16/'3f CPIH'!$G$16))</f>
        <v>87.194616340508801</v>
      </c>
      <c r="H129" s="41">
        <f>IF('3f CPIH'!D$16="-","-",'3g OC '!$E$12*('3f CPIH'!D$16/'3f CPIH'!$G$16))</f>
        <v>87.369180136986301</v>
      </c>
      <c r="I129" s="41">
        <f>IF('3f CPIH'!E$16="-","-",'3g OC '!$E$12*('3f CPIH'!E$16/'3f CPIH'!$G$16))</f>
        <v>87.631025831702544</v>
      </c>
      <c r="J129" s="41">
        <f>IF('3f CPIH'!F$16="-","-",'3g OC '!$E$12*('3f CPIH'!F$16/'3f CPIH'!$G$16))</f>
        <v>88.15471722113503</v>
      </c>
      <c r="K129" s="41">
        <f>IF('3f CPIH'!G$16="-","-",'3g OC '!$E$12*('3f CPIH'!G$16/'3f CPIH'!$G$16))</f>
        <v>89.202100000000002</v>
      </c>
      <c r="L129" s="41">
        <f>IF('3f CPIH'!H$16="-","-",'3g OC '!$E$12*('3f CPIH'!H$16/'3f CPIH'!$G$16))</f>
        <v>90.33676467710373</v>
      </c>
      <c r="M129" s="41">
        <f>IF('3f CPIH'!I$16="-","-",'3g OC '!$E$12*('3f CPIH'!I$16/'3f CPIH'!$G$16))</f>
        <v>91.645993150684916</v>
      </c>
      <c r="N129" s="41">
        <f>IF('3f CPIH'!J$16="-","-",'3g OC '!$E$12*('3f CPIH'!J$16/'3f CPIH'!$G$16))</f>
        <v>92.431530234833673</v>
      </c>
      <c r="O129" s="31"/>
      <c r="P129" s="41">
        <f>IF('3f CPIH'!L$16="-","-",'3g OC '!$E$12*('3f CPIH'!L$16/'3f CPIH'!$G$16))</f>
        <v>92.431530234833673</v>
      </c>
      <c r="Q129" s="41">
        <f>IF('3f CPIH'!M$16="-","-",'3g OC '!$E$12*('3f CPIH'!M$16/'3f CPIH'!$G$16))</f>
        <v>93.47891301369863</v>
      </c>
      <c r="R129" s="41">
        <f>IF('3f CPIH'!N$16="-","-",'3g OC '!$E$12*('3f CPIH'!N$16/'3f CPIH'!$G$16))</f>
        <v>94.177168199608616</v>
      </c>
      <c r="S129" s="41">
        <f>IF('3f CPIH'!O$16="-","-",'3g OC '!$E$12*('3f CPIH'!O$16/'3f CPIH'!$G$16))</f>
        <v>94.700859589041102</v>
      </c>
      <c r="T129" s="41" t="str">
        <f>IF('3f CPIH'!P$16="-","-",'3g OC '!$E$12*('3f CPIH'!P$16/'3f CPIH'!$G$16))</f>
        <v>-</v>
      </c>
      <c r="U129" s="41" t="str">
        <f>IF('3f CPIH'!Q$16="-","-",'3g OC '!$E$12*('3f CPIH'!Q$16/'3f CPIH'!$G$16))</f>
        <v>-</v>
      </c>
      <c r="V129" s="41" t="str">
        <f>IF('3f CPIH'!R$16="-","-",'3g OC '!$E$12*('3f CPIH'!R$16/'3f CPIH'!$G$16))</f>
        <v>-</v>
      </c>
      <c r="W129" s="41" t="str">
        <f>IF('3f CPIH'!S$16="-","-",'3g OC '!$E$12*('3f CPIH'!S$16/'3f CPIH'!$G$16))</f>
        <v>-</v>
      </c>
      <c r="X129" s="41" t="str">
        <f>IF('3f CPIH'!T$16="-","-",'3g OC '!$E$12*('3f CPIH'!T$16/'3f CPIH'!$G$16))</f>
        <v>-</v>
      </c>
      <c r="Y129" s="41" t="str">
        <f>IF('3f CPIH'!U$16="-","-",'3g OC '!$E$12*('3f CPIH'!U$16/'3f CPIH'!$G$16))</f>
        <v>-</v>
      </c>
      <c r="Z129" s="41" t="str">
        <f>IF('3f CPIH'!V$16="-","-",'3g OC '!$E$12*('3f CPIH'!V$16/'3f CPIH'!$G$16))</f>
        <v>-</v>
      </c>
      <c r="AA129" s="29"/>
    </row>
    <row r="130" spans="1:27" s="30" customFormat="1" ht="11.25" x14ac:dyDescent="0.15">
      <c r="A130" s="267">
        <v>6</v>
      </c>
      <c r="B130" s="140" t="s">
        <v>349</v>
      </c>
      <c r="C130" s="140" t="s">
        <v>43</v>
      </c>
      <c r="D130" s="138" t="s">
        <v>326</v>
      </c>
      <c r="E130" s="132"/>
      <c r="F130" s="31"/>
      <c r="G130" s="41" t="s">
        <v>333</v>
      </c>
      <c r="H130" s="41" t="s">
        <v>333</v>
      </c>
      <c r="I130" s="41" t="s">
        <v>333</v>
      </c>
      <c r="J130" s="41" t="s">
        <v>333</v>
      </c>
      <c r="K130" s="41">
        <f>IF('3h SMNCC'!F$37="-","-",'3h SMNCC'!F$37)</f>
        <v>0</v>
      </c>
      <c r="L130" s="41">
        <f>IF('3h SMNCC'!G$37="-","-",'3h SMNCC'!G$37)</f>
        <v>-0.14839795210242812</v>
      </c>
      <c r="M130" s="41">
        <f>IF('3h SMNCC'!H$37="-","-",'3h SMNCC'!H$37)</f>
        <v>1.8996756847995959</v>
      </c>
      <c r="N130" s="41">
        <f>IF('3h SMNCC'!I$37="-","-",'3h SMNCC'!I$37)</f>
        <v>12.665313810179313</v>
      </c>
      <c r="O130" s="31"/>
      <c r="P130" s="41">
        <f>IF('3h SMNCC'!K$37="-","-",'3h SMNCC'!K$37)</f>
        <v>12.665313810179313</v>
      </c>
      <c r="Q130" s="41">
        <f>IF('3h SMNCC'!L$37="-","-",'3h SMNCC'!L$37)</f>
        <v>14.640709693750988</v>
      </c>
      <c r="R130" s="41">
        <f>IF('3h SMNCC'!M$37="-","-",'3h SMNCC'!M$37)</f>
        <v>14.927787132222536</v>
      </c>
      <c r="S130" s="41">
        <f>IF('3h SMNCC'!N$37="-","-",'3h SMNCC'!N$37)</f>
        <v>17.170757060355506</v>
      </c>
      <c r="T130" s="41" t="str">
        <f>IF('3h SMNCC'!O$37="-","-",'3h SMNCC'!O$37)</f>
        <v>-</v>
      </c>
      <c r="U130" s="41" t="str">
        <f>IF('3h SMNCC'!P$37="-","-",'3h SMNCC'!P$37)</f>
        <v>-</v>
      </c>
      <c r="V130" s="41" t="str">
        <f>IF('3h SMNCC'!Q$37="-","-",'3h SMNCC'!Q$37)</f>
        <v>-</v>
      </c>
      <c r="W130" s="41" t="str">
        <f>IF('3h SMNCC'!R$37="-","-",'3h SMNCC'!R$37)</f>
        <v>-</v>
      </c>
      <c r="X130" s="41" t="str">
        <f>IF('3h SMNCC'!S$37="-","-",'3h SMNCC'!S$37)</f>
        <v>-</v>
      </c>
      <c r="Y130" s="41" t="str">
        <f>IF('3h SMNCC'!T$37="-","-",'3h SMNCC'!T$37)</f>
        <v>-</v>
      </c>
      <c r="Z130" s="41" t="str">
        <f>IF('3h SMNCC'!U$37="-","-",'3h SMNCC'!U$37)</f>
        <v>-</v>
      </c>
      <c r="AA130" s="29"/>
    </row>
    <row r="131" spans="1:27" s="30" customFormat="1" ht="11.25" x14ac:dyDescent="0.15">
      <c r="A131" s="267">
        <v>7</v>
      </c>
      <c r="B131" s="140" t="s">
        <v>349</v>
      </c>
      <c r="C131" s="140" t="s">
        <v>394</v>
      </c>
      <c r="D131" s="138" t="s">
        <v>326</v>
      </c>
      <c r="E131" s="132"/>
      <c r="F131" s="31"/>
      <c r="G131" s="41">
        <f>IF('3f CPIH'!C$16="-","-",'3i PAAC PAP'!$G$18*('3f CPIH'!C$16/'3f CPIH'!$G$16))</f>
        <v>3.1142016634050882</v>
      </c>
      <c r="H131" s="41">
        <f>IF('3f CPIH'!D$16="-","-",'3i PAAC PAP'!$G$18*('3f CPIH'!D$16/'3f CPIH'!$G$16))</f>
        <v>3.1204363013698631</v>
      </c>
      <c r="I131" s="41">
        <f>IF('3f CPIH'!E$16="-","-",'3i PAAC PAP'!$G$18*('3f CPIH'!E$16/'3f CPIH'!$G$16))</f>
        <v>3.129788258317026</v>
      </c>
      <c r="J131" s="41">
        <f>IF('3f CPIH'!F$16="-","-",'3i PAAC PAP'!$G$18*('3f CPIH'!F$16/'3f CPIH'!$G$16))</f>
        <v>3.1484921722113506</v>
      </c>
      <c r="K131" s="41">
        <f>IF('3f CPIH'!G$16="-","-",'3i PAAC PAP'!$G$18*('3f CPIH'!G$16/'3f CPIH'!$G$16))</f>
        <v>3.1859000000000002</v>
      </c>
      <c r="L131" s="41">
        <f>IF('3f CPIH'!H$16="-","-",'3i PAAC PAP'!$G$18*('3f CPIH'!H$16/'3f CPIH'!$G$16))</f>
        <v>3.2264251467710374</v>
      </c>
      <c r="M131" s="41">
        <f>IF('3f CPIH'!I$16="-","-",'3i PAAC PAP'!$G$18*('3f CPIH'!I$16/'3f CPIH'!$G$16))</f>
        <v>3.2731849315068491</v>
      </c>
      <c r="N131" s="41">
        <f>IF('3f CPIH'!J$16="-","-",'3i PAAC PAP'!$G$18*('3f CPIH'!J$16/'3f CPIH'!$G$16))</f>
        <v>3.3012408023483371</v>
      </c>
      <c r="O131" s="31"/>
      <c r="P131" s="41">
        <f>IF('3f CPIH'!L$16="-","-",'3i PAAC PAP'!$G$18*('3f CPIH'!L$16/'3f CPIH'!$G$16))</f>
        <v>3.3012408023483371</v>
      </c>
      <c r="Q131" s="41">
        <f>IF('3f CPIH'!M$16="-","-",'3i PAAC PAP'!$G$18*('3f CPIH'!M$16/'3f CPIH'!$G$16))</f>
        <v>3.3386486301369862</v>
      </c>
      <c r="R131" s="41">
        <f>IF('3f CPIH'!N$16="-","-",'3i PAAC PAP'!$G$18*('3f CPIH'!N$16/'3f CPIH'!$G$16))</f>
        <v>3.3635871819960861</v>
      </c>
      <c r="S131" s="41">
        <f>IF('3f CPIH'!O$16="-","-",'3i PAAC PAP'!$G$18*('3f CPIH'!O$16/'3f CPIH'!$G$16))</f>
        <v>3.3822910958904111</v>
      </c>
      <c r="T131" s="41" t="str">
        <f>IF('3f CPIH'!P$16="-","-",'3i PAAC PAP'!$G$18*('3f CPIH'!P$16/'3f CPIH'!$G$16))</f>
        <v>-</v>
      </c>
      <c r="U131" s="41" t="str">
        <f>IF('3f CPIH'!Q$16="-","-",'3i PAAC PAP'!$G$18*('3f CPIH'!Q$16/'3f CPIH'!$G$16))</f>
        <v>-</v>
      </c>
      <c r="V131" s="41" t="str">
        <f>IF('3f CPIH'!R$16="-","-",'3i PAAC PAP'!$G$18*('3f CPIH'!R$16/'3f CPIH'!$G$16))</f>
        <v>-</v>
      </c>
      <c r="W131" s="41" t="str">
        <f>IF('3f CPIH'!S$16="-","-",'3i PAAC PAP'!$G$18*('3f CPIH'!S$16/'3f CPIH'!$G$16))</f>
        <v>-</v>
      </c>
      <c r="X131" s="41" t="str">
        <f>IF('3f CPIH'!T$16="-","-",'3i PAAC PAP'!$G$18*('3f CPIH'!T$16/'3f CPIH'!$G$16))</f>
        <v>-</v>
      </c>
      <c r="Y131" s="41" t="str">
        <f>IF('3f CPIH'!U$16="-","-",'3i PAAC PAP'!$G$18*('3f CPIH'!U$16/'3f CPIH'!$G$16))</f>
        <v>-</v>
      </c>
      <c r="Z131" s="41" t="str">
        <f>IF('3f CPIH'!V$16="-","-",'3i PAAC PAP'!$G$18*('3f CPIH'!V$16/'3f CPIH'!$G$16))</f>
        <v>-</v>
      </c>
      <c r="AA131" s="29"/>
    </row>
    <row r="132" spans="1:27" s="30" customFormat="1" ht="11.25" x14ac:dyDescent="0.15">
      <c r="A132" s="267">
        <v>8</v>
      </c>
      <c r="B132" s="140" t="s">
        <v>349</v>
      </c>
      <c r="C132" s="140" t="s">
        <v>412</v>
      </c>
      <c r="D132" s="138" t="s">
        <v>326</v>
      </c>
      <c r="E132" s="132"/>
      <c r="F132" s="31"/>
      <c r="G132" s="41">
        <f>IF(G125="-","-",SUM(G125:G130)*'3i PAAC PAP'!$G$30)</f>
        <v>2.0405604853605115</v>
      </c>
      <c r="H132" s="41">
        <f>IF(H125="-","-",SUM(H125:H130)*'3i PAAC PAP'!$G$30)</f>
        <v>1.8771417843306568</v>
      </c>
      <c r="I132" s="41">
        <f>IF(I125="-","-",SUM(I125:I130)*'3i PAAC PAP'!$G$30)</f>
        <v>1.7378428709464948</v>
      </c>
      <c r="J132" s="41">
        <f>IF(J125="-","-",SUM(J125:J130)*'3i PAAC PAP'!$G$30)</f>
        <v>1.6780932574544238</v>
      </c>
      <c r="K132" s="41">
        <f>IF(K125="-","-",SUM(K125:K130)*'3i PAAC PAP'!$G$30)</f>
        <v>1.8292054280354428</v>
      </c>
      <c r="L132" s="41">
        <f>IF(L125="-","-",SUM(L125:L130)*'3i PAAC PAP'!$G$30)</f>
        <v>1.8263979408066788</v>
      </c>
      <c r="M132" s="41">
        <f>IF(M125="-","-",SUM(M125:M130)*'3i PAAC PAP'!$G$30)</f>
        <v>1.9476874898282313</v>
      </c>
      <c r="N132" s="41">
        <f>IF(N125="-","-",SUM(N125:N130)*'3i PAAC PAP'!$G$30)</f>
        <v>2.1098107522090572</v>
      </c>
      <c r="O132" s="31"/>
      <c r="P132" s="41">
        <f>IF(P125="-","-",SUM(P125:P130)*'3i PAAC PAP'!$G$30)</f>
        <v>2.1098107522090572</v>
      </c>
      <c r="Q132" s="41">
        <f>IF(Q125="-","-",SUM(Q125:Q130)*'3i PAAC PAP'!$G$30)</f>
        <v>2.3221768673689756</v>
      </c>
      <c r="R132" s="41">
        <f>IF(R125="-","-",SUM(R125:R130)*'3i PAAC PAP'!$G$30)</f>
        <v>2.1173255458441949</v>
      </c>
      <c r="S132" s="41">
        <f>IF(S125="-","-",SUM(S125:S130)*'3i PAAC PAP'!$G$30)</f>
        <v>2.0094404904066074</v>
      </c>
      <c r="T132" s="41" t="str">
        <f>IF(T125="-","-",SUM(T125:T130)*'3i PAAC PAP'!$G$30)</f>
        <v>-</v>
      </c>
      <c r="U132" s="41" t="str">
        <f>IF(U125="-","-",SUM(U125:U130)*'3i PAAC PAP'!$G$30)</f>
        <v>-</v>
      </c>
      <c r="V132" s="41" t="str">
        <f>IF(V125="-","-",SUM(V125:V130)*'3i PAAC PAP'!$G$30)</f>
        <v>-</v>
      </c>
      <c r="W132" s="41" t="str">
        <f>IF(W125="-","-",SUM(W125:W130)*'3i PAAC PAP'!$G$30)</f>
        <v>-</v>
      </c>
      <c r="X132" s="41" t="str">
        <f>IF(X125="-","-",SUM(X125:X130)*'3i PAAC PAP'!$G$30)</f>
        <v>-</v>
      </c>
      <c r="Y132" s="41" t="str">
        <f>IF(Y125="-","-",SUM(Y125:Y130)*'3i PAAC PAP'!$G$30)</f>
        <v>-</v>
      </c>
      <c r="Z132" s="41" t="str">
        <f>IF(Z125="-","-",SUM(Z125:Z130)*'3i PAAC PAP'!$G$30)</f>
        <v>-</v>
      </c>
      <c r="AA132" s="29"/>
    </row>
    <row r="133" spans="1:27" s="30" customFormat="1" ht="11.25" x14ac:dyDescent="0.15">
      <c r="A133" s="267">
        <v>9</v>
      </c>
      <c r="B133" s="140" t="s">
        <v>393</v>
      </c>
      <c r="C133" s="140" t="s">
        <v>536</v>
      </c>
      <c r="D133" s="138" t="s">
        <v>326</v>
      </c>
      <c r="E133" s="132"/>
      <c r="F133" s="31"/>
      <c r="G133" s="41">
        <f>IF(G127="-","-",SUM(G125:G132)*'3j EBIT'!$E$12)</f>
        <v>9.6576549618250755</v>
      </c>
      <c r="H133" s="41">
        <f>IF(H127="-","-",SUM(H125:H132)*'3j EBIT'!$E$12)</f>
        <v>8.8891708623556642</v>
      </c>
      <c r="I133" s="41">
        <f>IF(I127="-","-",SUM(I125:I132)*'3j EBIT'!$E$12)</f>
        <v>8.2341893932524979</v>
      </c>
      <c r="J133" s="41">
        <f>IF(J127="-","-",SUM(J125:J132)*'3j EBIT'!$E$12)</f>
        <v>7.9535321434523789</v>
      </c>
      <c r="K133" s="41">
        <f>IF(K127="-","-",SUM(K125:K132)*'3j EBIT'!$E$12)</f>
        <v>8.6649803805977736</v>
      </c>
      <c r="L133" s="41">
        <f>IF(L127="-","-",SUM(L125:L132)*'3j EBIT'!$E$12)</f>
        <v>8.6525608568936399</v>
      </c>
      <c r="M133" s="41">
        <f>IF(M127="-","-",SUM(M125:M132)*'3j EBIT'!$E$12)</f>
        <v>9.2239259109846365</v>
      </c>
      <c r="N133" s="41">
        <f>IF(N127="-","-",SUM(N125:N132)*'3j EBIT'!$E$12)</f>
        <v>9.9869813308581321</v>
      </c>
      <c r="O133" s="31"/>
      <c r="P133" s="41">
        <f>IF(P127="-","-",SUM(P125:P132)*'3j EBIT'!$E$11)</f>
        <v>9.9869813308581321</v>
      </c>
      <c r="Q133" s="41">
        <f>IF(Q127="-","-",SUM(Q125:Q132)*'3j EBIT'!$E$11)</f>
        <v>10.986524374209653</v>
      </c>
      <c r="R133" s="41">
        <f>IF(R127="-","-",SUM(R125:R132)*'3j EBIT'!$E$11)</f>
        <v>10.023533077546032</v>
      </c>
      <c r="S133" s="41">
        <f>IF(S127="-","-",SUM(S125:S132)*'3j EBIT'!$E$11)</f>
        <v>9.5164810883658628</v>
      </c>
      <c r="T133" s="41" t="str">
        <f>IF(T127="-","-",SUM(T125:T132)*'3j EBIT'!$E$11)</f>
        <v>-</v>
      </c>
      <c r="U133" s="41" t="str">
        <f>IF(U127="-","-",SUM(U125:U132)*'3j EBIT'!$E$11)</f>
        <v>-</v>
      </c>
      <c r="V133" s="41" t="str">
        <f>IF(V127="-","-",SUM(V125:V132)*'3j EBIT'!$E$11)</f>
        <v>-</v>
      </c>
      <c r="W133" s="41" t="str">
        <f>IF(W127="-","-",SUM(W125:W132)*'3j EBIT'!$E$11)</f>
        <v>-</v>
      </c>
      <c r="X133" s="41" t="str">
        <f>IF(X127="-","-",SUM(X125:X132)*'3j EBIT'!$E$11)</f>
        <v>-</v>
      </c>
      <c r="Y133" s="41" t="str">
        <f>IF(Y127="-","-",SUM(Y125:Y132)*'3j EBIT'!$E$11)</f>
        <v>-</v>
      </c>
      <c r="Z133" s="41" t="str">
        <f>IF(Z127="-","-",SUM(Z125:Z132)*'3j EBIT'!$E$11)</f>
        <v>-</v>
      </c>
      <c r="AA133" s="29"/>
    </row>
    <row r="134" spans="1:27" s="30" customFormat="1" ht="11.25" x14ac:dyDescent="0.15">
      <c r="A134" s="267">
        <v>10</v>
      </c>
      <c r="B134" s="140" t="s">
        <v>292</v>
      </c>
      <c r="C134" s="188" t="s">
        <v>537</v>
      </c>
      <c r="D134" s="138" t="s">
        <v>326</v>
      </c>
      <c r="E134" s="132"/>
      <c r="F134" s="31"/>
      <c r="G134" s="41">
        <f>IF(G129="-","-",SUM(G125:G127,G129:G133)*'3k HAP'!$E$13)</f>
        <v>5.5208744606689937</v>
      </c>
      <c r="H134" s="41">
        <f>IF(H129="-","-",SUM(H125:H127,H129:H133)*'3k HAP'!$E$13)</f>
        <v>4.9304539567408687</v>
      </c>
      <c r="I134" s="41">
        <f>IF(I129="-","-",SUM(I125:I127,I129:I133)*'3k HAP'!$E$13)</f>
        <v>4.364927037924704</v>
      </c>
      <c r="J134" s="41">
        <f>IF(J129="-","-",SUM(J125:J127,J129:J133)*'3k HAP'!$E$13)</f>
        <v>4.1537536268715023</v>
      </c>
      <c r="K134" s="41">
        <f>IF(K129="-","-",SUM(K125:K127,K129:K133)*'3k HAP'!$E$13)</f>
        <v>4.7251677508265724</v>
      </c>
      <c r="L134" s="41">
        <f>IF(L129="-","-",SUM(L125:L127,L129:L133)*'3k HAP'!$E$13)</f>
        <v>4.7152461472948399</v>
      </c>
      <c r="M134" s="41">
        <f>IF(M129="-","-",SUM(M125:M127,M129:M133)*'3k HAP'!$E$13)</f>
        <v>5.045492434051007</v>
      </c>
      <c r="N134" s="41">
        <f>IF(N129="-","-",SUM(N125:N127,N129:N133)*'3k HAP'!$E$13)</f>
        <v>5.6324324814623781</v>
      </c>
      <c r="O134" s="31"/>
      <c r="P134" s="41">
        <f>IF(P129="-","-",SUM(P125:P127,P129:P133)*'3k HAP'!$E$13)</f>
        <v>5.6324324814623781</v>
      </c>
      <c r="Q134" s="41">
        <f>IF(Q129="-","-",SUM(Q125:Q127,Q129:Q133)*'3k HAP'!$E$13)</f>
        <v>6.2582587908482408</v>
      </c>
      <c r="R134" s="41">
        <f>IF(R129="-","-",SUM(R125:R127,R129:R133)*'3k HAP'!$E$13)</f>
        <v>5.5226988813170594</v>
      </c>
      <c r="S134" s="41">
        <f>IF(S129="-","-",SUM(S125:S127,S129:S133)*'3k HAP'!$E$13)</f>
        <v>5.2466667079540281</v>
      </c>
      <c r="T134" s="41" t="str">
        <f>IF(T129="-","-",SUM(T125:T127,T129:T133)*'3k HAP'!$E$13)</f>
        <v>-</v>
      </c>
      <c r="U134" s="41" t="str">
        <f>IF(U129="-","-",SUM(U125:U127,U129:U133)*'3k HAP'!$E$13)</f>
        <v>-</v>
      </c>
      <c r="V134" s="41" t="str">
        <f>IF(V129="-","-",SUM(V125:V127,V129:V133)*'3k HAP'!$E$13)</f>
        <v>-</v>
      </c>
      <c r="W134" s="41" t="str">
        <f>IF(W129="-","-",SUM(W125:W127,W129:W133)*'3k HAP'!$E$13)</f>
        <v>-</v>
      </c>
      <c r="X134" s="41" t="str">
        <f>IF(X129="-","-",SUM(X125:X127,X129:X133)*'3k HAP'!$E$13)</f>
        <v>-</v>
      </c>
      <c r="Y134" s="41" t="str">
        <f>IF(Y129="-","-",SUM(Y125:Y127,Y129:Y133)*'3k HAP'!$E$13)</f>
        <v>-</v>
      </c>
      <c r="Z134" s="41" t="str">
        <f>IF(Z129="-","-",SUM(Z125:Z127,Z129:Z133)*'3k HAP'!$E$13)</f>
        <v>-</v>
      </c>
      <c r="AA134" s="29"/>
    </row>
    <row r="135" spans="1:27" s="30" customFormat="1" ht="11.25" x14ac:dyDescent="0.15">
      <c r="A135" s="267">
        <v>11</v>
      </c>
      <c r="B135" s="140" t="s">
        <v>44</v>
      </c>
      <c r="C135" s="140" t="str">
        <f>B135&amp;"_"&amp;D135</f>
        <v>Total_Southern Western</v>
      </c>
      <c r="D135" s="138" t="s">
        <v>326</v>
      </c>
      <c r="E135" s="132"/>
      <c r="F135" s="31"/>
      <c r="G135" s="41">
        <f>IF(G125="-","-",SUM(G125:G134))</f>
        <v>513.81829407682471</v>
      </c>
      <c r="H135" s="41">
        <f t="shared" ref="H135:P135" si="110">IF(H125="-","-",SUM(H125:H134))</f>
        <v>472.7813587284142</v>
      </c>
      <c r="I135" s="41">
        <f t="shared" si="110"/>
        <v>437.74313714846852</v>
      </c>
      <c r="J135" s="41">
        <f t="shared" si="110"/>
        <v>422.76053563878622</v>
      </c>
      <c r="K135" s="41">
        <f t="shared" si="110"/>
        <v>460.77657835642304</v>
      </c>
      <c r="L135" s="41">
        <f t="shared" si="110"/>
        <v>460.11299788056397</v>
      </c>
      <c r="M135" s="41">
        <f t="shared" si="110"/>
        <v>490.51507669822843</v>
      </c>
      <c r="N135" s="41">
        <f t="shared" si="110"/>
        <v>531.26281172940708</v>
      </c>
      <c r="O135" s="31"/>
      <c r="P135" s="41">
        <f t="shared" si="110"/>
        <v>531.26281172940708</v>
      </c>
      <c r="Q135" s="41">
        <f t="shared" ref="Q135" si="111">IF(Q125="-","-",SUM(Q125:Q134))</f>
        <v>584.49614490657245</v>
      </c>
      <c r="R135" s="41">
        <f t="shared" ref="R135" si="112">IF(R125="-","-",SUM(R125:R134))</f>
        <v>533.0768534761097</v>
      </c>
      <c r="S135" s="41">
        <f t="shared" ref="S135" si="113">IF(S125="-","-",SUM(S125:S134))</f>
        <v>506.11388552689937</v>
      </c>
      <c r="T135" s="41" t="str">
        <f t="shared" ref="T135" si="114">IF(T125="-","-",SUM(T125:T134))</f>
        <v>-</v>
      </c>
      <c r="U135" s="41" t="str">
        <f t="shared" ref="U135" si="115">IF(U125="-","-",SUM(U125:U134))</f>
        <v>-</v>
      </c>
      <c r="V135" s="41" t="str">
        <f t="shared" ref="V135" si="116">IF(V125="-","-",SUM(V125:V134))</f>
        <v>-</v>
      </c>
      <c r="W135" s="41" t="str">
        <f t="shared" ref="W135" si="117">IF(W125="-","-",SUM(W125:W134))</f>
        <v>-</v>
      </c>
      <c r="X135" s="41" t="str">
        <f t="shared" ref="X135" si="118">IF(X125="-","-",SUM(X125:X134))</f>
        <v>-</v>
      </c>
      <c r="Y135" s="41" t="str">
        <f t="shared" ref="Y135" si="119">IF(Y125="-","-",SUM(Y125:Y134))</f>
        <v>-</v>
      </c>
      <c r="Z135" s="41" t="str">
        <f t="shared" ref="Z135" si="120">IF(Z125="-","-",SUM(Z125:Z134))</f>
        <v>-</v>
      </c>
      <c r="AA135" s="29"/>
    </row>
    <row r="136" spans="1:27" s="30" customFormat="1" ht="11.25" x14ac:dyDescent="0.15">
      <c r="A136" s="267">
        <v>1</v>
      </c>
      <c r="B136" s="136" t="s">
        <v>350</v>
      </c>
      <c r="C136" s="136" t="s">
        <v>341</v>
      </c>
      <c r="D136" s="139" t="s">
        <v>327</v>
      </c>
      <c r="E136" s="135"/>
      <c r="F136" s="31"/>
      <c r="G136" s="133">
        <f>IF('3a DF'!H$41="-","-",'3a DF'!H$41)</f>
        <v>253.14985164432846</v>
      </c>
      <c r="H136" s="133">
        <f>IF('3a DF'!I$41="-","-",'3a DF'!I$41)</f>
        <v>213.57444115975193</v>
      </c>
      <c r="I136" s="133">
        <f>IF('3a DF'!J$41="-","-",'3a DF'!J$41)</f>
        <v>174.74989531236287</v>
      </c>
      <c r="J136" s="133">
        <f>IF('3a DF'!K$41="-","-",'3a DF'!K$41)</f>
        <v>160.26701947738721</v>
      </c>
      <c r="K136" s="133">
        <f>IF('3a DF'!L$41="-","-",'3a DF'!L$41)</f>
        <v>200.74683223176862</v>
      </c>
      <c r="L136" s="133">
        <f>IF('3a DF'!M$41="-","-",'3a DF'!M$41)</f>
        <v>199.05760849983216</v>
      </c>
      <c r="M136" s="133">
        <f>IF('3a DF'!N$41="-","-",'3a DF'!N$41)</f>
        <v>215.77106184657606</v>
      </c>
      <c r="N136" s="133">
        <f>IF('3a DF'!O$41="-","-",'3a DF'!O$41)</f>
        <v>243.35846990910571</v>
      </c>
      <c r="O136" s="31"/>
      <c r="P136" s="133">
        <f>IF('3a DF'!Q$41="-","-",'3a DF'!Q$41)</f>
        <v>243.35846990910571</v>
      </c>
      <c r="Q136" s="133">
        <f>IF('3a DF'!R$41="-","-",'3a DF'!R$41)</f>
        <v>281.17733015023742</v>
      </c>
      <c r="R136" s="133">
        <f>IF('3a DF'!S$41="-","-",'3a DF'!S$41)</f>
        <v>230.77888190073497</v>
      </c>
      <c r="S136" s="133">
        <f>IF('3a DF'!T$41="-","-",'3a DF'!T$41)</f>
        <v>206.31785050021912</v>
      </c>
      <c r="T136" s="133" t="str">
        <f>IF('3a DF'!U$41="-","-",'3a DF'!U$41)</f>
        <v>-</v>
      </c>
      <c r="U136" s="133" t="str">
        <f>IF('3a DF'!V$41="-","-",'3a DF'!V$41)</f>
        <v>-</v>
      </c>
      <c r="V136" s="133" t="str">
        <f>IF('3a DF'!W$41="-","-",'3a DF'!W$41)</f>
        <v>-</v>
      </c>
      <c r="W136" s="133" t="str">
        <f>IF('3a DF'!X$41="-","-",'3a DF'!X$41)</f>
        <v>-</v>
      </c>
      <c r="X136" s="133" t="str">
        <f>IF('3a DF'!Y$41="-","-",'3a DF'!Y$41)</f>
        <v>-</v>
      </c>
      <c r="Y136" s="133" t="str">
        <f>IF('3a DF'!Z$41="-","-",'3a DF'!Z$41)</f>
        <v>-</v>
      </c>
      <c r="Z136" s="133" t="str">
        <f>IF('3a DF'!AA$41="-","-",'3a DF'!AA$41)</f>
        <v>-</v>
      </c>
      <c r="AA136" s="29"/>
    </row>
    <row r="137" spans="1:27" s="30" customFormat="1" ht="11.25" x14ac:dyDescent="0.15">
      <c r="A137" s="267">
        <v>2</v>
      </c>
      <c r="B137" s="136" t="s">
        <v>350</v>
      </c>
      <c r="C137" s="136" t="s">
        <v>300</v>
      </c>
      <c r="D137" s="134" t="s">
        <v>327</v>
      </c>
      <c r="E137" s="135"/>
      <c r="F137" s="31"/>
      <c r="G137" s="133" t="s">
        <v>333</v>
      </c>
      <c r="H137" s="133" t="s">
        <v>333</v>
      </c>
      <c r="I137" s="133" t="s">
        <v>333</v>
      </c>
      <c r="J137" s="133" t="s">
        <v>333</v>
      </c>
      <c r="K137" s="133" t="s">
        <v>333</v>
      </c>
      <c r="L137" s="133" t="s">
        <v>333</v>
      </c>
      <c r="M137" s="133" t="s">
        <v>333</v>
      </c>
      <c r="N137" s="133" t="s">
        <v>333</v>
      </c>
      <c r="O137" s="31"/>
      <c r="P137" s="133" t="s">
        <v>333</v>
      </c>
      <c r="Q137" s="133" t="s">
        <v>333</v>
      </c>
      <c r="R137" s="133" t="s">
        <v>333</v>
      </c>
      <c r="S137" s="133" t="s">
        <v>333</v>
      </c>
      <c r="T137" s="133" t="s">
        <v>333</v>
      </c>
      <c r="U137" s="133" t="s">
        <v>333</v>
      </c>
      <c r="V137" s="133" t="s">
        <v>333</v>
      </c>
      <c r="W137" s="133" t="s">
        <v>333</v>
      </c>
      <c r="X137" s="133" t="s">
        <v>333</v>
      </c>
      <c r="Y137" s="133" t="s">
        <v>333</v>
      </c>
      <c r="Z137" s="133" t="s">
        <v>333</v>
      </c>
      <c r="AA137" s="29"/>
    </row>
    <row r="138" spans="1:27" s="30" customFormat="1" ht="12.4" customHeight="1" x14ac:dyDescent="0.15">
      <c r="A138" s="267">
        <v>3</v>
      </c>
      <c r="B138" s="136" t="s">
        <v>2</v>
      </c>
      <c r="C138" s="136" t="s">
        <v>342</v>
      </c>
      <c r="D138" s="134" t="s">
        <v>327</v>
      </c>
      <c r="E138" s="135"/>
      <c r="F138" s="31"/>
      <c r="G138" s="133">
        <f>IF('3c PC'!G$42="-","-",'3c PC'!G$42)</f>
        <v>21.926269106402124</v>
      </c>
      <c r="H138" s="133">
        <f>IF('3c PC'!H$42="-","-",'3c PC'!H$42)</f>
        <v>21.926269106402124</v>
      </c>
      <c r="I138" s="133">
        <f>IF('3c PC'!I$42="-","-",'3c PC'!I$42)</f>
        <v>22.64764819235609</v>
      </c>
      <c r="J138" s="133">
        <f>IF('3c PC'!J$42="-","-",'3c PC'!J$42)</f>
        <v>22.505107470829557</v>
      </c>
      <c r="K138" s="133">
        <f>IF('3c PC'!K$42="-","-",'3c PC'!K$42)</f>
        <v>19.106297226763825</v>
      </c>
      <c r="L138" s="133">
        <f>IF('3c PC'!L$42="-","-",'3c PC'!L$42)</f>
        <v>19.106297226763825</v>
      </c>
      <c r="M138" s="133">
        <f>IF('3c PC'!M$42="-","-",'3c PC'!M$42)</f>
        <v>20.852393125569616</v>
      </c>
      <c r="N138" s="133">
        <f>IF('3c PC'!N$42="-","-",'3c PC'!N$42)</f>
        <v>20.849370287873604</v>
      </c>
      <c r="O138" s="31"/>
      <c r="P138" s="133">
        <f>IF('3c PC'!P$42="-","-",'3c PC'!P$42)</f>
        <v>20.849370287873604</v>
      </c>
      <c r="Q138" s="133">
        <f>IF('3c PC'!Q$42="-","-",'3c PC'!Q$42)</f>
        <v>21.503193401206047</v>
      </c>
      <c r="R138" s="133">
        <f>IF('3c PC'!R$42="-","-",'3c PC'!R$42)</f>
        <v>21.819481548965161</v>
      </c>
      <c r="S138" s="133">
        <f>IF('3c PC'!S$42="-","-",'3c PC'!S$42)</f>
        <v>25.256715910577427</v>
      </c>
      <c r="T138" s="133" t="str">
        <f>IF('3c PC'!T$42="-","-",'3c PC'!T$42)</f>
        <v>-</v>
      </c>
      <c r="U138" s="133" t="str">
        <f>IF('3c PC'!U$42="-","-",'3c PC'!U$42)</f>
        <v>-</v>
      </c>
      <c r="V138" s="133" t="str">
        <f>IF('3c PC'!V$42="-","-",'3c PC'!V$42)</f>
        <v>-</v>
      </c>
      <c r="W138" s="133" t="str">
        <f>IF('3c PC'!W$42="-","-",'3c PC'!W$42)</f>
        <v>-</v>
      </c>
      <c r="X138" s="133" t="str">
        <f>IF('3c PC'!X$42="-","-",'3c PC'!X$42)</f>
        <v>-</v>
      </c>
      <c r="Y138" s="133" t="str">
        <f>IF('3c PC'!Y$42="-","-",'3c PC'!Y$42)</f>
        <v>-</v>
      </c>
      <c r="Z138" s="133" t="str">
        <f>IF('3c PC'!Z$42="-","-",'3c PC'!Z$42)</f>
        <v>-</v>
      </c>
      <c r="AA138" s="29"/>
    </row>
    <row r="139" spans="1:27" s="30" customFormat="1" ht="11.25" x14ac:dyDescent="0.15">
      <c r="A139" s="267">
        <v>4</v>
      </c>
      <c r="B139" s="136" t="s">
        <v>352</v>
      </c>
      <c r="C139" s="136" t="s">
        <v>343</v>
      </c>
      <c r="D139" s="134" t="s">
        <v>327</v>
      </c>
      <c r="E139" s="135"/>
      <c r="F139" s="31"/>
      <c r="G139" s="133">
        <f>IF('3e NC-Gas'!F55="-","-",'3e NC-Gas'!F55)</f>
        <v>112.87642100972228</v>
      </c>
      <c r="H139" s="133">
        <f>IF('3e NC-Gas'!G55="-","-",'3e NC-Gas'!G55)</f>
        <v>112.75642101444296</v>
      </c>
      <c r="I139" s="133">
        <f>IF('3e NC-Gas'!H55="-","-",'3e NC-Gas'!H55)</f>
        <v>113.60237542192557</v>
      </c>
      <c r="J139" s="133">
        <f>IF('3e NC-Gas'!I55="-","-",'3e NC-Gas'!I55)</f>
        <v>113.25437543561557</v>
      </c>
      <c r="K139" s="133">
        <f>IF('3e NC-Gas'!J55="-","-",'3e NC-Gas'!J55)</f>
        <v>114.0082032933804</v>
      </c>
      <c r="L139" s="133">
        <f>IF('3e NC-Gas'!K55="-","-",'3e NC-Gas'!K55)</f>
        <v>114.03220329243628</v>
      </c>
      <c r="M139" s="133">
        <f>IF('3e NC-Gas'!L55="-","-",'3e NC-Gas'!L55)</f>
        <v>115.35194889108359</v>
      </c>
      <c r="N139" s="133">
        <f>IF('3e NC-Gas'!M55="-","-",'3e NC-Gas'!M55)</f>
        <v>115.42394888825118</v>
      </c>
      <c r="O139" s="31"/>
      <c r="P139" s="133">
        <f>IF('3e NC-Gas'!O55="-","-",'3e NC-Gas'!O55)</f>
        <v>115.42394888825118</v>
      </c>
      <c r="Q139" s="133">
        <f>IF('3e NC-Gas'!P55="-","-",'3e NC-Gas'!P55)</f>
        <v>121.27843709343988</v>
      </c>
      <c r="R139" s="133">
        <f>IF('3e NC-Gas'!Q55="-","-",'3e NC-Gas'!Q55)</f>
        <v>120.83443711090642</v>
      </c>
      <c r="S139" s="133">
        <f>IF('3e NC-Gas'!R55="-","-",'3e NC-Gas'!R55)</f>
        <v>121.37198584620985</v>
      </c>
      <c r="T139" s="133" t="str">
        <f>IF('3e NC-Gas'!S55="-","-",'3e NC-Gas'!S55)</f>
        <v>-</v>
      </c>
      <c r="U139" s="133" t="str">
        <f>IF('3e NC-Gas'!T55="-","-",'3e NC-Gas'!T55)</f>
        <v>-</v>
      </c>
      <c r="V139" s="133" t="str">
        <f>IF('3e NC-Gas'!U55="-","-",'3e NC-Gas'!U55)</f>
        <v>-</v>
      </c>
      <c r="W139" s="133" t="str">
        <f>IF('3e NC-Gas'!V55="-","-",'3e NC-Gas'!V55)</f>
        <v>-</v>
      </c>
      <c r="X139" s="133" t="str">
        <f>IF('3e NC-Gas'!W55="-","-",'3e NC-Gas'!W55)</f>
        <v>-</v>
      </c>
      <c r="Y139" s="133" t="str">
        <f>IF('3e NC-Gas'!X55="-","-",'3e NC-Gas'!X55)</f>
        <v>-</v>
      </c>
      <c r="Z139" s="133" t="str">
        <f>IF('3e NC-Gas'!Y55="-","-",'3e NC-Gas'!Y55)</f>
        <v>-</v>
      </c>
      <c r="AA139" s="29"/>
    </row>
    <row r="140" spans="1:27" s="30" customFormat="1" ht="11.25" x14ac:dyDescent="0.15">
      <c r="A140" s="267">
        <v>5</v>
      </c>
      <c r="B140" s="136" t="s">
        <v>349</v>
      </c>
      <c r="C140" s="136" t="s">
        <v>344</v>
      </c>
      <c r="D140" s="134" t="s">
        <v>327</v>
      </c>
      <c r="E140" s="135"/>
      <c r="F140" s="31"/>
      <c r="G140" s="133">
        <f>IF('3f CPIH'!C$16="-","-",'3g OC '!$E$12*('3f CPIH'!C$16/'3f CPIH'!$G$16))</f>
        <v>87.194616340508801</v>
      </c>
      <c r="H140" s="133">
        <f>IF('3f CPIH'!D$16="-","-",'3g OC '!$E$12*('3f CPIH'!D$16/'3f CPIH'!$G$16))</f>
        <v>87.369180136986301</v>
      </c>
      <c r="I140" s="133">
        <f>IF('3f CPIH'!E$16="-","-",'3g OC '!$E$12*('3f CPIH'!E$16/'3f CPIH'!$G$16))</f>
        <v>87.631025831702544</v>
      </c>
      <c r="J140" s="133">
        <f>IF('3f CPIH'!F$16="-","-",'3g OC '!$E$12*('3f CPIH'!F$16/'3f CPIH'!$G$16))</f>
        <v>88.15471722113503</v>
      </c>
      <c r="K140" s="133">
        <f>IF('3f CPIH'!G$16="-","-",'3g OC '!$E$12*('3f CPIH'!G$16/'3f CPIH'!$G$16))</f>
        <v>89.202100000000002</v>
      </c>
      <c r="L140" s="133">
        <f>IF('3f CPIH'!H$16="-","-",'3g OC '!$E$12*('3f CPIH'!H$16/'3f CPIH'!$G$16))</f>
        <v>90.33676467710373</v>
      </c>
      <c r="M140" s="133">
        <f>IF('3f CPIH'!I$16="-","-",'3g OC '!$E$12*('3f CPIH'!I$16/'3f CPIH'!$G$16))</f>
        <v>91.645993150684916</v>
      </c>
      <c r="N140" s="133">
        <f>IF('3f CPIH'!J$16="-","-",'3g OC '!$E$12*('3f CPIH'!J$16/'3f CPIH'!$G$16))</f>
        <v>92.431530234833673</v>
      </c>
      <c r="O140" s="31"/>
      <c r="P140" s="133">
        <f>IF('3f CPIH'!L$16="-","-",'3g OC '!$E$12*('3f CPIH'!L$16/'3f CPIH'!$G$16))</f>
        <v>92.431530234833673</v>
      </c>
      <c r="Q140" s="133">
        <f>IF('3f CPIH'!M$16="-","-",'3g OC '!$E$12*('3f CPIH'!M$16/'3f CPIH'!$G$16))</f>
        <v>93.47891301369863</v>
      </c>
      <c r="R140" s="133">
        <f>IF('3f CPIH'!N$16="-","-",'3g OC '!$E$12*('3f CPIH'!N$16/'3f CPIH'!$G$16))</f>
        <v>94.177168199608616</v>
      </c>
      <c r="S140" s="133">
        <f>IF('3f CPIH'!O$16="-","-",'3g OC '!$E$12*('3f CPIH'!O$16/'3f CPIH'!$G$16))</f>
        <v>94.700859589041102</v>
      </c>
      <c r="T140" s="133" t="str">
        <f>IF('3f CPIH'!P$16="-","-",'3g OC '!$E$12*('3f CPIH'!P$16/'3f CPIH'!$G$16))</f>
        <v>-</v>
      </c>
      <c r="U140" s="133" t="str">
        <f>IF('3f CPIH'!Q$16="-","-",'3g OC '!$E$12*('3f CPIH'!Q$16/'3f CPIH'!$G$16))</f>
        <v>-</v>
      </c>
      <c r="V140" s="133" t="str">
        <f>IF('3f CPIH'!R$16="-","-",'3g OC '!$E$12*('3f CPIH'!R$16/'3f CPIH'!$G$16))</f>
        <v>-</v>
      </c>
      <c r="W140" s="133" t="str">
        <f>IF('3f CPIH'!S$16="-","-",'3g OC '!$E$12*('3f CPIH'!S$16/'3f CPIH'!$G$16))</f>
        <v>-</v>
      </c>
      <c r="X140" s="133" t="str">
        <f>IF('3f CPIH'!T$16="-","-",'3g OC '!$E$12*('3f CPIH'!T$16/'3f CPIH'!$G$16))</f>
        <v>-</v>
      </c>
      <c r="Y140" s="133" t="str">
        <f>IF('3f CPIH'!U$16="-","-",'3g OC '!$E$12*('3f CPIH'!U$16/'3f CPIH'!$G$16))</f>
        <v>-</v>
      </c>
      <c r="Z140" s="133" t="str">
        <f>IF('3f CPIH'!V$16="-","-",'3g OC '!$E$12*('3f CPIH'!V$16/'3f CPIH'!$G$16))</f>
        <v>-</v>
      </c>
      <c r="AA140" s="29"/>
    </row>
    <row r="141" spans="1:27" s="30" customFormat="1" ht="11.25" x14ac:dyDescent="0.15">
      <c r="A141" s="267">
        <v>6</v>
      </c>
      <c r="B141" s="136" t="s">
        <v>349</v>
      </c>
      <c r="C141" s="136" t="s">
        <v>43</v>
      </c>
      <c r="D141" s="134" t="s">
        <v>327</v>
      </c>
      <c r="E141" s="135"/>
      <c r="F141" s="31"/>
      <c r="G141" s="133" t="s">
        <v>333</v>
      </c>
      <c r="H141" s="133" t="s">
        <v>333</v>
      </c>
      <c r="I141" s="133" t="s">
        <v>333</v>
      </c>
      <c r="J141" s="133" t="s">
        <v>333</v>
      </c>
      <c r="K141" s="133">
        <f>IF('3h SMNCC'!F$37="-","-",'3h SMNCC'!F$37)</f>
        <v>0</v>
      </c>
      <c r="L141" s="133">
        <f>IF('3h SMNCC'!G$37="-","-",'3h SMNCC'!G$37)</f>
        <v>-0.14839795210242812</v>
      </c>
      <c r="M141" s="133">
        <f>IF('3h SMNCC'!H$37="-","-",'3h SMNCC'!H$37)</f>
        <v>1.8996756847995959</v>
      </c>
      <c r="N141" s="133">
        <f>IF('3h SMNCC'!I$37="-","-",'3h SMNCC'!I$37)</f>
        <v>12.665313810179313</v>
      </c>
      <c r="O141" s="31"/>
      <c r="P141" s="133">
        <f>IF('3h SMNCC'!K$37="-","-",'3h SMNCC'!K$37)</f>
        <v>12.665313810179313</v>
      </c>
      <c r="Q141" s="133">
        <f>IF('3h SMNCC'!L$37="-","-",'3h SMNCC'!L$37)</f>
        <v>14.640709693750988</v>
      </c>
      <c r="R141" s="133">
        <f>IF('3h SMNCC'!M$37="-","-",'3h SMNCC'!M$37)</f>
        <v>14.927787132222536</v>
      </c>
      <c r="S141" s="133">
        <f>IF('3h SMNCC'!N$37="-","-",'3h SMNCC'!N$37)</f>
        <v>17.170757060355506</v>
      </c>
      <c r="T141" s="133" t="str">
        <f>IF('3h SMNCC'!O$37="-","-",'3h SMNCC'!O$37)</f>
        <v>-</v>
      </c>
      <c r="U141" s="133" t="str">
        <f>IF('3h SMNCC'!P$37="-","-",'3h SMNCC'!P$37)</f>
        <v>-</v>
      </c>
      <c r="V141" s="133" t="str">
        <f>IF('3h SMNCC'!Q$37="-","-",'3h SMNCC'!Q$37)</f>
        <v>-</v>
      </c>
      <c r="W141" s="133" t="str">
        <f>IF('3h SMNCC'!R$37="-","-",'3h SMNCC'!R$37)</f>
        <v>-</v>
      </c>
      <c r="X141" s="133" t="str">
        <f>IF('3h SMNCC'!S$37="-","-",'3h SMNCC'!S$37)</f>
        <v>-</v>
      </c>
      <c r="Y141" s="133" t="str">
        <f>IF('3h SMNCC'!T$37="-","-",'3h SMNCC'!T$37)</f>
        <v>-</v>
      </c>
      <c r="Z141" s="133" t="str">
        <f>IF('3h SMNCC'!U$37="-","-",'3h SMNCC'!U$37)</f>
        <v>-</v>
      </c>
      <c r="AA141" s="29"/>
    </row>
    <row r="142" spans="1:27" s="30" customFormat="1" ht="11.25" x14ac:dyDescent="0.15">
      <c r="A142" s="267">
        <v>7</v>
      </c>
      <c r="B142" s="136" t="s">
        <v>349</v>
      </c>
      <c r="C142" s="136" t="s">
        <v>394</v>
      </c>
      <c r="D142" s="134" t="s">
        <v>327</v>
      </c>
      <c r="E142" s="135"/>
      <c r="F142" s="31"/>
      <c r="G142" s="133">
        <f>IF('3f CPIH'!C$16="-","-",'3i PAAC PAP'!$G$18*('3f CPIH'!C$16/'3f CPIH'!$G$16))</f>
        <v>3.1142016634050882</v>
      </c>
      <c r="H142" s="133">
        <f>IF('3f CPIH'!D$16="-","-",'3i PAAC PAP'!$G$18*('3f CPIH'!D$16/'3f CPIH'!$G$16))</f>
        <v>3.1204363013698631</v>
      </c>
      <c r="I142" s="133">
        <f>IF('3f CPIH'!E$16="-","-",'3i PAAC PAP'!$G$18*('3f CPIH'!E$16/'3f CPIH'!$G$16))</f>
        <v>3.129788258317026</v>
      </c>
      <c r="J142" s="133">
        <f>IF('3f CPIH'!F$16="-","-",'3i PAAC PAP'!$G$18*('3f CPIH'!F$16/'3f CPIH'!$G$16))</f>
        <v>3.1484921722113506</v>
      </c>
      <c r="K142" s="133">
        <f>IF('3f CPIH'!G$16="-","-",'3i PAAC PAP'!$G$18*('3f CPIH'!G$16/'3f CPIH'!$G$16))</f>
        <v>3.1859000000000002</v>
      </c>
      <c r="L142" s="133">
        <f>IF('3f CPIH'!H$16="-","-",'3i PAAC PAP'!$G$18*('3f CPIH'!H$16/'3f CPIH'!$G$16))</f>
        <v>3.2264251467710374</v>
      </c>
      <c r="M142" s="133">
        <f>IF('3f CPIH'!I$16="-","-",'3i PAAC PAP'!$G$18*('3f CPIH'!I$16/'3f CPIH'!$G$16))</f>
        <v>3.2731849315068491</v>
      </c>
      <c r="N142" s="133">
        <f>IF('3f CPIH'!J$16="-","-",'3i PAAC PAP'!$G$18*('3f CPIH'!J$16/'3f CPIH'!$G$16))</f>
        <v>3.3012408023483371</v>
      </c>
      <c r="O142" s="31"/>
      <c r="P142" s="133">
        <f>IF('3f CPIH'!L$16="-","-",'3i PAAC PAP'!$G$18*('3f CPIH'!L$16/'3f CPIH'!$G$16))</f>
        <v>3.3012408023483371</v>
      </c>
      <c r="Q142" s="133">
        <f>IF('3f CPIH'!M$16="-","-",'3i PAAC PAP'!$G$18*('3f CPIH'!M$16/'3f CPIH'!$G$16))</f>
        <v>3.3386486301369862</v>
      </c>
      <c r="R142" s="133">
        <f>IF('3f CPIH'!N$16="-","-",'3i PAAC PAP'!$G$18*('3f CPIH'!N$16/'3f CPIH'!$G$16))</f>
        <v>3.3635871819960861</v>
      </c>
      <c r="S142" s="133">
        <f>IF('3f CPIH'!O$16="-","-",'3i PAAC PAP'!$G$18*('3f CPIH'!O$16/'3f CPIH'!$G$16))</f>
        <v>3.3822910958904111</v>
      </c>
      <c r="T142" s="133" t="str">
        <f>IF('3f CPIH'!P$16="-","-",'3i PAAC PAP'!$G$18*('3f CPIH'!P$16/'3f CPIH'!$G$16))</f>
        <v>-</v>
      </c>
      <c r="U142" s="133" t="str">
        <f>IF('3f CPIH'!Q$16="-","-",'3i PAAC PAP'!$G$18*('3f CPIH'!Q$16/'3f CPIH'!$G$16))</f>
        <v>-</v>
      </c>
      <c r="V142" s="133" t="str">
        <f>IF('3f CPIH'!R$16="-","-",'3i PAAC PAP'!$G$18*('3f CPIH'!R$16/'3f CPIH'!$G$16))</f>
        <v>-</v>
      </c>
      <c r="W142" s="133" t="str">
        <f>IF('3f CPIH'!S$16="-","-",'3i PAAC PAP'!$G$18*('3f CPIH'!S$16/'3f CPIH'!$G$16))</f>
        <v>-</v>
      </c>
      <c r="X142" s="133" t="str">
        <f>IF('3f CPIH'!T$16="-","-",'3i PAAC PAP'!$G$18*('3f CPIH'!T$16/'3f CPIH'!$G$16))</f>
        <v>-</v>
      </c>
      <c r="Y142" s="133" t="str">
        <f>IF('3f CPIH'!U$16="-","-",'3i PAAC PAP'!$G$18*('3f CPIH'!U$16/'3f CPIH'!$G$16))</f>
        <v>-</v>
      </c>
      <c r="Z142" s="133" t="str">
        <f>IF('3f CPIH'!V$16="-","-",'3i PAAC PAP'!$G$18*('3f CPIH'!V$16/'3f CPIH'!$G$16))</f>
        <v>-</v>
      </c>
      <c r="AA142" s="29"/>
    </row>
    <row r="143" spans="1:27" s="30" customFormat="1" ht="11.25" x14ac:dyDescent="0.15">
      <c r="A143" s="267">
        <v>8</v>
      </c>
      <c r="B143" s="136" t="s">
        <v>349</v>
      </c>
      <c r="C143" s="136" t="s">
        <v>412</v>
      </c>
      <c r="D143" s="134" t="s">
        <v>327</v>
      </c>
      <c r="E143" s="135"/>
      <c r="F143" s="31"/>
      <c r="G143" s="133">
        <f>IF(G136="-","-",SUM(G136:G141)*'3i PAAC PAP'!$G$30)</f>
        <v>1.9647334987474763</v>
      </c>
      <c r="H143" s="133">
        <f>IF(H136="-","-",SUM(H136:H141)*'3i PAAC PAP'!$G$30)</f>
        <v>1.801314797711707</v>
      </c>
      <c r="I143" s="133">
        <f>IF(I136="-","-",SUM(I136:I141)*'3i PAAC PAP'!$G$30)</f>
        <v>1.6483389565757649</v>
      </c>
      <c r="J143" s="133">
        <f>IF(J136="-","-",SUM(J136:J141)*'3i PAAC PAP'!$G$30)</f>
        <v>1.5885893430665401</v>
      </c>
      <c r="K143" s="133">
        <f>IF(K136="-","-",SUM(K136:K141)*'3i PAAC PAP'!$G$30)</f>
        <v>1.7493672944291596</v>
      </c>
      <c r="L143" s="133">
        <f>IF(L136="-","-",SUM(L136:L141)*'3i PAAC PAP'!$G$30)</f>
        <v>1.7465598072015787</v>
      </c>
      <c r="M143" s="133">
        <f>IF(M136="-","-",SUM(M136:M141)*'3i PAAC PAP'!$G$30)</f>
        <v>1.8422296356091816</v>
      </c>
      <c r="N143" s="133">
        <f>IF(N136="-","-",SUM(N136:N141)*'3i PAAC PAP'!$G$30)</f>
        <v>2.0043528979935568</v>
      </c>
      <c r="O143" s="31"/>
      <c r="P143" s="133">
        <f>IF(P136="-","-",SUM(P136:P141)*'3i PAAC PAP'!$G$30)</f>
        <v>2.0043528979935568</v>
      </c>
      <c r="Q143" s="133">
        <f>IF(Q136="-","-",SUM(Q136:Q141)*'3i PAAC PAP'!$G$30)</f>
        <v>2.2001449421618968</v>
      </c>
      <c r="R143" s="133">
        <f>IF(R136="-","-",SUM(R136:R141)*'3i PAAC PAP'!$G$30)</f>
        <v>1.9952936206152299</v>
      </c>
      <c r="S143" s="133">
        <f>IF(S136="-","-",SUM(S136:S141)*'3i PAAC PAP'!$G$30)</f>
        <v>1.9220231284279763</v>
      </c>
      <c r="T143" s="133" t="str">
        <f>IF(T136="-","-",SUM(T136:T141)*'3i PAAC PAP'!$G$30)</f>
        <v>-</v>
      </c>
      <c r="U143" s="133" t="str">
        <f>IF(U136="-","-",SUM(U136:U141)*'3i PAAC PAP'!$G$30)</f>
        <v>-</v>
      </c>
      <c r="V143" s="133" t="str">
        <f>IF(V136="-","-",SUM(V136:V141)*'3i PAAC PAP'!$G$30)</f>
        <v>-</v>
      </c>
      <c r="W143" s="133" t="str">
        <f>IF(W136="-","-",SUM(W136:W141)*'3i PAAC PAP'!$G$30)</f>
        <v>-</v>
      </c>
      <c r="X143" s="133" t="str">
        <f>IF(X136="-","-",SUM(X136:X141)*'3i PAAC PAP'!$G$30)</f>
        <v>-</v>
      </c>
      <c r="Y143" s="133" t="str">
        <f>IF(Y136="-","-",SUM(Y136:Y141)*'3i PAAC PAP'!$G$30)</f>
        <v>-</v>
      </c>
      <c r="Z143" s="133" t="str">
        <f>IF(Z136="-","-",SUM(Z136:Z141)*'3i PAAC PAP'!$G$30)</f>
        <v>-</v>
      </c>
      <c r="AA143" s="29"/>
    </row>
    <row r="144" spans="1:27" s="30" customFormat="1" ht="11.25" x14ac:dyDescent="0.15">
      <c r="A144" s="267">
        <v>9</v>
      </c>
      <c r="B144" s="136" t="s">
        <v>393</v>
      </c>
      <c r="C144" s="136" t="s">
        <v>536</v>
      </c>
      <c r="D144" s="134" t="s">
        <v>327</v>
      </c>
      <c r="E144" s="135"/>
      <c r="F144" s="31"/>
      <c r="G144" s="133">
        <f>IF(G138="-","-",SUM(G136:G143)*'3j EBIT'!$E$12)</f>
        <v>9.3010189743199962</v>
      </c>
      <c r="H144" s="133">
        <f>IF(H138="-","-",SUM(H136:H143)*'3j EBIT'!$E$12)</f>
        <v>8.5325348748227654</v>
      </c>
      <c r="I144" s="133">
        <f>IF(I138="-","-",SUM(I136:I143)*'3j EBIT'!$E$12)</f>
        <v>7.8132269059777082</v>
      </c>
      <c r="J144" s="133">
        <f>IF(J138="-","-",SUM(J136:J143)*'3j EBIT'!$E$12)</f>
        <v>7.5325696560969106</v>
      </c>
      <c r="K144" s="133">
        <f>IF(K138="-","-",SUM(K136:K143)*'3j EBIT'!$E$12)</f>
        <v>8.2894788224975517</v>
      </c>
      <c r="L144" s="133">
        <f>IF(L138="-","-",SUM(L136:L143)*'3j EBIT'!$E$12)</f>
        <v>8.2770592987989833</v>
      </c>
      <c r="M144" s="133">
        <f>IF(M138="-","-",SUM(M136:M143)*'3j EBIT'!$E$12)</f>
        <v>8.7279274853645923</v>
      </c>
      <c r="N144" s="133">
        <f>IF(N138="-","-",SUM(N136:N143)*'3j EBIT'!$E$12)</f>
        <v>9.4909829052547767</v>
      </c>
      <c r="O144" s="31"/>
      <c r="P144" s="133">
        <f>IF(P138="-","-",SUM(P136:P143)*'3j EBIT'!$E$11)</f>
        <v>9.4909829052547767</v>
      </c>
      <c r="Q144" s="133">
        <f>IF(Q138="-","-",SUM(Q136:Q143)*'3j EBIT'!$E$11)</f>
        <v>10.412573356276269</v>
      </c>
      <c r="R144" s="133">
        <f>IF(R138="-","-",SUM(R136:R143)*'3j EBIT'!$E$11)</f>
        <v>9.4495820595097104</v>
      </c>
      <c r="S144" s="133">
        <f>IF(S138="-","-",SUM(S136:S143)*'3j EBIT'!$E$11)</f>
        <v>9.1053322532758116</v>
      </c>
      <c r="T144" s="133" t="str">
        <f>IF(T138="-","-",SUM(T136:T143)*'3j EBIT'!$E$11)</f>
        <v>-</v>
      </c>
      <c r="U144" s="133" t="str">
        <f>IF(U138="-","-",SUM(U136:U143)*'3j EBIT'!$E$11)</f>
        <v>-</v>
      </c>
      <c r="V144" s="133" t="str">
        <f>IF(V138="-","-",SUM(V136:V143)*'3j EBIT'!$E$11)</f>
        <v>-</v>
      </c>
      <c r="W144" s="133" t="str">
        <f>IF(W138="-","-",SUM(W136:W143)*'3j EBIT'!$E$11)</f>
        <v>-</v>
      </c>
      <c r="X144" s="133" t="str">
        <f>IF(X138="-","-",SUM(X136:X143)*'3j EBIT'!$E$11)</f>
        <v>-</v>
      </c>
      <c r="Y144" s="133" t="str">
        <f>IF(Y138="-","-",SUM(Y136:Y143)*'3j EBIT'!$E$11)</f>
        <v>-</v>
      </c>
      <c r="Z144" s="133" t="str">
        <f>IF(Z138="-","-",SUM(Z136:Z143)*'3j EBIT'!$E$11)</f>
        <v>-</v>
      </c>
      <c r="AA144" s="29"/>
    </row>
    <row r="145" spans="1:27" s="30" customFormat="1" ht="11.25" x14ac:dyDescent="0.15">
      <c r="A145" s="267">
        <v>10</v>
      </c>
      <c r="B145" s="136" t="s">
        <v>292</v>
      </c>
      <c r="C145" s="186" t="s">
        <v>537</v>
      </c>
      <c r="D145" s="134" t="s">
        <v>327</v>
      </c>
      <c r="E145" s="135"/>
      <c r="F145" s="31"/>
      <c r="G145" s="133">
        <f>IF(G140="-","-",SUM(G136:G138,G140:G144)*'3k HAP'!$E$13)</f>
        <v>5.5145427702649306</v>
      </c>
      <c r="H145" s="133">
        <f>IF(H140="-","-",SUM(H136:H138,H140:H144)*'3k HAP'!$E$13)</f>
        <v>4.9241222663363109</v>
      </c>
      <c r="I145" s="133">
        <f>IF(I140="-","-",SUM(I136:I138,I140:I144)*'3k HAP'!$E$13)</f>
        <v>4.3574532993382116</v>
      </c>
      <c r="J145" s="133">
        <f>IF(J140="-","-",SUM(J136:J138,J140:J144)*'3k HAP'!$E$13)</f>
        <v>4.146279888283579</v>
      </c>
      <c r="K145" s="133">
        <f>IF(K140="-","-",SUM(K136:K138,K140:K144)*'3k HAP'!$E$13)</f>
        <v>4.7185011224002968</v>
      </c>
      <c r="L145" s="133">
        <f>IF(L140="-","-",SUM(L136:L138,L140:L144)*'3k HAP'!$E$13)</f>
        <v>4.7085795188686648</v>
      </c>
      <c r="M145" s="133">
        <f>IF(M140="-","-",SUM(M136:M138,M140:M144)*'3k HAP'!$E$13)</f>
        <v>5.0366865126578819</v>
      </c>
      <c r="N145" s="133">
        <f>IF(N140="-","-",SUM(N136:N138,N140:N144)*'3k HAP'!$E$13)</f>
        <v>5.6236265600695496</v>
      </c>
      <c r="O145" s="31"/>
      <c r="P145" s="133">
        <f>IF(P140="-","-",SUM(P136:P138,P140:P144)*'3k HAP'!$E$13)</f>
        <v>5.6236265600695496</v>
      </c>
      <c r="Q145" s="133">
        <f>IF(Q140="-","-",SUM(Q136:Q138,Q140:Q144)*'3k HAP'!$E$13)</f>
        <v>6.2480689045777211</v>
      </c>
      <c r="R145" s="133">
        <f>IF(R140="-","-",SUM(R136:R138,R140:R144)*'3k HAP'!$E$13)</f>
        <v>5.5125089950447137</v>
      </c>
      <c r="S145" s="133">
        <f>IF(S140="-","-",SUM(S136:S138,S140:S144)*'3k HAP'!$E$13)</f>
        <v>5.2393672002627447</v>
      </c>
      <c r="T145" s="133" t="str">
        <f>IF(T140="-","-",SUM(T136:T138,T140:T144)*'3k HAP'!$E$13)</f>
        <v>-</v>
      </c>
      <c r="U145" s="133" t="str">
        <f>IF(U140="-","-",SUM(U136:U138,U140:U144)*'3k HAP'!$E$13)</f>
        <v>-</v>
      </c>
      <c r="V145" s="133" t="str">
        <f>IF(V140="-","-",SUM(V136:V138,V140:V144)*'3k HAP'!$E$13)</f>
        <v>-</v>
      </c>
      <c r="W145" s="133" t="str">
        <f>IF(W140="-","-",SUM(W136:W138,W140:W144)*'3k HAP'!$E$13)</f>
        <v>-</v>
      </c>
      <c r="X145" s="133" t="str">
        <f>IF(X140="-","-",SUM(X136:X138,X140:X144)*'3k HAP'!$E$13)</f>
        <v>-</v>
      </c>
      <c r="Y145" s="133" t="str">
        <f>IF(Y140="-","-",SUM(Y136:Y138,Y140:Y144)*'3k HAP'!$E$13)</f>
        <v>-</v>
      </c>
      <c r="Z145" s="133" t="str">
        <f>IF(Z140="-","-",SUM(Z136:Z138,Z140:Z144)*'3k HAP'!$E$13)</f>
        <v>-</v>
      </c>
      <c r="AA145" s="29"/>
    </row>
    <row r="146" spans="1:27" s="30" customFormat="1" ht="11.25" x14ac:dyDescent="0.15">
      <c r="A146" s="267">
        <v>11</v>
      </c>
      <c r="B146" s="136" t="s">
        <v>44</v>
      </c>
      <c r="C146" s="136" t="str">
        <f>B146&amp;"_"&amp;D146</f>
        <v>Total_Yorkshire</v>
      </c>
      <c r="D146" s="134" t="s">
        <v>327</v>
      </c>
      <c r="E146" s="135"/>
      <c r="F146" s="31"/>
      <c r="G146" s="133">
        <f>IF(G136="-","-",SUM(G136:G145))</f>
        <v>495.04165500769915</v>
      </c>
      <c r="H146" s="133">
        <f t="shared" ref="H146:P146" si="121">IF(H136="-","-",SUM(H136:H145))</f>
        <v>454.00471965782401</v>
      </c>
      <c r="I146" s="133">
        <f t="shared" si="121"/>
        <v>415.57975217855574</v>
      </c>
      <c r="J146" s="133">
        <f t="shared" si="121"/>
        <v>400.59715066462576</v>
      </c>
      <c r="K146" s="133">
        <f t="shared" si="121"/>
        <v>441.00667999123982</v>
      </c>
      <c r="L146" s="133">
        <f t="shared" si="121"/>
        <v>440.34309951567383</v>
      </c>
      <c r="M146" s="133">
        <f t="shared" si="121"/>
        <v>464.40110126385235</v>
      </c>
      <c r="N146" s="133">
        <f t="shared" si="121"/>
        <v>505.14883629590969</v>
      </c>
      <c r="O146" s="31"/>
      <c r="P146" s="133">
        <f t="shared" si="121"/>
        <v>505.14883629590969</v>
      </c>
      <c r="Q146" s="133">
        <f t="shared" ref="Q146" si="122">IF(Q136="-","-",SUM(Q136:Q145))</f>
        <v>554.27801918548585</v>
      </c>
      <c r="R146" s="133">
        <f t="shared" ref="R146" si="123">IF(R136="-","-",SUM(R136:R145))</f>
        <v>502.85872774960347</v>
      </c>
      <c r="S146" s="133">
        <f t="shared" ref="S146" si="124">IF(S136="-","-",SUM(S136:S145))</f>
        <v>484.46718258425994</v>
      </c>
      <c r="T146" s="133" t="str">
        <f t="shared" ref="T146" si="125">IF(T136="-","-",SUM(T136:T145))</f>
        <v>-</v>
      </c>
      <c r="U146" s="133" t="str">
        <f t="shared" ref="U146" si="126">IF(U136="-","-",SUM(U136:U145))</f>
        <v>-</v>
      </c>
      <c r="V146" s="133" t="str">
        <f t="shared" ref="V146" si="127">IF(V136="-","-",SUM(V136:V145))</f>
        <v>-</v>
      </c>
      <c r="W146" s="133" t="str">
        <f t="shared" ref="W146" si="128">IF(W136="-","-",SUM(W136:W145))</f>
        <v>-</v>
      </c>
      <c r="X146" s="133" t="str">
        <f t="shared" ref="X146" si="129">IF(X136="-","-",SUM(X136:X145))</f>
        <v>-</v>
      </c>
      <c r="Y146" s="133" t="str">
        <f t="shared" ref="Y146" si="130">IF(Y136="-","-",SUM(Y136:Y145))</f>
        <v>-</v>
      </c>
      <c r="Z146" s="133" t="str">
        <f t="shared" ref="Z146" si="131">IF(Z136="-","-",SUM(Z136:Z145))</f>
        <v>-</v>
      </c>
      <c r="AA146" s="29"/>
    </row>
    <row r="147" spans="1:27" s="30" customFormat="1" ht="11.25" x14ac:dyDescent="0.15">
      <c r="A147" s="267">
        <v>1</v>
      </c>
      <c r="B147" s="140" t="s">
        <v>350</v>
      </c>
      <c r="C147" s="140" t="s">
        <v>341</v>
      </c>
      <c r="D147" s="138" t="s">
        <v>328</v>
      </c>
      <c r="E147" s="132"/>
      <c r="F147" s="31"/>
      <c r="G147" s="41">
        <f>IF('3a DF'!H$41="-","-",'3a DF'!H$41)</f>
        <v>253.14985164432846</v>
      </c>
      <c r="H147" s="41">
        <f>IF('3a DF'!I$41="-","-",'3a DF'!I$41)</f>
        <v>213.57444115975193</v>
      </c>
      <c r="I147" s="41">
        <f>IF('3a DF'!J$41="-","-",'3a DF'!J$41)</f>
        <v>174.74989531236287</v>
      </c>
      <c r="J147" s="41">
        <f>IF('3a DF'!K$41="-","-",'3a DF'!K$41)</f>
        <v>160.26701947738721</v>
      </c>
      <c r="K147" s="41">
        <f>IF('3a DF'!L$41="-","-",'3a DF'!L$41)</f>
        <v>200.74683223176862</v>
      </c>
      <c r="L147" s="41">
        <f>IF('3a DF'!M$41="-","-",'3a DF'!M$41)</f>
        <v>199.05760849983216</v>
      </c>
      <c r="M147" s="41">
        <f>IF('3a DF'!N$41="-","-",'3a DF'!N$41)</f>
        <v>215.77106184657606</v>
      </c>
      <c r="N147" s="41">
        <f>IF('3a DF'!O$41="-","-",'3a DF'!O$41)</f>
        <v>243.35846990910571</v>
      </c>
      <c r="O147" s="31"/>
      <c r="P147" s="41">
        <f>IF('3a DF'!Q$41="-","-",'3a DF'!Q$41)</f>
        <v>243.35846990910571</v>
      </c>
      <c r="Q147" s="41">
        <f>IF('3a DF'!R$41="-","-",'3a DF'!R$41)</f>
        <v>281.17733015023742</v>
      </c>
      <c r="R147" s="41">
        <f>IF('3a DF'!S$41="-","-",'3a DF'!S$41)</f>
        <v>230.77888190073497</v>
      </c>
      <c r="S147" s="41">
        <f>IF('3a DF'!T$41="-","-",'3a DF'!T$41)</f>
        <v>206.31785050021912</v>
      </c>
      <c r="T147" s="41" t="str">
        <f>IF('3a DF'!U$41="-","-",'3a DF'!U$41)</f>
        <v>-</v>
      </c>
      <c r="U147" s="41" t="str">
        <f>IF('3a DF'!V$41="-","-",'3a DF'!V$41)</f>
        <v>-</v>
      </c>
      <c r="V147" s="41" t="str">
        <f>IF('3a DF'!W$41="-","-",'3a DF'!W$41)</f>
        <v>-</v>
      </c>
      <c r="W147" s="41" t="str">
        <f>IF('3a DF'!X$41="-","-",'3a DF'!X$41)</f>
        <v>-</v>
      </c>
      <c r="X147" s="41" t="str">
        <f>IF('3a DF'!Y$41="-","-",'3a DF'!Y$41)</f>
        <v>-</v>
      </c>
      <c r="Y147" s="41" t="str">
        <f>IF('3a DF'!Z$41="-","-",'3a DF'!Z$41)</f>
        <v>-</v>
      </c>
      <c r="Z147" s="41" t="str">
        <f>IF('3a DF'!AA$41="-","-",'3a DF'!AA$41)</f>
        <v>-</v>
      </c>
      <c r="AA147" s="29"/>
    </row>
    <row r="148" spans="1:27" s="30" customFormat="1" ht="11.25" x14ac:dyDescent="0.15">
      <c r="A148" s="267">
        <v>2</v>
      </c>
      <c r="B148" s="140" t="s">
        <v>350</v>
      </c>
      <c r="C148" s="140" t="s">
        <v>300</v>
      </c>
      <c r="D148" s="138" t="s">
        <v>328</v>
      </c>
      <c r="E148" s="132"/>
      <c r="F148" s="31"/>
      <c r="G148" s="41" t="s">
        <v>333</v>
      </c>
      <c r="H148" s="41" t="s">
        <v>333</v>
      </c>
      <c r="I148" s="41" t="s">
        <v>333</v>
      </c>
      <c r="J148" s="41" t="s">
        <v>333</v>
      </c>
      <c r="K148" s="41" t="s">
        <v>333</v>
      </c>
      <c r="L148" s="41" t="s">
        <v>333</v>
      </c>
      <c r="M148" s="41" t="s">
        <v>333</v>
      </c>
      <c r="N148" s="41" t="s">
        <v>333</v>
      </c>
      <c r="O148" s="31"/>
      <c r="P148" s="41" t="s">
        <v>333</v>
      </c>
      <c r="Q148" s="41" t="s">
        <v>333</v>
      </c>
      <c r="R148" s="41" t="s">
        <v>333</v>
      </c>
      <c r="S148" s="41" t="s">
        <v>333</v>
      </c>
      <c r="T148" s="41" t="s">
        <v>333</v>
      </c>
      <c r="U148" s="41" t="s">
        <v>333</v>
      </c>
      <c r="V148" s="41" t="s">
        <v>333</v>
      </c>
      <c r="W148" s="41" t="s">
        <v>333</v>
      </c>
      <c r="X148" s="41" t="s">
        <v>333</v>
      </c>
      <c r="Y148" s="41" t="s">
        <v>333</v>
      </c>
      <c r="Z148" s="41" t="s">
        <v>333</v>
      </c>
      <c r="AA148" s="29"/>
    </row>
    <row r="149" spans="1:27" s="30" customFormat="1" ht="11.25" x14ac:dyDescent="0.15">
      <c r="A149" s="267">
        <v>3</v>
      </c>
      <c r="B149" s="140" t="s">
        <v>2</v>
      </c>
      <c r="C149" s="140" t="s">
        <v>342</v>
      </c>
      <c r="D149" s="138" t="s">
        <v>328</v>
      </c>
      <c r="E149" s="132"/>
      <c r="F149" s="31"/>
      <c r="G149" s="41">
        <f>IF('3c PC'!G$42="-","-",'3c PC'!G$42)</f>
        <v>21.926269106402124</v>
      </c>
      <c r="H149" s="41">
        <f>IF('3c PC'!H$42="-","-",'3c PC'!H$42)</f>
        <v>21.926269106402124</v>
      </c>
      <c r="I149" s="41">
        <f>IF('3c PC'!I$42="-","-",'3c PC'!I$42)</f>
        <v>22.64764819235609</v>
      </c>
      <c r="J149" s="41">
        <f>IF('3c PC'!J$42="-","-",'3c PC'!J$42)</f>
        <v>22.505107470829557</v>
      </c>
      <c r="K149" s="41">
        <f>IF('3c PC'!K$42="-","-",'3c PC'!K$42)</f>
        <v>19.106297226763825</v>
      </c>
      <c r="L149" s="41">
        <f>IF('3c PC'!L$42="-","-",'3c PC'!L$42)</f>
        <v>19.106297226763825</v>
      </c>
      <c r="M149" s="41">
        <f>IF('3c PC'!M$42="-","-",'3c PC'!M$42)</f>
        <v>20.852393125569616</v>
      </c>
      <c r="N149" s="41">
        <f>IF('3c PC'!N$42="-","-",'3c PC'!N$42)</f>
        <v>20.849370287873604</v>
      </c>
      <c r="O149" s="31"/>
      <c r="P149" s="41">
        <f>IF('3c PC'!P$42="-","-",'3c PC'!P$42)</f>
        <v>20.849370287873604</v>
      </c>
      <c r="Q149" s="41">
        <f>IF('3c PC'!Q$42="-","-",'3c PC'!Q$42)</f>
        <v>21.503193401206047</v>
      </c>
      <c r="R149" s="41">
        <f>IF('3c PC'!R$42="-","-",'3c PC'!R$42)</f>
        <v>21.819481548965161</v>
      </c>
      <c r="S149" s="41">
        <f>IF('3c PC'!S$42="-","-",'3c PC'!S$42)</f>
        <v>25.256715910577427</v>
      </c>
      <c r="T149" s="41" t="str">
        <f>IF('3c PC'!T$42="-","-",'3c PC'!T$42)</f>
        <v>-</v>
      </c>
      <c r="U149" s="41" t="str">
        <f>IF('3c PC'!U$42="-","-",'3c PC'!U$42)</f>
        <v>-</v>
      </c>
      <c r="V149" s="41" t="str">
        <f>IF('3c PC'!V$42="-","-",'3c PC'!V$42)</f>
        <v>-</v>
      </c>
      <c r="W149" s="41" t="str">
        <f>IF('3c PC'!W$42="-","-",'3c PC'!W$42)</f>
        <v>-</v>
      </c>
      <c r="X149" s="41" t="str">
        <f>IF('3c PC'!X$42="-","-",'3c PC'!X$42)</f>
        <v>-</v>
      </c>
      <c r="Y149" s="41" t="str">
        <f>IF('3c PC'!Y$42="-","-",'3c PC'!Y$42)</f>
        <v>-</v>
      </c>
      <c r="Z149" s="41" t="str">
        <f>IF('3c PC'!Z$42="-","-",'3c PC'!Z$42)</f>
        <v>-</v>
      </c>
      <c r="AA149" s="29"/>
    </row>
    <row r="150" spans="1:27" s="30" customFormat="1" ht="11.25" x14ac:dyDescent="0.15">
      <c r="A150" s="267">
        <v>4</v>
      </c>
      <c r="B150" s="140" t="s">
        <v>352</v>
      </c>
      <c r="C150" s="140" t="s">
        <v>343</v>
      </c>
      <c r="D150" s="138" t="s">
        <v>328</v>
      </c>
      <c r="E150" s="132"/>
      <c r="F150" s="31"/>
      <c r="G150" s="41">
        <f>IF('3e NC-Gas'!F56="-","-",'3e NC-Gas'!F56)</f>
        <v>108.45356419022889</v>
      </c>
      <c r="H150" s="41">
        <f>IF('3e NC-Gas'!G56="-","-",'3e NC-Gas'!G56)</f>
        <v>108.33356418640227</v>
      </c>
      <c r="I150" s="41">
        <f>IF('3e NC-Gas'!H56="-","-",'3e NC-Gas'!H56)</f>
        <v>120.97434724310997</v>
      </c>
      <c r="J150" s="41">
        <f>IF('3e NC-Gas'!I56="-","-",'3e NC-Gas'!I56)</f>
        <v>120.62634723201279</v>
      </c>
      <c r="K150" s="41">
        <f>IF('3e NC-Gas'!J56="-","-",'3e NC-Gas'!J56)</f>
        <v>116.38071491606703</v>
      </c>
      <c r="L150" s="41">
        <f>IF('3e NC-Gas'!K56="-","-",'3e NC-Gas'!K56)</f>
        <v>116.40471491683236</v>
      </c>
      <c r="M150" s="41">
        <f>IF('3e NC-Gas'!L56="-","-",'3e NC-Gas'!L56)</f>
        <v>120.67304283265682</v>
      </c>
      <c r="N150" s="41">
        <f>IF('3e NC-Gas'!M56="-","-",'3e NC-Gas'!M56)</f>
        <v>120.74504283495278</v>
      </c>
      <c r="O150" s="31"/>
      <c r="P150" s="41">
        <f>IF('3e NC-Gas'!O56="-","-",'3e NC-Gas'!O56)</f>
        <v>120.74504283495278</v>
      </c>
      <c r="Q150" s="41">
        <f>IF('3e NC-Gas'!P56="-","-",'3e NC-Gas'!P56)</f>
        <v>124.35987626838403</v>
      </c>
      <c r="R150" s="41">
        <f>IF('3e NC-Gas'!Q56="-","-",'3e NC-Gas'!Q56)</f>
        <v>123.91587625422555</v>
      </c>
      <c r="S150" s="41">
        <f>IF('3e NC-Gas'!R56="-","-",'3e NC-Gas'!R56)</f>
        <v>134.24032048035727</v>
      </c>
      <c r="T150" s="41" t="str">
        <f>IF('3e NC-Gas'!S56="-","-",'3e NC-Gas'!S56)</f>
        <v>-</v>
      </c>
      <c r="U150" s="41" t="str">
        <f>IF('3e NC-Gas'!T56="-","-",'3e NC-Gas'!T56)</f>
        <v>-</v>
      </c>
      <c r="V150" s="41" t="str">
        <f>IF('3e NC-Gas'!U56="-","-",'3e NC-Gas'!U56)</f>
        <v>-</v>
      </c>
      <c r="W150" s="41" t="str">
        <f>IF('3e NC-Gas'!V56="-","-",'3e NC-Gas'!V56)</f>
        <v>-</v>
      </c>
      <c r="X150" s="41" t="str">
        <f>IF('3e NC-Gas'!W56="-","-",'3e NC-Gas'!W56)</f>
        <v>-</v>
      </c>
      <c r="Y150" s="41" t="str">
        <f>IF('3e NC-Gas'!X56="-","-",'3e NC-Gas'!X56)</f>
        <v>-</v>
      </c>
      <c r="Z150" s="41" t="str">
        <f>IF('3e NC-Gas'!Y56="-","-",'3e NC-Gas'!Y56)</f>
        <v>-</v>
      </c>
      <c r="AA150" s="29"/>
    </row>
    <row r="151" spans="1:27" s="30" customFormat="1" ht="11.25" x14ac:dyDescent="0.15">
      <c r="A151" s="267">
        <v>5</v>
      </c>
      <c r="B151" s="140" t="s">
        <v>349</v>
      </c>
      <c r="C151" s="140" t="s">
        <v>344</v>
      </c>
      <c r="D151" s="138" t="s">
        <v>328</v>
      </c>
      <c r="E151" s="132"/>
      <c r="F151" s="31"/>
      <c r="G151" s="41">
        <f>IF('3f CPIH'!C$16="-","-",'3g OC '!$E$12*('3f CPIH'!C$16/'3f CPIH'!$G$16))</f>
        <v>87.194616340508801</v>
      </c>
      <c r="H151" s="41">
        <f>IF('3f CPIH'!D$16="-","-",'3g OC '!$E$12*('3f CPIH'!D$16/'3f CPIH'!$G$16))</f>
        <v>87.369180136986301</v>
      </c>
      <c r="I151" s="41">
        <f>IF('3f CPIH'!E$16="-","-",'3g OC '!$E$12*('3f CPIH'!E$16/'3f CPIH'!$G$16))</f>
        <v>87.631025831702544</v>
      </c>
      <c r="J151" s="41">
        <f>IF('3f CPIH'!F$16="-","-",'3g OC '!$E$12*('3f CPIH'!F$16/'3f CPIH'!$G$16))</f>
        <v>88.15471722113503</v>
      </c>
      <c r="K151" s="41">
        <f>IF('3f CPIH'!G$16="-","-",'3g OC '!$E$12*('3f CPIH'!G$16/'3f CPIH'!$G$16))</f>
        <v>89.202100000000002</v>
      </c>
      <c r="L151" s="41">
        <f>IF('3f CPIH'!H$16="-","-",'3g OC '!$E$12*('3f CPIH'!H$16/'3f CPIH'!$G$16))</f>
        <v>90.33676467710373</v>
      </c>
      <c r="M151" s="41">
        <f>IF('3f CPIH'!I$16="-","-",'3g OC '!$E$12*('3f CPIH'!I$16/'3f CPIH'!$G$16))</f>
        <v>91.645993150684916</v>
      </c>
      <c r="N151" s="41">
        <f>IF('3f CPIH'!J$16="-","-",'3g OC '!$E$12*('3f CPIH'!J$16/'3f CPIH'!$G$16))</f>
        <v>92.431530234833673</v>
      </c>
      <c r="O151" s="31"/>
      <c r="P151" s="41">
        <f>IF('3f CPIH'!L$16="-","-",'3g OC '!$E$12*('3f CPIH'!L$16/'3f CPIH'!$G$16))</f>
        <v>92.431530234833673</v>
      </c>
      <c r="Q151" s="41">
        <f>IF('3f CPIH'!M$16="-","-",'3g OC '!$E$12*('3f CPIH'!M$16/'3f CPIH'!$G$16))</f>
        <v>93.47891301369863</v>
      </c>
      <c r="R151" s="41">
        <f>IF('3f CPIH'!N$16="-","-",'3g OC '!$E$12*('3f CPIH'!N$16/'3f CPIH'!$G$16))</f>
        <v>94.177168199608616</v>
      </c>
      <c r="S151" s="41">
        <f>IF('3f CPIH'!O$16="-","-",'3g OC '!$E$12*('3f CPIH'!O$16/'3f CPIH'!$G$16))</f>
        <v>94.700859589041102</v>
      </c>
      <c r="T151" s="41" t="str">
        <f>IF('3f CPIH'!P$16="-","-",'3g OC '!$E$12*('3f CPIH'!P$16/'3f CPIH'!$G$16))</f>
        <v>-</v>
      </c>
      <c r="U151" s="41" t="str">
        <f>IF('3f CPIH'!Q$16="-","-",'3g OC '!$E$12*('3f CPIH'!Q$16/'3f CPIH'!$G$16))</f>
        <v>-</v>
      </c>
      <c r="V151" s="41" t="str">
        <f>IF('3f CPIH'!R$16="-","-",'3g OC '!$E$12*('3f CPIH'!R$16/'3f CPIH'!$G$16))</f>
        <v>-</v>
      </c>
      <c r="W151" s="41" t="str">
        <f>IF('3f CPIH'!S$16="-","-",'3g OC '!$E$12*('3f CPIH'!S$16/'3f CPIH'!$G$16))</f>
        <v>-</v>
      </c>
      <c r="X151" s="41" t="str">
        <f>IF('3f CPIH'!T$16="-","-",'3g OC '!$E$12*('3f CPIH'!T$16/'3f CPIH'!$G$16))</f>
        <v>-</v>
      </c>
      <c r="Y151" s="41" t="str">
        <f>IF('3f CPIH'!U$16="-","-",'3g OC '!$E$12*('3f CPIH'!U$16/'3f CPIH'!$G$16))</f>
        <v>-</v>
      </c>
      <c r="Z151" s="41" t="str">
        <f>IF('3f CPIH'!V$16="-","-",'3g OC '!$E$12*('3f CPIH'!V$16/'3f CPIH'!$G$16))</f>
        <v>-</v>
      </c>
      <c r="AA151" s="29"/>
    </row>
    <row r="152" spans="1:27" s="30" customFormat="1" ht="11.25" x14ac:dyDescent="0.15">
      <c r="A152" s="267">
        <v>6</v>
      </c>
      <c r="B152" s="140" t="s">
        <v>349</v>
      </c>
      <c r="C152" s="140" t="s">
        <v>43</v>
      </c>
      <c r="D152" s="138" t="s">
        <v>328</v>
      </c>
      <c r="E152" s="132"/>
      <c r="F152" s="31"/>
      <c r="G152" s="41" t="s">
        <v>333</v>
      </c>
      <c r="H152" s="41" t="s">
        <v>333</v>
      </c>
      <c r="I152" s="41" t="s">
        <v>333</v>
      </c>
      <c r="J152" s="41" t="s">
        <v>333</v>
      </c>
      <c r="K152" s="41">
        <f>IF('3h SMNCC'!F$37="-","-",'3h SMNCC'!F$37)</f>
        <v>0</v>
      </c>
      <c r="L152" s="41">
        <f>IF('3h SMNCC'!G$37="-","-",'3h SMNCC'!G$37)</f>
        <v>-0.14839795210242812</v>
      </c>
      <c r="M152" s="41">
        <f>IF('3h SMNCC'!H$37="-","-",'3h SMNCC'!H$37)</f>
        <v>1.8996756847995959</v>
      </c>
      <c r="N152" s="41">
        <f>IF('3h SMNCC'!I$37="-","-",'3h SMNCC'!I$37)</f>
        <v>12.665313810179313</v>
      </c>
      <c r="O152" s="31"/>
      <c r="P152" s="41">
        <f>IF('3h SMNCC'!K$37="-","-",'3h SMNCC'!K$37)</f>
        <v>12.665313810179313</v>
      </c>
      <c r="Q152" s="41">
        <f>IF('3h SMNCC'!L$37="-","-",'3h SMNCC'!L$37)</f>
        <v>14.640709693750988</v>
      </c>
      <c r="R152" s="41">
        <f>IF('3h SMNCC'!M$37="-","-",'3h SMNCC'!M$37)</f>
        <v>14.927787132222536</v>
      </c>
      <c r="S152" s="41">
        <f>IF('3h SMNCC'!N$37="-","-",'3h SMNCC'!N$37)</f>
        <v>17.170757060355506</v>
      </c>
      <c r="T152" s="41" t="str">
        <f>IF('3h SMNCC'!O$37="-","-",'3h SMNCC'!O$37)</f>
        <v>-</v>
      </c>
      <c r="U152" s="41" t="str">
        <f>IF('3h SMNCC'!P$37="-","-",'3h SMNCC'!P$37)</f>
        <v>-</v>
      </c>
      <c r="V152" s="41" t="str">
        <f>IF('3h SMNCC'!Q$37="-","-",'3h SMNCC'!Q$37)</f>
        <v>-</v>
      </c>
      <c r="W152" s="41" t="str">
        <f>IF('3h SMNCC'!R$37="-","-",'3h SMNCC'!R$37)</f>
        <v>-</v>
      </c>
      <c r="X152" s="41" t="str">
        <f>IF('3h SMNCC'!S$37="-","-",'3h SMNCC'!S$37)</f>
        <v>-</v>
      </c>
      <c r="Y152" s="41" t="str">
        <f>IF('3h SMNCC'!T$37="-","-",'3h SMNCC'!T$37)</f>
        <v>-</v>
      </c>
      <c r="Z152" s="41" t="str">
        <f>IF('3h SMNCC'!U$37="-","-",'3h SMNCC'!U$37)</f>
        <v>-</v>
      </c>
      <c r="AA152" s="29"/>
    </row>
    <row r="153" spans="1:27" s="30" customFormat="1" ht="11.25" x14ac:dyDescent="0.15">
      <c r="A153" s="267">
        <v>7</v>
      </c>
      <c r="B153" s="140" t="s">
        <v>349</v>
      </c>
      <c r="C153" s="140" t="s">
        <v>394</v>
      </c>
      <c r="D153" s="138" t="s">
        <v>328</v>
      </c>
      <c r="E153" s="132"/>
      <c r="F153" s="31"/>
      <c r="G153" s="41">
        <f>IF('3f CPIH'!C$16="-","-",'3i PAAC PAP'!$G$18*('3f CPIH'!C$16/'3f CPIH'!$G$16))</f>
        <v>3.1142016634050882</v>
      </c>
      <c r="H153" s="41">
        <f>IF('3f CPIH'!D$16="-","-",'3i PAAC PAP'!$G$18*('3f CPIH'!D$16/'3f CPIH'!$G$16))</f>
        <v>3.1204363013698631</v>
      </c>
      <c r="I153" s="41">
        <f>IF('3f CPIH'!E$16="-","-",'3i PAAC PAP'!$G$18*('3f CPIH'!E$16/'3f CPIH'!$G$16))</f>
        <v>3.129788258317026</v>
      </c>
      <c r="J153" s="41">
        <f>IF('3f CPIH'!F$16="-","-",'3i PAAC PAP'!$G$18*('3f CPIH'!F$16/'3f CPIH'!$G$16))</f>
        <v>3.1484921722113506</v>
      </c>
      <c r="K153" s="41">
        <f>IF('3f CPIH'!G$16="-","-",'3i PAAC PAP'!$G$18*('3f CPIH'!G$16/'3f CPIH'!$G$16))</f>
        <v>3.1859000000000002</v>
      </c>
      <c r="L153" s="41">
        <f>IF('3f CPIH'!H$16="-","-",'3i PAAC PAP'!$G$18*('3f CPIH'!H$16/'3f CPIH'!$G$16))</f>
        <v>3.2264251467710374</v>
      </c>
      <c r="M153" s="41">
        <f>IF('3f CPIH'!I$16="-","-",'3i PAAC PAP'!$G$18*('3f CPIH'!I$16/'3f CPIH'!$G$16))</f>
        <v>3.2731849315068491</v>
      </c>
      <c r="N153" s="41">
        <f>IF('3f CPIH'!J$16="-","-",'3i PAAC PAP'!$G$18*('3f CPIH'!J$16/'3f CPIH'!$G$16))</f>
        <v>3.3012408023483371</v>
      </c>
      <c r="O153" s="31"/>
      <c r="P153" s="41">
        <f>IF('3f CPIH'!L$16="-","-",'3i PAAC PAP'!$G$18*('3f CPIH'!L$16/'3f CPIH'!$G$16))</f>
        <v>3.3012408023483371</v>
      </c>
      <c r="Q153" s="41">
        <f>IF('3f CPIH'!M$16="-","-",'3i PAAC PAP'!$G$18*('3f CPIH'!M$16/'3f CPIH'!$G$16))</f>
        <v>3.3386486301369862</v>
      </c>
      <c r="R153" s="41">
        <f>IF('3f CPIH'!N$16="-","-",'3i PAAC PAP'!$G$18*('3f CPIH'!N$16/'3f CPIH'!$G$16))</f>
        <v>3.3635871819960861</v>
      </c>
      <c r="S153" s="41">
        <f>IF('3f CPIH'!O$16="-","-",'3i PAAC PAP'!$G$18*('3f CPIH'!O$16/'3f CPIH'!$G$16))</f>
        <v>3.3822910958904111</v>
      </c>
      <c r="T153" s="41" t="str">
        <f>IF('3f CPIH'!P$16="-","-",'3i PAAC PAP'!$G$18*('3f CPIH'!P$16/'3f CPIH'!$G$16))</f>
        <v>-</v>
      </c>
      <c r="U153" s="41" t="str">
        <f>IF('3f CPIH'!Q$16="-","-",'3i PAAC PAP'!$G$18*('3f CPIH'!Q$16/'3f CPIH'!$G$16))</f>
        <v>-</v>
      </c>
      <c r="V153" s="41" t="str">
        <f>IF('3f CPIH'!R$16="-","-",'3i PAAC PAP'!$G$18*('3f CPIH'!R$16/'3f CPIH'!$G$16))</f>
        <v>-</v>
      </c>
      <c r="W153" s="41" t="str">
        <f>IF('3f CPIH'!S$16="-","-",'3i PAAC PAP'!$G$18*('3f CPIH'!S$16/'3f CPIH'!$G$16))</f>
        <v>-</v>
      </c>
      <c r="X153" s="41" t="str">
        <f>IF('3f CPIH'!T$16="-","-",'3i PAAC PAP'!$G$18*('3f CPIH'!T$16/'3f CPIH'!$G$16))</f>
        <v>-</v>
      </c>
      <c r="Y153" s="41" t="str">
        <f>IF('3f CPIH'!U$16="-","-",'3i PAAC PAP'!$G$18*('3f CPIH'!U$16/'3f CPIH'!$G$16))</f>
        <v>-</v>
      </c>
      <c r="Z153" s="41" t="str">
        <f>IF('3f CPIH'!V$16="-","-",'3i PAAC PAP'!$G$18*('3f CPIH'!V$16/'3f CPIH'!$G$16))</f>
        <v>-</v>
      </c>
      <c r="AA153" s="29"/>
    </row>
    <row r="154" spans="1:27" s="30" customFormat="1" ht="11.25" x14ac:dyDescent="0.15">
      <c r="A154" s="267">
        <v>8</v>
      </c>
      <c r="B154" s="140" t="s">
        <v>349</v>
      </c>
      <c r="C154" s="140" t="s">
        <v>412</v>
      </c>
      <c r="D154" s="138" t="s">
        <v>328</v>
      </c>
      <c r="E154" s="132"/>
      <c r="F154" s="31"/>
      <c r="G154" s="41">
        <f>IF(G147="-","-",SUM(G147:G152)*'3i PAAC PAP'!$G$30)</f>
        <v>1.946444985798871</v>
      </c>
      <c r="H154" s="41">
        <f>IF(H147="-","-",SUM(H147:H152)*'3i PAAC PAP'!$G$30)</f>
        <v>1.7830262847277587</v>
      </c>
      <c r="I154" s="41">
        <f>IF(I147="-","-",SUM(I147:I152)*'3i PAAC PAP'!$G$30)</f>
        <v>1.6788220600563628</v>
      </c>
      <c r="J154" s="41">
        <f>IF(J147="-","-",SUM(J147:J152)*'3i PAAC PAP'!$G$30)</f>
        <v>1.6190724464446422</v>
      </c>
      <c r="K154" s="41">
        <f>IF(K147="-","-",SUM(K147:K152)*'3i PAAC PAP'!$G$30)</f>
        <v>1.7591776299889685</v>
      </c>
      <c r="L154" s="41">
        <f>IF(L147="-","-",SUM(L147:L152)*'3i PAAC PAP'!$G$30)</f>
        <v>1.7563701427684566</v>
      </c>
      <c r="M154" s="41">
        <f>IF(M147="-","-",SUM(M147:M152)*'3i PAAC PAP'!$G$30)</f>
        <v>1.8642323590575867</v>
      </c>
      <c r="N154" s="41">
        <f>IF(N147="-","-",SUM(N147:N152)*'3i PAAC PAP'!$G$30)</f>
        <v>2.0263556214631677</v>
      </c>
      <c r="O154" s="31"/>
      <c r="P154" s="41">
        <f>IF(P147="-","-",SUM(P147:P152)*'3i PAAC PAP'!$G$30)</f>
        <v>2.0263556214631677</v>
      </c>
      <c r="Q154" s="41">
        <f>IF(Q147="-","-",SUM(Q147:Q152)*'3i PAAC PAP'!$G$30)</f>
        <v>2.2128866931502906</v>
      </c>
      <c r="R154" s="41">
        <f>IF(R147="-","-",SUM(R147:R152)*'3i PAAC PAP'!$G$30)</f>
        <v>2.0080353714728543</v>
      </c>
      <c r="S154" s="41">
        <f>IF(S147="-","-",SUM(S147:S152)*'3i PAAC PAP'!$G$30)</f>
        <v>1.9752336921401761</v>
      </c>
      <c r="T154" s="41" t="str">
        <f>IF(T147="-","-",SUM(T147:T152)*'3i PAAC PAP'!$G$30)</f>
        <v>-</v>
      </c>
      <c r="U154" s="41" t="str">
        <f>IF(U147="-","-",SUM(U147:U152)*'3i PAAC PAP'!$G$30)</f>
        <v>-</v>
      </c>
      <c r="V154" s="41" t="str">
        <f>IF(V147="-","-",SUM(V147:V152)*'3i PAAC PAP'!$G$30)</f>
        <v>-</v>
      </c>
      <c r="W154" s="41" t="str">
        <f>IF(W147="-","-",SUM(W147:W152)*'3i PAAC PAP'!$G$30)</f>
        <v>-</v>
      </c>
      <c r="X154" s="41" t="str">
        <f>IF(X147="-","-",SUM(X147:X152)*'3i PAAC PAP'!$G$30)</f>
        <v>-</v>
      </c>
      <c r="Y154" s="41" t="str">
        <f>IF(Y147="-","-",SUM(Y147:Y152)*'3i PAAC PAP'!$G$30)</f>
        <v>-</v>
      </c>
      <c r="Z154" s="41" t="str">
        <f>IF(Z147="-","-",SUM(Z147:Z152)*'3i PAAC PAP'!$G$30)</f>
        <v>-</v>
      </c>
      <c r="AA154" s="29"/>
    </row>
    <row r="155" spans="1:27" s="30" customFormat="1" ht="11.25" x14ac:dyDescent="0.15">
      <c r="A155" s="267">
        <v>9</v>
      </c>
      <c r="B155" s="140" t="s">
        <v>393</v>
      </c>
      <c r="C155" s="140" t="s">
        <v>536</v>
      </c>
      <c r="D155" s="131" t="s">
        <v>328</v>
      </c>
      <c r="E155" s="132"/>
      <c r="F155" s="31"/>
      <c r="G155" s="41">
        <f>IF(G149="-","-",SUM(G147:G154)*'3j EBIT'!$E$12)</f>
        <v>9.2150028715212589</v>
      </c>
      <c r="H155" s="41">
        <f>IF(H149="-","-",SUM(H147:H154)*'3j EBIT'!$E$12)</f>
        <v>8.4465187718578001</v>
      </c>
      <c r="I155" s="41">
        <f>IF(I149="-","-",SUM(I147:I154)*'3j EBIT'!$E$12)</f>
        <v>7.9565976529586226</v>
      </c>
      <c r="J155" s="41">
        <f>IF(J149="-","-",SUM(J147:J154)*'3j EBIT'!$E$12)</f>
        <v>7.6759404025957583</v>
      </c>
      <c r="K155" s="41">
        <f>IF(K149="-","-",SUM(K147:K154)*'3j EBIT'!$E$12)</f>
        <v>8.3356196341848694</v>
      </c>
      <c r="L155" s="41">
        <f>IF(L149="-","-",SUM(L147:L154)*'3j EBIT'!$E$12)</f>
        <v>8.3232001105195472</v>
      </c>
      <c r="M155" s="41">
        <f>IF(M149="-","-",SUM(M147:M154)*'3j EBIT'!$E$12)</f>
        <v>8.8314125815727316</v>
      </c>
      <c r="N155" s="41">
        <f>IF(N149="-","-",SUM(N147:N154)*'3j EBIT'!$E$12)</f>
        <v>9.5944680015626513</v>
      </c>
      <c r="O155" s="31"/>
      <c r="P155" s="41">
        <f>IF(P149="-","-",SUM(P147:P154)*'3j EBIT'!$E$11)</f>
        <v>9.5944680015626513</v>
      </c>
      <c r="Q155" s="41">
        <f>IF(Q149="-","-",SUM(Q147:Q154)*'3j EBIT'!$E$11)</f>
        <v>10.472501452449729</v>
      </c>
      <c r="R155" s="41">
        <f>IF(R149="-","-",SUM(R147:R154)*'3j EBIT'!$E$11)</f>
        <v>9.5095101550681242</v>
      </c>
      <c r="S155" s="41">
        <f>IF(S149="-","-",SUM(S147:S154)*'3j EBIT'!$E$11)</f>
        <v>9.3555967406679574</v>
      </c>
      <c r="T155" s="41" t="str">
        <f>IF(T149="-","-",SUM(T147:T154)*'3j EBIT'!$E$11)</f>
        <v>-</v>
      </c>
      <c r="U155" s="41" t="str">
        <f>IF(U149="-","-",SUM(U147:U154)*'3j EBIT'!$E$11)</f>
        <v>-</v>
      </c>
      <c r="V155" s="41" t="str">
        <f>IF(V149="-","-",SUM(V147:V154)*'3j EBIT'!$E$11)</f>
        <v>-</v>
      </c>
      <c r="W155" s="41" t="str">
        <f>IF(W149="-","-",SUM(W147:W154)*'3j EBIT'!$E$11)</f>
        <v>-</v>
      </c>
      <c r="X155" s="41" t="str">
        <f>IF(X149="-","-",SUM(X147:X154)*'3j EBIT'!$E$11)</f>
        <v>-</v>
      </c>
      <c r="Y155" s="41" t="str">
        <f>IF(Y149="-","-",SUM(Y147:Y154)*'3j EBIT'!$E$11)</f>
        <v>-</v>
      </c>
      <c r="Z155" s="41" t="str">
        <f>IF(Z149="-","-",SUM(Z147:Z154)*'3j EBIT'!$E$11)</f>
        <v>-</v>
      </c>
      <c r="AA155" s="29"/>
    </row>
    <row r="156" spans="1:27" s="30" customFormat="1" ht="11.25" x14ac:dyDescent="0.15">
      <c r="A156" s="267">
        <v>10</v>
      </c>
      <c r="B156" s="140" t="s">
        <v>292</v>
      </c>
      <c r="C156" s="143" t="s">
        <v>537</v>
      </c>
      <c r="D156" s="131" t="s">
        <v>328</v>
      </c>
      <c r="E156" s="132"/>
      <c r="F156" s="31"/>
      <c r="G156" s="41">
        <f>IF(G151="-","-",SUM(G147:G149,G151:G155)*'3k HAP'!$E$13)</f>
        <v>5.5130156463857736</v>
      </c>
      <c r="H156" s="41">
        <f>IF(H151="-","-",SUM(H147:H149,H151:H155)*'3k HAP'!$E$13)</f>
        <v>4.9225951424542034</v>
      </c>
      <c r="I156" s="41">
        <f>IF(I151="-","-",SUM(I147:I149,I151:I155)*'3k HAP'!$E$13)</f>
        <v>4.3599986935628188</v>
      </c>
      <c r="J156" s="41">
        <f>IF(J151="-","-",SUM(J147:J149,J151:J155)*'3k HAP'!$E$13)</f>
        <v>4.1488252824996268</v>
      </c>
      <c r="K156" s="41">
        <f>IF(K151="-","-",SUM(K147:K149,K151:K155)*'3k HAP'!$E$13)</f>
        <v>4.7193203031471427</v>
      </c>
      <c r="L156" s="41">
        <f>IF(L151="-","-",SUM(L147:L149,L151:L155)*'3k HAP'!$E$13)</f>
        <v>4.7093986996161004</v>
      </c>
      <c r="M156" s="41">
        <f>IF(M151="-","-",SUM(M147:M149,M151:M155)*'3k HAP'!$E$13)</f>
        <v>5.0385237798254741</v>
      </c>
      <c r="N156" s="41">
        <f>IF(N151="-","-",SUM(N147:N149,N151:N155)*'3k HAP'!$E$13)</f>
        <v>5.625463827238911</v>
      </c>
      <c r="O156" s="31"/>
      <c r="P156" s="41">
        <f>IF(P151="-","-",SUM(P147:P149,P151:P155)*'3k HAP'!$E$13)</f>
        <v>5.625463827238911</v>
      </c>
      <c r="Q156" s="41">
        <f>IF(Q151="-","-",SUM(Q147:Q149,Q151:Q155)*'3k HAP'!$E$13)</f>
        <v>6.2491328638100176</v>
      </c>
      <c r="R156" s="41">
        <f>IF(R151="-","-",SUM(R147:R149,R151:R155)*'3k HAP'!$E$13)</f>
        <v>5.5135729542660901</v>
      </c>
      <c r="S156" s="41">
        <f>IF(S151="-","-",SUM(S147:S149,S151:S155)*'3k HAP'!$E$13)</f>
        <v>5.2438103784859642</v>
      </c>
      <c r="T156" s="41" t="str">
        <f>IF(T151="-","-",SUM(T147:T149,T151:T155)*'3k HAP'!$E$13)</f>
        <v>-</v>
      </c>
      <c r="U156" s="41" t="str">
        <f>IF(U151="-","-",SUM(U147:U149,U151:U155)*'3k HAP'!$E$13)</f>
        <v>-</v>
      </c>
      <c r="V156" s="41" t="str">
        <f>IF(V151="-","-",SUM(V147:V149,V151:V155)*'3k HAP'!$E$13)</f>
        <v>-</v>
      </c>
      <c r="W156" s="41" t="str">
        <f>IF(W151="-","-",SUM(W147:W149,W151:W155)*'3k HAP'!$E$13)</f>
        <v>-</v>
      </c>
      <c r="X156" s="41" t="str">
        <f>IF(X151="-","-",SUM(X147:X149,X151:X155)*'3k HAP'!$E$13)</f>
        <v>-</v>
      </c>
      <c r="Y156" s="41" t="str">
        <f>IF(Y151="-","-",SUM(Y147:Y149,Y151:Y155)*'3k HAP'!$E$13)</f>
        <v>-</v>
      </c>
      <c r="Z156" s="41" t="str">
        <f>IF(Z151="-","-",SUM(Z147:Z149,Z151:Z155)*'3k HAP'!$E$13)</f>
        <v>-</v>
      </c>
      <c r="AA156" s="29"/>
    </row>
    <row r="157" spans="1:27" s="30" customFormat="1" ht="11.25" x14ac:dyDescent="0.15">
      <c r="A157" s="267">
        <v>11</v>
      </c>
      <c r="B157" s="140" t="s">
        <v>44</v>
      </c>
      <c r="C157" s="189" t="str">
        <f>B157&amp;"_"&amp;D157</f>
        <v>Total_Southern Scotland</v>
      </c>
      <c r="D157" s="131" t="s">
        <v>328</v>
      </c>
      <c r="E157" s="132"/>
      <c r="F157" s="31"/>
      <c r="G157" s="41">
        <f>IF(G147="-","-",SUM(G147:G156))</f>
        <v>490.51296644857922</v>
      </c>
      <c r="H157" s="41">
        <f t="shared" ref="H157:P157" si="132">IF(H147="-","-",SUM(H147:H156))</f>
        <v>449.4760310899523</v>
      </c>
      <c r="I157" s="41">
        <f t="shared" si="132"/>
        <v>423.12812324442638</v>
      </c>
      <c r="J157" s="41">
        <f t="shared" si="132"/>
        <v>408.14552170511593</v>
      </c>
      <c r="K157" s="41">
        <f t="shared" si="132"/>
        <v>443.43596194192043</v>
      </c>
      <c r="L157" s="41">
        <f t="shared" si="132"/>
        <v>442.77238146810481</v>
      </c>
      <c r="M157" s="41">
        <f t="shared" si="132"/>
        <v>469.84952029224974</v>
      </c>
      <c r="N157" s="41">
        <f t="shared" si="132"/>
        <v>510.59725532955804</v>
      </c>
      <c r="O157" s="31"/>
      <c r="P157" s="41">
        <f t="shared" si="132"/>
        <v>510.59725532955804</v>
      </c>
      <c r="Q157" s="41">
        <f t="shared" ref="Q157" si="133">IF(Q147="-","-",SUM(Q147:Q156))</f>
        <v>557.43319216682403</v>
      </c>
      <c r="R157" s="41">
        <f t="shared" ref="R157" si="134">IF(R147="-","-",SUM(R147:R156))</f>
        <v>506.01390069855995</v>
      </c>
      <c r="S157" s="41">
        <f t="shared" ref="S157" si="135">IF(S147="-","-",SUM(S147:S156))</f>
        <v>497.64343544773504</v>
      </c>
      <c r="T157" s="41" t="str">
        <f t="shared" ref="T157" si="136">IF(T147="-","-",SUM(T147:T156))</f>
        <v>-</v>
      </c>
      <c r="U157" s="41" t="str">
        <f t="shared" ref="U157" si="137">IF(U147="-","-",SUM(U147:U156))</f>
        <v>-</v>
      </c>
      <c r="V157" s="41" t="str">
        <f t="shared" ref="V157" si="138">IF(V147="-","-",SUM(V147:V156))</f>
        <v>-</v>
      </c>
      <c r="W157" s="41" t="str">
        <f t="shared" ref="W157" si="139">IF(W147="-","-",SUM(W147:W156))</f>
        <v>-</v>
      </c>
      <c r="X157" s="41" t="str">
        <f t="shared" ref="X157" si="140">IF(X147="-","-",SUM(X147:X156))</f>
        <v>-</v>
      </c>
      <c r="Y157" s="41" t="str">
        <f t="shared" ref="Y157" si="141">IF(Y147="-","-",SUM(Y147:Y156))</f>
        <v>-</v>
      </c>
      <c r="Z157" s="41" t="str">
        <f t="shared" ref="Z157" si="142">IF(Z147="-","-",SUM(Z147:Z156))</f>
        <v>-</v>
      </c>
      <c r="AA157" s="29"/>
    </row>
    <row r="158" spans="1:27" s="30" customFormat="1" ht="11.25" x14ac:dyDescent="0.15">
      <c r="A158" s="267">
        <v>1</v>
      </c>
      <c r="B158" s="136" t="s">
        <v>350</v>
      </c>
      <c r="C158" s="187" t="s">
        <v>341</v>
      </c>
      <c r="D158" s="134" t="s">
        <v>329</v>
      </c>
      <c r="E158" s="135"/>
      <c r="F158" s="31"/>
      <c r="G158" s="133">
        <f>IF('3a DF'!H$41="-","-",'3a DF'!H$41)</f>
        <v>253.14985164432846</v>
      </c>
      <c r="H158" s="133">
        <f>IF('3a DF'!I$41="-","-",'3a DF'!I$41)</f>
        <v>213.57444115975193</v>
      </c>
      <c r="I158" s="133">
        <f>IF('3a DF'!J$41="-","-",'3a DF'!J$41)</f>
        <v>174.74989531236287</v>
      </c>
      <c r="J158" s="133">
        <f>IF('3a DF'!K$41="-","-",'3a DF'!K$41)</f>
        <v>160.26701947738721</v>
      </c>
      <c r="K158" s="133">
        <f>IF('3a DF'!L$41="-","-",'3a DF'!L$41)</f>
        <v>200.74683223176862</v>
      </c>
      <c r="L158" s="133">
        <f>IF('3a DF'!M$41="-","-",'3a DF'!M$41)</f>
        <v>199.05760849983216</v>
      </c>
      <c r="M158" s="133">
        <f>IF('3a DF'!N$41="-","-",'3a DF'!N$41)</f>
        <v>215.77106184657606</v>
      </c>
      <c r="N158" s="133">
        <f>IF('3a DF'!O$41="-","-",'3a DF'!O$41)</f>
        <v>243.35846990910571</v>
      </c>
      <c r="O158" s="31"/>
      <c r="P158" s="133">
        <f>IF('3a DF'!Q$41="-","-",'3a DF'!Q$41)</f>
        <v>243.35846990910571</v>
      </c>
      <c r="Q158" s="133">
        <f>IF('3a DF'!R$41="-","-",'3a DF'!R$41)</f>
        <v>281.17733015023742</v>
      </c>
      <c r="R158" s="133">
        <f>IF('3a DF'!S$41="-","-",'3a DF'!S$41)</f>
        <v>230.77888190073497</v>
      </c>
      <c r="S158" s="133">
        <f>IF('3a DF'!T$41="-","-",'3a DF'!T$41)</f>
        <v>206.31785050021912</v>
      </c>
      <c r="T158" s="133" t="str">
        <f>IF('3a DF'!U$41="-","-",'3a DF'!U$41)</f>
        <v>-</v>
      </c>
      <c r="U158" s="133" t="str">
        <f>IF('3a DF'!V$41="-","-",'3a DF'!V$41)</f>
        <v>-</v>
      </c>
      <c r="V158" s="133" t="str">
        <f>IF('3a DF'!W$41="-","-",'3a DF'!W$41)</f>
        <v>-</v>
      </c>
      <c r="W158" s="133" t="str">
        <f>IF('3a DF'!X$41="-","-",'3a DF'!X$41)</f>
        <v>-</v>
      </c>
      <c r="X158" s="133" t="str">
        <f>IF('3a DF'!Y$41="-","-",'3a DF'!Y$41)</f>
        <v>-</v>
      </c>
      <c r="Y158" s="133" t="str">
        <f>IF('3a DF'!Z$41="-","-",'3a DF'!Z$41)</f>
        <v>-</v>
      </c>
      <c r="Z158" s="133" t="str">
        <f>IF('3a DF'!AA$41="-","-",'3a DF'!AA$41)</f>
        <v>-</v>
      </c>
      <c r="AA158" s="29"/>
    </row>
    <row r="159" spans="1:27" s="30" customFormat="1" ht="11.25" x14ac:dyDescent="0.15">
      <c r="A159" s="267">
        <v>2</v>
      </c>
      <c r="B159" s="136" t="s">
        <v>350</v>
      </c>
      <c r="C159" s="187" t="s">
        <v>300</v>
      </c>
      <c r="D159" s="134" t="s">
        <v>329</v>
      </c>
      <c r="E159" s="135"/>
      <c r="F159" s="31"/>
      <c r="G159" s="133" t="s">
        <v>333</v>
      </c>
      <c r="H159" s="133" t="s">
        <v>333</v>
      </c>
      <c r="I159" s="133" t="s">
        <v>333</v>
      </c>
      <c r="J159" s="133" t="s">
        <v>333</v>
      </c>
      <c r="K159" s="133" t="s">
        <v>333</v>
      </c>
      <c r="L159" s="133" t="s">
        <v>333</v>
      </c>
      <c r="M159" s="133" t="s">
        <v>333</v>
      </c>
      <c r="N159" s="133" t="s">
        <v>333</v>
      </c>
      <c r="O159" s="31"/>
      <c r="P159" s="133" t="s">
        <v>333</v>
      </c>
      <c r="Q159" s="133" t="s">
        <v>333</v>
      </c>
      <c r="R159" s="133" t="s">
        <v>333</v>
      </c>
      <c r="S159" s="133" t="s">
        <v>333</v>
      </c>
      <c r="T159" s="133" t="s">
        <v>333</v>
      </c>
      <c r="U159" s="133" t="s">
        <v>333</v>
      </c>
      <c r="V159" s="133" t="s">
        <v>333</v>
      </c>
      <c r="W159" s="133" t="s">
        <v>333</v>
      </c>
      <c r="X159" s="133" t="s">
        <v>333</v>
      </c>
      <c r="Y159" s="133" t="s">
        <v>333</v>
      </c>
      <c r="Z159" s="133" t="s">
        <v>333</v>
      </c>
      <c r="AA159" s="29"/>
    </row>
    <row r="160" spans="1:27" s="30" customFormat="1" ht="11.25" x14ac:dyDescent="0.15">
      <c r="A160" s="267">
        <v>3</v>
      </c>
      <c r="B160" s="136" t="s">
        <v>2</v>
      </c>
      <c r="C160" s="187" t="s">
        <v>342</v>
      </c>
      <c r="D160" s="139" t="s">
        <v>329</v>
      </c>
      <c r="E160" s="135"/>
      <c r="F160" s="31"/>
      <c r="G160" s="133">
        <f>IF('3c PC'!G$42="-","-",'3c PC'!G$42)</f>
        <v>21.926269106402124</v>
      </c>
      <c r="H160" s="133">
        <f>IF('3c PC'!H$42="-","-",'3c PC'!H$42)</f>
        <v>21.926269106402124</v>
      </c>
      <c r="I160" s="133">
        <f>IF('3c PC'!I$42="-","-",'3c PC'!I$42)</f>
        <v>22.64764819235609</v>
      </c>
      <c r="J160" s="133">
        <f>IF('3c PC'!J$42="-","-",'3c PC'!J$42)</f>
        <v>22.505107470829557</v>
      </c>
      <c r="K160" s="133">
        <f>IF('3c PC'!K$42="-","-",'3c PC'!K$42)</f>
        <v>19.106297226763825</v>
      </c>
      <c r="L160" s="133">
        <f>IF('3c PC'!L$42="-","-",'3c PC'!L$42)</f>
        <v>19.106297226763825</v>
      </c>
      <c r="M160" s="133">
        <f>IF('3c PC'!M$42="-","-",'3c PC'!M$42)</f>
        <v>20.852393125569616</v>
      </c>
      <c r="N160" s="133">
        <f>IF('3c PC'!N$42="-","-",'3c PC'!N$42)</f>
        <v>20.849370287873604</v>
      </c>
      <c r="O160" s="31"/>
      <c r="P160" s="133">
        <f>IF('3c PC'!P$42="-","-",'3c PC'!P$42)</f>
        <v>20.849370287873604</v>
      </c>
      <c r="Q160" s="133">
        <f>IF('3c PC'!Q$42="-","-",'3c PC'!Q$42)</f>
        <v>21.503193401206047</v>
      </c>
      <c r="R160" s="133">
        <f>IF('3c PC'!R$42="-","-",'3c PC'!R$42)</f>
        <v>21.819481548965161</v>
      </c>
      <c r="S160" s="133">
        <f>IF('3c PC'!S$42="-","-",'3c PC'!S$42)</f>
        <v>25.256715910577427</v>
      </c>
      <c r="T160" s="133" t="str">
        <f>IF('3c PC'!T$42="-","-",'3c PC'!T$42)</f>
        <v>-</v>
      </c>
      <c r="U160" s="133" t="str">
        <f>IF('3c PC'!U$42="-","-",'3c PC'!U$42)</f>
        <v>-</v>
      </c>
      <c r="V160" s="133" t="str">
        <f>IF('3c PC'!V$42="-","-",'3c PC'!V$42)</f>
        <v>-</v>
      </c>
      <c r="W160" s="133" t="str">
        <f>IF('3c PC'!W$42="-","-",'3c PC'!W$42)</f>
        <v>-</v>
      </c>
      <c r="X160" s="133" t="str">
        <f>IF('3c PC'!X$42="-","-",'3c PC'!X$42)</f>
        <v>-</v>
      </c>
      <c r="Y160" s="133" t="str">
        <f>IF('3c PC'!Y$42="-","-",'3c PC'!Y$42)</f>
        <v>-</v>
      </c>
      <c r="Z160" s="133" t="str">
        <f>IF('3c PC'!Z$42="-","-",'3c PC'!Z$42)</f>
        <v>-</v>
      </c>
      <c r="AA160" s="29"/>
    </row>
    <row r="161" spans="1:27" s="30" customFormat="1" ht="11.25" x14ac:dyDescent="0.15">
      <c r="A161" s="267">
        <v>4</v>
      </c>
      <c r="B161" s="136" t="s">
        <v>352</v>
      </c>
      <c r="C161" s="187" t="s">
        <v>343</v>
      </c>
      <c r="D161" s="139" t="s">
        <v>329</v>
      </c>
      <c r="E161" s="135"/>
      <c r="F161" s="31"/>
      <c r="G161" s="133">
        <f>IF('3e NC-Gas'!F57="-","-",'3e NC-Gas'!F57)</f>
        <v>108.41773651861108</v>
      </c>
      <c r="H161" s="133">
        <f>IF('3e NC-Gas'!G57="-","-",'3e NC-Gas'!G57)</f>
        <v>108.29773651861107</v>
      </c>
      <c r="I161" s="133">
        <f>IF('3e NC-Gas'!H57="-","-",'3e NC-Gas'!H57)</f>
        <v>120.97937311923182</v>
      </c>
      <c r="J161" s="133">
        <f>IF('3e NC-Gas'!I57="-","-",'3e NC-Gas'!I57)</f>
        <v>120.63137311923182</v>
      </c>
      <c r="K161" s="133">
        <f>IF('3e NC-Gas'!J57="-","-",'3e NC-Gas'!J57)</f>
        <v>116.38255397526829</v>
      </c>
      <c r="L161" s="133">
        <f>IF('3e NC-Gas'!K57="-","-",'3e NC-Gas'!K57)</f>
        <v>116.4065539752683</v>
      </c>
      <c r="M161" s="133">
        <f>IF('3e NC-Gas'!L57="-","-",'3e NC-Gas'!L57)</f>
        <v>120.68792920353981</v>
      </c>
      <c r="N161" s="133">
        <f>IF('3e NC-Gas'!M57="-","-",'3e NC-Gas'!M57)</f>
        <v>120.75992920353981</v>
      </c>
      <c r="O161" s="31"/>
      <c r="P161" s="133">
        <f>IF('3e NC-Gas'!O57="-","-",'3e NC-Gas'!O57)</f>
        <v>120.75992920353981</v>
      </c>
      <c r="Q161" s="133">
        <f>IF('3e NC-Gas'!P57="-","-",'3e NC-Gas'!P57)</f>
        <v>124.36459188902195</v>
      </c>
      <c r="R161" s="133">
        <f>IF('3e NC-Gas'!Q57="-","-",'3e NC-Gas'!Q57)</f>
        <v>123.92059188902195</v>
      </c>
      <c r="S161" s="133">
        <f>IF('3e NC-Gas'!R57="-","-",'3e NC-Gas'!R57)</f>
        <v>134.26658823529411</v>
      </c>
      <c r="T161" s="133" t="str">
        <f>IF('3e NC-Gas'!S57="-","-",'3e NC-Gas'!S57)</f>
        <v>-</v>
      </c>
      <c r="U161" s="133" t="str">
        <f>IF('3e NC-Gas'!T57="-","-",'3e NC-Gas'!T57)</f>
        <v>-</v>
      </c>
      <c r="V161" s="133" t="str">
        <f>IF('3e NC-Gas'!U57="-","-",'3e NC-Gas'!U57)</f>
        <v>-</v>
      </c>
      <c r="W161" s="133" t="str">
        <f>IF('3e NC-Gas'!V57="-","-",'3e NC-Gas'!V57)</f>
        <v>-</v>
      </c>
      <c r="X161" s="133" t="str">
        <f>IF('3e NC-Gas'!W57="-","-",'3e NC-Gas'!W57)</f>
        <v>-</v>
      </c>
      <c r="Y161" s="133" t="str">
        <f>IF('3e NC-Gas'!X57="-","-",'3e NC-Gas'!X57)</f>
        <v>-</v>
      </c>
      <c r="Z161" s="133" t="str">
        <f>IF('3e NC-Gas'!Y57="-","-",'3e NC-Gas'!Y57)</f>
        <v>-</v>
      </c>
      <c r="AA161" s="29"/>
    </row>
    <row r="162" spans="1:27" s="30" customFormat="1" ht="11.25" x14ac:dyDescent="0.15">
      <c r="A162" s="267">
        <v>5</v>
      </c>
      <c r="B162" s="136" t="s">
        <v>349</v>
      </c>
      <c r="C162" s="187" t="s">
        <v>344</v>
      </c>
      <c r="D162" s="139" t="s">
        <v>329</v>
      </c>
      <c r="E162" s="135"/>
      <c r="F162" s="31"/>
      <c r="G162" s="133">
        <f>IF('3f CPIH'!C$16="-","-",'3g OC '!$E$12*('3f CPIH'!C$16/'3f CPIH'!$G$16))</f>
        <v>87.194616340508801</v>
      </c>
      <c r="H162" s="133">
        <f>IF('3f CPIH'!D$16="-","-",'3g OC '!$E$12*('3f CPIH'!D$16/'3f CPIH'!$G$16))</f>
        <v>87.369180136986301</v>
      </c>
      <c r="I162" s="133">
        <f>IF('3f CPIH'!E$16="-","-",'3g OC '!$E$12*('3f CPIH'!E$16/'3f CPIH'!$G$16))</f>
        <v>87.631025831702544</v>
      </c>
      <c r="J162" s="133">
        <f>IF('3f CPIH'!F$16="-","-",'3g OC '!$E$12*('3f CPIH'!F$16/'3f CPIH'!$G$16))</f>
        <v>88.15471722113503</v>
      </c>
      <c r="K162" s="133">
        <f>IF('3f CPIH'!G$16="-","-",'3g OC '!$E$12*('3f CPIH'!G$16/'3f CPIH'!$G$16))</f>
        <v>89.202100000000002</v>
      </c>
      <c r="L162" s="133">
        <f>IF('3f CPIH'!H$16="-","-",'3g OC '!$E$12*('3f CPIH'!H$16/'3f CPIH'!$G$16))</f>
        <v>90.33676467710373</v>
      </c>
      <c r="M162" s="133">
        <f>IF('3f CPIH'!I$16="-","-",'3g OC '!$E$12*('3f CPIH'!I$16/'3f CPIH'!$G$16))</f>
        <v>91.645993150684916</v>
      </c>
      <c r="N162" s="133">
        <f>IF('3f CPIH'!J$16="-","-",'3g OC '!$E$12*('3f CPIH'!J$16/'3f CPIH'!$G$16))</f>
        <v>92.431530234833673</v>
      </c>
      <c r="O162" s="31"/>
      <c r="P162" s="133">
        <f>IF('3f CPIH'!L$16="-","-",'3g OC '!$E$12*('3f CPIH'!L$16/'3f CPIH'!$G$16))</f>
        <v>92.431530234833673</v>
      </c>
      <c r="Q162" s="133">
        <f>IF('3f CPIH'!M$16="-","-",'3g OC '!$E$12*('3f CPIH'!M$16/'3f CPIH'!$G$16))</f>
        <v>93.47891301369863</v>
      </c>
      <c r="R162" s="133">
        <f>IF('3f CPIH'!N$16="-","-",'3g OC '!$E$12*('3f CPIH'!N$16/'3f CPIH'!$G$16))</f>
        <v>94.177168199608616</v>
      </c>
      <c r="S162" s="133">
        <f>IF('3f CPIH'!O$16="-","-",'3g OC '!$E$12*('3f CPIH'!O$16/'3f CPIH'!$G$16))</f>
        <v>94.700859589041102</v>
      </c>
      <c r="T162" s="133" t="str">
        <f>IF('3f CPIH'!P$16="-","-",'3g OC '!$E$12*('3f CPIH'!P$16/'3f CPIH'!$G$16))</f>
        <v>-</v>
      </c>
      <c r="U162" s="133" t="str">
        <f>IF('3f CPIH'!Q$16="-","-",'3g OC '!$E$12*('3f CPIH'!Q$16/'3f CPIH'!$G$16))</f>
        <v>-</v>
      </c>
      <c r="V162" s="133" t="str">
        <f>IF('3f CPIH'!R$16="-","-",'3g OC '!$E$12*('3f CPIH'!R$16/'3f CPIH'!$G$16))</f>
        <v>-</v>
      </c>
      <c r="W162" s="133" t="str">
        <f>IF('3f CPIH'!S$16="-","-",'3g OC '!$E$12*('3f CPIH'!S$16/'3f CPIH'!$G$16))</f>
        <v>-</v>
      </c>
      <c r="X162" s="133" t="str">
        <f>IF('3f CPIH'!T$16="-","-",'3g OC '!$E$12*('3f CPIH'!T$16/'3f CPIH'!$G$16))</f>
        <v>-</v>
      </c>
      <c r="Y162" s="133" t="str">
        <f>IF('3f CPIH'!U$16="-","-",'3g OC '!$E$12*('3f CPIH'!U$16/'3f CPIH'!$G$16))</f>
        <v>-</v>
      </c>
      <c r="Z162" s="133" t="str">
        <f>IF('3f CPIH'!V$16="-","-",'3g OC '!$E$12*('3f CPIH'!V$16/'3f CPIH'!$G$16))</f>
        <v>-</v>
      </c>
      <c r="AA162" s="29"/>
    </row>
    <row r="163" spans="1:27" s="30" customFormat="1" ht="11.25" x14ac:dyDescent="0.15">
      <c r="A163" s="267">
        <v>6</v>
      </c>
      <c r="B163" s="136" t="s">
        <v>349</v>
      </c>
      <c r="C163" s="187" t="s">
        <v>43</v>
      </c>
      <c r="D163" s="139" t="s">
        <v>329</v>
      </c>
      <c r="E163" s="135"/>
      <c r="F163" s="31"/>
      <c r="G163" s="133" t="s">
        <v>333</v>
      </c>
      <c r="H163" s="133" t="s">
        <v>333</v>
      </c>
      <c r="I163" s="133" t="s">
        <v>333</v>
      </c>
      <c r="J163" s="133" t="s">
        <v>333</v>
      </c>
      <c r="K163" s="133">
        <f>IF('3h SMNCC'!F$37="-","-",'3h SMNCC'!F$37)</f>
        <v>0</v>
      </c>
      <c r="L163" s="133">
        <f>IF('3h SMNCC'!G$37="-","-",'3h SMNCC'!G$37)</f>
        <v>-0.14839795210242812</v>
      </c>
      <c r="M163" s="133">
        <f>IF('3h SMNCC'!H$37="-","-",'3h SMNCC'!H$37)</f>
        <v>1.8996756847995959</v>
      </c>
      <c r="N163" s="133">
        <f>IF('3h SMNCC'!I$37="-","-",'3h SMNCC'!I$37)</f>
        <v>12.665313810179313</v>
      </c>
      <c r="O163" s="31"/>
      <c r="P163" s="133">
        <f>IF('3h SMNCC'!K$37="-","-",'3h SMNCC'!K$37)</f>
        <v>12.665313810179313</v>
      </c>
      <c r="Q163" s="133">
        <f>IF('3h SMNCC'!L$37="-","-",'3h SMNCC'!L$37)</f>
        <v>14.640709693750988</v>
      </c>
      <c r="R163" s="133">
        <f>IF('3h SMNCC'!M$37="-","-",'3h SMNCC'!M$37)</f>
        <v>14.927787132222536</v>
      </c>
      <c r="S163" s="133">
        <f>IF('3h SMNCC'!N$37="-","-",'3h SMNCC'!N$37)</f>
        <v>17.170757060355506</v>
      </c>
      <c r="T163" s="133" t="str">
        <f>IF('3h SMNCC'!O$37="-","-",'3h SMNCC'!O$37)</f>
        <v>-</v>
      </c>
      <c r="U163" s="133" t="str">
        <f>IF('3h SMNCC'!P$37="-","-",'3h SMNCC'!P$37)</f>
        <v>-</v>
      </c>
      <c r="V163" s="133" t="str">
        <f>IF('3h SMNCC'!Q$37="-","-",'3h SMNCC'!Q$37)</f>
        <v>-</v>
      </c>
      <c r="W163" s="133" t="str">
        <f>IF('3h SMNCC'!R$37="-","-",'3h SMNCC'!R$37)</f>
        <v>-</v>
      </c>
      <c r="X163" s="133" t="str">
        <f>IF('3h SMNCC'!S$37="-","-",'3h SMNCC'!S$37)</f>
        <v>-</v>
      </c>
      <c r="Y163" s="133" t="str">
        <f>IF('3h SMNCC'!T$37="-","-",'3h SMNCC'!T$37)</f>
        <v>-</v>
      </c>
      <c r="Z163" s="133" t="str">
        <f>IF('3h SMNCC'!U$37="-","-",'3h SMNCC'!U$37)</f>
        <v>-</v>
      </c>
      <c r="AA163" s="29"/>
    </row>
    <row r="164" spans="1:27" s="30" customFormat="1" ht="11.25" x14ac:dyDescent="0.15">
      <c r="A164" s="267">
        <v>7</v>
      </c>
      <c r="B164" s="136" t="s">
        <v>349</v>
      </c>
      <c r="C164" s="187" t="s">
        <v>394</v>
      </c>
      <c r="D164" s="139" t="s">
        <v>329</v>
      </c>
      <c r="E164" s="135"/>
      <c r="F164" s="31"/>
      <c r="G164" s="133">
        <f>IF('3f CPIH'!C$16="-","-",'3i PAAC PAP'!$G$18*('3f CPIH'!C$16/'3f CPIH'!$G$16))</f>
        <v>3.1142016634050882</v>
      </c>
      <c r="H164" s="133">
        <f>IF('3f CPIH'!D$16="-","-",'3i PAAC PAP'!$G$18*('3f CPIH'!D$16/'3f CPIH'!$G$16))</f>
        <v>3.1204363013698631</v>
      </c>
      <c r="I164" s="133">
        <f>IF('3f CPIH'!E$16="-","-",'3i PAAC PAP'!$G$18*('3f CPIH'!E$16/'3f CPIH'!$G$16))</f>
        <v>3.129788258317026</v>
      </c>
      <c r="J164" s="133">
        <f>IF('3f CPIH'!F$16="-","-",'3i PAAC PAP'!$G$18*('3f CPIH'!F$16/'3f CPIH'!$G$16))</f>
        <v>3.1484921722113506</v>
      </c>
      <c r="K164" s="133">
        <f>IF('3f CPIH'!G$16="-","-",'3i PAAC PAP'!$G$18*('3f CPIH'!G$16/'3f CPIH'!$G$16))</f>
        <v>3.1859000000000002</v>
      </c>
      <c r="L164" s="133">
        <f>IF('3f CPIH'!H$16="-","-",'3i PAAC PAP'!$G$18*('3f CPIH'!H$16/'3f CPIH'!$G$16))</f>
        <v>3.2264251467710374</v>
      </c>
      <c r="M164" s="133">
        <f>IF('3f CPIH'!I$16="-","-",'3i PAAC PAP'!$G$18*('3f CPIH'!I$16/'3f CPIH'!$G$16))</f>
        <v>3.2731849315068491</v>
      </c>
      <c r="N164" s="133">
        <f>IF('3f CPIH'!J$16="-","-",'3i PAAC PAP'!$G$18*('3f CPIH'!J$16/'3f CPIH'!$G$16))</f>
        <v>3.3012408023483371</v>
      </c>
      <c r="O164" s="31"/>
      <c r="P164" s="133">
        <f>IF('3f CPIH'!L$16="-","-",'3i PAAC PAP'!$G$18*('3f CPIH'!L$16/'3f CPIH'!$G$16))</f>
        <v>3.3012408023483371</v>
      </c>
      <c r="Q164" s="133">
        <f>IF('3f CPIH'!M$16="-","-",'3i PAAC PAP'!$G$18*('3f CPIH'!M$16/'3f CPIH'!$G$16))</f>
        <v>3.3386486301369862</v>
      </c>
      <c r="R164" s="133">
        <f>IF('3f CPIH'!N$16="-","-",'3i PAAC PAP'!$G$18*('3f CPIH'!N$16/'3f CPIH'!$G$16))</f>
        <v>3.3635871819960861</v>
      </c>
      <c r="S164" s="133">
        <f>IF('3f CPIH'!O$16="-","-",'3i PAAC PAP'!$G$18*('3f CPIH'!O$16/'3f CPIH'!$G$16))</f>
        <v>3.3822910958904111</v>
      </c>
      <c r="T164" s="133" t="str">
        <f>IF('3f CPIH'!P$16="-","-",'3i PAAC PAP'!$G$18*('3f CPIH'!P$16/'3f CPIH'!$G$16))</f>
        <v>-</v>
      </c>
      <c r="U164" s="133" t="str">
        <f>IF('3f CPIH'!Q$16="-","-",'3i PAAC PAP'!$G$18*('3f CPIH'!Q$16/'3f CPIH'!$G$16))</f>
        <v>-</v>
      </c>
      <c r="V164" s="133" t="str">
        <f>IF('3f CPIH'!R$16="-","-",'3i PAAC PAP'!$G$18*('3f CPIH'!R$16/'3f CPIH'!$G$16))</f>
        <v>-</v>
      </c>
      <c r="W164" s="133" t="str">
        <f>IF('3f CPIH'!S$16="-","-",'3i PAAC PAP'!$G$18*('3f CPIH'!S$16/'3f CPIH'!$G$16))</f>
        <v>-</v>
      </c>
      <c r="X164" s="133" t="str">
        <f>IF('3f CPIH'!T$16="-","-",'3i PAAC PAP'!$G$18*('3f CPIH'!T$16/'3f CPIH'!$G$16))</f>
        <v>-</v>
      </c>
      <c r="Y164" s="133" t="str">
        <f>IF('3f CPIH'!U$16="-","-",'3i PAAC PAP'!$G$18*('3f CPIH'!U$16/'3f CPIH'!$G$16))</f>
        <v>-</v>
      </c>
      <c r="Z164" s="133" t="str">
        <f>IF('3f CPIH'!V$16="-","-",'3i PAAC PAP'!$G$18*('3f CPIH'!V$16/'3f CPIH'!$G$16))</f>
        <v>-</v>
      </c>
      <c r="AA164" s="29"/>
    </row>
    <row r="165" spans="1:27" s="30" customFormat="1" ht="11.25" x14ac:dyDescent="0.15">
      <c r="A165" s="267">
        <v>8</v>
      </c>
      <c r="B165" s="136" t="s">
        <v>349</v>
      </c>
      <c r="C165" s="136" t="s">
        <v>412</v>
      </c>
      <c r="D165" s="139" t="s">
        <v>329</v>
      </c>
      <c r="E165" s="135"/>
      <c r="F165" s="31"/>
      <c r="G165" s="133">
        <f>IF(G158="-","-",SUM(G158:G163)*'3i PAAC PAP'!$G$30)</f>
        <v>1.9462968383767316</v>
      </c>
      <c r="H165" s="133">
        <f>IF(H158="-","-",SUM(H158:H163)*'3i PAAC PAP'!$G$30)</f>
        <v>1.7828781373214422</v>
      </c>
      <c r="I165" s="133">
        <f>IF(I158="-","-",SUM(I158:I163)*'3i PAAC PAP'!$G$30)</f>
        <v>1.6788428420541261</v>
      </c>
      <c r="J165" s="133">
        <f>IF(J158="-","-",SUM(J158:J163)*'3i PAAC PAP'!$G$30)</f>
        <v>1.6190932284882931</v>
      </c>
      <c r="K165" s="133">
        <f>IF(K158="-","-",SUM(K158:K163)*'3i PAAC PAP'!$G$30)</f>
        <v>1.759185234498766</v>
      </c>
      <c r="L165" s="133">
        <f>IF(L158="-","-",SUM(L158:L163)*'3i PAAC PAP'!$G$30)</f>
        <v>1.756377747275089</v>
      </c>
      <c r="M165" s="133">
        <f>IF(M158="-","-",SUM(M158:M163)*'3i PAAC PAP'!$G$30)</f>
        <v>1.8642939142011881</v>
      </c>
      <c r="N165" s="133">
        <f>IF(N158="-","-",SUM(N158:N163)*'3i PAAC PAP'!$G$30)</f>
        <v>2.0264171765972754</v>
      </c>
      <c r="O165" s="31"/>
      <c r="P165" s="133">
        <f>IF(P158="-","-",SUM(P158:P163)*'3i PAAC PAP'!$G$30)</f>
        <v>2.0264171765972754</v>
      </c>
      <c r="Q165" s="133">
        <f>IF(Q158="-","-",SUM(Q158:Q163)*'3i PAAC PAP'!$G$30)</f>
        <v>2.2129061922416287</v>
      </c>
      <c r="R165" s="133">
        <f>IF(R158="-","-",SUM(R158:R163)*'3i PAAC PAP'!$G$30)</f>
        <v>2.0080548706227375</v>
      </c>
      <c r="S165" s="133">
        <f>IF(S158="-","-",SUM(S158:S163)*'3i PAAC PAP'!$G$30)</f>
        <v>1.9753423093068398</v>
      </c>
      <c r="T165" s="133" t="str">
        <f>IF(T158="-","-",SUM(T158:T163)*'3i PAAC PAP'!$G$30)</f>
        <v>-</v>
      </c>
      <c r="U165" s="133" t="str">
        <f>IF(U158="-","-",SUM(U158:U163)*'3i PAAC PAP'!$G$30)</f>
        <v>-</v>
      </c>
      <c r="V165" s="133" t="str">
        <f>IF(V158="-","-",SUM(V158:V163)*'3i PAAC PAP'!$G$30)</f>
        <v>-</v>
      </c>
      <c r="W165" s="133" t="str">
        <f>IF(W158="-","-",SUM(W158:W163)*'3i PAAC PAP'!$G$30)</f>
        <v>-</v>
      </c>
      <c r="X165" s="133" t="str">
        <f>IF(X158="-","-",SUM(X158:X163)*'3i PAAC PAP'!$G$30)</f>
        <v>-</v>
      </c>
      <c r="Y165" s="133" t="str">
        <f>IF(Y158="-","-",SUM(Y158:Y163)*'3i PAAC PAP'!$G$30)</f>
        <v>-</v>
      </c>
      <c r="Z165" s="133" t="str">
        <f>IF(Z158="-","-",SUM(Z158:Z163)*'3i PAAC PAP'!$G$30)</f>
        <v>-</v>
      </c>
      <c r="AA165" s="29"/>
    </row>
    <row r="166" spans="1:27" s="30" customFormat="1" ht="11.25" x14ac:dyDescent="0.15">
      <c r="A166" s="267">
        <v>9</v>
      </c>
      <c r="B166" s="136" t="s">
        <v>393</v>
      </c>
      <c r="C166" s="187" t="s">
        <v>536</v>
      </c>
      <c r="D166" s="139" t="s">
        <v>329</v>
      </c>
      <c r="E166" s="135"/>
      <c r="F166" s="31"/>
      <c r="G166" s="133">
        <f>IF(G160="-","-",SUM(G158:G165)*'3j EBIT'!$E$12)</f>
        <v>9.2143060918580932</v>
      </c>
      <c r="H166" s="133">
        <f>IF(H160="-","-",SUM(H158:H165)*'3j EBIT'!$E$12)</f>
        <v>8.4458219922690549</v>
      </c>
      <c r="I166" s="133">
        <f>IF(I160="-","-",SUM(I158:I165)*'3j EBIT'!$E$12)</f>
        <v>7.9566953966330809</v>
      </c>
      <c r="J166" s="133">
        <f>IF(J160="-","-",SUM(J158:J165)*'3j EBIT'!$E$12)</f>
        <v>7.6760381464860377</v>
      </c>
      <c r="K166" s="133">
        <f>IF(K160="-","-",SUM(K158:K165)*'3j EBIT'!$E$12)</f>
        <v>8.3356554003676244</v>
      </c>
      <c r="L166" s="133">
        <f>IF(L160="-","-",SUM(L158:L165)*'3j EBIT'!$E$12)</f>
        <v>8.3232358766874164</v>
      </c>
      <c r="M166" s="133">
        <f>IF(M160="-","-",SUM(M158:M165)*'3j EBIT'!$E$12)</f>
        <v>8.8317020930040151</v>
      </c>
      <c r="N166" s="133">
        <f>IF(N160="-","-",SUM(N158:N165)*'3j EBIT'!$E$12)</f>
        <v>9.5947575129492844</v>
      </c>
      <c r="O166" s="31"/>
      <c r="P166" s="133">
        <f>IF(P160="-","-",SUM(P158:P165)*'3j EBIT'!$E$11)</f>
        <v>9.5947575129492844</v>
      </c>
      <c r="Q166" s="133">
        <f>IF(Q160="-","-",SUM(Q158:Q165)*'3j EBIT'!$E$11)</f>
        <v>10.472593162248646</v>
      </c>
      <c r="R166" s="133">
        <f>IF(R160="-","-",SUM(R158:R165)*'3j EBIT'!$E$11)</f>
        <v>9.5096018651423968</v>
      </c>
      <c r="S166" s="133">
        <f>IF(S160="-","-",SUM(S158:S165)*'3j EBIT'!$E$11)</f>
        <v>9.3561075982428576</v>
      </c>
      <c r="T166" s="133" t="str">
        <f>IF(T160="-","-",SUM(T158:T165)*'3j EBIT'!$E$11)</f>
        <v>-</v>
      </c>
      <c r="U166" s="133" t="str">
        <f>IF(U160="-","-",SUM(U158:U165)*'3j EBIT'!$E$11)</f>
        <v>-</v>
      </c>
      <c r="V166" s="133" t="str">
        <f>IF(V160="-","-",SUM(V158:V165)*'3j EBIT'!$E$11)</f>
        <v>-</v>
      </c>
      <c r="W166" s="133" t="str">
        <f>IF(W160="-","-",SUM(W158:W165)*'3j EBIT'!$E$11)</f>
        <v>-</v>
      </c>
      <c r="X166" s="133" t="str">
        <f>IF(X160="-","-",SUM(X158:X165)*'3j EBIT'!$E$11)</f>
        <v>-</v>
      </c>
      <c r="Y166" s="133" t="str">
        <f>IF(Y160="-","-",SUM(Y158:Y165)*'3j EBIT'!$E$11)</f>
        <v>-</v>
      </c>
      <c r="Z166" s="133" t="str">
        <f>IF(Z160="-","-",SUM(Z158:Z165)*'3j EBIT'!$E$11)</f>
        <v>-</v>
      </c>
      <c r="AA166" s="29"/>
    </row>
    <row r="167" spans="1:27" s="30" customFormat="1" ht="11.25" x14ac:dyDescent="0.15">
      <c r="A167" s="267">
        <v>10</v>
      </c>
      <c r="B167" s="136" t="s">
        <v>292</v>
      </c>
      <c r="C167" s="185" t="s">
        <v>537</v>
      </c>
      <c r="D167" s="139" t="s">
        <v>329</v>
      </c>
      <c r="E167" s="135"/>
      <c r="F167" s="31"/>
      <c r="G167" s="133">
        <f>IF(G162="-","-",SUM(G158:G160,G162:G166)*'3k HAP'!$E$13)</f>
        <v>5.5130032758083169</v>
      </c>
      <c r="H167" s="133">
        <f>IF(H162="-","-",SUM(H158:H160,H162:H166)*'3k HAP'!$E$13)</f>
        <v>4.9225827718780684</v>
      </c>
      <c r="I167" s="133">
        <f>IF(I162="-","-",SUM(I158:I160,I162:I166)*'3k HAP'!$E$13)</f>
        <v>4.3600004288971856</v>
      </c>
      <c r="J167" s="133">
        <f>IF(J162="-","-",SUM(J158:J160,J162:J166)*'3k HAP'!$E$13)</f>
        <v>4.1488270178378253</v>
      </c>
      <c r="K167" s="133">
        <f>IF(K162="-","-",SUM(K158:K160,K162:K166)*'3k HAP'!$E$13)</f>
        <v>4.7193209381374519</v>
      </c>
      <c r="L167" s="133">
        <f>IF(L162="-","-",SUM(L158:L160,L162:L166)*'3k HAP'!$E$13)</f>
        <v>4.7093993346061458</v>
      </c>
      <c r="M167" s="133">
        <f>IF(M162="-","-",SUM(M158:M160,M162:M166)*'3k HAP'!$E$13)</f>
        <v>5.0385289197911973</v>
      </c>
      <c r="N167" s="133">
        <f>IF(N162="-","-",SUM(N158:N160,N162:N166)*'3k HAP'!$E$13)</f>
        <v>5.6254689672038412</v>
      </c>
      <c r="O167" s="31"/>
      <c r="P167" s="133">
        <f>IF(P162="-","-",SUM(P158:P160,P162:P166)*'3k HAP'!$E$13)</f>
        <v>5.6254689672038412</v>
      </c>
      <c r="Q167" s="133">
        <f>IF(Q162="-","-",SUM(Q158:Q160,Q162:Q166)*'3k HAP'!$E$13)</f>
        <v>6.2491344920193805</v>
      </c>
      <c r="R167" s="133">
        <f>IF(R162="-","-",SUM(R158:R160,R162:R166)*'3k HAP'!$E$13)</f>
        <v>5.5135745824803406</v>
      </c>
      <c r="S167" s="133">
        <f>IF(S162="-","-",SUM(S158:S160,S162:S166)*'3k HAP'!$E$13)</f>
        <v>5.243819448215655</v>
      </c>
      <c r="T167" s="133" t="str">
        <f>IF(T162="-","-",SUM(T158:T160,T162:T166)*'3k HAP'!$E$13)</f>
        <v>-</v>
      </c>
      <c r="U167" s="133" t="str">
        <f>IF(U162="-","-",SUM(U158:U160,U162:U166)*'3k HAP'!$E$13)</f>
        <v>-</v>
      </c>
      <c r="V167" s="133" t="str">
        <f>IF(V162="-","-",SUM(V158:V160,V162:V166)*'3k HAP'!$E$13)</f>
        <v>-</v>
      </c>
      <c r="W167" s="133" t="str">
        <f>IF(W162="-","-",SUM(W158:W160,W162:W166)*'3k HAP'!$E$13)</f>
        <v>-</v>
      </c>
      <c r="X167" s="133" t="str">
        <f>IF(X162="-","-",SUM(X158:X160,X162:X166)*'3k HAP'!$E$13)</f>
        <v>-</v>
      </c>
      <c r="Y167" s="133" t="str">
        <f>IF(Y162="-","-",SUM(Y158:Y160,Y162:Y166)*'3k HAP'!$E$13)</f>
        <v>-</v>
      </c>
      <c r="Z167" s="133" t="str">
        <f>IF(Z162="-","-",SUM(Z158:Z160,Z162:Z166)*'3k HAP'!$E$13)</f>
        <v>-</v>
      </c>
      <c r="AA167" s="29"/>
    </row>
    <row r="168" spans="1:27" s="30" customFormat="1" ht="11.25" x14ac:dyDescent="0.15">
      <c r="A168" s="267">
        <v>11</v>
      </c>
      <c r="B168" s="136" t="s">
        <v>44</v>
      </c>
      <c r="C168" s="187" t="str">
        <f>B168&amp;"_"&amp;D168</f>
        <v>Total_Northern Scotland</v>
      </c>
      <c r="D168" s="134" t="s">
        <v>329</v>
      </c>
      <c r="E168" s="135"/>
      <c r="F168" s="31"/>
      <c r="G168" s="133">
        <f>IF(G158="-","-",SUM(G158:G167))</f>
        <v>490.47628147929868</v>
      </c>
      <c r="H168" s="133">
        <f t="shared" ref="H168:P168" si="143">IF(H158="-","-",SUM(H158:H167))</f>
        <v>449.43934612458986</v>
      </c>
      <c r="I168" s="133">
        <f t="shared" si="143"/>
        <v>423.13326938155473</v>
      </c>
      <c r="J168" s="133">
        <f t="shared" si="143"/>
        <v>408.15066785360716</v>
      </c>
      <c r="K168" s="133">
        <f t="shared" si="143"/>
        <v>443.43784500680459</v>
      </c>
      <c r="L168" s="133">
        <f t="shared" si="143"/>
        <v>442.77426453220522</v>
      </c>
      <c r="M168" s="133">
        <f t="shared" si="143"/>
        <v>469.86476286967331</v>
      </c>
      <c r="N168" s="133">
        <f t="shared" si="143"/>
        <v>510.61249790463086</v>
      </c>
      <c r="O168" s="31"/>
      <c r="P168" s="133">
        <f t="shared" si="143"/>
        <v>510.61249790463086</v>
      </c>
      <c r="Q168" s="133">
        <f t="shared" ref="Q168" si="144">IF(Q158="-","-",SUM(Q158:Q167))</f>
        <v>557.43802062456166</v>
      </c>
      <c r="R168" s="133">
        <f t="shared" ref="R168" si="145">IF(R158="-","-",SUM(R158:R167))</f>
        <v>506.01872917079476</v>
      </c>
      <c r="S168" s="133">
        <f t="shared" ref="S168" si="146">IF(S158="-","-",SUM(S158:S167))</f>
        <v>497.67033174714305</v>
      </c>
      <c r="T168" s="133" t="str">
        <f t="shared" ref="T168" si="147">IF(T158="-","-",SUM(T158:T167))</f>
        <v>-</v>
      </c>
      <c r="U168" s="133" t="str">
        <f t="shared" ref="U168" si="148">IF(U158="-","-",SUM(U158:U167))</f>
        <v>-</v>
      </c>
      <c r="V168" s="133" t="str">
        <f t="shared" ref="V168" si="149">IF(V158="-","-",SUM(V158:V167))</f>
        <v>-</v>
      </c>
      <c r="W168" s="133" t="str">
        <f t="shared" ref="W168" si="150">IF(W158="-","-",SUM(W158:W167))</f>
        <v>-</v>
      </c>
      <c r="X168" s="133" t="str">
        <f t="shared" ref="X168" si="151">IF(X158="-","-",SUM(X158:X167))</f>
        <v>-</v>
      </c>
      <c r="Y168" s="133" t="str">
        <f t="shared" ref="Y168" si="152">IF(Y158="-","-",SUM(Y158:Y167))</f>
        <v>-</v>
      </c>
      <c r="Z168" s="133" t="str">
        <f t="shared" ref="Z168" si="153">IF(Z158="-","-",SUM(Z158:Z167))</f>
        <v>-</v>
      </c>
      <c r="AA168" s="29"/>
    </row>
    <row r="169" spans="1:27" s="30" customFormat="1" ht="11.25" x14ac:dyDescent="0.15">
      <c r="A169" s="267"/>
      <c r="B169" s="140" t="s">
        <v>350</v>
      </c>
      <c r="C169" s="140" t="s">
        <v>341</v>
      </c>
      <c r="D169" s="138" t="s">
        <v>291</v>
      </c>
      <c r="E169" s="132"/>
      <c r="F169" s="31"/>
      <c r="G169" s="41">
        <f t="shared" ref="G169:N179" si="154">IF(G15="-","-",AVERAGE(G15,G26,G37,G48,G59,G70,G81,G92,G103,G114,G125,G136,G147,G158))</f>
        <v>253.14985164432846</v>
      </c>
      <c r="H169" s="41">
        <f t="shared" si="154"/>
        <v>213.57444115975201</v>
      </c>
      <c r="I169" s="41">
        <f t="shared" si="154"/>
        <v>174.74989531236287</v>
      </c>
      <c r="J169" s="41">
        <f t="shared" si="154"/>
        <v>160.26701947738724</v>
      </c>
      <c r="K169" s="41">
        <f t="shared" si="154"/>
        <v>200.74683223176862</v>
      </c>
      <c r="L169" s="41">
        <f t="shared" si="154"/>
        <v>199.05760849983216</v>
      </c>
      <c r="M169" s="41">
        <f t="shared" si="154"/>
        <v>215.77106184657609</v>
      </c>
      <c r="N169" s="41">
        <f t="shared" si="154"/>
        <v>243.35846990910571</v>
      </c>
      <c r="O169" s="31"/>
      <c r="P169" s="41">
        <f t="shared" ref="P169:Z179" si="155">IF(P15="-","-",AVERAGE(P15,P26,P37,P48,P59,P70,P81,P92,P103,P114,P125,P136,P147,P158))</f>
        <v>243.35846990910571</v>
      </c>
      <c r="Q169" s="41">
        <f t="shared" si="155"/>
        <v>281.17733015023748</v>
      </c>
      <c r="R169" s="41">
        <f t="shared" si="155"/>
        <v>230.77888190073506</v>
      </c>
      <c r="S169" s="41">
        <f t="shared" si="155"/>
        <v>206.31785050021912</v>
      </c>
      <c r="T169" s="41" t="str">
        <f t="shared" si="155"/>
        <v>-</v>
      </c>
      <c r="U169" s="41" t="str">
        <f t="shared" si="155"/>
        <v>-</v>
      </c>
      <c r="V169" s="41" t="str">
        <f t="shared" si="155"/>
        <v>-</v>
      </c>
      <c r="W169" s="41" t="str">
        <f t="shared" si="155"/>
        <v>-</v>
      </c>
      <c r="X169" s="41" t="str">
        <f t="shared" si="155"/>
        <v>-</v>
      </c>
      <c r="Y169" s="41" t="str">
        <f t="shared" si="155"/>
        <v>-</v>
      </c>
      <c r="Z169" s="41" t="str">
        <f t="shared" si="155"/>
        <v>-</v>
      </c>
      <c r="AA169" s="29"/>
    </row>
    <row r="170" spans="1:27" s="30" customFormat="1" ht="11.25" x14ac:dyDescent="0.15">
      <c r="A170" s="267"/>
      <c r="B170" s="140" t="s">
        <v>350</v>
      </c>
      <c r="C170" s="140" t="s">
        <v>300</v>
      </c>
      <c r="D170" s="138" t="s">
        <v>291</v>
      </c>
      <c r="E170" s="132"/>
      <c r="F170" s="31"/>
      <c r="G170" s="41" t="str">
        <f t="shared" si="154"/>
        <v>-</v>
      </c>
      <c r="H170" s="41" t="str">
        <f t="shared" si="154"/>
        <v>-</v>
      </c>
      <c r="I170" s="41" t="str">
        <f t="shared" si="154"/>
        <v>-</v>
      </c>
      <c r="J170" s="41" t="str">
        <f t="shared" si="154"/>
        <v>-</v>
      </c>
      <c r="K170" s="41" t="str">
        <f t="shared" si="154"/>
        <v>-</v>
      </c>
      <c r="L170" s="41" t="str">
        <f t="shared" si="154"/>
        <v>-</v>
      </c>
      <c r="M170" s="41" t="str">
        <f t="shared" si="154"/>
        <v>-</v>
      </c>
      <c r="N170" s="41" t="str">
        <f t="shared" si="154"/>
        <v>-</v>
      </c>
      <c r="O170" s="31"/>
      <c r="P170" s="41" t="str">
        <f t="shared" si="155"/>
        <v>-</v>
      </c>
      <c r="Q170" s="41" t="str">
        <f t="shared" si="155"/>
        <v>-</v>
      </c>
      <c r="R170" s="41" t="str">
        <f t="shared" si="155"/>
        <v>-</v>
      </c>
      <c r="S170" s="41" t="str">
        <f t="shared" si="155"/>
        <v>-</v>
      </c>
      <c r="T170" s="41" t="str">
        <f t="shared" si="155"/>
        <v>-</v>
      </c>
      <c r="U170" s="41" t="str">
        <f t="shared" si="155"/>
        <v>-</v>
      </c>
      <c r="V170" s="41" t="str">
        <f t="shared" si="155"/>
        <v>-</v>
      </c>
      <c r="W170" s="41" t="str">
        <f t="shared" si="155"/>
        <v>-</v>
      </c>
      <c r="X170" s="41" t="str">
        <f t="shared" si="155"/>
        <v>-</v>
      </c>
      <c r="Y170" s="41" t="str">
        <f t="shared" si="155"/>
        <v>-</v>
      </c>
      <c r="Z170" s="41" t="str">
        <f t="shared" si="155"/>
        <v>-</v>
      </c>
      <c r="AA170" s="29"/>
    </row>
    <row r="171" spans="1:27" s="30" customFormat="1" ht="11.25" x14ac:dyDescent="0.15">
      <c r="A171" s="267"/>
      <c r="B171" s="140" t="s">
        <v>2</v>
      </c>
      <c r="C171" s="140" t="s">
        <v>342</v>
      </c>
      <c r="D171" s="138" t="s">
        <v>291</v>
      </c>
      <c r="E171" s="132"/>
      <c r="F171" s="31"/>
      <c r="G171" s="41">
        <f t="shared" si="154"/>
        <v>21.92626910640212</v>
      </c>
      <c r="H171" s="41">
        <f t="shared" si="154"/>
        <v>21.92626910640212</v>
      </c>
      <c r="I171" s="41">
        <f t="shared" si="154"/>
        <v>22.64764819235609</v>
      </c>
      <c r="J171" s="41">
        <f t="shared" si="154"/>
        <v>22.505107470829557</v>
      </c>
      <c r="K171" s="41">
        <f t="shared" si="154"/>
        <v>19.106297226763822</v>
      </c>
      <c r="L171" s="41">
        <f t="shared" si="154"/>
        <v>19.106297226763822</v>
      </c>
      <c r="M171" s="41">
        <f t="shared" si="154"/>
        <v>20.852393125569616</v>
      </c>
      <c r="N171" s="41">
        <f t="shared" si="154"/>
        <v>20.849370287873601</v>
      </c>
      <c r="O171" s="31"/>
      <c r="P171" s="41">
        <f t="shared" si="155"/>
        <v>20.849370287873601</v>
      </c>
      <c r="Q171" s="41">
        <f t="shared" si="155"/>
        <v>21.50319340120604</v>
      </c>
      <c r="R171" s="41">
        <f t="shared" si="155"/>
        <v>21.819481548965165</v>
      </c>
      <c r="S171" s="41">
        <f t="shared" si="155"/>
        <v>25.256715910577434</v>
      </c>
      <c r="T171" s="41" t="str">
        <f t="shared" si="155"/>
        <v>-</v>
      </c>
      <c r="U171" s="41" t="str">
        <f t="shared" si="155"/>
        <v>-</v>
      </c>
      <c r="V171" s="41" t="str">
        <f t="shared" si="155"/>
        <v>-</v>
      </c>
      <c r="W171" s="41" t="str">
        <f t="shared" si="155"/>
        <v>-</v>
      </c>
      <c r="X171" s="41" t="str">
        <f t="shared" si="155"/>
        <v>-</v>
      </c>
      <c r="Y171" s="41" t="str">
        <f t="shared" si="155"/>
        <v>-</v>
      </c>
      <c r="Z171" s="41" t="str">
        <f t="shared" si="155"/>
        <v>-</v>
      </c>
      <c r="AA171" s="29"/>
    </row>
    <row r="172" spans="1:27" s="30" customFormat="1" ht="11.25" x14ac:dyDescent="0.15">
      <c r="A172" s="267"/>
      <c r="B172" s="140" t="s">
        <v>352</v>
      </c>
      <c r="C172" s="140" t="s">
        <v>343</v>
      </c>
      <c r="D172" s="138" t="s">
        <v>291</v>
      </c>
      <c r="E172" s="132"/>
      <c r="F172" s="31"/>
      <c r="G172" s="41">
        <f t="shared" si="154"/>
        <v>121.99571420662426</v>
      </c>
      <c r="H172" s="41">
        <f t="shared" si="154"/>
        <v>121.87571420785873</v>
      </c>
      <c r="I172" s="41">
        <f t="shared" si="154"/>
        <v>124.5194448789774</v>
      </c>
      <c r="J172" s="41">
        <f t="shared" si="154"/>
        <v>124.17144488255728</v>
      </c>
      <c r="K172" s="41">
        <f t="shared" si="154"/>
        <v>122.43954491549439</v>
      </c>
      <c r="L172" s="41">
        <f t="shared" si="154"/>
        <v>122.46354491524748</v>
      </c>
      <c r="M172" s="41">
        <f t="shared" si="154"/>
        <v>126.26991866834115</v>
      </c>
      <c r="N172" s="41">
        <f t="shared" si="154"/>
        <v>126.34191866760045</v>
      </c>
      <c r="O172" s="31"/>
      <c r="P172" s="41">
        <f t="shared" si="155"/>
        <v>126.34191866760045</v>
      </c>
      <c r="Q172" s="41">
        <f t="shared" si="155"/>
        <v>131.74472031618731</v>
      </c>
      <c r="R172" s="41">
        <f t="shared" si="155"/>
        <v>131.30072032075481</v>
      </c>
      <c r="S172" s="41">
        <f t="shared" si="155"/>
        <v>132.24553140529321</v>
      </c>
      <c r="T172" s="41" t="str">
        <f t="shared" si="155"/>
        <v>-</v>
      </c>
      <c r="U172" s="41" t="str">
        <f t="shared" si="155"/>
        <v>-</v>
      </c>
      <c r="V172" s="41" t="str">
        <f t="shared" si="155"/>
        <v>-</v>
      </c>
      <c r="W172" s="41" t="str">
        <f t="shared" si="155"/>
        <v>-</v>
      </c>
      <c r="X172" s="41" t="str">
        <f t="shared" si="155"/>
        <v>-</v>
      </c>
      <c r="Y172" s="41" t="str">
        <f t="shared" si="155"/>
        <v>-</v>
      </c>
      <c r="Z172" s="41" t="str">
        <f t="shared" si="155"/>
        <v>-</v>
      </c>
      <c r="AA172" s="29"/>
    </row>
    <row r="173" spans="1:27" s="30" customFormat="1" ht="11.25" x14ac:dyDescent="0.15">
      <c r="A173" s="267"/>
      <c r="B173" s="140" t="s">
        <v>349</v>
      </c>
      <c r="C173" s="140" t="s">
        <v>344</v>
      </c>
      <c r="D173" s="138" t="s">
        <v>291</v>
      </c>
      <c r="E173" s="132"/>
      <c r="F173" s="31"/>
      <c r="G173" s="41">
        <f t="shared" si="154"/>
        <v>87.194616340508816</v>
      </c>
      <c r="H173" s="41">
        <f t="shared" si="154"/>
        <v>87.369180136986316</v>
      </c>
      <c r="I173" s="41">
        <f t="shared" si="154"/>
        <v>87.631025831702559</v>
      </c>
      <c r="J173" s="41">
        <f t="shared" si="154"/>
        <v>88.15471722113503</v>
      </c>
      <c r="K173" s="41">
        <f t="shared" si="154"/>
        <v>89.202099999999987</v>
      </c>
      <c r="L173" s="41">
        <f t="shared" si="154"/>
        <v>90.336764677103716</v>
      </c>
      <c r="M173" s="41">
        <f t="shared" si="154"/>
        <v>91.64599315068493</v>
      </c>
      <c r="N173" s="41">
        <f t="shared" si="154"/>
        <v>92.431530234833659</v>
      </c>
      <c r="O173" s="31"/>
      <c r="P173" s="41">
        <f t="shared" si="155"/>
        <v>92.431530234833659</v>
      </c>
      <c r="Q173" s="41">
        <f t="shared" si="155"/>
        <v>93.478913013698644</v>
      </c>
      <c r="R173" s="41">
        <f t="shared" si="155"/>
        <v>94.177168199608587</v>
      </c>
      <c r="S173" s="41">
        <f t="shared" si="155"/>
        <v>94.700859589041102</v>
      </c>
      <c r="T173" s="41" t="str">
        <f t="shared" si="155"/>
        <v>-</v>
      </c>
      <c r="U173" s="41" t="str">
        <f t="shared" si="155"/>
        <v>-</v>
      </c>
      <c r="V173" s="41" t="str">
        <f t="shared" si="155"/>
        <v>-</v>
      </c>
      <c r="W173" s="41" t="str">
        <f t="shared" si="155"/>
        <v>-</v>
      </c>
      <c r="X173" s="41" t="str">
        <f t="shared" si="155"/>
        <v>-</v>
      </c>
      <c r="Y173" s="41" t="str">
        <f t="shared" si="155"/>
        <v>-</v>
      </c>
      <c r="Z173" s="41" t="str">
        <f t="shared" si="155"/>
        <v>-</v>
      </c>
      <c r="AA173" s="29"/>
    </row>
    <row r="174" spans="1:27" s="30" customFormat="1" ht="11.25" x14ac:dyDescent="0.15">
      <c r="A174" s="267"/>
      <c r="B174" s="140" t="s">
        <v>349</v>
      </c>
      <c r="C174" s="140" t="s">
        <v>43</v>
      </c>
      <c r="D174" s="138" t="s">
        <v>291</v>
      </c>
      <c r="E174" s="132"/>
      <c r="F174" s="31"/>
      <c r="G174" s="41" t="str">
        <f t="shared" si="154"/>
        <v>-</v>
      </c>
      <c r="H174" s="41" t="str">
        <f t="shared" si="154"/>
        <v>-</v>
      </c>
      <c r="I174" s="41" t="str">
        <f t="shared" si="154"/>
        <v>-</v>
      </c>
      <c r="J174" s="41" t="str">
        <f t="shared" si="154"/>
        <v>-</v>
      </c>
      <c r="K174" s="41">
        <f t="shared" si="154"/>
        <v>0</v>
      </c>
      <c r="L174" s="41">
        <f t="shared" si="154"/>
        <v>-0.14839795210242812</v>
      </c>
      <c r="M174" s="41">
        <f t="shared" si="154"/>
        <v>1.8996756847995966</v>
      </c>
      <c r="N174" s="41">
        <f t="shared" si="154"/>
        <v>12.665313810179315</v>
      </c>
      <c r="O174" s="31"/>
      <c r="P174" s="41">
        <f t="shared" si="155"/>
        <v>12.665313810179315</v>
      </c>
      <c r="Q174" s="41">
        <f t="shared" si="155"/>
        <v>14.640709693750987</v>
      </c>
      <c r="R174" s="41">
        <f t="shared" si="155"/>
        <v>14.927787132222536</v>
      </c>
      <c r="S174" s="41">
        <f t="shared" si="155"/>
        <v>17.170757060355502</v>
      </c>
      <c r="T174" s="41" t="str">
        <f t="shared" si="155"/>
        <v>-</v>
      </c>
      <c r="U174" s="41" t="str">
        <f t="shared" si="155"/>
        <v>-</v>
      </c>
      <c r="V174" s="41" t="str">
        <f t="shared" si="155"/>
        <v>-</v>
      </c>
      <c r="W174" s="41" t="str">
        <f t="shared" si="155"/>
        <v>-</v>
      </c>
      <c r="X174" s="41" t="str">
        <f t="shared" si="155"/>
        <v>-</v>
      </c>
      <c r="Y174" s="41" t="str">
        <f t="shared" si="155"/>
        <v>-</v>
      </c>
      <c r="Z174" s="41" t="str">
        <f t="shared" si="155"/>
        <v>-</v>
      </c>
      <c r="AA174" s="29"/>
    </row>
    <row r="175" spans="1:27" s="30" customFormat="1" ht="11.25" x14ac:dyDescent="0.15">
      <c r="A175" s="267"/>
      <c r="B175" s="140" t="s">
        <v>349</v>
      </c>
      <c r="C175" s="140" t="s">
        <v>394</v>
      </c>
      <c r="D175" s="138" t="s">
        <v>291</v>
      </c>
      <c r="E175" s="132"/>
      <c r="F175" s="31"/>
      <c r="G175" s="41">
        <f t="shared" si="154"/>
        <v>3.1142016634050882</v>
      </c>
      <c r="H175" s="41">
        <f t="shared" si="154"/>
        <v>3.1204363013698635</v>
      </c>
      <c r="I175" s="41">
        <f t="shared" si="154"/>
        <v>3.1297882583170269</v>
      </c>
      <c r="J175" s="41">
        <f t="shared" si="154"/>
        <v>3.1484921722113506</v>
      </c>
      <c r="K175" s="41">
        <f t="shared" si="154"/>
        <v>3.1859000000000006</v>
      </c>
      <c r="L175" s="41">
        <f t="shared" si="154"/>
        <v>3.2264251467710374</v>
      </c>
      <c r="M175" s="41">
        <f t="shared" si="154"/>
        <v>3.2731849315068478</v>
      </c>
      <c r="N175" s="41">
        <f t="shared" si="154"/>
        <v>3.3012408023483384</v>
      </c>
      <c r="O175" s="31"/>
      <c r="P175" s="41">
        <f t="shared" si="155"/>
        <v>3.3012408023483384</v>
      </c>
      <c r="Q175" s="41">
        <f t="shared" si="155"/>
        <v>3.3386486301369867</v>
      </c>
      <c r="R175" s="41">
        <f t="shared" si="155"/>
        <v>3.3635871819960861</v>
      </c>
      <c r="S175" s="41">
        <f t="shared" si="155"/>
        <v>3.3822910958904111</v>
      </c>
      <c r="T175" s="41" t="str">
        <f t="shared" si="155"/>
        <v>-</v>
      </c>
      <c r="U175" s="41" t="str">
        <f t="shared" si="155"/>
        <v>-</v>
      </c>
      <c r="V175" s="41" t="str">
        <f t="shared" si="155"/>
        <v>-</v>
      </c>
      <c r="W175" s="41" t="str">
        <f t="shared" si="155"/>
        <v>-</v>
      </c>
      <c r="X175" s="41" t="str">
        <f t="shared" si="155"/>
        <v>-</v>
      </c>
      <c r="Y175" s="41" t="str">
        <f t="shared" si="155"/>
        <v>-</v>
      </c>
      <c r="Z175" s="41" t="str">
        <f t="shared" si="155"/>
        <v>-</v>
      </c>
      <c r="AA175" s="29"/>
    </row>
    <row r="176" spans="1:27" s="30" customFormat="1" ht="11.25" x14ac:dyDescent="0.15">
      <c r="A176" s="267"/>
      <c r="B176" s="140" t="s">
        <v>349</v>
      </c>
      <c r="C176" s="140" t="s">
        <v>412</v>
      </c>
      <c r="D176" s="138" t="s">
        <v>291</v>
      </c>
      <c r="E176" s="132"/>
      <c r="F176" s="31"/>
      <c r="G176" s="41">
        <f t="shared" si="154"/>
        <v>2.0024417761166662</v>
      </c>
      <c r="H176" s="41">
        <f t="shared" si="154"/>
        <v>1.8390230750664809</v>
      </c>
      <c r="I176" s="41">
        <f t="shared" si="154"/>
        <v>1.6934810387806742</v>
      </c>
      <c r="J176" s="41">
        <f t="shared" si="154"/>
        <v>1.6337314252296442</v>
      </c>
      <c r="K176" s="41">
        <f t="shared" si="154"/>
        <v>1.7842308920366008</v>
      </c>
      <c r="L176" s="41">
        <f t="shared" si="154"/>
        <v>1.7814234048119031</v>
      </c>
      <c r="M176" s="41">
        <f t="shared" si="154"/>
        <v>1.8873754406381413</v>
      </c>
      <c r="N176" s="41">
        <f t="shared" si="154"/>
        <v>2.049498703031166</v>
      </c>
      <c r="O176" s="31"/>
      <c r="P176" s="41">
        <f t="shared" si="155"/>
        <v>2.049498703031166</v>
      </c>
      <c r="Q176" s="41">
        <f t="shared" si="155"/>
        <v>2.2434230232879573</v>
      </c>
      <c r="R176" s="41">
        <f t="shared" si="155"/>
        <v>2.0385717016879528</v>
      </c>
      <c r="S176" s="41">
        <f t="shared" si="155"/>
        <v>1.966985239314786</v>
      </c>
      <c r="T176" s="41" t="str">
        <f t="shared" si="155"/>
        <v>-</v>
      </c>
      <c r="U176" s="41" t="str">
        <f t="shared" si="155"/>
        <v>-</v>
      </c>
      <c r="V176" s="41" t="str">
        <f t="shared" si="155"/>
        <v>-</v>
      </c>
      <c r="W176" s="41" t="str">
        <f t="shared" si="155"/>
        <v>-</v>
      </c>
      <c r="X176" s="41" t="str">
        <f t="shared" si="155"/>
        <v>-</v>
      </c>
      <c r="Y176" s="41" t="str">
        <f t="shared" si="155"/>
        <v>-</v>
      </c>
      <c r="Z176" s="41" t="str">
        <f t="shared" si="155"/>
        <v>-</v>
      </c>
      <c r="AA176" s="29"/>
    </row>
    <row r="177" spans="1:27" s="30" customFormat="1" ht="11.25" x14ac:dyDescent="0.15">
      <c r="A177" s="267"/>
      <c r="B177" s="140" t="s">
        <v>393</v>
      </c>
      <c r="C177" s="140" t="s">
        <v>536</v>
      </c>
      <c r="D177" s="138" t="s">
        <v>291</v>
      </c>
      <c r="E177" s="132"/>
      <c r="F177" s="31"/>
      <c r="G177" s="41">
        <f t="shared" si="154"/>
        <v>9.4783717788736812</v>
      </c>
      <c r="H177" s="41">
        <f t="shared" si="154"/>
        <v>8.7098876793086486</v>
      </c>
      <c r="I177" s="41">
        <f t="shared" si="154"/>
        <v>8.0255430190700334</v>
      </c>
      <c r="J177" s="41">
        <f t="shared" si="154"/>
        <v>7.7448857689926127</v>
      </c>
      <c r="K177" s="41">
        <f t="shared" si="154"/>
        <v>8.4534522851931158</v>
      </c>
      <c r="L177" s="41">
        <f t="shared" si="154"/>
        <v>8.4410327615081098</v>
      </c>
      <c r="M177" s="41">
        <f t="shared" si="154"/>
        <v>8.940261107962316</v>
      </c>
      <c r="N177" s="41">
        <f t="shared" si="154"/>
        <v>9.7033165278931808</v>
      </c>
      <c r="O177" s="31"/>
      <c r="P177" s="41">
        <f t="shared" si="155"/>
        <v>9.7033165278931808</v>
      </c>
      <c r="Q177" s="41">
        <f t="shared" si="155"/>
        <v>10.616122539609689</v>
      </c>
      <c r="R177" s="41">
        <f t="shared" si="155"/>
        <v>9.6531312425922682</v>
      </c>
      <c r="S177" s="41">
        <f t="shared" si="155"/>
        <v>9.3168019098277934</v>
      </c>
      <c r="T177" s="41" t="str">
        <f t="shared" si="155"/>
        <v>-</v>
      </c>
      <c r="U177" s="41" t="str">
        <f t="shared" si="155"/>
        <v>-</v>
      </c>
      <c r="V177" s="41" t="str">
        <f t="shared" si="155"/>
        <v>-</v>
      </c>
      <c r="W177" s="41" t="str">
        <f t="shared" si="155"/>
        <v>-</v>
      </c>
      <c r="X177" s="41" t="str">
        <f t="shared" si="155"/>
        <v>-</v>
      </c>
      <c r="Y177" s="41" t="str">
        <f t="shared" si="155"/>
        <v>-</v>
      </c>
      <c r="Z177" s="41" t="str">
        <f t="shared" si="155"/>
        <v>-</v>
      </c>
      <c r="AA177" s="29"/>
    </row>
    <row r="178" spans="1:27" s="30" customFormat="1" ht="11.25" x14ac:dyDescent="0.15">
      <c r="A178" s="267"/>
      <c r="B178" s="140" t="s">
        <v>292</v>
      </c>
      <c r="C178" s="140" t="s">
        <v>537</v>
      </c>
      <c r="D178" s="138" t="s">
        <v>291</v>
      </c>
      <c r="E178" s="132"/>
      <c r="F178" s="31"/>
      <c r="G178" s="41">
        <f t="shared" si="154"/>
        <v>5.5176914795653618</v>
      </c>
      <c r="H178" s="41">
        <f t="shared" si="154"/>
        <v>4.9272709756355413</v>
      </c>
      <c r="I178" s="41">
        <f t="shared" si="154"/>
        <v>4.3612227447755583</v>
      </c>
      <c r="J178" s="41">
        <f t="shared" si="154"/>
        <v>4.1500493337174342</v>
      </c>
      <c r="K178" s="41">
        <f t="shared" si="154"/>
        <v>4.7214122958001941</v>
      </c>
      <c r="L178" s="41">
        <f t="shared" si="154"/>
        <v>4.7114906922688027</v>
      </c>
      <c r="M178" s="41">
        <f t="shared" si="154"/>
        <v>5.0404562689577643</v>
      </c>
      <c r="N178" s="41">
        <f t="shared" si="154"/>
        <v>5.6273963163701541</v>
      </c>
      <c r="O178" s="31"/>
      <c r="P178" s="41">
        <f t="shared" si="155"/>
        <v>5.6273963163701541</v>
      </c>
      <c r="Q178" s="41">
        <f t="shared" si="155"/>
        <v>6.2516827025566721</v>
      </c>
      <c r="R178" s="41">
        <f t="shared" si="155"/>
        <v>5.5161227930192114</v>
      </c>
      <c r="S178" s="41">
        <f t="shared" si="155"/>
        <v>5.2431216177698161</v>
      </c>
      <c r="T178" s="41" t="str">
        <f t="shared" si="155"/>
        <v>-</v>
      </c>
      <c r="U178" s="41" t="str">
        <f t="shared" si="155"/>
        <v>-</v>
      </c>
      <c r="V178" s="41" t="str">
        <f t="shared" si="155"/>
        <v>-</v>
      </c>
      <c r="W178" s="41" t="str">
        <f t="shared" si="155"/>
        <v>-</v>
      </c>
      <c r="X178" s="41" t="str">
        <f t="shared" si="155"/>
        <v>-</v>
      </c>
      <c r="Y178" s="41" t="str">
        <f t="shared" si="155"/>
        <v>-</v>
      </c>
      <c r="Z178" s="41" t="str">
        <f t="shared" si="155"/>
        <v>-</v>
      </c>
      <c r="AA178" s="29"/>
    </row>
    <row r="179" spans="1:27" s="30" customFormat="1" ht="11.25" x14ac:dyDescent="0.15">
      <c r="A179" s="267"/>
      <c r="B179" s="140" t="s">
        <v>44</v>
      </c>
      <c r="C179" s="140" t="str">
        <f>B179&amp;"_"&amp;D179</f>
        <v>Total_GB average</v>
      </c>
      <c r="D179" s="131" t="s">
        <v>291</v>
      </c>
      <c r="E179" s="132"/>
      <c r="F179" s="31"/>
      <c r="G179" s="41">
        <f>IF(G25="-","-",AVERAGE(G25,G36,G47,G58,G69,G80,G91,G102,G113,G124,G135,G146,G157,G168))</f>
        <v>504.37915799582441</v>
      </c>
      <c r="H179" s="41">
        <f t="shared" si="154"/>
        <v>463.34222264237962</v>
      </c>
      <c r="I179" s="41">
        <f t="shared" si="154"/>
        <v>426.75804927634215</v>
      </c>
      <c r="J179" s="41">
        <f t="shared" si="154"/>
        <v>411.77544775206013</v>
      </c>
      <c r="K179" s="41">
        <f t="shared" si="154"/>
        <v>449.63976984705675</v>
      </c>
      <c r="L179" s="41">
        <f t="shared" si="154"/>
        <v>448.97618937220466</v>
      </c>
      <c r="M179" s="41">
        <f t="shared" si="154"/>
        <v>475.58032022503642</v>
      </c>
      <c r="N179" s="41">
        <f>IF(N25="-","-",AVERAGE(N25,N36,N47,N58,N69,N80,N91,N102,N113,N124,N135,N146,N157,N168))</f>
        <v>516.32805525923561</v>
      </c>
      <c r="O179" s="31"/>
      <c r="P179" s="41">
        <f t="shared" si="155"/>
        <v>516.32805525923561</v>
      </c>
      <c r="Q179" s="41">
        <f t="shared" si="155"/>
        <v>564.99474347067155</v>
      </c>
      <c r="R179" s="41">
        <f t="shared" si="155"/>
        <v>513.57545202158155</v>
      </c>
      <c r="S179" s="41">
        <f t="shared" si="155"/>
        <v>495.60091432828915</v>
      </c>
      <c r="T179" s="41" t="str">
        <f t="shared" si="155"/>
        <v>-</v>
      </c>
      <c r="U179" s="41" t="str">
        <f t="shared" si="155"/>
        <v>-</v>
      </c>
      <c r="V179" s="41" t="str">
        <f t="shared" si="155"/>
        <v>-</v>
      </c>
      <c r="W179" s="41" t="str">
        <f t="shared" si="155"/>
        <v>-</v>
      </c>
      <c r="X179" s="41" t="str">
        <f t="shared" si="155"/>
        <v>-</v>
      </c>
      <c r="Y179" s="41" t="str">
        <f t="shared" si="155"/>
        <v>-</v>
      </c>
      <c r="Z179" s="41" t="str">
        <f t="shared" si="155"/>
        <v>-</v>
      </c>
      <c r="AA179" s="29"/>
    </row>
    <row r="180" spans="1:27" x14ac:dyDescent="0.2"/>
    <row r="181" spans="1:27" x14ac:dyDescent="0.2"/>
    <row r="182" spans="1:27" x14ac:dyDescent="0.2"/>
    <row r="183" spans="1:27" x14ac:dyDescent="0.2"/>
    <row r="184" spans="1:27" x14ac:dyDescent="0.2"/>
    <row r="185" spans="1:27" x14ac:dyDescent="0.2"/>
    <row r="186" spans="1:27" x14ac:dyDescent="0.2"/>
    <row r="187" spans="1:27" x14ac:dyDescent="0.2"/>
    <row r="188" spans="1:27" x14ac:dyDescent="0.2"/>
    <row r="189" spans="1:27" x14ac:dyDescent="0.2"/>
    <row r="190" spans="1:27" x14ac:dyDescent="0.2"/>
    <row r="191" spans="1:27" x14ac:dyDescent="0.2"/>
    <row r="192" spans="1:27"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sheetData>
  <sortState ref="A15:AB182">
    <sortCondition ref="A15:A182"/>
  </sortState>
  <mergeCells count="9">
    <mergeCell ref="P10:Z10"/>
    <mergeCell ref="G11:N11"/>
    <mergeCell ref="P11:Z11"/>
    <mergeCell ref="B3:H3"/>
    <mergeCell ref="B10:B14"/>
    <mergeCell ref="C10:C14"/>
    <mergeCell ref="D10:D14"/>
    <mergeCell ref="E10:E11"/>
    <mergeCell ref="G10:N10"/>
  </mergeCells>
  <pageMargins left="0.7" right="0.7" top="0.75" bottom="0.75" header="0.3" footer="0.3"/>
  <pageSetup orientation="portrait" r:id="rId1"/>
  <headerFooter>
    <oddHeader>&amp;C&amp;"Verdana,Regular"&amp;10&amp;K000000Internal Only</oddHeader>
    <oddFooter>&amp;C&amp;"Verdana,Regular"&amp;10&amp;K000000Internal Only</oddFooter>
    <evenHeader>&amp;C&amp;"Verdana,Regular"&amp;10&amp;K000000Internal Only</evenHeader>
    <evenFooter>&amp;C&amp;"Verdana,Regular"&amp;10&amp;K000000Internal Only</evenFooter>
    <firstHeader>&amp;C&amp;"Verdana,Regular"&amp;10&amp;K000000Internal Only</firstHeader>
    <firstFooter>&amp;C&amp;"Verdana,Regular"&amp;10&amp;K000000Internal Only</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31298fc-6a88-4548-b7d9-3b164918c4a3">
      <Value>1</Value>
    </TaxCatchAll>
    <mdac69383724431b843977f20a58bfe2 xmlns="2093c7c7-efcb-4260-b1c3-5ef81253e418">
      <Terms xmlns="http://schemas.microsoft.com/office/infopath/2007/PartnerControls">
        <TermInfo xmlns="http://schemas.microsoft.com/office/infopath/2007/PartnerControls">
          <TermName xmlns="http://schemas.microsoft.com/office/infopath/2007/PartnerControls">Ofgem</TermName>
          <TermId xmlns="http://schemas.microsoft.com/office/infopath/2007/PartnerControls">8b4368c1-752b-461b-aa1f-79fb1ab95926</TermId>
        </TermInfo>
      </Terms>
    </mdac69383724431b843977f20a58bfe2>
    <BJSC514bdf30_x002D_2227_x002D_4016_x xmlns="b14ea4d7-bede-421e-a538-c782e68c0173" xsi:nil="true"/>
    <BJSCdd9eba61_x002D_d6b9_x002D_469b_x xmlns="b14ea4d7-bede-421e-a538-c782e68c0173">Internal Only</BJSCdd9eba61_x002D_d6b9_x002D_469b_x>
    <BJSCid_group_classification xmlns="b14ea4d7-bede-421e-a538-c782e68c0173">OFFICIAL</BJSCid_group_classification>
    <BJSCSummaryMarking xmlns="b14ea4d7-bede-421e-a538-c782e68c0173">OFFICIAL Internal Only</BJSCSummaryMarking>
    <BJSCInternalLabel xmlns="b14ea4d7-bede-421e-a538-c782e68c0173">&lt;?xml version="1.0" encoding="us-ascii"?&gt;&lt;sisl xmlns:xsi="http://www.w3.org/2001/XMLSchema-instance" xmlns:xsd="http://www.w3.org/2001/XMLSchema" sislVersion="0" policy="973096ae-7329-4b3b-9368-47aeba6959e1" xmlns="http://www.boldonjames.com/2008/01/sie/internal/label"&gt;&lt;element uid="id_classification_nonbusiness" value="" /&gt;&lt;element uid="eaadb568-f939-47e9-ab90-f00bdd47735e" value="" /&gt;&lt;/sisl&gt;</BJSCInternalLabel>
    <BJSCc5a055b0_x002D_1bed_x002D_4579_x xmlns="b14ea4d7-bede-421e-a538-c782e68c0173" xsi:nil="true"/>
    <Document_x0020_Type_T xmlns="b14ea4d7-bede-421e-a538-c782e68c0173">Default tariff cap - master economic model</Document_x0020_Type_T>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Tariff_CT" ma:contentTypeID="0x0101006EEC18B0704C8046A47AF6EC5E8E5CAB0048E4E180B714C540B89EC690F6696B3E" ma:contentTypeVersion="14" ma:contentTypeDescription="" ma:contentTypeScope="" ma:versionID="34bf0063ae3144d5960c200a5b319a8c">
  <xsd:schema xmlns:xsd="http://www.w3.org/2001/XMLSchema" xmlns:xs="http://www.w3.org/2001/XMLSchema" xmlns:p="http://schemas.microsoft.com/office/2006/metadata/properties" xmlns:ns2="2093c7c7-efcb-4260-b1c3-5ef81253e418" xmlns:ns3="631298fc-6a88-4548-b7d9-3b164918c4a3" xmlns:ns4="b14ea4d7-bede-421e-a538-c782e68c0173" targetNamespace="http://schemas.microsoft.com/office/2006/metadata/properties" ma:root="true" ma:fieldsID="3ea19ed05f7d9ed22472fc1124b7d163" ns2:_="" ns3:_="" ns4:_="">
    <xsd:import namespace="2093c7c7-efcb-4260-b1c3-5ef81253e418"/>
    <xsd:import namespace="631298fc-6a88-4548-b7d9-3b164918c4a3"/>
    <xsd:import namespace="b14ea4d7-bede-421e-a538-c782e68c0173"/>
    <xsd:element name="properties">
      <xsd:complexType>
        <xsd:sequence>
          <xsd:element name="documentManagement">
            <xsd:complexType>
              <xsd:all>
                <xsd:element ref="ns2:mdac69383724431b843977f20a58bfe2" minOccurs="0"/>
                <xsd:element ref="ns3:TaxCatchAll" minOccurs="0"/>
                <xsd:element ref="ns3:TaxCatchAllLabel" minOccurs="0"/>
                <xsd:element ref="ns4:Document_x0020_Type_T" minOccurs="0"/>
                <xsd:element ref="ns4:BJSCInternalLabel" minOccurs="0"/>
                <xsd:element ref="ns4:BJSCid_group_classification" minOccurs="0"/>
                <xsd:element ref="ns4:BJSC514bdf30_x002D_2227_x002D_4016_x" minOccurs="0"/>
                <xsd:element ref="ns4:BJSCdd9eba61_x002D_d6b9_x002D_469b_x" minOccurs="0"/>
                <xsd:element ref="ns4:BJSCc5a055b0_x002D_1bed_x002D_4579_x" minOccurs="0"/>
                <xsd:element ref="ns4:BJSCSummaryMarki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93c7c7-efcb-4260-b1c3-5ef81253e418" elementFormDefault="qualified">
    <xsd:import namespace="http://schemas.microsoft.com/office/2006/documentManagement/types"/>
    <xsd:import namespace="http://schemas.microsoft.com/office/infopath/2007/PartnerControls"/>
    <xsd:element name="mdac69383724431b843977f20a58bfe2" ma:index="8" ma:taxonomy="true" ma:internalName="mdac69383724431b843977f20a58bfe2" ma:taxonomyFieldName="Organisation1" ma:displayName="Organisation" ma:default="1;#Ofgem|8b4368c1-752b-461b-aa1f-79fb1ab95926" ma:fieldId="{6dac6938-3724-431b-8439-77f20a58bfe2}" ma:taxonomyMulti="true" ma:sspId="ca9306fc-8436-45f0-b931-e34f519be3a3" ma:termSetId="198f4597-1449-4407-9082-75aad48ce81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31298fc-6a88-4548-b7d9-3b164918c4a3" elementFormDefault="qualified">
    <xsd:import namespace="http://schemas.microsoft.com/office/2006/documentManagement/types"/>
    <xsd:import namespace="http://schemas.microsoft.com/office/infopath/2007/PartnerControls"/>
    <xsd:element name="TaxCatchAll" ma:index="9" nillable="true" ma:displayName="Taxonomy Catch All Column" ma:hidden="true" ma:list="{246df75f-ddfb-458d-8d4e-1cf751ca51c8}" ma:internalName="TaxCatchAll" ma:showField="CatchAllData" ma:web="2093c7c7-efcb-4260-b1c3-5ef81253e418">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246df75f-ddfb-458d-8d4e-1cf751ca51c8}" ma:internalName="TaxCatchAllLabel" ma:readOnly="true" ma:showField="CatchAllDataLabel" ma:web="2093c7c7-efcb-4260-b1c3-5ef81253e41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4ea4d7-bede-421e-a538-c782e68c0173" elementFormDefault="qualified">
    <xsd:import namespace="http://schemas.microsoft.com/office/2006/documentManagement/types"/>
    <xsd:import namespace="http://schemas.microsoft.com/office/infopath/2007/PartnerControls"/>
    <xsd:element name="Document_x0020_Type_T" ma:index="12" nillable="true" ma:displayName="Document Type_" ma:format="Dropdown" ma:internalName="Document_x0020_Type_T">
      <xsd:simpleType>
        <xsd:restriction base="dms:Choice">
          <xsd:enumeration value="Default tariff cap - master economic model"/>
          <xsd:enumeration value="Default tariff cap - supporting info and analysis"/>
          <xsd:enumeration value="Default tariff cap - data"/>
          <xsd:enumeration value="Default tariff cap - archive"/>
          <xsd:enumeration value="Annex 2 wholesale - master economic model"/>
          <xsd:enumeration value="Annex 2 wholesale - supporting info and analysis"/>
          <xsd:enumeration value="Annex 2 wholesale - data"/>
          <xsd:enumeration value="Annex 2 wholesale - archive"/>
          <xsd:enumeration value="Annex 3 networks elec - master economic modelSmar"/>
          <xsd:enumeration value="Annex 3 networks elec - supporting info and analysis"/>
          <xsd:enumeration value="Annex 3 networks elec - data"/>
          <xsd:enumeration value="Annex 3 networks elec - archive"/>
          <xsd:enumeration value="Annex 3 networks gas - master economic model"/>
          <xsd:enumeration value="Annex 3 networks gas - supporting info and analysis"/>
          <xsd:enumeration value="Annex 3 networks gas - data"/>
          <xsd:enumeration value="Annex 3 networks gas - archive"/>
          <xsd:enumeration value="Annex 4 policy - master economic model"/>
          <xsd:enumeration value="Annex 4 policy - supporting info and analysis"/>
          <xsd:enumeration value="Annex 4 policy - data"/>
          <xsd:enumeration value="Annex 4 policy - archive"/>
          <xsd:enumeration value="Annex 5 SMNCC - master economic model"/>
          <xsd:enumeration value="Annex 5 SMNCC - supporting info and analysis"/>
          <xsd:enumeration value="Annex 5 SMNCC - data"/>
          <xsd:enumeration value="Annex 5 SMNCC - archive"/>
          <xsd:enumeration value="Demand and losses - master economic model"/>
          <xsd:enumeration value="Demand and losses - supporting info and analysis"/>
          <xsd:enumeration value="Demand and losses - data"/>
          <xsd:enumeration value="Demand and losses - archive"/>
          <xsd:enumeration value="PMU - master economic model"/>
          <xsd:enumeration value="PMU - supporting info and analysis"/>
          <xsd:enumeration value="PMU - data"/>
          <xsd:enumeration value="PMU - archive"/>
          <xsd:enumeration value="Headroom - master economic model"/>
          <xsd:enumeration value="Headroom - supporting info and analysis"/>
          <xsd:enumeration value="Headroom - data"/>
          <xsd:enumeration value="Headroom - archive"/>
          <xsd:enumeration value="Smart - master economic model"/>
          <xsd:enumeration value="Smart - supporting info and analysis"/>
          <xsd:enumeration value="Smart - data"/>
          <xsd:enumeration value="Smart - archive"/>
          <xsd:enumeration value="Wholesale allowances - master economic model"/>
          <xsd:enumeration value="Wholesale allowances - supporting info and analysis"/>
          <xsd:enumeration value="Wholesale allowances - data"/>
          <xsd:enumeration value="Wholesale allowances - archive"/>
          <xsd:enumeration value="Standing charge - master economic model"/>
          <xsd:enumeration value="Standing charge - supporting info and analysis"/>
          <xsd:enumeration value="Standing charge - data"/>
          <xsd:enumeration value="Standing charge - archive"/>
          <xsd:enumeration value="Op costs - master economic model"/>
          <xsd:enumeration value="Op costs - supporting info and analysis"/>
          <xsd:enumeration value="Op costs - data"/>
          <xsd:enumeration value="Op costs - archive"/>
          <xsd:enumeration value="IA - master economic model"/>
          <xsd:enumeration value="IA - supporting info and analysis"/>
          <xsd:enumeration value="IA - data"/>
          <xsd:enumeration value="IA - archive"/>
          <xsd:enumeration value="Handover"/>
          <xsd:enumeration value="RTE – master economic model"/>
          <xsd:enumeration value="RTE – supporting information and analysis"/>
          <xsd:enumeration value="RTE – data"/>
          <xsd:enumeration value="PPM cap overall – archive"/>
          <xsd:enumeration value="PPM cap overall – master economic model"/>
          <xsd:enumeration value="PPM cap overall – supporting info and analysis"/>
          <xsd:enumeration value="PPM cap overall – data"/>
        </xsd:restriction>
      </xsd:simpleType>
    </xsd:element>
    <xsd:element name="BJSCInternalLabel" ma:index="13" nillable="true" ma:displayName="Classifier Label" ma:internalName="BJSCInternalLabel">
      <xsd:simpleType>
        <xsd:restriction base="dms:Unknown"/>
      </xsd:simpleType>
    </xsd:element>
    <xsd:element name="BJSCid_group_classification" ma:index="14" nillable="true" ma:displayName="Classification" ma:internalName="BJSCid_group_classification">
      <xsd:simpleType>
        <xsd:restriction base="dms:Text"/>
      </xsd:simpleType>
    </xsd:element>
    <xsd:element name="BJSC514bdf30_x002D_2227_x002D_4016_x" ma:index="15" nillable="true" ma:displayName="Descriptor" ma:internalName="BJSC514bdf30_x002D_2227_x002D_4016_x">
      <xsd:simpleType>
        <xsd:restriction base="dms:Text"/>
      </xsd:simpleType>
    </xsd:element>
    <xsd:element name="BJSCdd9eba61_x002D_d6b9_x002D_469b_x" ma:index="16" nillable="true" ma:displayName="Audience" ma:internalName="BJSCdd9eba61_x002D_d6b9_x002D_469b_x">
      <xsd:simpleType>
        <xsd:restriction base="dms:Text"/>
      </xsd:simpleType>
    </xsd:element>
    <xsd:element name="BJSCc5a055b0_x002D_1bed_x002D_4579_x" ma:index="17" nillable="true" ma:displayName="Visual marking" ma:internalName="BJSCc5a055b0_x002D_1bed_x002D_4579_x">
      <xsd:simpleType>
        <xsd:restriction base="dms:Text"/>
      </xsd:simpleType>
    </xsd:element>
    <xsd:element name="BJSCSummaryMarking" ma:index="18" nillable="true" ma:displayName="Summary Marking" ma:internalName="BJSCSummaryMarking">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sisl xmlns:xsi="http://www.w3.org/2001/XMLSchema-instance" xmlns:xsd="http://www.w3.org/2001/XMLSchema" xmlns="http://www.boldonjames.com/2008/01/sie/internal/label" sislVersion="0" policy="973096ae-7329-4b3b-9368-47aeba6959e1">
  <element uid="id_classification_nonbusiness" value=""/>
  <element uid="eaadb568-f939-47e9-ab90-f00bdd47735e" value=""/>
</sisl>
</file>

<file path=customXml/itemProps1.xml><?xml version="1.0" encoding="utf-8"?>
<ds:datastoreItem xmlns:ds="http://schemas.openxmlformats.org/officeDocument/2006/customXml" ds:itemID="{B3F76DDA-0C87-4F80-8039-7F687ECA8301}">
  <ds:schemaRefs>
    <ds:schemaRef ds:uri="631298fc-6a88-4548-b7d9-3b164918c4a3"/>
    <ds:schemaRef ds:uri="http://purl.org/dc/elements/1.1/"/>
    <ds:schemaRef ds:uri="2093c7c7-efcb-4260-b1c3-5ef81253e418"/>
    <ds:schemaRef ds:uri="http://schemas.microsoft.com/office/infopath/2007/PartnerControls"/>
    <ds:schemaRef ds:uri="http://purl.org/dc/terms/"/>
    <ds:schemaRef ds:uri="http://schemas.openxmlformats.org/package/2006/metadata/core-properties"/>
    <ds:schemaRef ds:uri="http://schemas.microsoft.com/office/2006/documentManagement/types"/>
    <ds:schemaRef ds:uri="b14ea4d7-bede-421e-a538-c782e68c0173"/>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07411B36-3981-4DEE-98CA-C1AAC4E2D805}">
  <ds:schemaRefs>
    <ds:schemaRef ds:uri="http://schemas.microsoft.com/sharepoint/v3/contenttype/forms"/>
  </ds:schemaRefs>
</ds:datastoreItem>
</file>

<file path=customXml/itemProps3.xml><?xml version="1.0" encoding="utf-8"?>
<ds:datastoreItem xmlns:ds="http://schemas.openxmlformats.org/officeDocument/2006/customXml" ds:itemID="{BCA345BC-8F8E-4777-B5FD-57104DFA97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93c7c7-efcb-4260-b1c3-5ef81253e418"/>
    <ds:schemaRef ds:uri="631298fc-6a88-4548-b7d9-3b164918c4a3"/>
    <ds:schemaRef ds:uri="b14ea4d7-bede-421e-a538-c782e68c01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E032357-6794-41BB-801A-F3C8DF78AB57}">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Front sheet</vt:lpstr>
      <vt:lpstr>Notes</vt:lpstr>
      <vt:lpstr>1. Outputs=&gt;</vt:lpstr>
      <vt:lpstr>1a Default tariff cap</vt:lpstr>
      <vt:lpstr>1b Historical level tables</vt:lpstr>
      <vt:lpstr>2. Calculations=&gt;</vt:lpstr>
      <vt:lpstr>ElecSingle_nonSC_3100kWh</vt:lpstr>
      <vt:lpstr>ElecSingle_SC_3100kWh</vt:lpstr>
      <vt:lpstr>Gas_nonSC_12000kWh</vt:lpstr>
      <vt:lpstr>Gas_SC_12000kWh</vt:lpstr>
      <vt:lpstr>ElecMulti_nonSC_4200kWh</vt:lpstr>
      <vt:lpstr>ElecMulti_SC_4200kWh</vt:lpstr>
      <vt:lpstr>ElecSingle_nonSC_Nil</vt:lpstr>
      <vt:lpstr>ElecSingle_SC_Nil</vt:lpstr>
      <vt:lpstr>Gas_nonSC_Nil</vt:lpstr>
      <vt:lpstr>Gas_SC_Nil</vt:lpstr>
      <vt:lpstr>ElecMulti_nonSC_Nil</vt:lpstr>
      <vt:lpstr>ElecMulti_SC_Nil</vt:lpstr>
      <vt:lpstr>3. Inputs=&gt;</vt:lpstr>
      <vt:lpstr>3a DF</vt:lpstr>
      <vt:lpstr>3b CM</vt:lpstr>
      <vt:lpstr>3c PC</vt:lpstr>
      <vt:lpstr>3d NC-Elec</vt:lpstr>
      <vt:lpstr>3e NC-Gas</vt:lpstr>
      <vt:lpstr>3f CPIH</vt:lpstr>
      <vt:lpstr>3g OC </vt:lpstr>
      <vt:lpstr>3h SMNCC</vt:lpstr>
      <vt:lpstr>3i PAAC PAP</vt:lpstr>
      <vt:lpstr>3j EBIT</vt:lpstr>
      <vt:lpstr>3k HAP</vt:lpstr>
    </vt:vector>
  </TitlesOfParts>
  <Company>Ofgem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Default tariff cap level v1.4</dc:title>
  <dc:creator>Graham Reeve</dc:creator>
  <cp:lastModifiedBy>Aoife Cahalane</cp:lastModifiedBy>
  <dcterms:created xsi:type="dcterms:W3CDTF">2018-06-13T08:19:40Z</dcterms:created>
  <dcterms:modified xsi:type="dcterms:W3CDTF">2020-02-06T17:02:41Z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a3adc28a-d679-46f2-b4ef-78c18579209e</vt:lpwstr>
  </property>
  <property fmtid="{D5CDD505-2E9C-101B-9397-08002B2CF9AE}" pid="3" name="bjSaver">
    <vt:lpwstr>nkzvQ1YyLXSl6BSffbUiT17vtnD26HfQ</vt:lpwstr>
  </property>
  <property fmtid="{D5CDD505-2E9C-101B-9397-08002B2CF9AE}" pid="4" name="ContentTypeId">
    <vt:lpwstr>0x0101006EEC18B0704C8046A47AF6EC5E8E5CAB0048E4E180B714C540B89EC690F6696B3E</vt:lpwstr>
  </property>
  <property fmtid="{D5CDD505-2E9C-101B-9397-08002B2CF9AE}" pid="5" name="Folksonomy_PR">
    <vt:lpwstr/>
  </property>
  <property fmtid="{D5CDD505-2E9C-101B-9397-08002B2CF9AE}" pid="6" name="Organisation1">
    <vt:lpwstr>1;#Ofgem|8b4368c1-752b-461b-aa1f-79fb1ab95926</vt:lpwstr>
  </property>
  <property fmtid="{D5CDD505-2E9C-101B-9397-08002B2CF9AE}" pid="7" name="BJSCc5a055b0-1bed-4579_x">
    <vt:lpwstr/>
  </property>
  <property fmtid="{D5CDD505-2E9C-101B-9397-08002B2CF9AE}" pid="8" name="BJSCid_group_classification">
    <vt:lpwstr>OFFICIAL</vt:lpwstr>
  </property>
  <property fmtid="{D5CDD505-2E9C-101B-9397-08002B2CF9AE}" pid="9" name="BJSCdd9eba61-d6b9-469b_x">
    <vt:lpwstr>Internal Only</vt:lpwstr>
  </property>
  <property fmtid="{D5CDD505-2E9C-101B-9397-08002B2CF9AE}" pid="10" name="BJSCSummaryMarking">
    <vt:lpwstr>OFFICIAL Internal Only</vt:lpwstr>
  </property>
  <property fmtid="{D5CDD505-2E9C-101B-9397-08002B2CF9AE}" pid="11" name="BJSCInternalLabel">
    <vt:lpwstr>&lt;?xml version="1.0" encoding="us-ascii"?&gt;&lt;sisl xmlns:xsi="http://www.w3.org/2001/XMLSchema-instance" xmlns:xsd="http://www.w3.org/2001/XMLSchema" sislVersion="0" policy="973096ae-7329-4b3b-9368-47aeba6959e1" xmlns="http://www.boldonjames.com/2008/01/sie/i</vt:lpwstr>
  </property>
  <property fmtid="{D5CDD505-2E9C-101B-9397-08002B2CF9AE}" pid="12" name="BJSC514bdf30-2227-4016_x">
    <vt:lpwstr/>
  </property>
  <property fmtid="{D5CDD505-2E9C-101B-9397-08002B2CF9AE}" pid="13" name="Order">
    <vt:r8>194100</vt:r8>
  </property>
  <property fmtid="{D5CDD505-2E9C-101B-9397-08002B2CF9AE}" pid="14" name="Document Type">
    <vt:lpwstr>Economic model</vt:lpwstr>
  </property>
  <property fmtid="{D5CDD505-2E9C-101B-9397-08002B2CF9AE}" pid="15" name="bjDocumentLabelXML">
    <vt:lpwstr>&lt;?xml version="1.0" encoding="us-ascii"?&gt;&lt;sisl xmlns:xsi="http://www.w3.org/2001/XMLSchema-instance" xmlns:xsd="http://www.w3.org/2001/XMLSchema" sislVersion="0" policy="973096ae-7329-4b3b-9368-47aeba6959e1" xmlns="http://www.boldonjames.com/2008/01/sie/i</vt:lpwstr>
  </property>
  <property fmtid="{D5CDD505-2E9C-101B-9397-08002B2CF9AE}" pid="16" name="bjDocumentLabelXML-0">
    <vt:lpwstr>nternal/label"&gt;&lt;element uid="id_classification_nonbusiness" value="" /&gt;&lt;element uid="eaadb568-f939-47e9-ab90-f00bdd47735e" value="" /&gt;&lt;/sisl&gt;</vt:lpwstr>
  </property>
  <property fmtid="{D5CDD505-2E9C-101B-9397-08002B2CF9AE}" pid="17" name="bjDocumentSecurityLabel">
    <vt:lpwstr>OFFICIAL Internal Only</vt:lpwstr>
  </property>
  <property fmtid="{D5CDD505-2E9C-101B-9397-08002B2CF9AE}" pid="18" name="bjCentreHeaderLabel">
    <vt:lpwstr>&amp;"Verdana,Regular"&amp;10&amp;K000000Internal Only</vt:lpwstr>
  </property>
  <property fmtid="{D5CDD505-2E9C-101B-9397-08002B2CF9AE}" pid="19" name="bjCentreFooterLabel">
    <vt:lpwstr>&amp;"Verdana,Regular"&amp;10&amp;K000000Internal Only</vt:lpwstr>
  </property>
</Properties>
</file>